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osef.tomec\Desktop\"/>
    </mc:Choice>
  </mc:AlternateContent>
  <bookViews>
    <workbookView xWindow="0" yWindow="0" windowWidth="0" windowHeight="0"/>
  </bookViews>
  <sheets>
    <sheet name="Rekapitulace stavby" sheetId="1" r:id="rId1"/>
    <sheet name="SO 01 - Pozemní komunikace" sheetId="2" r:id="rId2"/>
    <sheet name="SO-02.1 - VODOVOD" sheetId="3" r:id="rId3"/>
    <sheet name="SO-02.21 - Armaturní před..." sheetId="4" r:id="rId4"/>
    <sheet name="SO-02.22 - Venkovní veden..." sheetId="5" r:id="rId5"/>
    <sheet name="D.3 - Přípojka NN předáva..." sheetId="6" r:id="rId6"/>
    <sheet name="Pokyny pro vyplnění" sheetId="7" r:id="rId7"/>
  </sheets>
  <definedNames>
    <definedName name="_xlnm.Print_Area" localSheetId="0">'Rekapitulace stavby'!$D$4:$AO$36,'Rekapitulace stavby'!$C$42:$AQ$64</definedName>
    <definedName name="_xlnm.Print_Titles" localSheetId="0">'Rekapitulace stavby'!$52:$52</definedName>
    <definedName name="_xlnm._FilterDatabase" localSheetId="1" hidden="1">'SO 01 - Pozemní komunikace'!$C$99:$K$911</definedName>
    <definedName name="_xlnm.Print_Area" localSheetId="1">'SO 01 - Pozemní komunikace'!$C$4:$J$41,'SO 01 - Pozemní komunikace'!$C$47:$J$79,'SO 01 - Pozemní komunikace'!$C$85:$K$911</definedName>
    <definedName name="_xlnm.Print_Titles" localSheetId="1">'SO 01 - Pozemní komunikace'!$99:$99</definedName>
    <definedName name="_xlnm._FilterDatabase" localSheetId="2" hidden="1">'SO-02.1 - VODOVOD'!$C$95:$K$255</definedName>
    <definedName name="_xlnm.Print_Area" localSheetId="2">'SO-02.1 - VODOVOD'!$C$4:$J$43,'SO-02.1 - VODOVOD'!$C$49:$J$73,'SO-02.1 - VODOVOD'!$C$79:$K$255</definedName>
    <definedName name="_xlnm.Print_Titles" localSheetId="2">'SO-02.1 - VODOVOD'!$95:$95</definedName>
    <definedName name="_xlnm._FilterDatabase" localSheetId="3" hidden="1">'SO-02.21 - Armaturní před...'!$C$97:$K$299</definedName>
    <definedName name="_xlnm.Print_Area" localSheetId="3">'SO-02.21 - Armaturní před...'!$C$4:$J$43,'SO-02.21 - Armaturní před...'!$C$49:$J$75,'SO-02.21 - Armaturní před...'!$C$81:$K$299</definedName>
    <definedName name="_xlnm.Print_Titles" localSheetId="3">'SO-02.21 - Armaturní před...'!$97:$97</definedName>
    <definedName name="_xlnm._FilterDatabase" localSheetId="4" hidden="1">'SO-02.22 - Venkovní veden...'!$C$94:$K$209</definedName>
    <definedName name="_xlnm.Print_Area" localSheetId="4">'SO-02.22 - Venkovní veden...'!$C$4:$J$43,'SO-02.22 - Venkovní veden...'!$C$49:$J$72,'SO-02.22 - Venkovní veden...'!$C$78:$K$209</definedName>
    <definedName name="_xlnm.Print_Titles" localSheetId="4">'SO-02.22 - Venkovní veden...'!$94:$94</definedName>
    <definedName name="_xlnm._FilterDatabase" localSheetId="5" hidden="1">'D.3 - Přípojka NN předáva...'!$C$87:$K$217</definedName>
    <definedName name="_xlnm.Print_Area" localSheetId="5">'D.3 - Přípojka NN předáva...'!$C$4:$J$39,'D.3 - Přípojka NN předáva...'!$C$45:$J$69,'D.3 - Přípojka NN předáva...'!$C$75:$K$217</definedName>
    <definedName name="_xlnm.Print_Titles" localSheetId="5">'D.3 - Přípojka NN předáva...'!$87:$87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J37"/>
  <c r="J36"/>
  <c i="1" r="AY63"/>
  <c i="6" r="J35"/>
  <c i="1" r="AX63"/>
  <c i="6" r="BI215"/>
  <c r="BH215"/>
  <c r="BG215"/>
  <c r="BF215"/>
  <c r="T215"/>
  <c r="T214"/>
  <c r="R215"/>
  <c r="R214"/>
  <c r="P215"/>
  <c r="P214"/>
  <c r="BI211"/>
  <c r="BH211"/>
  <c r="BG211"/>
  <c r="BF211"/>
  <c r="T211"/>
  <c r="T210"/>
  <c r="R211"/>
  <c r="R210"/>
  <c r="P211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28"/>
  <c r="BH128"/>
  <c r="BG128"/>
  <c r="BF128"/>
  <c r="T128"/>
  <c r="R128"/>
  <c r="P128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1"/>
  <c r="BH111"/>
  <c r="BG111"/>
  <c r="BF111"/>
  <c r="T111"/>
  <c r="R111"/>
  <c r="P111"/>
  <c r="BI108"/>
  <c r="BH108"/>
  <c r="BG108"/>
  <c r="BF108"/>
  <c r="T108"/>
  <c r="R108"/>
  <c r="P108"/>
  <c r="BI105"/>
  <c r="BH105"/>
  <c r="BG105"/>
  <c r="BF105"/>
  <c r="T105"/>
  <c r="R105"/>
  <c r="P105"/>
  <c r="BI101"/>
  <c r="BH101"/>
  <c r="BG101"/>
  <c r="BF101"/>
  <c r="T101"/>
  <c r="R101"/>
  <c r="P101"/>
  <c r="BI98"/>
  <c r="BH98"/>
  <c r="BG98"/>
  <c r="BF98"/>
  <c r="T98"/>
  <c r="R98"/>
  <c r="P98"/>
  <c r="BI94"/>
  <c r="BH94"/>
  <c r="BG94"/>
  <c r="BF94"/>
  <c r="T94"/>
  <c r="R94"/>
  <c r="P94"/>
  <c r="BI91"/>
  <c r="BH91"/>
  <c r="BG91"/>
  <c r="BF91"/>
  <c r="T91"/>
  <c r="R91"/>
  <c r="P91"/>
  <c r="F82"/>
  <c r="E80"/>
  <c r="F52"/>
  <c r="E50"/>
  <c r="J24"/>
  <c r="E24"/>
  <c r="J85"/>
  <c r="J23"/>
  <c r="J21"/>
  <c r="E21"/>
  <c r="J84"/>
  <c r="J20"/>
  <c r="J18"/>
  <c r="E18"/>
  <c r="F85"/>
  <c r="J17"/>
  <c r="J15"/>
  <c r="E15"/>
  <c r="F54"/>
  <c r="J14"/>
  <c r="J12"/>
  <c r="J82"/>
  <c r="E7"/>
  <c r="E48"/>
  <c i="5" r="J41"/>
  <c r="J40"/>
  <c i="1" r="AY62"/>
  <c i="5" r="J39"/>
  <c i="1" r="AX62"/>
  <c i="5" r="BI208"/>
  <c r="BH208"/>
  <c r="BG208"/>
  <c r="BF208"/>
  <c r="T208"/>
  <c r="T207"/>
  <c r="R208"/>
  <c r="R207"/>
  <c r="P208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J92"/>
  <c r="J91"/>
  <c r="F91"/>
  <c r="F89"/>
  <c r="E87"/>
  <c r="J63"/>
  <c r="J62"/>
  <c r="F62"/>
  <c r="F60"/>
  <c r="E58"/>
  <c r="J22"/>
  <c r="E22"/>
  <c r="F63"/>
  <c r="J21"/>
  <c r="J16"/>
  <c r="J89"/>
  <c r="E7"/>
  <c r="E81"/>
  <c i="4" r="J41"/>
  <c r="J40"/>
  <c i="1" r="AY61"/>
  <c i="4" r="J39"/>
  <c i="1" r="AX61"/>
  <c i="4" r="BI298"/>
  <c r="BH298"/>
  <c r="BG298"/>
  <c r="BF298"/>
  <c r="T298"/>
  <c r="R298"/>
  <c r="P298"/>
  <c r="BI296"/>
  <c r="BH296"/>
  <c r="BG296"/>
  <c r="BF296"/>
  <c r="T296"/>
  <c r="R296"/>
  <c r="P296"/>
  <c r="BI292"/>
  <c r="BH292"/>
  <c r="BG292"/>
  <c r="BF292"/>
  <c r="T292"/>
  <c r="T291"/>
  <c r="R292"/>
  <c r="R291"/>
  <c r="P292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1"/>
  <c r="BH201"/>
  <c r="BG201"/>
  <c r="BF201"/>
  <c r="T201"/>
  <c r="R201"/>
  <c r="P201"/>
  <c r="BI199"/>
  <c r="BH199"/>
  <c r="BG199"/>
  <c r="BF199"/>
  <c r="T199"/>
  <c r="R199"/>
  <c r="P199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48"/>
  <c r="BH148"/>
  <c r="BG148"/>
  <c r="BF148"/>
  <c r="T148"/>
  <c r="R148"/>
  <c r="P148"/>
  <c r="BI144"/>
  <c r="BH144"/>
  <c r="BG144"/>
  <c r="BF144"/>
  <c r="T144"/>
  <c r="R144"/>
  <c r="P144"/>
  <c r="BI139"/>
  <c r="BH139"/>
  <c r="BG139"/>
  <c r="BF139"/>
  <c r="T139"/>
  <c r="R139"/>
  <c r="P139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101"/>
  <c r="BH101"/>
  <c r="BG101"/>
  <c r="BF101"/>
  <c r="T101"/>
  <c r="R101"/>
  <c r="P101"/>
  <c r="J95"/>
  <c r="J94"/>
  <c r="F94"/>
  <c r="F92"/>
  <c r="E90"/>
  <c r="J63"/>
  <c r="J62"/>
  <c r="F62"/>
  <c r="F60"/>
  <c r="E58"/>
  <c r="J22"/>
  <c r="E22"/>
  <c r="F63"/>
  <c r="J21"/>
  <c r="J16"/>
  <c r="J92"/>
  <c r="E7"/>
  <c r="E52"/>
  <c i="3" r="J41"/>
  <c r="J40"/>
  <c i="1" r="AY59"/>
  <c i="3" r="J39"/>
  <c i="1" r="AX59"/>
  <c i="3" r="BI254"/>
  <c r="BH254"/>
  <c r="BG254"/>
  <c r="BF254"/>
  <c r="T254"/>
  <c r="T253"/>
  <c r="R254"/>
  <c r="R253"/>
  <c r="P254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2"/>
  <c r="BH192"/>
  <c r="BG192"/>
  <c r="BF192"/>
  <c r="T192"/>
  <c r="R192"/>
  <c r="P192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BI116"/>
  <c r="BH116"/>
  <c r="BG116"/>
  <c r="BF116"/>
  <c r="T116"/>
  <c r="R116"/>
  <c r="P116"/>
  <c r="BI113"/>
  <c r="BH113"/>
  <c r="BG113"/>
  <c r="BF113"/>
  <c r="T113"/>
  <c r="R113"/>
  <c r="P113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J93"/>
  <c r="J92"/>
  <c r="F92"/>
  <c r="F90"/>
  <c r="E88"/>
  <c r="J63"/>
  <c r="J62"/>
  <c r="F62"/>
  <c r="F60"/>
  <c r="E58"/>
  <c r="J22"/>
  <c r="E22"/>
  <c r="F63"/>
  <c r="J21"/>
  <c r="J16"/>
  <c r="J60"/>
  <c r="E7"/>
  <c r="E82"/>
  <c i="2" r="J39"/>
  <c r="J38"/>
  <c i="1" r="AY56"/>
  <c i="2" r="J37"/>
  <c i="1" r="AX56"/>
  <c i="2" r="BI908"/>
  <c r="BH908"/>
  <c r="BG908"/>
  <c r="BF908"/>
  <c r="T908"/>
  <c r="T907"/>
  <c r="R908"/>
  <c r="R907"/>
  <c r="P908"/>
  <c r="P907"/>
  <c r="BI902"/>
  <c r="BH902"/>
  <c r="BG902"/>
  <c r="BF902"/>
  <c r="T902"/>
  <c r="T901"/>
  <c r="R902"/>
  <c r="R901"/>
  <c r="P902"/>
  <c r="P901"/>
  <c r="BI896"/>
  <c r="BH896"/>
  <c r="BG896"/>
  <c r="BF896"/>
  <c r="T896"/>
  <c r="R896"/>
  <c r="P896"/>
  <c r="BI890"/>
  <c r="BH890"/>
  <c r="BG890"/>
  <c r="BF890"/>
  <c r="T890"/>
  <c r="R890"/>
  <c r="P890"/>
  <c r="BI882"/>
  <c r="BH882"/>
  <c r="BG882"/>
  <c r="BF882"/>
  <c r="T882"/>
  <c r="T881"/>
  <c r="R882"/>
  <c r="R881"/>
  <c r="P882"/>
  <c r="P881"/>
  <c r="BI875"/>
  <c r="BH875"/>
  <c r="BG875"/>
  <c r="BF875"/>
  <c r="T875"/>
  <c r="R875"/>
  <c r="P875"/>
  <c r="BI869"/>
  <c r="BH869"/>
  <c r="BG869"/>
  <c r="BF869"/>
  <c r="T869"/>
  <c r="R869"/>
  <c r="P869"/>
  <c r="BI862"/>
  <c r="BH862"/>
  <c r="BG862"/>
  <c r="BF862"/>
  <c r="T862"/>
  <c r="R862"/>
  <c r="P862"/>
  <c r="BI856"/>
  <c r="BH856"/>
  <c r="BG856"/>
  <c r="BF856"/>
  <c r="T856"/>
  <c r="R856"/>
  <c r="P856"/>
  <c r="BI851"/>
  <c r="BH851"/>
  <c r="BG851"/>
  <c r="BF851"/>
  <c r="T851"/>
  <c r="T850"/>
  <c r="R851"/>
  <c r="R850"/>
  <c r="P851"/>
  <c r="P850"/>
  <c r="BI845"/>
  <c r="BH845"/>
  <c r="BG845"/>
  <c r="BF845"/>
  <c r="T845"/>
  <c r="R845"/>
  <c r="P845"/>
  <c r="BI840"/>
  <c r="BH840"/>
  <c r="BG840"/>
  <c r="BF840"/>
  <c r="T840"/>
  <c r="R840"/>
  <c r="P840"/>
  <c r="BI835"/>
  <c r="BH835"/>
  <c r="BG835"/>
  <c r="BF835"/>
  <c r="T835"/>
  <c r="R835"/>
  <c r="P835"/>
  <c r="BI829"/>
  <c r="BH829"/>
  <c r="BG829"/>
  <c r="BF829"/>
  <c r="T829"/>
  <c r="R829"/>
  <c r="P829"/>
  <c r="BI823"/>
  <c r="BH823"/>
  <c r="BG823"/>
  <c r="BF823"/>
  <c r="T823"/>
  <c r="R823"/>
  <c r="P823"/>
  <c r="BI816"/>
  <c r="BH816"/>
  <c r="BG816"/>
  <c r="BF816"/>
  <c r="T816"/>
  <c r="R816"/>
  <c r="P816"/>
  <c r="BI809"/>
  <c r="BH809"/>
  <c r="BG809"/>
  <c r="BF809"/>
  <c r="T809"/>
  <c r="R809"/>
  <c r="P809"/>
  <c r="BI802"/>
  <c r="BH802"/>
  <c r="BG802"/>
  <c r="BF802"/>
  <c r="T802"/>
  <c r="R802"/>
  <c r="P802"/>
  <c r="BI797"/>
  <c r="BH797"/>
  <c r="BG797"/>
  <c r="BF797"/>
  <c r="T797"/>
  <c r="R797"/>
  <c r="P797"/>
  <c r="BI790"/>
  <c r="BH790"/>
  <c r="BG790"/>
  <c r="BF790"/>
  <c r="T790"/>
  <c r="R790"/>
  <c r="P790"/>
  <c r="BI784"/>
  <c r="BH784"/>
  <c r="BG784"/>
  <c r="BF784"/>
  <c r="T784"/>
  <c r="R784"/>
  <c r="P784"/>
  <c r="BI780"/>
  <c r="BH780"/>
  <c r="BG780"/>
  <c r="BF780"/>
  <c r="T780"/>
  <c r="R780"/>
  <c r="P780"/>
  <c r="BI773"/>
  <c r="BH773"/>
  <c r="BG773"/>
  <c r="BF773"/>
  <c r="T773"/>
  <c r="R773"/>
  <c r="P773"/>
  <c r="BI766"/>
  <c r="BH766"/>
  <c r="BG766"/>
  <c r="BF766"/>
  <c r="T766"/>
  <c r="R766"/>
  <c r="P766"/>
  <c r="BI764"/>
  <c r="BH764"/>
  <c r="BG764"/>
  <c r="BF764"/>
  <c r="T764"/>
  <c r="R764"/>
  <c r="P764"/>
  <c r="BI758"/>
  <c r="BH758"/>
  <c r="BG758"/>
  <c r="BF758"/>
  <c r="T758"/>
  <c r="R758"/>
  <c r="P758"/>
  <c r="BI753"/>
  <c r="BH753"/>
  <c r="BG753"/>
  <c r="BF753"/>
  <c r="T753"/>
  <c r="R753"/>
  <c r="P753"/>
  <c r="BI748"/>
  <c r="BH748"/>
  <c r="BG748"/>
  <c r="BF748"/>
  <c r="T748"/>
  <c r="R748"/>
  <c r="P748"/>
  <c r="BI743"/>
  <c r="BH743"/>
  <c r="BG743"/>
  <c r="BF743"/>
  <c r="T743"/>
  <c r="R743"/>
  <c r="P743"/>
  <c r="BI741"/>
  <c r="BH741"/>
  <c r="BG741"/>
  <c r="BF741"/>
  <c r="T741"/>
  <c r="R741"/>
  <c r="P741"/>
  <c r="BI735"/>
  <c r="BH735"/>
  <c r="BG735"/>
  <c r="BF735"/>
  <c r="T735"/>
  <c r="R735"/>
  <c r="P735"/>
  <c r="BI730"/>
  <c r="BH730"/>
  <c r="BG730"/>
  <c r="BF730"/>
  <c r="T730"/>
  <c r="R730"/>
  <c r="P730"/>
  <c r="BI725"/>
  <c r="BH725"/>
  <c r="BG725"/>
  <c r="BF725"/>
  <c r="T725"/>
  <c r="R725"/>
  <c r="P725"/>
  <c r="BI719"/>
  <c r="BH719"/>
  <c r="BG719"/>
  <c r="BF719"/>
  <c r="T719"/>
  <c r="R719"/>
  <c r="P719"/>
  <c r="BI714"/>
  <c r="BH714"/>
  <c r="BG714"/>
  <c r="BF714"/>
  <c r="T714"/>
  <c r="R714"/>
  <c r="P714"/>
  <c r="BI709"/>
  <c r="BH709"/>
  <c r="BG709"/>
  <c r="BF709"/>
  <c r="T709"/>
  <c r="R709"/>
  <c r="P709"/>
  <c r="BI704"/>
  <c r="BH704"/>
  <c r="BG704"/>
  <c r="BF704"/>
  <c r="T704"/>
  <c r="R704"/>
  <c r="P704"/>
  <c r="BI699"/>
  <c r="BH699"/>
  <c r="BG699"/>
  <c r="BF699"/>
  <c r="T699"/>
  <c r="R699"/>
  <c r="P699"/>
  <c r="BI694"/>
  <c r="BH694"/>
  <c r="BG694"/>
  <c r="BF694"/>
  <c r="T694"/>
  <c r="R694"/>
  <c r="P694"/>
  <c r="BI689"/>
  <c r="BH689"/>
  <c r="BG689"/>
  <c r="BF689"/>
  <c r="T689"/>
  <c r="R689"/>
  <c r="P689"/>
  <c r="BI685"/>
  <c r="BH685"/>
  <c r="BG685"/>
  <c r="BF685"/>
  <c r="T685"/>
  <c r="R685"/>
  <c r="P685"/>
  <c r="BI679"/>
  <c r="BH679"/>
  <c r="BG679"/>
  <c r="BF679"/>
  <c r="T679"/>
  <c r="R679"/>
  <c r="P679"/>
  <c r="BI674"/>
  <c r="BH674"/>
  <c r="BG674"/>
  <c r="BF674"/>
  <c r="T674"/>
  <c r="R674"/>
  <c r="P674"/>
  <c r="BI670"/>
  <c r="BH670"/>
  <c r="BG670"/>
  <c r="BF670"/>
  <c r="T670"/>
  <c r="R670"/>
  <c r="P670"/>
  <c r="BI666"/>
  <c r="BH666"/>
  <c r="BG666"/>
  <c r="BF666"/>
  <c r="T666"/>
  <c r="R666"/>
  <c r="P666"/>
  <c r="BI662"/>
  <c r="BH662"/>
  <c r="BG662"/>
  <c r="BF662"/>
  <c r="T662"/>
  <c r="R662"/>
  <c r="P662"/>
  <c r="BI657"/>
  <c r="BH657"/>
  <c r="BG657"/>
  <c r="BF657"/>
  <c r="T657"/>
  <c r="R657"/>
  <c r="P657"/>
  <c r="BI652"/>
  <c r="BH652"/>
  <c r="BG652"/>
  <c r="BF652"/>
  <c r="T652"/>
  <c r="R652"/>
  <c r="P652"/>
  <c r="BI647"/>
  <c r="BH647"/>
  <c r="BG647"/>
  <c r="BF647"/>
  <c r="T647"/>
  <c r="R647"/>
  <c r="P647"/>
  <c r="BI642"/>
  <c r="BH642"/>
  <c r="BG642"/>
  <c r="BF642"/>
  <c r="T642"/>
  <c r="R642"/>
  <c r="P642"/>
  <c r="BI638"/>
  <c r="BH638"/>
  <c r="BG638"/>
  <c r="BF638"/>
  <c r="T638"/>
  <c r="R638"/>
  <c r="P638"/>
  <c r="BI634"/>
  <c r="BH634"/>
  <c r="BG634"/>
  <c r="BF634"/>
  <c r="T634"/>
  <c r="R634"/>
  <c r="P634"/>
  <c r="BI628"/>
  <c r="BH628"/>
  <c r="BG628"/>
  <c r="BF628"/>
  <c r="T628"/>
  <c r="R628"/>
  <c r="P628"/>
  <c r="BI622"/>
  <c r="BH622"/>
  <c r="BG622"/>
  <c r="BF622"/>
  <c r="T622"/>
  <c r="R622"/>
  <c r="P622"/>
  <c r="BI616"/>
  <c r="BH616"/>
  <c r="BG616"/>
  <c r="BF616"/>
  <c r="T616"/>
  <c r="R616"/>
  <c r="P616"/>
  <c r="BI610"/>
  <c r="BH610"/>
  <c r="BG610"/>
  <c r="BF610"/>
  <c r="T610"/>
  <c r="R610"/>
  <c r="P610"/>
  <c r="BI604"/>
  <c r="BH604"/>
  <c r="BG604"/>
  <c r="BF604"/>
  <c r="T604"/>
  <c r="R604"/>
  <c r="P604"/>
  <c r="BI598"/>
  <c r="BH598"/>
  <c r="BG598"/>
  <c r="BF598"/>
  <c r="T598"/>
  <c r="R598"/>
  <c r="P598"/>
  <c r="BI593"/>
  <c r="BH593"/>
  <c r="BG593"/>
  <c r="BF593"/>
  <c r="T593"/>
  <c r="R593"/>
  <c r="P593"/>
  <c r="BI588"/>
  <c r="BH588"/>
  <c r="BG588"/>
  <c r="BF588"/>
  <c r="T588"/>
  <c r="R588"/>
  <c r="P588"/>
  <c r="BI586"/>
  <c r="BH586"/>
  <c r="BG586"/>
  <c r="BF586"/>
  <c r="T586"/>
  <c r="R586"/>
  <c r="P586"/>
  <c r="BI584"/>
  <c r="BH584"/>
  <c r="BG584"/>
  <c r="BF584"/>
  <c r="T584"/>
  <c r="R584"/>
  <c r="P584"/>
  <c r="BI579"/>
  <c r="BH579"/>
  <c r="BG579"/>
  <c r="BF579"/>
  <c r="T579"/>
  <c r="R579"/>
  <c r="P579"/>
  <c r="BI573"/>
  <c r="BH573"/>
  <c r="BG573"/>
  <c r="BF573"/>
  <c r="T573"/>
  <c r="R573"/>
  <c r="P573"/>
  <c r="BI571"/>
  <c r="BH571"/>
  <c r="BG571"/>
  <c r="BF571"/>
  <c r="T571"/>
  <c r="R571"/>
  <c r="P571"/>
  <c r="BI566"/>
  <c r="BH566"/>
  <c r="BG566"/>
  <c r="BF566"/>
  <c r="T566"/>
  <c r="R566"/>
  <c r="P566"/>
  <c r="BI564"/>
  <c r="BH564"/>
  <c r="BG564"/>
  <c r="BF564"/>
  <c r="T564"/>
  <c r="R564"/>
  <c r="P564"/>
  <c r="BI559"/>
  <c r="BH559"/>
  <c r="BG559"/>
  <c r="BF559"/>
  <c r="T559"/>
  <c r="R559"/>
  <c r="P559"/>
  <c r="BI557"/>
  <c r="BH557"/>
  <c r="BG557"/>
  <c r="BF557"/>
  <c r="T557"/>
  <c r="R557"/>
  <c r="P557"/>
  <c r="BI552"/>
  <c r="BH552"/>
  <c r="BG552"/>
  <c r="BF552"/>
  <c r="T552"/>
  <c r="R552"/>
  <c r="P552"/>
  <c r="BI547"/>
  <c r="BH547"/>
  <c r="BG547"/>
  <c r="BF547"/>
  <c r="T547"/>
  <c r="R547"/>
  <c r="P547"/>
  <c r="BI545"/>
  <c r="BH545"/>
  <c r="BG545"/>
  <c r="BF545"/>
  <c r="T545"/>
  <c r="R545"/>
  <c r="P545"/>
  <c r="BI540"/>
  <c r="BH540"/>
  <c r="BG540"/>
  <c r="BF540"/>
  <c r="T540"/>
  <c r="R540"/>
  <c r="P540"/>
  <c r="BI534"/>
  <c r="BH534"/>
  <c r="BG534"/>
  <c r="BF534"/>
  <c r="T534"/>
  <c r="R534"/>
  <c r="P534"/>
  <c r="BI528"/>
  <c r="BH528"/>
  <c r="BG528"/>
  <c r="BF528"/>
  <c r="T528"/>
  <c r="R528"/>
  <c r="P528"/>
  <c r="BI522"/>
  <c r="BH522"/>
  <c r="BG522"/>
  <c r="BF522"/>
  <c r="T522"/>
  <c r="R522"/>
  <c r="P522"/>
  <c r="BI516"/>
  <c r="BH516"/>
  <c r="BG516"/>
  <c r="BF516"/>
  <c r="T516"/>
  <c r="R516"/>
  <c r="P516"/>
  <c r="BI509"/>
  <c r="BH509"/>
  <c r="BG509"/>
  <c r="BF509"/>
  <c r="T509"/>
  <c r="R509"/>
  <c r="P509"/>
  <c r="BI504"/>
  <c r="BH504"/>
  <c r="BG504"/>
  <c r="BF504"/>
  <c r="T504"/>
  <c r="R504"/>
  <c r="P504"/>
  <c r="BI498"/>
  <c r="BH498"/>
  <c r="BG498"/>
  <c r="BF498"/>
  <c r="T498"/>
  <c r="R498"/>
  <c r="P498"/>
  <c r="BI492"/>
  <c r="BH492"/>
  <c r="BG492"/>
  <c r="BF492"/>
  <c r="T492"/>
  <c r="R492"/>
  <c r="P492"/>
  <c r="BI486"/>
  <c r="BH486"/>
  <c r="BG486"/>
  <c r="BF486"/>
  <c r="T486"/>
  <c r="R486"/>
  <c r="P486"/>
  <c r="BI481"/>
  <c r="BH481"/>
  <c r="BG481"/>
  <c r="BF481"/>
  <c r="T481"/>
  <c r="R481"/>
  <c r="P481"/>
  <c r="BI476"/>
  <c r="BH476"/>
  <c r="BG476"/>
  <c r="BF476"/>
  <c r="T476"/>
  <c r="R476"/>
  <c r="P476"/>
  <c r="BI470"/>
  <c r="BH470"/>
  <c r="BG470"/>
  <c r="BF470"/>
  <c r="T470"/>
  <c r="R470"/>
  <c r="P470"/>
  <c r="BI464"/>
  <c r="BH464"/>
  <c r="BG464"/>
  <c r="BF464"/>
  <c r="T464"/>
  <c r="R464"/>
  <c r="P464"/>
  <c r="BI458"/>
  <c r="BH458"/>
  <c r="BG458"/>
  <c r="BF458"/>
  <c r="T458"/>
  <c r="R458"/>
  <c r="P458"/>
  <c r="BI453"/>
  <c r="BH453"/>
  <c r="BG453"/>
  <c r="BF453"/>
  <c r="T453"/>
  <c r="R453"/>
  <c r="P453"/>
  <c r="BI448"/>
  <c r="BH448"/>
  <c r="BG448"/>
  <c r="BF448"/>
  <c r="T448"/>
  <c r="R448"/>
  <c r="P448"/>
  <c r="BI443"/>
  <c r="BH443"/>
  <c r="BG443"/>
  <c r="BF443"/>
  <c r="T443"/>
  <c r="R443"/>
  <c r="P443"/>
  <c r="BI437"/>
  <c r="BH437"/>
  <c r="BG437"/>
  <c r="BF437"/>
  <c r="T437"/>
  <c r="R437"/>
  <c r="P437"/>
  <c r="BI432"/>
  <c r="BH432"/>
  <c r="BG432"/>
  <c r="BF432"/>
  <c r="T432"/>
  <c r="R432"/>
  <c r="P432"/>
  <c r="BI425"/>
  <c r="BH425"/>
  <c r="BG425"/>
  <c r="BF425"/>
  <c r="T425"/>
  <c r="R425"/>
  <c r="P425"/>
  <c r="BI423"/>
  <c r="BH423"/>
  <c r="BG423"/>
  <c r="BF423"/>
  <c r="T423"/>
  <c r="R423"/>
  <c r="P423"/>
  <c r="BI417"/>
  <c r="BH417"/>
  <c r="BG417"/>
  <c r="BF417"/>
  <c r="T417"/>
  <c r="R417"/>
  <c r="P417"/>
  <c r="BI412"/>
  <c r="BH412"/>
  <c r="BG412"/>
  <c r="BF412"/>
  <c r="T412"/>
  <c r="R412"/>
  <c r="P412"/>
  <c r="BI406"/>
  <c r="BH406"/>
  <c r="BG406"/>
  <c r="BF406"/>
  <c r="T406"/>
  <c r="R406"/>
  <c r="P406"/>
  <c r="BI401"/>
  <c r="BH401"/>
  <c r="BG401"/>
  <c r="BF401"/>
  <c r="T401"/>
  <c r="R401"/>
  <c r="P401"/>
  <c r="BI396"/>
  <c r="BH396"/>
  <c r="BG396"/>
  <c r="BF396"/>
  <c r="T396"/>
  <c r="R396"/>
  <c r="P396"/>
  <c r="BI393"/>
  <c r="BH393"/>
  <c r="BG393"/>
  <c r="BF393"/>
  <c r="T393"/>
  <c r="R393"/>
  <c r="P393"/>
  <c r="BI388"/>
  <c r="BH388"/>
  <c r="BG388"/>
  <c r="BF388"/>
  <c r="T388"/>
  <c r="R388"/>
  <c r="P388"/>
  <c r="BI382"/>
  <c r="BH382"/>
  <c r="BG382"/>
  <c r="BF382"/>
  <c r="T382"/>
  <c r="R382"/>
  <c r="P382"/>
  <c r="BI380"/>
  <c r="BH380"/>
  <c r="BG380"/>
  <c r="BF380"/>
  <c r="T380"/>
  <c r="R380"/>
  <c r="P380"/>
  <c r="BI374"/>
  <c r="BH374"/>
  <c r="BG374"/>
  <c r="BF374"/>
  <c r="T374"/>
  <c r="R374"/>
  <c r="P374"/>
  <c r="BI367"/>
  <c r="BH367"/>
  <c r="BG367"/>
  <c r="BF367"/>
  <c r="T367"/>
  <c r="R367"/>
  <c r="P367"/>
  <c r="BI362"/>
  <c r="BH362"/>
  <c r="BG362"/>
  <c r="BF362"/>
  <c r="T362"/>
  <c r="R362"/>
  <c r="P362"/>
  <c r="BI355"/>
  <c r="BH355"/>
  <c r="BG355"/>
  <c r="BF355"/>
  <c r="T355"/>
  <c r="R355"/>
  <c r="P355"/>
  <c r="BI349"/>
  <c r="BH349"/>
  <c r="BG349"/>
  <c r="BF349"/>
  <c r="T349"/>
  <c r="R349"/>
  <c r="P349"/>
  <c r="BI344"/>
  <c r="BH344"/>
  <c r="BG344"/>
  <c r="BF344"/>
  <c r="T344"/>
  <c r="R344"/>
  <c r="P344"/>
  <c r="BI339"/>
  <c r="BH339"/>
  <c r="BG339"/>
  <c r="BF339"/>
  <c r="T339"/>
  <c r="R339"/>
  <c r="P339"/>
  <c r="BI334"/>
  <c r="BH334"/>
  <c r="BG334"/>
  <c r="BF334"/>
  <c r="T334"/>
  <c r="R334"/>
  <c r="P334"/>
  <c r="BI329"/>
  <c r="BH329"/>
  <c r="BG329"/>
  <c r="BF329"/>
  <c r="T329"/>
  <c r="R329"/>
  <c r="P329"/>
  <c r="BI324"/>
  <c r="BH324"/>
  <c r="BG324"/>
  <c r="BF324"/>
  <c r="T324"/>
  <c r="R324"/>
  <c r="P324"/>
  <c r="BI319"/>
  <c r="BH319"/>
  <c r="BG319"/>
  <c r="BF319"/>
  <c r="T319"/>
  <c r="R319"/>
  <c r="P319"/>
  <c r="BI314"/>
  <c r="BH314"/>
  <c r="BG314"/>
  <c r="BF314"/>
  <c r="T314"/>
  <c r="R314"/>
  <c r="P314"/>
  <c r="BI309"/>
  <c r="BH309"/>
  <c r="BG309"/>
  <c r="BF309"/>
  <c r="T309"/>
  <c r="R309"/>
  <c r="P309"/>
  <c r="BI305"/>
  <c r="BH305"/>
  <c r="BG305"/>
  <c r="BF305"/>
  <c r="T305"/>
  <c r="R305"/>
  <c r="P305"/>
  <c r="BI301"/>
  <c r="BH301"/>
  <c r="BG301"/>
  <c r="BF301"/>
  <c r="T301"/>
  <c r="R301"/>
  <c r="P301"/>
  <c r="BI290"/>
  <c r="BH290"/>
  <c r="BG290"/>
  <c r="BF290"/>
  <c r="T290"/>
  <c r="R290"/>
  <c r="P290"/>
  <c r="BI279"/>
  <c r="BH279"/>
  <c r="BG279"/>
  <c r="BF279"/>
  <c r="T279"/>
  <c r="R279"/>
  <c r="P279"/>
  <c r="BI274"/>
  <c r="BH274"/>
  <c r="BG274"/>
  <c r="BF274"/>
  <c r="T274"/>
  <c r="R274"/>
  <c r="P274"/>
  <c r="BI266"/>
  <c r="BH266"/>
  <c r="BG266"/>
  <c r="BF266"/>
  <c r="T266"/>
  <c r="R266"/>
  <c r="P266"/>
  <c r="BI260"/>
  <c r="BH260"/>
  <c r="BG260"/>
  <c r="BF260"/>
  <c r="T260"/>
  <c r="R260"/>
  <c r="P260"/>
  <c r="BI255"/>
  <c r="BH255"/>
  <c r="BG255"/>
  <c r="BF255"/>
  <c r="T255"/>
  <c r="R255"/>
  <c r="P255"/>
  <c r="BI249"/>
  <c r="BH249"/>
  <c r="BG249"/>
  <c r="BF249"/>
  <c r="T249"/>
  <c r="R249"/>
  <c r="P249"/>
  <c r="BI240"/>
  <c r="BH240"/>
  <c r="BG240"/>
  <c r="BF240"/>
  <c r="T240"/>
  <c r="R240"/>
  <c r="P240"/>
  <c r="BI234"/>
  <c r="BH234"/>
  <c r="BG234"/>
  <c r="BF234"/>
  <c r="T234"/>
  <c r="R234"/>
  <c r="P234"/>
  <c r="BI228"/>
  <c r="BH228"/>
  <c r="BG228"/>
  <c r="BF228"/>
  <c r="T228"/>
  <c r="R228"/>
  <c r="P228"/>
  <c r="BI218"/>
  <c r="BH218"/>
  <c r="BG218"/>
  <c r="BF218"/>
  <c r="T218"/>
  <c r="R218"/>
  <c r="P218"/>
  <c r="BI213"/>
  <c r="BH213"/>
  <c r="BG213"/>
  <c r="BF213"/>
  <c r="T213"/>
  <c r="R213"/>
  <c r="P213"/>
  <c r="BI207"/>
  <c r="BH207"/>
  <c r="BG207"/>
  <c r="BF207"/>
  <c r="T207"/>
  <c r="R207"/>
  <c r="P207"/>
  <c r="BI202"/>
  <c r="BH202"/>
  <c r="BG202"/>
  <c r="BF202"/>
  <c r="T202"/>
  <c r="R202"/>
  <c r="P202"/>
  <c r="BI194"/>
  <c r="BH194"/>
  <c r="BG194"/>
  <c r="BF194"/>
  <c r="T194"/>
  <c r="R194"/>
  <c r="P194"/>
  <c r="BI182"/>
  <c r="BH182"/>
  <c r="BG182"/>
  <c r="BF182"/>
  <c r="T182"/>
  <c r="R182"/>
  <c r="P182"/>
  <c r="BI175"/>
  <c r="BH175"/>
  <c r="BG175"/>
  <c r="BF175"/>
  <c r="T175"/>
  <c r="R175"/>
  <c r="P175"/>
  <c r="BI168"/>
  <c r="BH168"/>
  <c r="BG168"/>
  <c r="BF168"/>
  <c r="T168"/>
  <c r="R168"/>
  <c r="P168"/>
  <c r="BI161"/>
  <c r="BH161"/>
  <c r="BG161"/>
  <c r="BF161"/>
  <c r="T161"/>
  <c r="R161"/>
  <c r="P161"/>
  <c r="BI153"/>
  <c r="BH153"/>
  <c r="BG153"/>
  <c r="BF153"/>
  <c r="T153"/>
  <c r="R153"/>
  <c r="P153"/>
  <c r="BI145"/>
  <c r="BH145"/>
  <c r="BG145"/>
  <c r="BF145"/>
  <c r="T145"/>
  <c r="R145"/>
  <c r="P145"/>
  <c r="BI140"/>
  <c r="BH140"/>
  <c r="BG140"/>
  <c r="BF140"/>
  <c r="T140"/>
  <c r="R140"/>
  <c r="P140"/>
  <c r="BI135"/>
  <c r="BH135"/>
  <c r="BG135"/>
  <c r="BF135"/>
  <c r="T135"/>
  <c r="R135"/>
  <c r="P135"/>
  <c r="BI130"/>
  <c r="BH130"/>
  <c r="BG130"/>
  <c r="BF130"/>
  <c r="T130"/>
  <c r="R130"/>
  <c r="P130"/>
  <c r="BI125"/>
  <c r="BH125"/>
  <c r="BG125"/>
  <c r="BF125"/>
  <c r="T125"/>
  <c r="R125"/>
  <c r="P125"/>
  <c r="BI120"/>
  <c r="BH120"/>
  <c r="BG120"/>
  <c r="BF120"/>
  <c r="T120"/>
  <c r="R120"/>
  <c r="P120"/>
  <c r="BI115"/>
  <c r="BH115"/>
  <c r="BG115"/>
  <c r="BF115"/>
  <c r="T115"/>
  <c r="R115"/>
  <c r="P115"/>
  <c r="BI110"/>
  <c r="BH110"/>
  <c r="BG110"/>
  <c r="BF110"/>
  <c r="T110"/>
  <c r="R110"/>
  <c r="P110"/>
  <c r="BI103"/>
  <c r="BH103"/>
  <c r="BG103"/>
  <c r="BF103"/>
  <c r="T103"/>
  <c r="R103"/>
  <c r="P103"/>
  <c r="F94"/>
  <c r="E92"/>
  <c r="F56"/>
  <c r="E54"/>
  <c r="J26"/>
  <c r="E26"/>
  <c r="J59"/>
  <c r="J25"/>
  <c r="J23"/>
  <c r="E23"/>
  <c r="J96"/>
  <c r="J22"/>
  <c r="J20"/>
  <c r="E20"/>
  <c r="F59"/>
  <c r="J19"/>
  <c r="J17"/>
  <c r="E17"/>
  <c r="F58"/>
  <c r="J16"/>
  <c r="J14"/>
  <c r="J94"/>
  <c r="E7"/>
  <c r="E88"/>
  <c i="1" r="L50"/>
  <c r="AM50"/>
  <c r="AM49"/>
  <c r="L49"/>
  <c r="AM47"/>
  <c r="L47"/>
  <c r="L45"/>
  <c r="L44"/>
  <c i="2" r="BK784"/>
  <c r="J694"/>
  <c r="J380"/>
  <c r="BK202"/>
  <c r="BK382"/>
  <c i="3" r="BK233"/>
  <c r="J201"/>
  <c i="4" r="BK281"/>
  <c r="BK179"/>
  <c r="J173"/>
  <c r="BK185"/>
  <c i="6" r="BK170"/>
  <c r="J207"/>
  <c i="2" r="J579"/>
  <c r="BK547"/>
  <c r="J674"/>
  <c r="J588"/>
  <c r="BK725"/>
  <c i="3" r="J161"/>
  <c i="4" r="BK243"/>
  <c r="J157"/>
  <c r="BK245"/>
  <c r="J229"/>
  <c i="6" r="J184"/>
  <c r="BK116"/>
  <c i="2" r="J845"/>
  <c r="J766"/>
  <c r="BK689"/>
  <c r="J547"/>
  <c r="J743"/>
  <c i="3" r="J211"/>
  <c r="BK103"/>
  <c i="4" r="J131"/>
  <c r="BK199"/>
  <c r="BK296"/>
  <c i="5" r="J112"/>
  <c i="6" r="J105"/>
  <c r="J91"/>
  <c i="2" r="J566"/>
  <c r="BK856"/>
  <c r="BK194"/>
  <c r="BK396"/>
  <c i="3" r="J137"/>
  <c i="4" r="BK213"/>
  <c r="J243"/>
  <c r="J255"/>
  <c i="5" r="J148"/>
  <c r="J205"/>
  <c r="BK128"/>
  <c r="J140"/>
  <c r="J166"/>
  <c i="6" r="BK146"/>
  <c r="J101"/>
  <c i="2" r="BK566"/>
  <c r="BK835"/>
  <c r="J393"/>
  <c r="J809"/>
  <c r="BK145"/>
  <c i="3" r="BK135"/>
  <c r="BK215"/>
  <c i="4" r="J195"/>
  <c i="5" r="BK199"/>
  <c r="J158"/>
  <c i="6" r="J108"/>
  <c i="2" r="BK882"/>
  <c r="J540"/>
  <c r="BK249"/>
  <c r="J764"/>
  <c i="3" r="J135"/>
  <c r="BK177"/>
  <c i="4" r="BK231"/>
  <c r="J233"/>
  <c r="BK298"/>
  <c i="5" r="J146"/>
  <c r="J134"/>
  <c r="BK98"/>
  <c r="BK150"/>
  <c i="6" r="J161"/>
  <c r="BK196"/>
  <c i="2" r="BK234"/>
  <c r="J260"/>
  <c r="J290"/>
  <c r="J584"/>
  <c r="BK437"/>
  <c i="3" r="J217"/>
  <c r="BK229"/>
  <c i="4" r="J181"/>
  <c r="J285"/>
  <c i="6" r="BK114"/>
  <c r="BK211"/>
  <c i="2" r="BK780"/>
  <c r="BK564"/>
  <c r="BK182"/>
  <c r="J153"/>
  <c i="3" r="J199"/>
  <c r="J103"/>
  <c i="4" r="J115"/>
  <c r="BK107"/>
  <c r="J273"/>
  <c i="6" r="J196"/>
  <c i="2" r="J685"/>
  <c r="BK279"/>
  <c r="J125"/>
  <c r="J314"/>
  <c r="J573"/>
  <c i="3" r="BK221"/>
  <c r="BK148"/>
  <c i="4" r="J217"/>
  <c i="5" r="BK138"/>
  <c i="6" r="J123"/>
  <c i="2" r="J773"/>
  <c r="BK153"/>
  <c r="BK140"/>
  <c r="BK476"/>
  <c i="3" r="BK133"/>
  <c r="BK113"/>
  <c r="BK179"/>
  <c r="J119"/>
  <c i="4" r="BK217"/>
  <c r="BK153"/>
  <c i="5" r="BK120"/>
  <c i="6" r="BK111"/>
  <c i="2" r="J862"/>
  <c r="J835"/>
  <c r="BK875"/>
  <c r="BK406"/>
  <c r="BK125"/>
  <c i="3" r="J213"/>
  <c r="J247"/>
  <c i="4" r="J215"/>
  <c r="J249"/>
  <c i="5" r="BK185"/>
  <c i="6" r="J116"/>
  <c i="2" r="BK714"/>
  <c r="BK417"/>
  <c r="J319"/>
  <c r="BK634"/>
  <c r="BK730"/>
  <c i="3" r="J113"/>
  <c r="BK217"/>
  <c r="BK205"/>
  <c i="4" r="J205"/>
  <c r="J107"/>
  <c i="5" r="BK175"/>
  <c r="BK104"/>
  <c r="BK170"/>
  <c r="BK183"/>
  <c r="J164"/>
  <c r="BK179"/>
  <c r="J185"/>
  <c i="6" r="J187"/>
  <c r="BK193"/>
  <c i="2" r="BK374"/>
  <c r="BK319"/>
  <c r="BK571"/>
  <c r="BK388"/>
  <c i="3" r="BK237"/>
  <c r="BK99"/>
  <c i="4" r="BK229"/>
  <c r="BK237"/>
  <c r="J155"/>
  <c i="6" r="BK187"/>
  <c i="2" r="J882"/>
  <c r="BK314"/>
  <c r="J432"/>
  <c r="J481"/>
  <c r="BK604"/>
  <c r="BK432"/>
  <c i="3" r="BK116"/>
  <c r="BK199"/>
  <c i="4" r="BK273"/>
  <c r="J103"/>
  <c r="BK133"/>
  <c i="5" r="J195"/>
  <c r="BK122"/>
  <c r="J201"/>
  <c r="J104"/>
  <c r="BK205"/>
  <c i="6" r="BK161"/>
  <c r="J158"/>
  <c i="2" r="J443"/>
  <c r="J412"/>
  <c r="BK557"/>
  <c r="J349"/>
  <c r="J638"/>
  <c i="3" r="J173"/>
  <c i="4" r="J185"/>
  <c r="BK155"/>
  <c r="BK171"/>
  <c r="J135"/>
  <c i="2" r="BK120"/>
  <c i="1" r="AS55"/>
  <c i="2" r="J666"/>
  <c r="BK401"/>
  <c i="3" r="BK219"/>
  <c r="BK211"/>
  <c i="4" r="BK267"/>
  <c r="BK275"/>
  <c r="J191"/>
  <c i="6" r="BK123"/>
  <c i="2" r="J714"/>
  <c r="BK135"/>
  <c r="BK349"/>
  <c r="BK586"/>
  <c i="3" r="J254"/>
  <c r="BK119"/>
  <c i="4" r="BK285"/>
  <c r="J123"/>
  <c r="J287"/>
  <c i="6" r="J146"/>
  <c i="2" r="J657"/>
  <c r="J382"/>
  <c r="J628"/>
  <c r="BK647"/>
  <c r="J301"/>
  <c i="3" r="J223"/>
  <c r="J101"/>
  <c r="BK127"/>
  <c i="4" r="BK287"/>
  <c r="BK193"/>
  <c r="BK111"/>
  <c i="6" r="BK94"/>
  <c i="2" r="J604"/>
  <c r="J564"/>
  <c r="BK735"/>
  <c r="J464"/>
  <c r="BK674"/>
  <c i="3" r="J187"/>
  <c r="BK101"/>
  <c i="4" r="BK263"/>
  <c r="J127"/>
  <c r="BK255"/>
  <c r="J263"/>
  <c i="6" r="J121"/>
  <c i="2" r="BK598"/>
  <c r="BK802"/>
  <c r="J453"/>
  <c r="BK448"/>
  <c r="J902"/>
  <c i="3" r="J239"/>
  <c r="J130"/>
  <c i="4" r="J275"/>
  <c r="BK271"/>
  <c r="J298"/>
  <c i="5" r="BK160"/>
  <c r="BK116"/>
  <c r="J144"/>
  <c r="J193"/>
  <c r="BK110"/>
  <c r="J98"/>
  <c i="6" r="J143"/>
  <c i="2" r="BK662"/>
  <c r="J161"/>
  <c r="BK593"/>
  <c r="BK260"/>
  <c r="J652"/>
  <c i="3" r="BK175"/>
  <c r="J227"/>
  <c r="J177"/>
  <c i="4" r="J289"/>
  <c r="BK119"/>
  <c r="BK163"/>
  <c i="6" r="J193"/>
  <c i="2" r="BK642"/>
  <c r="BK130"/>
  <c r="BK862"/>
  <c r="J829"/>
  <c r="BK584"/>
  <c i="3" r="J235"/>
  <c r="J140"/>
  <c i="4" r="BK135"/>
  <c r="BK127"/>
  <c r="BK235"/>
  <c i="5" r="BK173"/>
  <c r="BK162"/>
  <c r="J168"/>
  <c r="J116"/>
  <c r="J138"/>
  <c i="6" r="BK108"/>
  <c i="2" r="J780"/>
  <c r="BK559"/>
  <c r="J741"/>
  <c r="J908"/>
  <c i="3" r="BK239"/>
  <c r="J158"/>
  <c i="4" r="J277"/>
  <c r="BK259"/>
  <c i="6" r="J179"/>
  <c i="2" r="J240"/>
  <c r="BK545"/>
  <c r="J305"/>
  <c r="BK741"/>
  <c r="J362"/>
  <c i="3" r="J245"/>
  <c i="4" r="J253"/>
  <c r="BK167"/>
  <c r="J169"/>
  <c i="5" r="BK134"/>
  <c i="6" r="J204"/>
  <c r="J137"/>
  <c i="2" r="J593"/>
  <c r="BK266"/>
  <c r="J647"/>
  <c r="BK552"/>
  <c i="3" r="J179"/>
  <c r="J165"/>
  <c r="BK107"/>
  <c i="4" r="J163"/>
  <c r="BK233"/>
  <c r="J267"/>
  <c i="6" r="BK128"/>
  <c r="BK215"/>
  <c i="2" r="BK344"/>
  <c r="BK168"/>
  <c r="J437"/>
  <c r="BK908"/>
  <c r="J470"/>
  <c i="3" r="J107"/>
  <c i="4" r="J165"/>
  <c r="J271"/>
  <c r="BK209"/>
  <c i="5" r="BK164"/>
  <c i="6" r="BK137"/>
  <c i="2" r="BK470"/>
  <c r="J309"/>
  <c r="BK339"/>
  <c r="BK902"/>
  <c r="BK309"/>
  <c i="3" r="J125"/>
  <c r="J155"/>
  <c i="4" r="J239"/>
  <c r="BK191"/>
  <c i="5" r="BK148"/>
  <c i="6" r="BK190"/>
  <c i="2" r="BK869"/>
  <c r="BK666"/>
  <c r="J448"/>
  <c r="BK498"/>
  <c r="J816"/>
  <c i="3" r="BK213"/>
  <c r="BK151"/>
  <c i="4" r="BK247"/>
  <c r="J259"/>
  <c r="BK239"/>
  <c i="5" r="BK168"/>
  <c r="J114"/>
  <c r="J177"/>
  <c r="J156"/>
  <c r="J110"/>
  <c r="J124"/>
  <c r="BK203"/>
  <c r="J126"/>
  <c i="6" r="J125"/>
  <c i="2" r="J689"/>
  <c r="BK652"/>
  <c r="J249"/>
  <c r="BK492"/>
  <c r="BK355"/>
  <c i="3" r="BK235"/>
  <c r="BK194"/>
  <c i="4" r="BK279"/>
  <c r="BK195"/>
  <c i="5" r="J122"/>
  <c i="6" r="J181"/>
  <c i="2" r="J748"/>
  <c r="J823"/>
  <c r="BK522"/>
  <c r="J896"/>
  <c r="J559"/>
  <c r="BK334"/>
  <c i="3" r="J209"/>
  <c r="BK254"/>
  <c i="4" r="J296"/>
  <c i="5" r="J189"/>
  <c r="J175"/>
  <c r="BK187"/>
  <c r="J187"/>
  <c r="J128"/>
  <c r="BK118"/>
  <c i="2" r="J670"/>
  <c r="J797"/>
  <c r="J140"/>
  <c r="BK764"/>
  <c r="BK367"/>
  <c i="3" r="J181"/>
  <c i="4" r="BK221"/>
  <c r="BK227"/>
  <c r="BK201"/>
  <c i="6" r="BK164"/>
  <c i="2" r="J730"/>
  <c r="BK464"/>
  <c r="BK748"/>
  <c r="J725"/>
  <c r="J115"/>
  <c i="3" r="J171"/>
  <c r="J151"/>
  <c i="4" r="BK241"/>
  <c r="BK177"/>
  <c r="BK159"/>
  <c i="6" r="BK141"/>
  <c i="2" r="BK638"/>
  <c r="J417"/>
  <c r="J120"/>
  <c r="J135"/>
  <c i="3" r="BK122"/>
  <c r="J243"/>
  <c r="BK223"/>
  <c i="4" r="J225"/>
  <c r="J257"/>
  <c i="5" r="J108"/>
  <c i="6" r="BK101"/>
  <c i="2" r="BK753"/>
  <c r="J753"/>
  <c r="J610"/>
  <c r="BK890"/>
  <c r="BK218"/>
  <c i="3" r="BK169"/>
  <c r="J116"/>
  <c i="4" r="J292"/>
  <c r="BK183"/>
  <c i="6" r="BK121"/>
  <c r="J132"/>
  <c i="2" r="BK274"/>
  <c r="J492"/>
  <c r="BK305"/>
  <c r="J509"/>
  <c i="3" r="BK140"/>
  <c r="BK183"/>
  <c i="4" r="J261"/>
  <c r="J201"/>
  <c r="J213"/>
  <c r="J179"/>
  <c i="5" r="BK146"/>
  <c i="6" r="BK184"/>
  <c i="2" r="BK743"/>
  <c r="J522"/>
  <c r="BK699"/>
  <c r="BK240"/>
  <c i="3" r="J251"/>
  <c r="J105"/>
  <c r="BK143"/>
  <c i="4" r="BK139"/>
  <c r="J101"/>
  <c i="5" r="BK189"/>
  <c r="BK136"/>
  <c r="BK193"/>
  <c r="BK195"/>
  <c r="BK177"/>
  <c r="J179"/>
  <c i="6" r="BK201"/>
  <c r="J134"/>
  <c i="2" r="J790"/>
  <c r="BK758"/>
  <c r="BK816"/>
  <c r="BK301"/>
  <c i="3" r="J219"/>
  <c r="BK245"/>
  <c i="4" r="BK249"/>
  <c r="J265"/>
  <c r="J281"/>
  <c r="J269"/>
  <c i="6" r="J211"/>
  <c r="J118"/>
  <c i="2" r="J642"/>
  <c r="BK773"/>
  <c r="J207"/>
  <c r="BK823"/>
  <c r="J130"/>
  <c i="3" r="J225"/>
  <c r="J249"/>
  <c i="4" r="J177"/>
  <c r="J247"/>
  <c r="BK131"/>
  <c i="5" r="BK208"/>
  <c r="J120"/>
  <c r="J130"/>
  <c r="BK112"/>
  <c i="6" r="BK118"/>
  <c i="2" r="J586"/>
  <c r="BK616"/>
  <c r="BK393"/>
  <c r="BK458"/>
  <c i="3" r="BK249"/>
  <c r="J175"/>
  <c r="J231"/>
  <c i="4" r="BK253"/>
  <c r="BK161"/>
  <c i="6" r="J170"/>
  <c i="2" r="J622"/>
  <c r="BK534"/>
  <c r="BK504"/>
  <c r="J274"/>
  <c r="J406"/>
  <c r="J168"/>
  <c i="3" r="J221"/>
  <c i="4" r="BK189"/>
  <c r="J148"/>
  <c i="5" r="BK132"/>
  <c i="6" r="BK125"/>
  <c i="2" r="J875"/>
  <c r="BK840"/>
  <c r="J498"/>
  <c r="J476"/>
  <c r="BK766"/>
  <c i="3" r="J189"/>
  <c r="BK165"/>
  <c i="4" r="BK211"/>
  <c r="BK123"/>
  <c i="5" r="BK156"/>
  <c i="6" r="BK105"/>
  <c r="J148"/>
  <c i="2" r="J634"/>
  <c r="BK610"/>
  <c r="J851"/>
  <c r="J758"/>
  <c i="3" r="BK167"/>
  <c r="BK185"/>
  <c r="BK197"/>
  <c i="4" r="BK265"/>
  <c r="BK292"/>
  <c i="5" r="BK142"/>
  <c i="6" r="BK148"/>
  <c i="2" r="J679"/>
  <c r="BK704"/>
  <c r="BK110"/>
  <c r="J840"/>
  <c i="3" r="BK241"/>
  <c r="BK203"/>
  <c i="4" r="BK148"/>
  <c r="J133"/>
  <c r="BK225"/>
  <c i="6" r="BK158"/>
  <c r="J190"/>
  <c i="2" r="J344"/>
  <c r="J719"/>
  <c r="BK809"/>
  <c r="J528"/>
  <c i="3" r="J148"/>
  <c r="J215"/>
  <c r="J197"/>
  <c i="4" r="BK101"/>
  <c r="J167"/>
  <c i="5" r="BK144"/>
  <c r="J199"/>
  <c r="BK191"/>
  <c r="J142"/>
  <c r="J154"/>
  <c r="J162"/>
  <c i="6" r="J167"/>
  <c i="2" r="J802"/>
  <c r="BK103"/>
  <c r="BK516"/>
  <c r="BK579"/>
  <c i="3" r="BK247"/>
  <c r="J192"/>
  <c r="BK161"/>
  <c i="4" r="BK219"/>
  <c r="J193"/>
  <c r="J211"/>
  <c i="6" r="BK181"/>
  <c r="BK134"/>
  <c i="2" r="BK670"/>
  <c r="J598"/>
  <c r="BK425"/>
  <c r="BK412"/>
  <c i="3" r="J167"/>
  <c r="BK225"/>
  <c i="4" r="BK283"/>
  <c r="BK157"/>
  <c i="5" r="BK130"/>
  <c r="J203"/>
  <c r="BK181"/>
  <c r="BK197"/>
  <c i="6" r="J176"/>
  <c r="J111"/>
  <c i="2" r="BK790"/>
  <c r="J388"/>
  <c r="BK622"/>
  <c r="J255"/>
  <c r="BK207"/>
  <c i="3" r="BK105"/>
  <c r="BK125"/>
  <c i="4" r="J111"/>
  <c r="J245"/>
  <c i="2" r="BK829"/>
  <c r="J735"/>
  <c r="BK797"/>
  <c r="BK329"/>
  <c r="BK443"/>
  <c r="J557"/>
  <c i="3" r="BK207"/>
  <c r="J133"/>
  <c r="BK189"/>
  <c i="4" r="J221"/>
  <c i="5" r="J150"/>
  <c i="6" r="BK173"/>
  <c r="J215"/>
  <c i="2" r="J425"/>
  <c r="BK851"/>
  <c r="J504"/>
  <c r="J266"/>
  <c r="J355"/>
  <c r="J458"/>
  <c i="3" r="BK171"/>
  <c i="4" r="BK251"/>
  <c r="BK115"/>
  <c r="J189"/>
  <c i="5" r="BK106"/>
  <c i="6" r="J98"/>
  <c i="2" r="J401"/>
  <c r="J234"/>
  <c r="BK423"/>
  <c r="J213"/>
  <c r="J552"/>
  <c i="3" r="BK209"/>
  <c r="J183"/>
  <c i="4" r="J159"/>
  <c r="BK144"/>
  <c r="J251"/>
  <c i="6" r="BK155"/>
  <c r="BK179"/>
  <c i="2" r="BK509"/>
  <c r="BK528"/>
  <c r="J218"/>
  <c r="J699"/>
  <c i="3" r="BK145"/>
  <c r="J143"/>
  <c i="4" r="J144"/>
  <c r="J119"/>
  <c i="6" r="BK151"/>
  <c r="J141"/>
  <c i="2" r="J110"/>
  <c r="J145"/>
  <c r="J367"/>
  <c r="BK255"/>
  <c i="3" r="BK181"/>
  <c i="4" r="J209"/>
  <c r="BK165"/>
  <c r="BK187"/>
  <c i="5" r="BK140"/>
  <c r="J152"/>
  <c r="BK108"/>
  <c r="J132"/>
  <c r="J170"/>
  <c r="J100"/>
  <c i="6" r="BK143"/>
  <c i="2" r="J869"/>
  <c r="BK481"/>
  <c r="J194"/>
  <c r="J545"/>
  <c r="BK685"/>
  <c i="3" r="BK158"/>
  <c r="J122"/>
  <c r="J99"/>
  <c i="4" r="J231"/>
  <c i="5" r="BK152"/>
  <c i="6" r="BK132"/>
  <c r="J173"/>
  <c i="2" r="J486"/>
  <c r="J228"/>
  <c r="J334"/>
  <c r="J175"/>
  <c i="3" r="J169"/>
  <c r="J241"/>
  <c r="BK173"/>
  <c i="4" r="J223"/>
  <c r="J283"/>
  <c r="J237"/>
  <c i="5" r="BK158"/>
  <c r="J197"/>
  <c r="BK154"/>
  <c r="J173"/>
  <c r="J160"/>
  <c i="6" r="BK176"/>
  <c i="1" r="AS60"/>
  <c i="2" r="BK453"/>
  <c r="J890"/>
  <c i="3" r="J205"/>
  <c r="J185"/>
  <c i="4" r="BK277"/>
  <c r="J129"/>
  <c r="J171"/>
  <c i="6" r="J164"/>
  <c i="2" r="J616"/>
  <c r="BK380"/>
  <c r="J202"/>
  <c r="J571"/>
  <c r="BK486"/>
  <c i="3" r="BK137"/>
  <c r="J145"/>
  <c i="4" r="BK175"/>
  <c r="J199"/>
  <c r="BK205"/>
  <c i="5" r="J191"/>
  <c i="6" r="BK207"/>
  <c r="J151"/>
  <c i="2" r="BK573"/>
  <c r="J709"/>
  <c r="J704"/>
  <c r="BK290"/>
  <c i="3" r="J127"/>
  <c r="BK192"/>
  <c i="4" r="BK169"/>
  <c r="BK257"/>
  <c i="6" r="BK98"/>
  <c r="BK91"/>
  <c i="1" r="AS58"/>
  <c i="2" r="J784"/>
  <c r="J103"/>
  <c r="J324"/>
  <c r="J374"/>
  <c i="3" r="J207"/>
  <c r="J229"/>
  <c i="4" r="J279"/>
  <c r="J219"/>
  <c r="J139"/>
  <c i="6" r="BK167"/>
  <c i="2" r="BK694"/>
  <c r="BK362"/>
  <c r="BK213"/>
  <c r="BK175"/>
  <c r="J423"/>
  <c i="3" r="BK227"/>
  <c r="BK201"/>
  <c i="4" r="BK103"/>
  <c r="BK223"/>
  <c r="J183"/>
  <c i="5" r="J102"/>
  <c i="6" r="J201"/>
  <c i="2" r="BK540"/>
  <c r="BK845"/>
  <c r="J279"/>
  <c r="BK628"/>
  <c i="3" r="J194"/>
  <c r="BK251"/>
  <c i="4" r="J241"/>
  <c r="BK129"/>
  <c r="BK173"/>
  <c i="5" r="BK124"/>
  <c r="BK100"/>
  <c r="J208"/>
  <c r="BK102"/>
  <c r="J118"/>
  <c r="BK114"/>
  <c i="6" r="J114"/>
  <c i="2" r="BK588"/>
  <c r="J662"/>
  <c r="BK324"/>
  <c r="J339"/>
  <c r="BK896"/>
  <c i="3" r="BK155"/>
  <c r="J203"/>
  <c i="4" r="J161"/>
  <c r="BK207"/>
  <c r="J207"/>
  <c r="J153"/>
  <c i="5" r="BK126"/>
  <c i="2" r="BK719"/>
  <c r="J396"/>
  <c r="BK657"/>
  <c r="BK228"/>
  <c r="J534"/>
  <c i="3" r="J233"/>
  <c i="4" r="J187"/>
  <c r="J175"/>
  <c r="J235"/>
  <c r="BK181"/>
  <c i="5" r="J106"/>
  <c r="BK166"/>
  <c r="J136"/>
  <c r="J181"/>
  <c r="J183"/>
  <c i="6" r="J128"/>
  <c i="2" r="BK679"/>
  <c r="J182"/>
  <c r="BK709"/>
  <c r="BK161"/>
  <c r="J516"/>
  <c i="3" r="BK231"/>
  <c r="BK130"/>
  <c r="J237"/>
  <c i="4" r="J227"/>
  <c r="BK215"/>
  <c i="6" r="J155"/>
  <c r="J94"/>
  <c i="2" r="BK115"/>
  <c r="J329"/>
  <c r="J856"/>
  <c i="3" r="BK243"/>
  <c r="BK187"/>
  <c i="4" r="BK261"/>
  <c r="BK269"/>
  <c r="BK289"/>
  <c i="5" r="BK201"/>
  <c i="6" r="BK204"/>
  <c i="2" l="1" r="BK361"/>
  <c r="J361"/>
  <c r="J66"/>
  <c r="T361"/>
  <c r="BK603"/>
  <c r="J603"/>
  <c r="J70"/>
  <c r="P808"/>
  <c i="3" r="BK98"/>
  <c r="J98"/>
  <c r="J69"/>
  <c r="T98"/>
  <c r="T154"/>
  <c i="4" r="P100"/>
  <c r="BK143"/>
  <c r="J143"/>
  <c r="J70"/>
  <c i="5" r="BK97"/>
  <c r="J97"/>
  <c r="J69"/>
  <c i="2" r="P361"/>
  <c r="BK463"/>
  <c r="J463"/>
  <c r="J68"/>
  <c r="T463"/>
  <c r="R539"/>
  <c r="BK808"/>
  <c r="J808"/>
  <c r="J71"/>
  <c r="R855"/>
  <c r="P889"/>
  <c i="3" r="R164"/>
  <c i="4" r="R152"/>
  <c r="P295"/>
  <c r="P294"/>
  <c i="5" r="P172"/>
  <c i="2" r="R102"/>
  <c r="R101"/>
  <c r="R395"/>
  <c r="R603"/>
  <c r="BK855"/>
  <c r="J855"/>
  <c r="J74"/>
  <c i="3" r="R98"/>
  <c r="R154"/>
  <c i="4" r="T152"/>
  <c r="R295"/>
  <c r="R294"/>
  <c i="5" r="R172"/>
  <c i="6" r="BK90"/>
  <c r="J90"/>
  <c r="J61"/>
  <c i="2" r="T102"/>
  <c r="R361"/>
  <c r="P463"/>
  <c r="BK539"/>
  <c r="J539"/>
  <c r="J69"/>
  <c r="T539"/>
  <c r="T808"/>
  <c r="T889"/>
  <c i="3" r="P98"/>
  <c r="BK154"/>
  <c r="J154"/>
  <c r="J70"/>
  <c r="P154"/>
  <c i="4" r="P152"/>
  <c r="T295"/>
  <c r="T294"/>
  <c i="5" r="T172"/>
  <c i="6" r="BK154"/>
  <c r="J154"/>
  <c r="J63"/>
  <c i="2" r="BK395"/>
  <c r="J395"/>
  <c r="J67"/>
  <c r="R463"/>
  <c r="P539"/>
  <c r="R808"/>
  <c r="BK889"/>
  <c r="J889"/>
  <c r="J76"/>
  <c i="3" r="T164"/>
  <c i="4" r="BK100"/>
  <c r="J100"/>
  <c r="J69"/>
  <c r="P143"/>
  <c i="5" r="T97"/>
  <c r="T96"/>
  <c r="T95"/>
  <c i="6" r="P90"/>
  <c r="P89"/>
  <c r="P154"/>
  <c r="P153"/>
  <c r="P186"/>
  <c i="2" r="BK102"/>
  <c r="T395"/>
  <c r="T603"/>
  <c r="P855"/>
  <c r="P854"/>
  <c i="3" r="P164"/>
  <c i="4" r="T100"/>
  <c r="T143"/>
  <c i="5" r="P97"/>
  <c r="P96"/>
  <c r="P95"/>
  <c i="1" r="AU62"/>
  <c i="6" r="R154"/>
  <c r="R153"/>
  <c r="R186"/>
  <c i="4" r="R100"/>
  <c r="R143"/>
  <c i="5" r="R97"/>
  <c r="R96"/>
  <c r="R95"/>
  <c i="6" r="R90"/>
  <c r="R89"/>
  <c r="R88"/>
  <c r="T154"/>
  <c r="T153"/>
  <c r="BK200"/>
  <c r="R200"/>
  <c r="R199"/>
  <c i="2" r="P102"/>
  <c r="P101"/>
  <c r="P100"/>
  <c i="1" r="AU56"/>
  <c i="2" r="P395"/>
  <c r="P603"/>
  <c r="T855"/>
  <c r="T854"/>
  <c r="R889"/>
  <c i="3" r="BK164"/>
  <c r="J164"/>
  <c r="J71"/>
  <c i="4" r="BK152"/>
  <c r="J152"/>
  <c r="J71"/>
  <c r="BK295"/>
  <c r="J295"/>
  <c r="J74"/>
  <c i="5" r="BK172"/>
  <c r="J172"/>
  <c r="J70"/>
  <c i="6" r="T90"/>
  <c r="T89"/>
  <c r="T88"/>
  <c r="BK186"/>
  <c r="J186"/>
  <c r="J64"/>
  <c r="T186"/>
  <c r="P200"/>
  <c r="P199"/>
  <c r="T200"/>
  <c r="T199"/>
  <c i="2" r="BK850"/>
  <c r="J850"/>
  <c r="J72"/>
  <c r="BK901"/>
  <c r="J901"/>
  <c r="J77"/>
  <c i="4" r="BK291"/>
  <c r="J291"/>
  <c r="J72"/>
  <c i="2" r="BK881"/>
  <c r="J881"/>
  <c r="J75"/>
  <c i="3" r="BK253"/>
  <c r="J253"/>
  <c r="J72"/>
  <c i="5" r="BK207"/>
  <c r="J207"/>
  <c r="J71"/>
  <c i="2" r="BK907"/>
  <c r="J907"/>
  <c r="J78"/>
  <c i="6" r="BK210"/>
  <c r="J210"/>
  <c r="J67"/>
  <c r="BK214"/>
  <c r="J214"/>
  <c r="J68"/>
  <c r="J54"/>
  <c r="BE128"/>
  <c r="BE155"/>
  <c r="BE167"/>
  <c r="BE181"/>
  <c r="BE215"/>
  <c r="J52"/>
  <c r="J55"/>
  <c r="BE123"/>
  <c r="F84"/>
  <c r="BE105"/>
  <c r="BE132"/>
  <c r="BE143"/>
  <c r="BE146"/>
  <c r="BE148"/>
  <c r="BE193"/>
  <c r="E78"/>
  <c r="BE101"/>
  <c r="BE121"/>
  <c r="BE161"/>
  <c r="BE184"/>
  <c r="BE207"/>
  <c r="F55"/>
  <c r="BE118"/>
  <c r="BE134"/>
  <c r="BE141"/>
  <c r="BE158"/>
  <c r="BE170"/>
  <c r="BE179"/>
  <c r="BE196"/>
  <c i="5" r="BK96"/>
  <c r="BK95"/>
  <c r="J95"/>
  <c i="6" r="BE91"/>
  <c r="BE94"/>
  <c r="BE98"/>
  <c r="BE108"/>
  <c r="BE111"/>
  <c r="BE114"/>
  <c r="BE116"/>
  <c r="BE137"/>
  <c r="BE201"/>
  <c r="BE204"/>
  <c r="BE211"/>
  <c r="BE125"/>
  <c r="BE151"/>
  <c r="BE164"/>
  <c r="BE173"/>
  <c r="BE176"/>
  <c r="BE187"/>
  <c r="BE190"/>
  <c i="5" r="J60"/>
  <c r="BE98"/>
  <c r="BE110"/>
  <c r="BE112"/>
  <c r="BE140"/>
  <c r="BE154"/>
  <c r="BE191"/>
  <c r="BE208"/>
  <c r="F92"/>
  <c r="BE102"/>
  <c r="BE120"/>
  <c r="BE128"/>
  <c r="BE134"/>
  <c r="BE142"/>
  <c r="BE144"/>
  <c r="BE175"/>
  <c r="BE193"/>
  <c r="BE122"/>
  <c r="BE148"/>
  <c r="BE150"/>
  <c r="BE156"/>
  <c r="BE158"/>
  <c r="BE160"/>
  <c r="BE162"/>
  <c r="BE164"/>
  <c r="BE166"/>
  <c r="BE168"/>
  <c r="BE170"/>
  <c r="BE173"/>
  <c r="BE189"/>
  <c r="BE199"/>
  <c i="4" r="BK99"/>
  <c r="J99"/>
  <c r="J68"/>
  <c i="5" r="BE124"/>
  <c r="BE126"/>
  <c r="BE197"/>
  <c r="BE203"/>
  <c r="BE106"/>
  <c r="BE114"/>
  <c r="BE136"/>
  <c r="BE138"/>
  <c r="BE146"/>
  <c r="BE152"/>
  <c r="BE177"/>
  <c r="BE179"/>
  <c i="4" r="BK294"/>
  <c r="J294"/>
  <c r="J73"/>
  <c i="5" r="BE108"/>
  <c r="BE118"/>
  <c r="BE130"/>
  <c r="BE181"/>
  <c r="BE187"/>
  <c r="BE201"/>
  <c r="E52"/>
  <c r="BE132"/>
  <c r="BE183"/>
  <c r="BE185"/>
  <c r="BE100"/>
  <c r="BE104"/>
  <c r="BE116"/>
  <c r="BE195"/>
  <c r="BE205"/>
  <c i="4" r="E84"/>
  <c r="BE129"/>
  <c r="BE161"/>
  <c r="BE163"/>
  <c r="BE231"/>
  <c r="BE281"/>
  <c r="BE296"/>
  <c r="BE298"/>
  <c r="BE101"/>
  <c r="BE115"/>
  <c r="BE173"/>
  <c r="BE201"/>
  <c r="BE211"/>
  <c r="BE249"/>
  <c r="BE265"/>
  <c r="F95"/>
  <c r="BE179"/>
  <c r="BE183"/>
  <c r="BE253"/>
  <c r="BE255"/>
  <c r="BE257"/>
  <c r="BE259"/>
  <c r="BE221"/>
  <c r="BE223"/>
  <c r="BE225"/>
  <c r="BE227"/>
  <c r="BE229"/>
  <c r="BE241"/>
  <c r="BE261"/>
  <c r="BE283"/>
  <c r="BE289"/>
  <c i="3" r="BK97"/>
  <c r="J97"/>
  <c r="J68"/>
  <c i="4" r="BE103"/>
  <c r="BE107"/>
  <c r="BE111"/>
  <c r="BE135"/>
  <c r="BE139"/>
  <c r="BE157"/>
  <c r="BE167"/>
  <c r="BE175"/>
  <c r="BE195"/>
  <c r="BE199"/>
  <c r="BE209"/>
  <c r="BE215"/>
  <c r="BE219"/>
  <c r="BE267"/>
  <c r="BE285"/>
  <c r="J60"/>
  <c r="BE119"/>
  <c r="BE123"/>
  <c r="BE177"/>
  <c r="BE187"/>
  <c r="BE205"/>
  <c r="BE271"/>
  <c r="BE273"/>
  <c r="BE275"/>
  <c r="BE277"/>
  <c r="BE279"/>
  <c r="BE131"/>
  <c r="BE148"/>
  <c r="BE153"/>
  <c r="BE165"/>
  <c r="BE169"/>
  <c r="BE171"/>
  <c r="BE185"/>
  <c r="BE213"/>
  <c r="BE235"/>
  <c r="BE237"/>
  <c r="BE239"/>
  <c r="BE243"/>
  <c r="BE245"/>
  <c r="BE247"/>
  <c r="BE287"/>
  <c r="BE127"/>
  <c r="BE133"/>
  <c r="BE144"/>
  <c r="BE155"/>
  <c r="BE159"/>
  <c r="BE181"/>
  <c r="BE189"/>
  <c r="BE191"/>
  <c r="BE193"/>
  <c r="BE207"/>
  <c r="BE217"/>
  <c r="BE233"/>
  <c r="BE251"/>
  <c r="BE263"/>
  <c r="BE269"/>
  <c r="BE292"/>
  <c i="3" r="E52"/>
  <c r="BE107"/>
  <c r="BE122"/>
  <c r="BE130"/>
  <c r="BE135"/>
  <c r="BE137"/>
  <c r="BE189"/>
  <c r="BE201"/>
  <c r="BE203"/>
  <c r="BE205"/>
  <c r="BE213"/>
  <c r="BE215"/>
  <c r="BE217"/>
  <c r="BE219"/>
  <c r="BE227"/>
  <c r="BE231"/>
  <c i="2" r="J102"/>
  <c r="J65"/>
  <c i="3" r="BE140"/>
  <c r="BE158"/>
  <c r="BE171"/>
  <c r="J90"/>
  <c r="BE169"/>
  <c r="BE175"/>
  <c r="BE187"/>
  <c r="BE194"/>
  <c r="BE197"/>
  <c r="BE199"/>
  <c r="BE211"/>
  <c r="BE237"/>
  <c r="BE247"/>
  <c i="2" r="BK854"/>
  <c r="J854"/>
  <c r="J73"/>
  <c i="3" r="BE127"/>
  <c r="BE143"/>
  <c r="BE145"/>
  <c r="BE148"/>
  <c r="BE209"/>
  <c r="BE221"/>
  <c r="BE229"/>
  <c r="BE235"/>
  <c r="BE243"/>
  <c r="BE251"/>
  <c r="BE254"/>
  <c r="F93"/>
  <c r="BE99"/>
  <c r="BE155"/>
  <c r="BE161"/>
  <c r="BE165"/>
  <c r="BE177"/>
  <c r="BE179"/>
  <c r="BE181"/>
  <c r="BE183"/>
  <c r="BE185"/>
  <c r="BE192"/>
  <c r="BE223"/>
  <c r="BE233"/>
  <c r="BE249"/>
  <c r="BE133"/>
  <c r="BE225"/>
  <c r="BE105"/>
  <c r="BE116"/>
  <c r="BE119"/>
  <c r="BE125"/>
  <c r="BE151"/>
  <c r="BE167"/>
  <c r="BE173"/>
  <c r="BE101"/>
  <c r="BE103"/>
  <c r="BE113"/>
  <c r="BE207"/>
  <c r="BE239"/>
  <c r="BE241"/>
  <c r="BE245"/>
  <c i="2" r="F96"/>
  <c r="J97"/>
  <c r="BE135"/>
  <c r="BE228"/>
  <c r="BE240"/>
  <c r="BE249"/>
  <c r="BE274"/>
  <c r="BE279"/>
  <c r="BE329"/>
  <c r="BE349"/>
  <c r="BE425"/>
  <c r="BE448"/>
  <c r="BE453"/>
  <c r="BE498"/>
  <c r="BE504"/>
  <c r="BE571"/>
  <c r="BE579"/>
  <c r="BE593"/>
  <c r="BE616"/>
  <c r="BE642"/>
  <c r="BE647"/>
  <c r="BE662"/>
  <c r="BE666"/>
  <c r="BE674"/>
  <c r="BE735"/>
  <c r="BE780"/>
  <c r="BE790"/>
  <c r="BE829"/>
  <c r="BE845"/>
  <c r="BE882"/>
  <c r="BE890"/>
  <c r="BE896"/>
  <c r="BE902"/>
  <c r="BE908"/>
  <c r="BE120"/>
  <c r="BE153"/>
  <c r="BE305"/>
  <c r="BE443"/>
  <c r="BE464"/>
  <c r="BE540"/>
  <c r="BE547"/>
  <c r="BE564"/>
  <c r="BE566"/>
  <c r="BE584"/>
  <c r="BE610"/>
  <c r="BE694"/>
  <c r="BE797"/>
  <c r="E50"/>
  <c r="J56"/>
  <c r="F97"/>
  <c r="BE168"/>
  <c r="BE207"/>
  <c r="BE290"/>
  <c r="BE319"/>
  <c r="BE334"/>
  <c r="BE374"/>
  <c r="BE380"/>
  <c r="BE396"/>
  <c r="BE423"/>
  <c r="BE432"/>
  <c r="BE509"/>
  <c r="BE516"/>
  <c r="BE522"/>
  <c r="BE528"/>
  <c r="BE534"/>
  <c r="BE545"/>
  <c r="BE753"/>
  <c r="BE784"/>
  <c r="BE840"/>
  <c r="BE851"/>
  <c r="J58"/>
  <c r="BE110"/>
  <c r="BE130"/>
  <c r="BE161"/>
  <c r="BE202"/>
  <c r="BE234"/>
  <c r="BE324"/>
  <c r="BE417"/>
  <c r="BE437"/>
  <c r="BE458"/>
  <c r="BE486"/>
  <c r="BE492"/>
  <c r="BE559"/>
  <c r="BE573"/>
  <c r="BE622"/>
  <c r="BE628"/>
  <c r="BE634"/>
  <c r="BE638"/>
  <c r="BE652"/>
  <c r="BE670"/>
  <c r="BE679"/>
  <c r="BE685"/>
  <c r="BE730"/>
  <c r="BE773"/>
  <c r="BE802"/>
  <c r="BE175"/>
  <c r="BE182"/>
  <c r="BE301"/>
  <c r="BE339"/>
  <c r="BE393"/>
  <c r="BE401"/>
  <c r="BE481"/>
  <c r="BE709"/>
  <c r="BE741"/>
  <c r="BE743"/>
  <c r="BE823"/>
  <c r="BE856"/>
  <c r="BE103"/>
  <c r="BE115"/>
  <c r="BE125"/>
  <c r="BE255"/>
  <c r="BE309"/>
  <c r="BE314"/>
  <c r="BE344"/>
  <c r="BE355"/>
  <c r="BE382"/>
  <c r="BE388"/>
  <c r="BE406"/>
  <c r="BE412"/>
  <c r="BE470"/>
  <c r="BE476"/>
  <c r="BE552"/>
  <c r="BE557"/>
  <c r="BE598"/>
  <c r="BE714"/>
  <c r="BE719"/>
  <c r="BE748"/>
  <c r="BE869"/>
  <c r="BE875"/>
  <c r="BE140"/>
  <c r="BE145"/>
  <c r="BE194"/>
  <c r="BE213"/>
  <c r="BE218"/>
  <c r="BE260"/>
  <c r="BE266"/>
  <c r="BE362"/>
  <c r="BE367"/>
  <c r="BE586"/>
  <c r="BE588"/>
  <c r="BE604"/>
  <c r="BE657"/>
  <c r="BE699"/>
  <c r="BE725"/>
  <c r="BE758"/>
  <c r="BE766"/>
  <c r="BE809"/>
  <c r="BE816"/>
  <c r="BE689"/>
  <c r="BE704"/>
  <c r="BE764"/>
  <c r="BE835"/>
  <c r="BE862"/>
  <c r="F36"/>
  <c i="1" r="BA56"/>
  <c r="BA55"/>
  <c r="AW55"/>
  <c i="6" r="F34"/>
  <c i="1" r="BA63"/>
  <c i="5" r="J38"/>
  <c i="1" r="AW62"/>
  <c i="5" r="F40"/>
  <c i="1" r="BC62"/>
  <c i="5" r="J34"/>
  <c i="1" r="AS57"/>
  <c i="4" r="F39"/>
  <c i="1" r="BB61"/>
  <c i="6" r="F36"/>
  <c i="1" r="BC63"/>
  <c i="6" r="F37"/>
  <c i="1" r="BD63"/>
  <c i="5" r="F38"/>
  <c i="1" r="BA62"/>
  <c i="4" r="F40"/>
  <c i="1" r="BC61"/>
  <c i="5" r="F39"/>
  <c i="1" r="BB62"/>
  <c i="6" r="F35"/>
  <c i="1" r="BB63"/>
  <c i="4" r="F41"/>
  <c i="1" r="BD61"/>
  <c i="3" r="F39"/>
  <c i="1" r="BB59"/>
  <c r="BB58"/>
  <c i="2" r="J36"/>
  <c i="1" r="AW56"/>
  <c r="AU55"/>
  <c i="3" r="F41"/>
  <c i="1" r="BD59"/>
  <c r="BD58"/>
  <c i="3" r="F40"/>
  <c i="1" r="BC59"/>
  <c r="BC58"/>
  <c r="AY58"/>
  <c i="2" r="F37"/>
  <c i="1" r="BB56"/>
  <c r="BB55"/>
  <c r="AX55"/>
  <c i="3" r="F38"/>
  <c i="1" r="BA59"/>
  <c r="BA58"/>
  <c i="6" r="J34"/>
  <c i="1" r="AW63"/>
  <c i="3" r="J38"/>
  <c i="1" r="AW59"/>
  <c i="4" r="F38"/>
  <c i="1" r="BA61"/>
  <c i="4" r="J38"/>
  <c i="1" r="AW61"/>
  <c i="5" r="F41"/>
  <c i="1" r="BD62"/>
  <c i="2" r="F38"/>
  <c i="1" r="BC56"/>
  <c r="BC55"/>
  <c r="AY55"/>
  <c i="2" r="F39"/>
  <c i="1" r="BD56"/>
  <c r="BD55"/>
  <c i="2" l="1" r="BK101"/>
  <c r="J101"/>
  <c r="J64"/>
  <c r="T101"/>
  <c r="T100"/>
  <c i="3" r="P97"/>
  <c r="P96"/>
  <c i="1" r="AU59"/>
  <c i="4" r="R99"/>
  <c r="R98"/>
  <c i="6" r="BK199"/>
  <c r="J199"/>
  <c r="J65"/>
  <c i="4" r="P99"/>
  <c r="P98"/>
  <c i="1" r="AU61"/>
  <c i="4" r="T99"/>
  <c r="T98"/>
  <c i="6" r="P88"/>
  <c i="1" r="AU63"/>
  <c i="3" r="R97"/>
  <c r="R96"/>
  <c i="2" r="R854"/>
  <c r="R100"/>
  <c i="3" r="T97"/>
  <c r="T96"/>
  <c i="6" r="BK89"/>
  <c r="J89"/>
  <c r="J60"/>
  <c r="J200"/>
  <c r="J66"/>
  <c r="BK153"/>
  <c r="J153"/>
  <c r="J62"/>
  <c i="1" r="AG62"/>
  <c i="5" r="J67"/>
  <c r="J96"/>
  <c r="J68"/>
  <c i="4" r="BK98"/>
  <c r="J98"/>
  <c r="J67"/>
  <c i="3" r="BK96"/>
  <c r="J96"/>
  <c r="J67"/>
  <c i="2" r="BK100"/>
  <c r="J100"/>
  <c i="1" r="AU60"/>
  <c r="AS54"/>
  <c i="3" r="F37"/>
  <c i="1" r="AZ59"/>
  <c r="AZ58"/>
  <c r="AV58"/>
  <c i="5" r="J37"/>
  <c i="1" r="AV62"/>
  <c r="AT62"/>
  <c r="AN62"/>
  <c r="AU58"/>
  <c r="BB60"/>
  <c r="AX60"/>
  <c r="AX58"/>
  <c i="5" r="F37"/>
  <c i="1" r="AZ62"/>
  <c r="BC60"/>
  <c r="AY60"/>
  <c i="3" r="J37"/>
  <c i="1" r="AV59"/>
  <c r="AT59"/>
  <c r="BD60"/>
  <c i="6" r="F33"/>
  <c i="1" r="AZ63"/>
  <c r="BA60"/>
  <c r="AW60"/>
  <c i="6" r="J33"/>
  <c i="1" r="AV63"/>
  <c r="AT63"/>
  <c i="2" r="F35"/>
  <c i="1" r="AZ56"/>
  <c r="AZ55"/>
  <c r="AV55"/>
  <c r="AT55"/>
  <c r="AW58"/>
  <c i="2" r="J35"/>
  <c i="1" r="AV56"/>
  <c r="AT56"/>
  <c i="2" r="J32"/>
  <c i="1" r="AG56"/>
  <c r="AG55"/>
  <c i="4" r="F37"/>
  <c i="1" r="AZ61"/>
  <c i="4" r="J37"/>
  <c i="1" r="AV61"/>
  <c r="AT61"/>
  <c i="6" l="1" r="BK88"/>
  <c r="J88"/>
  <c r="J59"/>
  <c i="5" r="J43"/>
  <c i="1" r="AN56"/>
  <c r="AN55"/>
  <c i="2" r="J63"/>
  <c r="J41"/>
  <c i="1" r="AT58"/>
  <c i="4" r="J34"/>
  <c i="1" r="AG61"/>
  <c r="AG60"/>
  <c i="3" r="J34"/>
  <c i="1" r="AG59"/>
  <c r="AG58"/>
  <c r="AZ60"/>
  <c r="AV60"/>
  <c r="AT60"/>
  <c r="BD57"/>
  <c r="AU57"/>
  <c r="AU54"/>
  <c r="BC57"/>
  <c r="AY57"/>
  <c r="BA57"/>
  <c r="AW57"/>
  <c r="BB57"/>
  <c r="AX57"/>
  <c i="4" l="1" r="J43"/>
  <c i="1" r="AN61"/>
  <c r="AN58"/>
  <c i="3" r="J43"/>
  <c i="1" r="AN59"/>
  <c r="AN60"/>
  <c r="BA54"/>
  <c r="AW54"/>
  <c r="AK30"/>
  <c r="AZ57"/>
  <c r="AV57"/>
  <c r="AT57"/>
  <c r="BD54"/>
  <c r="W33"/>
  <c r="BC54"/>
  <c r="W32"/>
  <c r="AG57"/>
  <c i="6" r="J30"/>
  <c i="1" r="AG63"/>
  <c r="BB54"/>
  <c r="AX54"/>
  <c i="6" l="1" r="J39"/>
  <c i="1" r="AN57"/>
  <c r="AN63"/>
  <c r="AG54"/>
  <c r="AK26"/>
  <c r="AZ54"/>
  <c r="W29"/>
  <c r="W30"/>
  <c r="W31"/>
  <c r="AY54"/>
  <c l="1"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<sst xmlns="http://schemas.openxmlformats.org/spreadsheetml/2006/main">
  <si>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</si>
  <si>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</si>
  <si>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</si>
  <si>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</si>
  <si>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</si>
  <si>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{3d474986-da49-450a-bca2-dce833f097e1}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</si>
  <si>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</si>
  <si>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</si>
  <si>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</si>
  <si>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</si>
  <si>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</si>
  <si>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</si>
  <si>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</si>
  <si>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</si>
  <si>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1593/A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</si>
  <si>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</si>
  <si>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</si>
  <si>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Komunikace PZ Lhotka - silnice III/11249</t>
  </si>
  <si>
    <t>KSO:</t>
  </si>
  <si>
    <t/>
  </si>
  <si>
    <t>CC-CZ:</t>
  </si>
  <si>
    <t>Místo:</t>
  </si>
  <si>
    <t>Pelhřimov</t>
  </si>
  <si>
    <t>Datum:</t>
  </si>
  <si>
    <t>19. 6. 2025</t>
  </si>
  <si>
    <t>Zadavatel:</t>
  </si>
  <si>
    <t>IČ:</t>
  </si>
  <si>
    <t>Město Pelhřimov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</si>
  <si>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</si>
  <si>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</si>
  <si>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</si>
  <si>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</si>
  <si>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</si>
  <si>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</si>
  <si>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</si>
  <si>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06530591</t>
  </si>
  <si>
    <t>Studio A s.r.o.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</si>
  <si>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</si>
  <si>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</si>
  <si>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</si>
  <si>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</si>
  <si>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</si>
  <si>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</si>
  <si>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</si>
  <si>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</si>
  <si>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</si>
  <si>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</si>
  <si>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</si>
  <si>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</si>
  <si>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</si>
  <si>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</si>
  <si>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</si>
  <si>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</si>
  <si>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</si>
  <si>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</si>
  <si>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</si>
  <si>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</si>
  <si>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</si>
  <si>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</si>
  <si>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</si>
  <si>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</si>
  <si>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</si>
  <si>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</si>
  <si>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</si>
  <si>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</si>
  <si>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</si>
  <si>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</si>
  <si>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</si>
  <si>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</si>
  <si>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</si>
  <si>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</si>
  <si>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</si>
  <si>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</si>
  <si>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</si>
  <si>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</si>
  <si>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</si>
  <si>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</si>
  <si>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D.1</t>
  </si>
  <si>
    <t>POZEMNÍ KOMUNIKACE</t>
  </si>
  <si>
    <t>STA</t>
  </si>
  <si>
    <t>1</t>
  </si>
  <si>
    <t>{0b501389-ef7c-4191-9f13-b2e1150a6965}</t>
  </si>
  <si>
    <t>/</t>
  </si>
  <si>
    <t>SO 01</t>
  </si>
  <si>
    <t>Pozemní komunikace</t>
  </si>
  <si>
    <t>Soupis</t>
  </si>
  <si>
    <t>2</t>
  </si>
  <si>
    <t>{9c8cacba-9f12-4b27-97ba-7c3a4e12431c}</t>
  </si>
  <si>
    <t>D.2</t>
  </si>
  <si>
    <t>VODOVOD</t>
  </si>
  <si>
    <t>{316a6c77-a990-4e4c-b2fb-bc2a69d8d2f6}</t>
  </si>
  <si>
    <t>SO-02.1</t>
  </si>
  <si>
    <t>{57ee8154-ce2d-41b4-9171-a4b3a00b9726}</t>
  </si>
  <si>
    <t>3</t>
  </si>
  <si>
    <t>{2b282e88-0f19-411d-9415-f42404cde63d}</t>
  </si>
  <si>
    <t>SO 02.2</t>
  </si>
  <si>
    <t>ARMATURNÍ PŘEDÁVACÍ ŠACHTA</t>
  </si>
  <si>
    <t>{ecb58215-fafa-45ea-825b-e2036bb13961}</t>
  </si>
  <si>
    <t>SO-02.21</t>
  </si>
  <si>
    <t>Armaturní předáva...</t>
  </si>
  <si>
    <t>{7d57cee7-5621-4ce0-a6f1-70828b16cb40}</t>
  </si>
  <si>
    <t>SO-02.22</t>
  </si>
  <si>
    <t>Venkovní vedení NN</t>
  </si>
  <si>
    <t>{f35b157f-68f2-4f89-9160-64804b321467}</t>
  </si>
  <si>
    <t>D.3</t>
  </si>
  <si>
    <t>Přípojka NN předávací šachty</t>
  </si>
  <si>
    <t>{49d29136-8bed-49a1-a94f-a616a688413d}</t>
  </si>
  <si>
    <t>KRYCÍ LIST SOUPISU PRACÍ</t>
  </si>
  <si>
    <t>Objekt:</t>
  </si>
  <si>
    <t>D.1 - POZEMNÍ KOMUNIKACE</t>
  </si>
  <si>
    <t>Soupis:</t>
  </si>
  <si>
    <t>SO 01 - Pozemní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</si>
  <si>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</si>
  <si>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</si>
  <si>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</si>
  <si>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</si>
  <si>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</si>
  <si>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</si>
  <si>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</si>
  <si>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</si>
  <si>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</si>
  <si>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</si>
  <si>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</si>
  <si>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</si>
  <si>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</si>
  <si>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</si>
  <si>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</si>
  <si>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</si>
  <si>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</si>
  <si>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</si>
  <si>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</si>
  <si>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</si>
  <si>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</si>
  <si>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</si>
  <si>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</si>
  <si>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</si>
  <si>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</si>
  <si>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</si>
  <si>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</si>
  <si>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</si>
  <si>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</si>
  <si>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</si>
  <si>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</si>
  <si>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</si>
  <si>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</si>
  <si>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</si>
  <si>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</si>
  <si>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</si>
  <si>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</si>
  <si>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113107162</t>
  </si>
  <si>
    <t>Odstranění podkladu z kameniva drceného tl přes 100 do 200 mm strojně pl přes 50 do 200 m2</t>
  </si>
  <si>
    <t>m2</t>
  </si>
  <si>
    <t>CS ÚRS 2025 01</t>
  </si>
  <si>
    <t>4</t>
  </si>
  <si>
    <t>PP</t>
  </si>
  <si>
    <t>Online PSC</t>
  </si>
  <si>
    <t>https://podminky.urs.cz/item/CS_URS_2025_01/113107162</t>
  </si>
  <si>
    <t>VV</t>
  </si>
  <si>
    <t xml:space="preserve">"Odstranění  kce vozovky AB - podklad ŠD v tl.150mm, dle výk. výměr" 115,14</t>
  </si>
  <si>
    <t>odstraněná vrstva se použije do výměny AZ - předpokládá se 100% množství</t>
  </si>
  <si>
    <t>včetně nakládání a manipulace v rámci stavby</t>
  </si>
  <si>
    <t>Součet</t>
  </si>
  <si>
    <t>113107221</t>
  </si>
  <si>
    <t>Odstranění podkladu z kameniva drceného tl do 100 mm strojně pl přes 200 m2</t>
  </si>
  <si>
    <t>https://podminky.urs.cz/item/CS_URS_2025_01/113107221</t>
  </si>
  <si>
    <t>"odstranění nezpevněné plochy, dle výk. výměr" 540,18</t>
  </si>
  <si>
    <t>113154512</t>
  </si>
  <si>
    <t>Frézování živičného krytu tl 40 mm pruh š do 0,5 m pl do 500 m2</t>
  </si>
  <si>
    <t>6</t>
  </si>
  <si>
    <t>https://podminky.urs.cz/item/CS_URS_2025_01/113154512</t>
  </si>
  <si>
    <t>"uvažuje se pro povrch úpravu vozovky podél obrub a nových kcí, dle výk. výměr" 27,66</t>
  </si>
  <si>
    <t>113154528</t>
  </si>
  <si>
    <t>Frézování živičného krytu tl 100 mm pruh š přes 0,5 m pl do 500 m2</t>
  </si>
  <si>
    <t>8</t>
  </si>
  <si>
    <t>https://podminky.urs.cz/item/CS_URS_2025_01/113154528</t>
  </si>
  <si>
    <t>"Odfrézování AB vrstev vozovky v prům.t. 100 mm, dle výk. výměr" 115,14</t>
  </si>
  <si>
    <t>5</t>
  </si>
  <si>
    <t>113202111</t>
  </si>
  <si>
    <t>Vytrhání obrub krajníků obrubníků stojatých</t>
  </si>
  <si>
    <t>m</t>
  </si>
  <si>
    <t>10</t>
  </si>
  <si>
    <t>https://podminky.urs.cz/item/CS_URS_2025_01/113202111</t>
  </si>
  <si>
    <t>"Vytrhání betonových obrubníků silničních stojatých dle výk. výměr" 2,4</t>
  </si>
  <si>
    <t>121151113</t>
  </si>
  <si>
    <t>Sejmutí ornice plochy do 500 m2 tl vrstvy do 200 mm strojně</t>
  </si>
  <si>
    <t>https://podminky.urs.cz/item/CS_URS_2025_01/121151113</t>
  </si>
  <si>
    <t>"odhumusování tl.100 mm dle výk. výměr" 442,90</t>
  </si>
  <si>
    <t>7</t>
  </si>
  <si>
    <t>121151125</t>
  </si>
  <si>
    <t>Sejmutí ornice plochy přes 500 m2 tl vrstvy přes 250 do 300 mm strojně</t>
  </si>
  <si>
    <t>14</t>
  </si>
  <si>
    <t>https://podminky.urs.cz/item/CS_URS_2025_01/121151125</t>
  </si>
  <si>
    <t>"Odhumusování v tl.300 mm, dle výk.výměr" 7255,06</t>
  </si>
  <si>
    <t>129001101</t>
  </si>
  <si>
    <t>Příplatek za ztížení odkopávky nebo prokopávky v blízkosti inženýrských sítí</t>
  </si>
  <si>
    <t>m3</t>
  </si>
  <si>
    <t>16</t>
  </si>
  <si>
    <t>https://podminky.urs.cz/item/CS_URS_2025_01/129001101</t>
  </si>
  <si>
    <t>"bere se cca 15% odkopávky" (1846,23+1417,62)*0,15</t>
  </si>
  <si>
    <t>9</t>
  </si>
  <si>
    <t>122252206</t>
  </si>
  <si>
    <t>Odkopávky a prokopávky nezapažené pro silnice a dálnice v hornině třídy těžitelnosti I objem do 5000 m3 strojně</t>
  </si>
  <si>
    <t>18</t>
  </si>
  <si>
    <t>https://podminky.urs.cz/item/CS_URS_2025_01/122252206</t>
  </si>
  <si>
    <t>Výkop pro nové kce - předpokládá se tř.těžitelnosti I. 85%, tř.těžitelnosti II. 15%</t>
  </si>
  <si>
    <t>"výkop pro nové konstrukce dle výk. výměr" 1846,23*0,85</t>
  </si>
  <si>
    <t>Výkop pro výměnu zeminy - předpokládá se tř.těžitelnosti I.65%, tř.těžitelnosti II. 25%, tř.těžitelnosti III. 10%</t>
  </si>
  <si>
    <t>"výkop pro výměnu zeminy dle výk. výměr" 1417,62*0,65</t>
  </si>
  <si>
    <t>122452206</t>
  </si>
  <si>
    <t>Odkopávky a prokopávky nezapažené pro silnice a dálnice v hornině třídy těžitelnosti II objem do 5000 m3 strojně</t>
  </si>
  <si>
    <t>20</t>
  </si>
  <si>
    <t>https://podminky.urs.cz/item/CS_URS_2025_01/122452206</t>
  </si>
  <si>
    <t xml:space="preserve">Výkop pro nové kce - předpokládá se tř.těžitelnosti I. 85%, tř.těžitelnosti II. sk.4-5   15%</t>
  </si>
  <si>
    <t>"výkop pro nové konstrukce dle výk. výměr" 1846,23*0,15</t>
  </si>
  <si>
    <t xml:space="preserve">Výkop pro výměnu zeminy - předpokládá se tř.těžitelnosti I.65%, tř.těžitelnosti II. sk.4-5  25%, tř.těžitelnosti III. 10%</t>
  </si>
  <si>
    <t>"výkop pro výměnu zeminy dle výk. výměr" 1417,62*0,25</t>
  </si>
  <si>
    <t>11</t>
  </si>
  <si>
    <t>122552206</t>
  </si>
  <si>
    <t>Odkopávky a prokopávky nezapažené pro silnice a dálnice v hornině třídy těžitelnosti III objem do 5000 m3 strojně</t>
  </si>
  <si>
    <t>22</t>
  </si>
  <si>
    <t>https://podminky.urs.cz/item/CS_URS_2025_01/122552206</t>
  </si>
  <si>
    <t>Výkop pro výměnu zeminy - předpokládá se tř.těžitelnosti I 65%, tř.těžitelnosti II. 25%, tř.těžitelnosti III. 10%</t>
  </si>
  <si>
    <t>"výkop pro výměnu zeminy dle výk. výměr" 1417,62*0,1</t>
  </si>
  <si>
    <t xml:space="preserve">Bude využito do výměny  AZ, vč.nakládání a manipulace v rámci stavby.</t>
  </si>
  <si>
    <t>132351104</t>
  </si>
  <si>
    <t>Hloubení rýh nezapažených š do 800 mm v hornině třídy těžitelnosti II skupiny 4 objem přes 100 m3 strojně</t>
  </si>
  <si>
    <t>24</t>
  </si>
  <si>
    <t>https://podminky.urs.cz/item/CS_URS_2025_01/132351104</t>
  </si>
  <si>
    <t>"pro drenáž š. 0.5, prům. hl. 0.7, délka dle výk. výměr" 0,5*0,7*327,1</t>
  </si>
  <si>
    <t xml:space="preserve">Pro zářezový příkop tř.těžitelnosti II.  90%, tř.těžitelnosti III. 10%</t>
  </si>
  <si>
    <t>"pro zářezový příkop, š. 0.5, prům. hl. 0.5, délka dle výk. výměr" 0,5*0,5*627*0,9</t>
  </si>
  <si>
    <t>13</t>
  </si>
  <si>
    <t>132551101</t>
  </si>
  <si>
    <t>Hloubení rýh nezapažených š do 800 mm v hornině třídy těžitelnosti III skupiny 6 objem do 20 m3 strojně</t>
  </si>
  <si>
    <t>26</t>
  </si>
  <si>
    <t>https://podminky.urs.cz/item/CS_URS_2025_01/132551101</t>
  </si>
  <si>
    <t>"pro zářezový příkop, š. 0.5, prům. hl. 0.5, délka dle výk. výměr" 0,5*0,5*627*0,1</t>
  </si>
  <si>
    <t>Použije se do výměny AZ, vč.nakládání a manipulace v rámci stavby</t>
  </si>
  <si>
    <t>132454202</t>
  </si>
  <si>
    <t>Hloubení zapažených rýh š do 2000 mm v hornině třídy těžitelnosti II skupiny 5 objem do 50 m3</t>
  </si>
  <si>
    <t>28</t>
  </si>
  <si>
    <t>https://podminky.urs.cz/item/CS_URS_2025_01/132454202</t>
  </si>
  <si>
    <t>Hloubení v hornině tř.těžitel.II. skupiny 4-5</t>
  </si>
  <si>
    <t>výkop pro přípojky ul. vpustí , šířka rýhy 0,9 m</t>
  </si>
  <si>
    <t>"hl. prům. 1,4 m pod plání " 1,5*0,9*1,4</t>
  </si>
  <si>
    <t>Mezisoučet</t>
  </si>
  <si>
    <t>výkop pro propustky</t>
  </si>
  <si>
    <t>"pro HS DN 600 - hl. prům. 1,0 m pod plání " 1,8*1*9,4</t>
  </si>
  <si>
    <t>"pro DN 600 - hl. prům. 0,3 m pod plání " 1,8*0,3*14,6</t>
  </si>
  <si>
    <t>15</t>
  </si>
  <si>
    <t>132554201</t>
  </si>
  <si>
    <t>Hloubení zapažených rýh š do 2000 mm v hornině třídy těžitelnosti III skupiny 6 objem do 20 m3</t>
  </si>
  <si>
    <t>30</t>
  </si>
  <si>
    <t>https://podminky.urs.cz/item/CS_URS_2025_01/132554201</t>
  </si>
  <si>
    <t>Hloubení v hornině tř.těžitel. III</t>
  </si>
  <si>
    <t>výkop pro odvodnění DN 400</t>
  </si>
  <si>
    <t xml:space="preserve">"pro DN 400  v KÚ- hl. prům. 0,5 m pod plání " 1,35*0,5*14,0</t>
  </si>
  <si>
    <t>Použije se do výměny AZ, vč.nakládání a manipulace po stavbě</t>
  </si>
  <si>
    <t>133354101</t>
  </si>
  <si>
    <t>Hloubení šachet zapažených v hornině třídy těžitelnosti II skupiny 4 objem do 20 m3</t>
  </si>
  <si>
    <t>32</t>
  </si>
  <si>
    <t>https://podminky.urs.cz/item/CS_URS_2025_01/133354101</t>
  </si>
  <si>
    <t>"pro jednoduché ul. vpusti, půdor. 1,2x1,2m, cca hl. 2,00m pod plání " 1,2*1,2*2,0*1</t>
  </si>
  <si>
    <t>17</t>
  </si>
  <si>
    <t>151101101</t>
  </si>
  <si>
    <t>Zřízení příložného pažení a rozepření stěn rýh hl do 2 m</t>
  </si>
  <si>
    <t>34</t>
  </si>
  <si>
    <t>https://podminky.urs.cz/item/CS_URS_2025_01/151101101</t>
  </si>
  <si>
    <t>"Pro šachty uličních vpustí pod plání" 1,2*4*2,0*1</t>
  </si>
  <si>
    <t>"Pro přípojky pod plání" 1,5*1,4*2</t>
  </si>
  <si>
    <t>151101111</t>
  </si>
  <si>
    <t>Odstranění příložného pažení a rozepření stěn rýh hl do 2 m</t>
  </si>
  <si>
    <t>36</t>
  </si>
  <si>
    <t>https://podminky.urs.cz/item/CS_URS_2025_01/151101111</t>
  </si>
  <si>
    <t>"dle zřízení" 13,8</t>
  </si>
  <si>
    <t>19</t>
  </si>
  <si>
    <t>162751117</t>
  </si>
  <si>
    <t>Vodorovné přemístění přes 9 000 do 10000 m výkopku/sypaniny z horniny třídy těžitelnosti I skupiny 1 až 3</t>
  </si>
  <si>
    <t>38</t>
  </si>
  <si>
    <t>https://podminky.urs.cz/item/CS_URS_2025_01/162751117</t>
  </si>
  <si>
    <t xml:space="preserve">přebytečná zemina z výkopů, těž.I </t>
  </si>
  <si>
    <t xml:space="preserve">uvažován odvoz na skládku  do 25 km</t>
  </si>
  <si>
    <t>"odkopávka" 2490,749</t>
  </si>
  <si>
    <t>"čištění příkopů" 28,324</t>
  </si>
  <si>
    <t>"odečte se zásyp" -3,395</t>
  </si>
  <si>
    <t>"odečte se dod. násyp" -122,76</t>
  </si>
  <si>
    <t>162651111</t>
  </si>
  <si>
    <t>Vodorovné přemístění přes 3 000 do 4000 m výkopku/sypaniny z horniny třídy těžitelnosti I skupiny 1 až 3</t>
  </si>
  <si>
    <t>40</t>
  </si>
  <si>
    <t>https://podminky.urs.cz/item/CS_URS_2025_01/162651111</t>
  </si>
  <si>
    <t>Vodorovné přemístění ornice na deponii dle určení stavebníka do 4 km</t>
  </si>
  <si>
    <t>(442,9*0,1+7255,06*0,3)-(102,06*0,1+3675,06*0,1+237,27*0,3)</t>
  </si>
  <si>
    <t>162751119</t>
  </si>
  <si>
    <t>Příplatek k vodorovnému přemístění výkopku/sypaniny z horniny třídy těžitelnosti I skupiny 1 až 3 ZKD 1000 m přes 10000 m</t>
  </si>
  <si>
    <t>42</t>
  </si>
  <si>
    <t>https://podminky.urs.cz/item/CS_URS_2025_01/162751119</t>
  </si>
  <si>
    <t>odvoz na skládku do 25 km</t>
  </si>
  <si>
    <t>"dle vodorovného přemístění zeminy tř. I" 2392,918*(25-10)</t>
  </si>
  <si>
    <t>162751137</t>
  </si>
  <si>
    <t>Vodorovné přemístění přes 9 000 do 10000 m výkopku/sypaniny z horniny třídy těžitelnosti II skupiny 4 a 5</t>
  </si>
  <si>
    <t>44</t>
  </si>
  <si>
    <t>https://podminky.urs.cz/item/CS_URS_2025_01/162751137</t>
  </si>
  <si>
    <t xml:space="preserve">přebytečná zemina z výkopů, těž.II. </t>
  </si>
  <si>
    <t>"odkopávky" 631,34</t>
  </si>
  <si>
    <t>"rýhy" 255,56+26,694</t>
  </si>
  <si>
    <t>"šachty" 2,88</t>
  </si>
  <si>
    <t>23</t>
  </si>
  <si>
    <t>162751139</t>
  </si>
  <si>
    <t>Příplatek k vodorovnému přemístění výkopku/sypaniny z horniny třídy těžitelnosti II skupiny 4 a 5 ZKD 1000 m přes 10000 m</t>
  </si>
  <si>
    <t>46</t>
  </si>
  <si>
    <t>https://podminky.urs.cz/item/CS_URS_2025_01/162751139</t>
  </si>
  <si>
    <t>Odvoz na skládku do 25 km</t>
  </si>
  <si>
    <t>"dle vodorovného přemístění zeminy tř.II " 916,474*(25-10)</t>
  </si>
  <si>
    <t>171152112</t>
  </si>
  <si>
    <t>Uložení sypaniny z hornin nesoudržných a sypkých do násypů zhutněných mimo aktivní zónu silnic a dálnic</t>
  </si>
  <si>
    <t>48</t>
  </si>
  <si>
    <t>https://podminky.urs.cz/item/CS_URS_2025_01/171152112</t>
  </si>
  <si>
    <t>"pro dodatečný násyp dle výk. výměr" 122,76</t>
  </si>
  <si>
    <t>25</t>
  </si>
  <si>
    <t>171152111</t>
  </si>
  <si>
    <t>Uložení sypaniny z hornin nesoudržných a sypkých do násypů zhutněných v aktivní zóně silnic a dálnic</t>
  </si>
  <si>
    <t>50</t>
  </si>
  <si>
    <t>https://podminky.urs.cz/item/CS_URS_2025_01/171152111</t>
  </si>
  <si>
    <t>"násyp, dle výk. výměr" 743,88</t>
  </si>
  <si>
    <t>"násyp pro výměnu zeminy" 2824,5</t>
  </si>
  <si>
    <t>M</t>
  </si>
  <si>
    <t>583442290</t>
  </si>
  <si>
    <t>štěrkodrť frakce 0/125</t>
  </si>
  <si>
    <t>t</t>
  </si>
  <si>
    <t>52</t>
  </si>
  <si>
    <t>Vhodná nenamrzavá zemina do aktivní zóny dle ČSN 736133</t>
  </si>
  <si>
    <t>"materiál pro výměnu zeminy, dle uložení" 3568,38*2,0</t>
  </si>
  <si>
    <t>"odečte se 100% stávajících odstr. štěrk. vrstev vozovek, které se použijí do výměny" -33,39</t>
  </si>
  <si>
    <t>"odečte se odkopávka tř.těžitelnosti III. (2t/m3), která se použije do výměny" -141,762*2</t>
  </si>
  <si>
    <t>"odečte se výkop rýh tř.těžitelnosti III. (2t/m3), která se použije do výměny" -(15,675+9,45)*2</t>
  </si>
  <si>
    <t>27</t>
  </si>
  <si>
    <t>171201221</t>
  </si>
  <si>
    <t>Poplatek za uložení na skládce (skládkovné) zeminy a kamení kód odpadu 17 05 04</t>
  </si>
  <si>
    <t>54</t>
  </si>
  <si>
    <t>https://podminky.urs.cz/item/CS_URS_2025_01/171201221</t>
  </si>
  <si>
    <t>"přebytečná zemina dle vodor. přemístění" (2392,918+916,474)*1,8</t>
  </si>
  <si>
    <t>174101101</t>
  </si>
  <si>
    <t>Zásyp jam, šachet rýh nebo kolem objektů sypaninou se zhutněním</t>
  </si>
  <si>
    <t>56</t>
  </si>
  <si>
    <t>https://podminky.urs.cz/item/CS_URS_2025_01/174101101</t>
  </si>
  <si>
    <t>"výkop rýh do 2 m pro přípojky" 1,89</t>
  </si>
  <si>
    <t>"výkop šachet" 2,88</t>
  </si>
  <si>
    <t>"odečte se obsyp vč. potrubí přípojky" -0,675</t>
  </si>
  <si>
    <t xml:space="preserve">odečte se zemina vytlačená tělesy ul. vpustí </t>
  </si>
  <si>
    <t>-0,3*0,3*3,14*2,0*1</t>
  </si>
  <si>
    <t>odečte se lože pro potrubí přípojky</t>
  </si>
  <si>
    <t>-0,9*1,5*0,1</t>
  </si>
  <si>
    <t>29</t>
  </si>
  <si>
    <t>175111101</t>
  </si>
  <si>
    <t>Obsypání potrubí ručně sypaninou bez prohození, uloženou do 3 m</t>
  </si>
  <si>
    <t>58</t>
  </si>
  <si>
    <t>https://podminky.urs.cz/item/CS_URS_2025_01/175111101</t>
  </si>
  <si>
    <t>přípojky De 200 do výšky 0,3 m nad povrch potrubí</t>
  </si>
  <si>
    <t>(0,20+0,3)*0,9*1,5</t>
  </si>
  <si>
    <t>odečte se zemina vytlačená potrubím De 200</t>
  </si>
  <si>
    <t>-(0,1*0,1)*3,14*1,5</t>
  </si>
  <si>
    <t>proupusky DN 600 po pláň, štěrkodrtí ŠD 0-32</t>
  </si>
  <si>
    <t>"DN 600, bere se cca 0.8 m3/m" 0,8*(14,6+9,4)</t>
  </si>
  <si>
    <t>583313450</t>
  </si>
  <si>
    <t>kamenivo těžené drobné frakce 0/4</t>
  </si>
  <si>
    <t>60</t>
  </si>
  <si>
    <t>"pro obsyp, cca 2,0 t/m3" 0,628*2,0</t>
  </si>
  <si>
    <t>31</t>
  </si>
  <si>
    <t>58344171</t>
  </si>
  <si>
    <t>štěrkodrť frakce 0/32</t>
  </si>
  <si>
    <t>62</t>
  </si>
  <si>
    <t>"obsyp potrubí propustků, cca 2,0 t/m3" 19,2*2,0</t>
  </si>
  <si>
    <t>181351103</t>
  </si>
  <si>
    <t>Rozprostření ornice tl vrstvy do 200 mm pl přes 100 do 500 m2 v rovině nebo ve svahu do 1:5 strojně</t>
  </si>
  <si>
    <t>64</t>
  </si>
  <si>
    <t>https://podminky.urs.cz/item/CS_URS_2025_01/181351103</t>
  </si>
  <si>
    <t>"ohumusování v rovině tl.100 mm dle výk. výměr" 102,06</t>
  </si>
  <si>
    <t>33</t>
  </si>
  <si>
    <t>181351105</t>
  </si>
  <si>
    <t>Rozprostření ornice tl vrstvy přes 250 do 300 mm pl přes 100 do 500 m2 v rovině nebo ve svahu do 1:5 strojně</t>
  </si>
  <si>
    <t>66</t>
  </si>
  <si>
    <t>https://podminky.urs.cz/item/CS_URS_2025_01/181351105</t>
  </si>
  <si>
    <t>"Ohumusování v rovině, tl. 300 mm,dle výk.výměr" 237,27</t>
  </si>
  <si>
    <t>182351133</t>
  </si>
  <si>
    <t>Rozprostření ornice pl přes 500 m2 ve svahu přes 1:5 tl vrstvy do 200 mm strojně</t>
  </si>
  <si>
    <t>68</t>
  </si>
  <si>
    <t>https://podminky.urs.cz/item/CS_URS_2025_01/182351133</t>
  </si>
  <si>
    <t>"Ohumusování ve svahu tl.100 mm,dle výk.výměr" 3675,06</t>
  </si>
  <si>
    <t>35</t>
  </si>
  <si>
    <t>181411131</t>
  </si>
  <si>
    <t>Založení parkového trávníku výsevem pl do 1000 m2 v rovině a ve svahu do 1:5</t>
  </si>
  <si>
    <t>70</t>
  </si>
  <si>
    <t>https://podminky.urs.cz/item/CS_URS_2025_01/181411131</t>
  </si>
  <si>
    <t>"dle ohumusování v rovině dle výk. výměr" 102,06+237,27</t>
  </si>
  <si>
    <t>181411132</t>
  </si>
  <si>
    <t>Založení parkového trávníku výsevem pl do 1000 m2 ve svahu přes 1:5 do 1:2</t>
  </si>
  <si>
    <t>72</t>
  </si>
  <si>
    <t>https://podminky.urs.cz/item/CS_URS_2025_01/181411132</t>
  </si>
  <si>
    <t>"dle ohumusování ve svahu" 3675,06</t>
  </si>
  <si>
    <t>37</t>
  </si>
  <si>
    <t>00572410</t>
  </si>
  <si>
    <t>osivo směs travní parková</t>
  </si>
  <si>
    <t>kg</t>
  </si>
  <si>
    <t>74</t>
  </si>
  <si>
    <t>dle ohumusování dle výk. výměr, cca 0.03 kg/m2</t>
  </si>
  <si>
    <t>(102,06+3675,06+237,27)*0,03</t>
  </si>
  <si>
    <t>181951111</t>
  </si>
  <si>
    <t>Úprava pláně v hornině třídy těžitelnosti I skupiny 1 až 3 bez zhutnění strojně</t>
  </si>
  <si>
    <t>76</t>
  </si>
  <si>
    <t>https://podminky.urs.cz/item/CS_URS_2025_01/181951111</t>
  </si>
  <si>
    <t>"uvažuje se pro plochy ohumusování v rovině dle výk. výměr" 102,06+237,27</t>
  </si>
  <si>
    <t>39</t>
  </si>
  <si>
    <t>182251101</t>
  </si>
  <si>
    <t>Svahování násypů strojně</t>
  </si>
  <si>
    <t>78</t>
  </si>
  <si>
    <t>https://podminky.urs.cz/item/CS_URS_2025_01/182251101</t>
  </si>
  <si>
    <t>"svahování násypu, zářezů dle ohumusování ve svahu" 3675,06</t>
  </si>
  <si>
    <t>181951112</t>
  </si>
  <si>
    <t>Úprava pláně v hornině třídy těžitelnosti I skupiny 1 až 3 se zhutněním strojně</t>
  </si>
  <si>
    <t>80</t>
  </si>
  <si>
    <t>https://podminky.urs.cz/item/CS_URS_2025_01/181951112</t>
  </si>
  <si>
    <t xml:space="preserve">"plocha  pláně, dle výk. výměr" 5051,26</t>
  </si>
  <si>
    <t>"plocha parapláně, dle výk. výměr" 5841,49</t>
  </si>
  <si>
    <t>41</t>
  </si>
  <si>
    <t>185804312</t>
  </si>
  <si>
    <t>Zalití rostlin vodou plocha přes 20 m2</t>
  </si>
  <si>
    <t>82</t>
  </si>
  <si>
    <t>https://podminky.urs.cz/item/CS_URS_2025_01/185804312</t>
  </si>
  <si>
    <t>uvažuje se 10x po 10 l na 1 m2 travnatých ploch</t>
  </si>
  <si>
    <t>(102,06+3675,06+237,27)*10*10*0,001</t>
  </si>
  <si>
    <t>Zakládání</t>
  </si>
  <si>
    <t>211531111</t>
  </si>
  <si>
    <t>Výplň odvodňovacích žeber nebo trativodů kamenivem hrubým drceným frakce 16 až 63 mm</t>
  </si>
  <si>
    <t>84</t>
  </si>
  <si>
    <t>https://podminky.urs.cz/item/CS_URS_2025_01/211531111</t>
  </si>
  <si>
    <t>"výplň zářezových příkopů, fr.32/63, dle výk.výměr" 156,75</t>
  </si>
  <si>
    <t>43</t>
  </si>
  <si>
    <t>211561111</t>
  </si>
  <si>
    <t>Výplň odvodňovacích žeber nebo trativodů kamenivem hrubým drceným frakce 4 až 16 mm</t>
  </si>
  <si>
    <t>86</t>
  </si>
  <si>
    <t>https://podminky.urs.cz/item/CS_URS_2025_01/211561111</t>
  </si>
  <si>
    <t>pro drenáž komunikace DN100 dle výk. výměr, uvažována fr.4/16</t>
  </si>
  <si>
    <t>uvažuje se výplň drenážních žeber nezapočtená v pol. č. 212752101, cca 50%</t>
  </si>
  <si>
    <t>"dle hloubení rýh" 0,5*0,7*327,1*0,5</t>
  </si>
  <si>
    <t>211971121</t>
  </si>
  <si>
    <t>Zřízení opláštění žeber nebo trativodů geotextilií v rýze nebo zářezu sklonu přes 1:2 š do 2,5 m</t>
  </si>
  <si>
    <t>88</t>
  </si>
  <si>
    <t>https://podminky.urs.cz/item/CS_URS_2025_01/211971121</t>
  </si>
  <si>
    <t>"opláštění ve štěrkovém zářezu, dl.627 m" 0,5*4*627</t>
  </si>
  <si>
    <t>vč.přesahů</t>
  </si>
  <si>
    <t>45</t>
  </si>
  <si>
    <t>69311080</t>
  </si>
  <si>
    <t>geotextilie netkaná separační, ochranná, filtrační, drenážní PES 200g/m2</t>
  </si>
  <si>
    <t>90</t>
  </si>
  <si>
    <t>212752101</t>
  </si>
  <si>
    <t>Trativod z drenážních trubek korugovaných PE-HD SN 4 perforace 360° včetně lože otevřený výkop DN 100 pro liniové stavby</t>
  </si>
  <si>
    <t>92</t>
  </si>
  <si>
    <t>https://podminky.urs.cz/item/CS_URS_2025_01/212752101</t>
  </si>
  <si>
    <t>"drenážní potrubí DN 100, dle výk.výměr" 327,1</t>
  </si>
  <si>
    <t>"drenážní potrubí DN 100, uloženo v zářezovém příkopu, dle výk.výměr" 85</t>
  </si>
  <si>
    <t>47</t>
  </si>
  <si>
    <t>213141121</t>
  </si>
  <si>
    <t>Zřízení vrstvy z geotextilie ve sklonu přes 1:5 do 1:2 š do 3 m</t>
  </si>
  <si>
    <t>94</t>
  </si>
  <si>
    <t>https://podminky.urs.cz/item/CS_URS_2025_01/213141121</t>
  </si>
  <si>
    <t xml:space="preserve">"protierozní ochrana ve svahu,  dle výk.výměr"3417,68</t>
  </si>
  <si>
    <t>69311055</t>
  </si>
  <si>
    <t>tkanina jutová přírodní 305g/m2</t>
  </si>
  <si>
    <t>96</t>
  </si>
  <si>
    <t>Vodorovné konstrukce</t>
  </si>
  <si>
    <t>49</t>
  </si>
  <si>
    <t>451311111</t>
  </si>
  <si>
    <t>Podklad pod dlažbu z betonu prostého C 20/25 tl do 100 mm</t>
  </si>
  <si>
    <t>98</t>
  </si>
  <si>
    <t>https://podminky.urs.cz/item/CS_URS_2025_01/451311111</t>
  </si>
  <si>
    <t>"lože pod dlažbu z lomového kamene tl. 100 mm, dle výk. výměr" 95,42</t>
  </si>
  <si>
    <t>451541111</t>
  </si>
  <si>
    <t>Lože pod potrubí otevřený výkop ze štěrkodrtě</t>
  </si>
  <si>
    <t>100</t>
  </si>
  <si>
    <t>https://podminky.urs.cz/item/CS_URS_2025_01/451541111</t>
  </si>
  <si>
    <t>"lože pod betonové lože pro odvodnění DN 400" 14*0,9*0,2</t>
  </si>
  <si>
    <t>51</t>
  </si>
  <si>
    <t>451572111</t>
  </si>
  <si>
    <t>Lože pod potrubí otevřený výkop z kameniva drobného těženého</t>
  </si>
  <si>
    <t>102</t>
  </si>
  <si>
    <t>https://podminky.urs.cz/item/CS_URS_2025_01/451572111</t>
  </si>
  <si>
    <t>pod přípojky dle výkazu výměr</t>
  </si>
  <si>
    <t>"kubatura" 0,9*1,5*0,1</t>
  </si>
  <si>
    <t>451573111</t>
  </si>
  <si>
    <t>Lože pod potrubí otevřený výkop ze štěrkopísku</t>
  </si>
  <si>
    <t>104</t>
  </si>
  <si>
    <t>https://podminky.urs.cz/item/CS_URS_2025_01/451573111</t>
  </si>
  <si>
    <t>"pískové lože pod propustky DN 600" (14,6+9,4)*0,2*1,2</t>
  </si>
  <si>
    <t>53</t>
  </si>
  <si>
    <t>452112122</t>
  </si>
  <si>
    <t>Osazení betonových prstenců nebo rámů v přes 100 do 200 mm pod poklopy a mříže</t>
  </si>
  <si>
    <t>kus</t>
  </si>
  <si>
    <t>106</t>
  </si>
  <si>
    <t>https://podminky.urs.cz/item/CS_URS_2025_01/452112122</t>
  </si>
  <si>
    <t>pro nové uliční vpust</t>
  </si>
  <si>
    <t>"dle výk. výměr" 1</t>
  </si>
  <si>
    <t>59223864</t>
  </si>
  <si>
    <t>prstenec pro uliční vpusť vyrovnávací betonový 390x60x130mm</t>
  </si>
  <si>
    <t>108</t>
  </si>
  <si>
    <t>55</t>
  </si>
  <si>
    <t>452311161</t>
  </si>
  <si>
    <t>Podkladní desky z betonu prostého bez zvýšených nároků na prostředí tř. C 25/30 otevřený výkop</t>
  </si>
  <si>
    <t>110</t>
  </si>
  <si>
    <t>https://podminky.urs.cz/item/CS_URS_2025_01/452311161</t>
  </si>
  <si>
    <t>"podkladní beton tl.200 pod TZH DN 400 pro odvodnění" 14*0,9*0,2</t>
  </si>
  <si>
    <t>vč. KARI sítě 8/100/100</t>
  </si>
  <si>
    <t>"betonové lože tl. 120 - 225 pod TZH pro odvodnění DN 400, 0,15 m3/m" 14*0,15</t>
  </si>
  <si>
    <t>452318510</t>
  </si>
  <si>
    <t>Zajišťovací práh z betonu prostého se zvýšenými nároky na prostředí</t>
  </si>
  <si>
    <t>112</t>
  </si>
  <si>
    <t>https://podminky.urs.cz/item/CS_URS_2025_01/452318510</t>
  </si>
  <si>
    <t>"práh dl. z lom. kamene, hl. 0,8m, š. 0,3m, dl. dle výk.výměr" 0,8*0,3*56,45</t>
  </si>
  <si>
    <t>57</t>
  </si>
  <si>
    <t>452323161</t>
  </si>
  <si>
    <t>Podkladní bloky ze ŽB bez zvýšených nároků na prostředí tř. C 25/30 otevřený výkop</t>
  </si>
  <si>
    <t>114</t>
  </si>
  <si>
    <t>https://podminky.urs.cz/item/CS_URS_2025_01/452323161</t>
  </si>
  <si>
    <t>"beton.patky pod TZH pro odvodnění DN 400" 1,5*0,7*0,9*2</t>
  </si>
  <si>
    <t>vč.KARI sítě a ALp+2xALN</t>
  </si>
  <si>
    <t>452353111</t>
  </si>
  <si>
    <t>Bednění podkladních bloků pod potrubí, stoky a drobné objekty otevřený výkop zřízení</t>
  </si>
  <si>
    <t>116</t>
  </si>
  <si>
    <t>https://podminky.urs.cz/item/CS_URS_2025_01/452353111</t>
  </si>
  <si>
    <t>"bednění pro patky pro odvodnění DN 400" 0,7*(1,5+1,5+0,9+0,9)*2</t>
  </si>
  <si>
    <t>59</t>
  </si>
  <si>
    <t>452353112</t>
  </si>
  <si>
    <t>Bednění podkladních bloků pod potrubí, stoky a drobné objekty otevřený výkop odstranění</t>
  </si>
  <si>
    <t>118</t>
  </si>
  <si>
    <t>https://podminky.urs.cz/item/CS_URS_2025_01/452353112</t>
  </si>
  <si>
    <t>"dle zřízení" 6,72</t>
  </si>
  <si>
    <t>462512270</t>
  </si>
  <si>
    <t>Zához z lomového kamene s proštěrkováním z terénu hmotnost do 200 kg</t>
  </si>
  <si>
    <t>120</t>
  </si>
  <si>
    <t>https://podminky.urs.cz/item/CS_URS_2025_01/462512270</t>
  </si>
  <si>
    <t>"pro opevnění přelivného příkopu 21 m2, dle výk.výměr " 21*0,3</t>
  </si>
  <si>
    <t>61</t>
  </si>
  <si>
    <t>465511511</t>
  </si>
  <si>
    <t>Dlažba z lomového kamene do malty s vyplněním spár maltou a vyspárováním pl do 20 m2 tl 200 mm</t>
  </si>
  <si>
    <t>122</t>
  </si>
  <si>
    <t>https://podminky.urs.cz/item/CS_URS_2025_01/465511511</t>
  </si>
  <si>
    <t>"dlažba z lomového kamene tl. 200 mm, dle výk. výměr" 95,42</t>
  </si>
  <si>
    <t>Komunikace pozemní</t>
  </si>
  <si>
    <t>564851111</t>
  </si>
  <si>
    <t>Podklad ze štěrkodrtě ŠD plochy přes 100 m2 tl 150 mm</t>
  </si>
  <si>
    <t>124</t>
  </si>
  <si>
    <t>https://podminky.urs.cz/item/CS_URS_2025_01/564851111</t>
  </si>
  <si>
    <t xml:space="preserve">Pro konstrukci  vozovky v tl. 150 mm ŠDa 0/32</t>
  </si>
  <si>
    <t>"dle výk. výměr" 3720,30</t>
  </si>
  <si>
    <t>63</t>
  </si>
  <si>
    <t>564851112</t>
  </si>
  <si>
    <t>Podklad ze štěrkodrtě ŠD plochy přes 100 m2 tl 160 mm</t>
  </si>
  <si>
    <t>126</t>
  </si>
  <si>
    <t>https://podminky.urs.cz/item/CS_URS_2025_01/564851112</t>
  </si>
  <si>
    <t xml:space="preserve">Pro konstrukci  v tl. min 150 mm, prům 160 mm, ŠDa 0/32, ochranná vrstva</t>
  </si>
  <si>
    <t>"pro kci vozovky dle výk. výměr" 3720,30</t>
  </si>
  <si>
    <t>564871111</t>
  </si>
  <si>
    <t>Podklad ze štěrkodrtě ŠD plochy přes 100 m2 tl 250 mm</t>
  </si>
  <si>
    <t>128</t>
  </si>
  <si>
    <t>https://podminky.urs.cz/item/CS_URS_2025_01/564871111</t>
  </si>
  <si>
    <t>"Pro konstrukci sjezdů v tl. 250 mm ŠD 0/32" 44,56</t>
  </si>
  <si>
    <t>65</t>
  </si>
  <si>
    <t>564911511</t>
  </si>
  <si>
    <t>Podklad z R-materiálu plochy přes 100 m2 tl 50 mm</t>
  </si>
  <si>
    <t>130</t>
  </si>
  <si>
    <t>https://podminky.urs.cz/item/CS_URS_2025_01/564911511</t>
  </si>
  <si>
    <t>"podkl. vrstva sjezdů R-mat, dle výk.výměr" 44,56</t>
  </si>
  <si>
    <t>565155121</t>
  </si>
  <si>
    <t>Asfaltový beton vrstva podkladní ACP 16 (obalované kamenivo OKS) tl 70 mm š přes 3 m</t>
  </si>
  <si>
    <t>132</t>
  </si>
  <si>
    <t>https://podminky.urs.cz/item/CS_URS_2025_01/565155121</t>
  </si>
  <si>
    <t>uvažováno ACP16+, tl. 70 mm</t>
  </si>
  <si>
    <t>67</t>
  </si>
  <si>
    <t>569831111</t>
  </si>
  <si>
    <t>Zpevnění krajnic štěrkodrtí tl 100 mm</t>
  </si>
  <si>
    <t>134</t>
  </si>
  <si>
    <t>https://podminky.urs.cz/item/CS_URS_2025_01/569831111</t>
  </si>
  <si>
    <t>"krajnice ze štěrkodrti ŠD 0/32, prům.tl. 100 mm dle výk. výměr" 764,55</t>
  </si>
  <si>
    <t>"vyrovnání terénu pro nezpev. sjezdy, prům.tl. 100 mm dle výk. výměr" 28,03</t>
  </si>
  <si>
    <t>572341111</t>
  </si>
  <si>
    <t>Vyspravení krytu komunikací po překopech pl přes 15 m2 asfalt betonem ACO (AB) tl přes 30 do 50 mm</t>
  </si>
  <si>
    <t>136</t>
  </si>
  <si>
    <t>https://podminky.urs.cz/item/CS_URS_2025_01/572341111</t>
  </si>
  <si>
    <t>pro povrch. úpravu st. vozovky podél obrub a nových kcí, ACO 11 tl. 40 mm</t>
  </si>
  <si>
    <t>"dle výk. výměr" 27,66</t>
  </si>
  <si>
    <t>69</t>
  </si>
  <si>
    <t>573191111</t>
  </si>
  <si>
    <t>Postřik infiltrační kationaktivní emulzí v množství 1 kg/m2</t>
  </si>
  <si>
    <t>138</t>
  </si>
  <si>
    <t>https://podminky.urs.cz/item/CS_URS_2025_01/573191111</t>
  </si>
  <si>
    <t>"PI-CP, pro kci vozovky" 3720,30</t>
  </si>
  <si>
    <t>573231106</t>
  </si>
  <si>
    <t>Postřik živičný spojovací ze silniční emulze v množství 0,30 kg/m2</t>
  </si>
  <si>
    <t>140</t>
  </si>
  <si>
    <t>https://podminky.urs.cz/item/CS_URS_2025_01/573231106</t>
  </si>
  <si>
    <t>PS-CP, pod ACO v množství 0,3 kg/m2</t>
  </si>
  <si>
    <t>"pro kci vozovky, dle výk. výměr" 3720,30</t>
  </si>
  <si>
    <t>"pro povrch. úpravu st. vozovky podél obrub a nových kcí" 27,66</t>
  </si>
  <si>
    <t>71</t>
  </si>
  <si>
    <t>573211109</t>
  </si>
  <si>
    <t>Postřik živičný spojovací z asfaltu v množství 0,50 kg/m2</t>
  </si>
  <si>
    <t>142</t>
  </si>
  <si>
    <t>https://podminky.urs.cz/item/CS_URS_2025_01/573211109</t>
  </si>
  <si>
    <t>PS-P, pod ACO v množství 0,5 kg/m2</t>
  </si>
  <si>
    <t>"pro konstrukce sjezdů,dle výk. výměr" 44,56</t>
  </si>
  <si>
    <t>577134221</t>
  </si>
  <si>
    <t>Asfaltový beton vrstva obrusná ACO 11 (ABS) tř. II tl 40 mm š přes 3 m z nemodifikovaného asfaltu</t>
  </si>
  <si>
    <t>144</t>
  </si>
  <si>
    <t>https://podminky.urs.cz/item/CS_URS_2025_01/577134221</t>
  </si>
  <si>
    <t>uvažováno ACO 11, tl. 40 mm</t>
  </si>
  <si>
    <t>73</t>
  </si>
  <si>
    <t>577144221</t>
  </si>
  <si>
    <t>Asfaltový beton vrstva obrusná ACO 11 (ABS) tř. II tl 50 mm š přes 3 m z nemodifikovaného asfaltu</t>
  </si>
  <si>
    <t>146</t>
  </si>
  <si>
    <t>https://podminky.urs.cz/item/CS_URS_2025_01/577144221</t>
  </si>
  <si>
    <t>uvažováno ACO 11, tl.50 mm</t>
  </si>
  <si>
    <t>"pro konstrukci sjezdů, dle výk.výměr" 44,56</t>
  </si>
  <si>
    <t>597961111</t>
  </si>
  <si>
    <t>Rigol dlážděný do lože z betonu tl 100 mm z prefabrikátů</t>
  </si>
  <si>
    <t>148</t>
  </si>
  <si>
    <t>https://podminky.urs.cz/item/CS_URS_2025_01/597961111</t>
  </si>
  <si>
    <t>"příkopová tvárnice, dle výk. výměr" 35</t>
  </si>
  <si>
    <t>Trubní vedení</t>
  </si>
  <si>
    <t>75</t>
  </si>
  <si>
    <t>871353123</t>
  </si>
  <si>
    <t>Montáž kanalizačního potrubí hladkého plnostěnného SN 12 z PVC-U DN 200</t>
  </si>
  <si>
    <t>150</t>
  </si>
  <si>
    <t>https://podminky.urs.cz/item/CS_URS_2025_01/871353123</t>
  </si>
  <si>
    <t>"potrubí přípojek z PVC, De200, dle výk. výměr" 1,5</t>
  </si>
  <si>
    <t>28611262</t>
  </si>
  <si>
    <t>trubka kanalizační PVC-U plnostěnná jednovrstvá DN 200x3000mm SN12</t>
  </si>
  <si>
    <t>152</t>
  </si>
  <si>
    <t>77</t>
  </si>
  <si>
    <t>895111121</t>
  </si>
  <si>
    <t>Drenážní šachtice normální z betonových dílců DN 600 mm hloubky do 1 m</t>
  </si>
  <si>
    <t>154</t>
  </si>
  <si>
    <t>https://podminky.urs.cz/item/CS_URS_2025_01/895111121</t>
  </si>
  <si>
    <t>"podpovrchová dle výk. výměr" 5</t>
  </si>
  <si>
    <t>895941343</t>
  </si>
  <si>
    <t>Osazení vpusti uliční DN 500 z betonových dílců dno vysoké s kalištěm</t>
  </si>
  <si>
    <t>156</t>
  </si>
  <si>
    <t>https://podminky.urs.cz/item/CS_URS_2025_01/895941343</t>
  </si>
  <si>
    <t>"nová uliční vpusi, dle výk. výměr" 1</t>
  </si>
  <si>
    <t>79</t>
  </si>
  <si>
    <t>59224470</t>
  </si>
  <si>
    <t>vpusť uliční DN 500 kaliště vysoké 500/525x65mm</t>
  </si>
  <si>
    <t>158</t>
  </si>
  <si>
    <t>895941361</t>
  </si>
  <si>
    <t>Osazení vpusti uliční DN 500 z betonových dílců skruž středová 290 mm</t>
  </si>
  <si>
    <t>160</t>
  </si>
  <si>
    <t>https://podminky.urs.cz/item/CS_URS_2025_01/895941361</t>
  </si>
  <si>
    <t>"nová uliční vpust, dle výk. výměr" 1</t>
  </si>
  <si>
    <t>81</t>
  </si>
  <si>
    <t>59224461</t>
  </si>
  <si>
    <t>vpusť uliční DN 500 skruž průběžná nízká betonová 500/290x65mm</t>
  </si>
  <si>
    <t>162</t>
  </si>
  <si>
    <t>895941366</t>
  </si>
  <si>
    <t>Osazení vpusti uliční DN 500 z betonových dílců skruž průběžná s výtokem</t>
  </si>
  <si>
    <t>164</t>
  </si>
  <si>
    <t>https://podminky.urs.cz/item/CS_URS_2025_01/895941366</t>
  </si>
  <si>
    <t>"nová uliční vpust , dle výk. výměr" 1</t>
  </si>
  <si>
    <t>83</t>
  </si>
  <si>
    <t>59224465</t>
  </si>
  <si>
    <t>vpusť uliční DN 500 skruž průběžná 500/590x65mm betonová s odtokem 200mm PVC</t>
  </si>
  <si>
    <t>166</t>
  </si>
  <si>
    <t>899132212</t>
  </si>
  <si>
    <t>Výměna (výšková úprava) poklopu vodovodního samonivelačního nebo pevného šoupátkového</t>
  </si>
  <si>
    <t>168</t>
  </si>
  <si>
    <t>https://podminky.urs.cz/item/CS_URS_2025_01/899132212</t>
  </si>
  <si>
    <t>"úprava st. krycích hrnců šoupat do nové nivelety, dle výk. výměr" 1</t>
  </si>
  <si>
    <t>použijí se stávající poklopy</t>
  </si>
  <si>
    <t>85</t>
  </si>
  <si>
    <t>899204112</t>
  </si>
  <si>
    <t>Osazení mříží litinových včetně rámů a košů na bahno pro třídu zatížení D400, E600</t>
  </si>
  <si>
    <t>170</t>
  </si>
  <si>
    <t>https://podminky.urs.cz/item/CS_URS_2025_01/899204112</t>
  </si>
  <si>
    <t>28661789</t>
  </si>
  <si>
    <t>koš kalový ocelový pro silniční vpusť 425mm vč. madla</t>
  </si>
  <si>
    <t>172</t>
  </si>
  <si>
    <t>87</t>
  </si>
  <si>
    <t>59224481</t>
  </si>
  <si>
    <t>mříž vtoková s rámem pro uliční vpusť 500x500, zatížení 40 tun</t>
  </si>
  <si>
    <t>174</t>
  </si>
  <si>
    <t>899401113w</t>
  </si>
  <si>
    <t>Osazení poklopů litinových hydrantových</t>
  </si>
  <si>
    <t>176</t>
  </si>
  <si>
    <t>"úprava nadzemního hydrantu na podzemní" 1</t>
  </si>
  <si>
    <t>včetně všech armatur a poklopu</t>
  </si>
  <si>
    <t>89</t>
  </si>
  <si>
    <t>899643121</t>
  </si>
  <si>
    <t>Bednění pro obetonování potrubí otevřený výkop zřízení</t>
  </si>
  <si>
    <t>178</t>
  </si>
  <si>
    <t>https://podminky.urs.cz/item/CS_URS_2025_01/899643121</t>
  </si>
  <si>
    <t>"pro potrubí odvodnění DN 400" 0,7*14*2</t>
  </si>
  <si>
    <t>899643122</t>
  </si>
  <si>
    <t>Bednění pro obetonování potrubí otevřený výkop odstranění</t>
  </si>
  <si>
    <t>180</t>
  </si>
  <si>
    <t>https://podminky.urs.cz/item/CS_URS_2025_01/899643122</t>
  </si>
  <si>
    <t>"dle zřízení" 19,6</t>
  </si>
  <si>
    <t>Ostatní konstrukce a práce, bourání</t>
  </si>
  <si>
    <t>91</t>
  </si>
  <si>
    <t>911381114</t>
  </si>
  <si>
    <t>Silniční svodidlo betonové jednostranné průběžné délky 2 m výšky 0,8 m</t>
  </si>
  <si>
    <t>182</t>
  </si>
  <si>
    <t>https://podminky.urs.cz/item/CS_URS_2025_01/911381114</t>
  </si>
  <si>
    <t xml:space="preserve">"průběžné svodidlo  krajích jednostranné" 2*2</t>
  </si>
  <si>
    <t>včetně odrazek</t>
  </si>
  <si>
    <t>911381136</t>
  </si>
  <si>
    <t>Silniční svodidlo betonové jednostranné koncové délky 4 m výšky 0,8 m</t>
  </si>
  <si>
    <t>184</t>
  </si>
  <si>
    <t>https://podminky.urs.cz/item/CS_URS_2025_01/911381136</t>
  </si>
  <si>
    <t>"s náběhem, v krajích, dl.4 m" 4*4</t>
  </si>
  <si>
    <t>93</t>
  </si>
  <si>
    <t>911381142</t>
  </si>
  <si>
    <t>Silniční svodidlo betonové oboustranné průběžné délky 2 m výšky 0,8 m</t>
  </si>
  <si>
    <t>186</t>
  </si>
  <si>
    <t>https://podminky.urs.cz/item/CS_URS_2025_01/911381142</t>
  </si>
  <si>
    <t>"průběžné svodidlo středové dl. 2,0m" 2*1</t>
  </si>
  <si>
    <t>911381152</t>
  </si>
  <si>
    <t>Silniční svodidlo betonové oboustranné koncové délky 4 m výšky 0,8 m</t>
  </si>
  <si>
    <t>188</t>
  </si>
  <si>
    <t>https://podminky.urs.cz/item/CS_URS_2025_01/911381152</t>
  </si>
  <si>
    <t>"svodidlo s náběhem, středové, dl.4,0 m" 4*2</t>
  </si>
  <si>
    <t>95</t>
  </si>
  <si>
    <t>912211111</t>
  </si>
  <si>
    <t>Montáž směrového sloupku silničního plastového prosté uložení bez betonového základu</t>
  </si>
  <si>
    <t>190</t>
  </si>
  <si>
    <t>https://podminky.urs.cz/item/CS_URS_2025_01/912211111</t>
  </si>
  <si>
    <t>"červené směrové sloupky, dle výk.. výměr" 2</t>
  </si>
  <si>
    <t>"bílé směrové sloupky, dle výk.. výměr" 28</t>
  </si>
  <si>
    <t>40445162</t>
  </si>
  <si>
    <t>sloupek směrový silniční plastový 1,0m</t>
  </si>
  <si>
    <t>192</t>
  </si>
  <si>
    <t>"sloupek Z11g červený kulatý, dle montáže" 2</t>
  </si>
  <si>
    <t>97</t>
  </si>
  <si>
    <t>40445158</t>
  </si>
  <si>
    <t>sloupek směrový silniční plastový 1,2m</t>
  </si>
  <si>
    <t>194</t>
  </si>
  <si>
    <t>"bílý směrový sloupek, dle osazení" 28</t>
  </si>
  <si>
    <t>914111111</t>
  </si>
  <si>
    <t>Montáž svislé dopravní značky do velikosti 1 m2 objímkami na sloupek nebo konzolu</t>
  </si>
  <si>
    <t>196</t>
  </si>
  <si>
    <t>https://podminky.urs.cz/item/CS_URS_2025_01/914111111</t>
  </si>
  <si>
    <t>"nové svislé dopravní značky na sloupky dle výk. výměr"24</t>
  </si>
  <si>
    <t>99</t>
  </si>
  <si>
    <t>40445608</t>
  </si>
  <si>
    <t>značky upravující přednost P1, P4 700mm</t>
  </si>
  <si>
    <t>198</t>
  </si>
  <si>
    <t>" P4 dle TZ" 1</t>
  </si>
  <si>
    <t>" P1 dle TZ" 2</t>
  </si>
  <si>
    <t>40445636</t>
  </si>
  <si>
    <t>informativní značky směrové IS12-IS14, IS15b 1000x500mm</t>
  </si>
  <si>
    <t>200</t>
  </si>
  <si>
    <t>" IZ4a dle TZ" 1</t>
  </si>
  <si>
    <t>" IZ4b dle TZ" 1</t>
  </si>
  <si>
    <t>101</t>
  </si>
  <si>
    <t>40445650</t>
  </si>
  <si>
    <t>dodatkové tabulky E7, E12, E13 500x300mm</t>
  </si>
  <si>
    <t>202</t>
  </si>
  <si>
    <t>"E7b dle TZ" 3</t>
  </si>
  <si>
    <t>"E13 dle TZ" 1</t>
  </si>
  <si>
    <t>40445649</t>
  </si>
  <si>
    <t>dodatkové tabulky E3-E5, E8, E14-E16 500x150mm</t>
  </si>
  <si>
    <t>204</t>
  </si>
  <si>
    <t>"E3a dle TZ" 2</t>
  </si>
  <si>
    <t>103</t>
  </si>
  <si>
    <t>40445648</t>
  </si>
  <si>
    <t>dodatkové tabulky E2c,d , E11 500x700mm</t>
  </si>
  <si>
    <t>206</t>
  </si>
  <si>
    <t>"E2a dle TZ" 2</t>
  </si>
  <si>
    <t>40445619</t>
  </si>
  <si>
    <t>zákazové, příkazové dopravní značky B1-B34, C1-15 500mm</t>
  </si>
  <si>
    <t>208</t>
  </si>
  <si>
    <t>"C4a dle TZ, zmenšené" 2</t>
  </si>
  <si>
    <t>105</t>
  </si>
  <si>
    <t>40445620</t>
  </si>
  <si>
    <t>zákazové, příkazové dopravní značky B1-B34, C1-15 700mm</t>
  </si>
  <si>
    <t>210</t>
  </si>
  <si>
    <t>"B15 dle TZ" 4</t>
  </si>
  <si>
    <t>"B20a (70) dle TZ" 1</t>
  </si>
  <si>
    <t>40445603</t>
  </si>
  <si>
    <t>výstražné dopravní značky A31a, b, c 400x1200mm</t>
  </si>
  <si>
    <t>212</t>
  </si>
  <si>
    <t>"A31a dle TZ" 1</t>
  </si>
  <si>
    <t>"A31b dle TZ" 1</t>
  </si>
  <si>
    <t>"A31c dle TZ" 1</t>
  </si>
  <si>
    <t>107</t>
  </si>
  <si>
    <t>40445600</t>
  </si>
  <si>
    <t>výstražné dopravní značky A1-A30, A33, A34 700mm</t>
  </si>
  <si>
    <t>214</t>
  </si>
  <si>
    <t>"A30 dle TZ" 1</t>
  </si>
  <si>
    <t>914511112</t>
  </si>
  <si>
    <t>Montáž sloupku dopravních značek délky do 3,5 m s betonovým základem a patkou D 60 mm</t>
  </si>
  <si>
    <t>216</t>
  </si>
  <si>
    <t>https://podminky.urs.cz/item/CS_URS_2025_01/914511112</t>
  </si>
  <si>
    <t>"nové sloupky pro svislé dopravní značky, dle výk.výměr" 15</t>
  </si>
  <si>
    <t>109</t>
  </si>
  <si>
    <t>40445225</t>
  </si>
  <si>
    <t>sloupek pro dopravní značku Zn D 60mm v 3,5m</t>
  </si>
  <si>
    <t>218</t>
  </si>
  <si>
    <t>"dle montáže" 15</t>
  </si>
  <si>
    <t>z toho 2 zkrácené pro C4a</t>
  </si>
  <si>
    <t>915111112</t>
  </si>
  <si>
    <t>Vodorovné dopravní značení dělící čáry souvislé š 125 mm retroreflexní bílá barva</t>
  </si>
  <si>
    <t>220</t>
  </si>
  <si>
    <t>https://podminky.urs.cz/item/CS_URS_2025_01/915111112</t>
  </si>
  <si>
    <t>"V1a dle výk.výměr" 170,5</t>
  </si>
  <si>
    <t>111</t>
  </si>
  <si>
    <t>915111122</t>
  </si>
  <si>
    <t>Vodorovné dopravní značení dělící čáry přerušované š 125 mm retroreflexní bílá barva</t>
  </si>
  <si>
    <t>222</t>
  </si>
  <si>
    <t>https://podminky.urs.cz/item/CS_URS_2025_01/915111122</t>
  </si>
  <si>
    <t>"V2b dle výk.výměr" 397,53</t>
  </si>
  <si>
    <t>915121112</t>
  </si>
  <si>
    <t>Vodorovné dopravní značení vodící čáry souvislé š 250 mm retroreflexní bílá barva</t>
  </si>
  <si>
    <t>224</t>
  </si>
  <si>
    <t>https://podminky.urs.cz/item/CS_URS_2025_01/915121112</t>
  </si>
  <si>
    <t>"V4, dle výk.výměr" 1083,7</t>
  </si>
  <si>
    <t>113</t>
  </si>
  <si>
    <t>915121122</t>
  </si>
  <si>
    <t>Vodorovné dopravní značení vodící čáry přerušované š 250 mm retroreflexní bílá barva</t>
  </si>
  <si>
    <t>226</t>
  </si>
  <si>
    <t>https://podminky.urs.cz/item/CS_URS_2025_01/915121122</t>
  </si>
  <si>
    <t>"V2b dle výk. výměr" 24,10</t>
  </si>
  <si>
    <t>915131112</t>
  </si>
  <si>
    <t>Vodorovné dopravní značení přechody pro chodce, šipky, symboly retroreflexní bílá barva</t>
  </si>
  <si>
    <t>228</t>
  </si>
  <si>
    <t>https://podminky.urs.cz/item/CS_URS_2025_01/915131112</t>
  </si>
  <si>
    <t>"V13a (šrafa), dle výk. výměr" 2,8</t>
  </si>
  <si>
    <t>"V18 (brzda), dle výk. výměr" 19,44</t>
  </si>
  <si>
    <t>115</t>
  </si>
  <si>
    <t>915611111</t>
  </si>
  <si>
    <t>Předznačení vodorovného liniového značení</t>
  </si>
  <si>
    <t>230</t>
  </si>
  <si>
    <t>https://podminky.urs.cz/item/CS_URS_2025_01/915611111</t>
  </si>
  <si>
    <t>"dle liniového VDZ" 170,50+397,53+1083,7+24,1</t>
  </si>
  <si>
    <t>915621111</t>
  </si>
  <si>
    <t>Předznačení vodorovného plošného značení</t>
  </si>
  <si>
    <t>232</t>
  </si>
  <si>
    <t>https://podminky.urs.cz/item/CS_URS_2025_01/915621111</t>
  </si>
  <si>
    <t>"dle plošného VDZ" 22,24</t>
  </si>
  <si>
    <t>117</t>
  </si>
  <si>
    <t>916131213</t>
  </si>
  <si>
    <t>Osazení silničního obrubníku betonového stojatého s boční opěrou do lože z betonu prostého</t>
  </si>
  <si>
    <t>234</t>
  </si>
  <si>
    <t>https://podminky.urs.cz/item/CS_URS_2025_01/916131213</t>
  </si>
  <si>
    <t>"osazení bet. silničních obrubníků do lože z betonu C20/25n XF3 dle výk. výměr" 114,3</t>
  </si>
  <si>
    <t>včetně zaoblených obrubníků</t>
  </si>
  <si>
    <t>59217031</t>
  </si>
  <si>
    <t>obrubník silniční betonový 1000x150x250mm</t>
  </si>
  <si>
    <t>236</t>
  </si>
  <si>
    <t>119</t>
  </si>
  <si>
    <t>919112213</t>
  </si>
  <si>
    <t>Řezání spár pro vytvoření komůrky š 10 mm hl 25 mm pro těsnící zálivku v živičném krytu</t>
  </si>
  <si>
    <t>238</t>
  </si>
  <si>
    <t>https://podminky.urs.cz/item/CS_URS_2025_01/919112213</t>
  </si>
  <si>
    <t>"dle řezání AB krytu" 60,2</t>
  </si>
  <si>
    <t>919121213</t>
  </si>
  <si>
    <t>Těsnění spár zálivkou za studena pro komůrky š 10 mm hl 25 mm bez těsnicího profilu</t>
  </si>
  <si>
    <t>240</t>
  </si>
  <si>
    <t>https://podminky.urs.cz/item/CS_URS_2025_01/919121213</t>
  </si>
  <si>
    <t>121</t>
  </si>
  <si>
    <t>919413111</t>
  </si>
  <si>
    <t>Vtoková jímka z betonu prostého propustku z trub do DN 800</t>
  </si>
  <si>
    <t>242</t>
  </si>
  <si>
    <t>https://podminky.urs.cz/item/CS_URS_2025_01/919413111</t>
  </si>
  <si>
    <t>"oboustranný vtokový objekt dle výkresu detailů" 1</t>
  </si>
  <si>
    <t>919521120</t>
  </si>
  <si>
    <t>Zřízení silničního propustku z trub betonových nebo ŽB DN 400</t>
  </si>
  <si>
    <t>244</t>
  </si>
  <si>
    <t>https://podminky.urs.cz/item/CS_URS_2025_01/919521120</t>
  </si>
  <si>
    <t>"odvodnění DN 400, dle výk.výměr" 14</t>
  </si>
  <si>
    <t>včetně seříznutí</t>
  </si>
  <si>
    <t>123</t>
  </si>
  <si>
    <t>59222022</t>
  </si>
  <si>
    <t>trouba ŽB hrdlová DN 400</t>
  </si>
  <si>
    <t>246</t>
  </si>
  <si>
    <t>919535558</t>
  </si>
  <si>
    <t>Obetonování trubního propustku betonem prostým tř. C 20/25</t>
  </si>
  <si>
    <t>248</t>
  </si>
  <si>
    <t>https://podminky.urs.cz/item/CS_URS_2025_01/919535558</t>
  </si>
  <si>
    <t>"pro potrubí odvodnění TZH DN 400, tl. 150 mm, 0,25 m3/m "</t>
  </si>
  <si>
    <t>0,25*14</t>
  </si>
  <si>
    <t>vč.ALP+2xALN</t>
  </si>
  <si>
    <t>125</t>
  </si>
  <si>
    <t>919551114</t>
  </si>
  <si>
    <t>Zřízení propustku z trub plastových PE rýhovaných se spojkami nebo s hrdlem DN 600 mm</t>
  </si>
  <si>
    <t>250</t>
  </si>
  <si>
    <t>https://podminky.urs.cz/item/CS_URS_2025_01/919551114</t>
  </si>
  <si>
    <t>"pro propustek DN 600 pro hospodářský sjezd" 9,4</t>
  </si>
  <si>
    <t>"pro propustek DN 600 " 14,6</t>
  </si>
  <si>
    <t>včetně seříznutí trub</t>
  </si>
  <si>
    <t>56241113</t>
  </si>
  <si>
    <t>trouba HDPE flexibilní 8kPA D 600mm</t>
  </si>
  <si>
    <t>252</t>
  </si>
  <si>
    <t>"dle zřízení, ztratné 1,5%,Pecor Optima DN 600" (14,6+9,4)*1,015</t>
  </si>
  <si>
    <t>127</t>
  </si>
  <si>
    <t>919721123</t>
  </si>
  <si>
    <t>Geomříž pro stabilizaci podkladu tuhá dvouosá z PP podélná pevnost v tahu do 40 kN/m</t>
  </si>
  <si>
    <t>254</t>
  </si>
  <si>
    <t>https://podminky.urs.cz/item/CS_URS_2025_01/919721123</t>
  </si>
  <si>
    <t xml:space="preserve">"pro odvodnění DN400, š.2,0m"  14*2</t>
  </si>
  <si>
    <t>pevnost v tahu 55/55 kN/m</t>
  </si>
  <si>
    <t>919726202</t>
  </si>
  <si>
    <t>Geotextilie pro vyztužení, separaci a filtraci tkaná z PP podélná pevnost v tahu přes 15 do 50 kN/m</t>
  </si>
  <si>
    <t>256</t>
  </si>
  <si>
    <t>https://podminky.urs.cz/item/CS_URS_2025_01/919726202</t>
  </si>
  <si>
    <t>separační geotextilie na parapláň</t>
  </si>
  <si>
    <t>"plocha parapláně dle výk. výměr" 5841,49</t>
  </si>
  <si>
    <t>"přičtou se svislé plochy (cca 15%)" 5841,49*0,15</t>
  </si>
  <si>
    <t>129</t>
  </si>
  <si>
    <t>919735111</t>
  </si>
  <si>
    <t>Řezání stávajícího živičného krytu hl do 50 mm</t>
  </si>
  <si>
    <t>258</t>
  </si>
  <si>
    <t>https://podminky.urs.cz/item/CS_URS_2025_01/919735111</t>
  </si>
  <si>
    <t>"řezání AB krytu dle výk. výměr" 60,2</t>
  </si>
  <si>
    <t>938902152</t>
  </si>
  <si>
    <t>Čistění příkopů strojně příkopovou frézou š dna přes 400 mm</t>
  </si>
  <si>
    <t>260</t>
  </si>
  <si>
    <t>https://podminky.urs.cz/item/CS_URS_2025_01/938902152</t>
  </si>
  <si>
    <t>"vyčištění a úprava dna " 25</t>
  </si>
  <si>
    <t>"pročištění drážního příkopu v žkm 15,349-15,470 " 121</t>
  </si>
  <si>
    <t>997</t>
  </si>
  <si>
    <t>Přesun sutě</t>
  </si>
  <si>
    <t>131</t>
  </si>
  <si>
    <t>997221551</t>
  </si>
  <si>
    <t>Vodorovná doprava suti ze sypkých materiálů do 1 km</t>
  </si>
  <si>
    <t>262</t>
  </si>
  <si>
    <t>https://podminky.urs.cz/item/CS_URS_2025_01/997221551</t>
  </si>
  <si>
    <t>uvažován odvoz na skládku do 25 km</t>
  </si>
  <si>
    <t>"materál z nezpevněných ploch " 91,83</t>
  </si>
  <si>
    <t>"vyfrézovaný materiál " 2,545+26,482</t>
  </si>
  <si>
    <t>997221559</t>
  </si>
  <si>
    <t>Příplatek ZKD 1 km u vodorovné dopravy suti ze sypkých materiálů</t>
  </si>
  <si>
    <t>264</t>
  </si>
  <si>
    <t>https://podminky.urs.cz/item/CS_URS_2025_01/997221559</t>
  </si>
  <si>
    <t xml:space="preserve">uvažován odvoz skládku  do 25 km</t>
  </si>
  <si>
    <t>"materiál z nezpevněných ploch " 91,83*(25-1)</t>
  </si>
  <si>
    <t>"vyfrézovaný materiál" (2,545+26,482)*(25-1)</t>
  </si>
  <si>
    <t>133</t>
  </si>
  <si>
    <t>997221571</t>
  </si>
  <si>
    <t>Vodorovná doprava vybouraných hmot do 1 km</t>
  </si>
  <si>
    <t>266</t>
  </si>
  <si>
    <t>https://podminky.urs.cz/item/CS_URS_2025_01/997221571</t>
  </si>
  <si>
    <t>Na skládku do 25 km</t>
  </si>
  <si>
    <t>"vybourané obrubníky" 0,492</t>
  </si>
  <si>
    <t>997221579</t>
  </si>
  <si>
    <t>Příplatek ZKD 1 km u vodorovné dopravy vybouraných hmot</t>
  </si>
  <si>
    <t>268</t>
  </si>
  <si>
    <t>https://podminky.urs.cz/item/CS_URS_2025_01/997221579</t>
  </si>
  <si>
    <t>"vybourané obrubníky" 0,492*(25-1)</t>
  </si>
  <si>
    <t>135</t>
  </si>
  <si>
    <t>997221615</t>
  </si>
  <si>
    <t>Poplatek za uložení na skládce (skládkovné) stavebního odpadu betonového kód odpadu 17 01 01</t>
  </si>
  <si>
    <t>270</t>
  </si>
  <si>
    <t>https://podminky.urs.cz/item/CS_URS_2025_01/997221615</t>
  </si>
  <si>
    <t>997221645</t>
  </si>
  <si>
    <t>Poplatek za uložení na skládce (skládkovné) odpadu asfaltového bez dehtu kód odpadu 17 03 02</t>
  </si>
  <si>
    <t>272</t>
  </si>
  <si>
    <t>https://podminky.urs.cz/item/CS_URS_2025_01/997221645</t>
  </si>
  <si>
    <t>"frézovaný materál"29,027</t>
  </si>
  <si>
    <t>137</t>
  </si>
  <si>
    <t>997221655</t>
  </si>
  <si>
    <t>274</t>
  </si>
  <si>
    <t>https://podminky.urs.cz/item/CS_URS_2025_01/997221655</t>
  </si>
  <si>
    <t>"materiál z nezpevněných ploch" 91,83</t>
  </si>
  <si>
    <t>998</t>
  </si>
  <si>
    <t>Přesun hmot</t>
  </si>
  <si>
    <t>998225111</t>
  </si>
  <si>
    <t>Přesun hmot pro pozemní komunikace s krytem z kamene, monolitickým betonovým nebo živičným</t>
  </si>
  <si>
    <t>276</t>
  </si>
  <si>
    <t>https://podminky.urs.cz/item/CS_URS_2025_01/998225111</t>
  </si>
  <si>
    <t>VRN</t>
  </si>
  <si>
    <t>Vedlejší rozpočtové náklady</t>
  </si>
  <si>
    <t>VRN1</t>
  </si>
  <si>
    <t>Průzkumné, geodetické a projektové práce</t>
  </si>
  <si>
    <t>139</t>
  </si>
  <si>
    <t>011103000</t>
  </si>
  <si>
    <t>Geotechnický průzkum</t>
  </si>
  <si>
    <t>kpl</t>
  </si>
  <si>
    <t>278</t>
  </si>
  <si>
    <t>https://podminky.urs.cz/item/CS_URS_2025_01/011103000</t>
  </si>
  <si>
    <t>prohlídka a posouzení podloží pozemních komunkací geotechnikem včetně návrhu opatření</t>
  </si>
  <si>
    <t>"pro stavbu jako celek" 1</t>
  </si>
  <si>
    <t>012203000</t>
  </si>
  <si>
    <t>Zeměměřičské práce před výstavbou</t>
  </si>
  <si>
    <t>280</t>
  </si>
  <si>
    <t>https://podminky.urs.cz/item/CS_URS_2025_01/012203000</t>
  </si>
  <si>
    <t>podrobné vytýčení podle vytyčovacích protokolů</t>
  </si>
  <si>
    <t>podrobné vytýčení výšek povrchu podle příčných řezů</t>
  </si>
  <si>
    <t>141</t>
  </si>
  <si>
    <t>012303000</t>
  </si>
  <si>
    <t>Zeměměřičské práce při provádění stavby</t>
  </si>
  <si>
    <t>282</t>
  </si>
  <si>
    <t>https://podminky.urs.cz/item/CS_URS_2025_01/012303000</t>
  </si>
  <si>
    <t>Zaměření skutečného provedení stavby</t>
  </si>
  <si>
    <t>013254000</t>
  </si>
  <si>
    <t>Dokumentace skutečného provedení stavby</t>
  </si>
  <si>
    <t>284</t>
  </si>
  <si>
    <t>https://podminky.urs.cz/item/CS_URS_2025_01/013254000</t>
  </si>
  <si>
    <t xml:space="preserve">vypracování  dokumentace skutečného provedení</t>
  </si>
  <si>
    <t>"pro stavbu jako celek, PD ve 4 vyhotoveních" 1</t>
  </si>
  <si>
    <t>VRN3</t>
  </si>
  <si>
    <t>Zařízení staveniště</t>
  </si>
  <si>
    <t>143</t>
  </si>
  <si>
    <t>034303000</t>
  </si>
  <si>
    <t>Dopravní značení na staveništi</t>
  </si>
  <si>
    <t>286</t>
  </si>
  <si>
    <t>https://podminky.urs.cz/item/CS_URS_2025_01/034303000</t>
  </si>
  <si>
    <t>dopravně inženýrské opatření</t>
  </si>
  <si>
    <t>označení omezení provozu, vč. přeznačování v průběhu stavby</t>
  </si>
  <si>
    <t>"bere se pro stavbu jako celek" 1</t>
  </si>
  <si>
    <t>VRN4</t>
  </si>
  <si>
    <t>Inženýrská činnost</t>
  </si>
  <si>
    <t>043103000w</t>
  </si>
  <si>
    <t>Zkoušky bez rozlišení -Zkoušky materiálů zkušebnou zhotovitele</t>
  </si>
  <si>
    <t>288</t>
  </si>
  <si>
    <t xml:space="preserve">zajištění všech zkoušek materiálů  dle požadavků TKP a ZTKP</t>
  </si>
  <si>
    <t>"Zkoušky materiálů zhotovitelem, pro stavbu jako celek" 1</t>
  </si>
  <si>
    <t>včetně zkoušek vzorkování dle vyhl. č. 130/2019 Sb.</t>
  </si>
  <si>
    <t>145</t>
  </si>
  <si>
    <t>043194000w</t>
  </si>
  <si>
    <t>Ostatní zkoušky - Zkoušky konstrukcí a prací zkušebnou zhotovitele</t>
  </si>
  <si>
    <t>290</t>
  </si>
  <si>
    <t>zajištění všech zkoušek konstrukcí a prací dle požadavků TKP a ZTKP</t>
  </si>
  <si>
    <t>"Pro stavbu jako celek" 1</t>
  </si>
  <si>
    <t>VRN5</t>
  </si>
  <si>
    <t>Finanční náklady</t>
  </si>
  <si>
    <t>053002000</t>
  </si>
  <si>
    <t>Poplatky</t>
  </si>
  <si>
    <t>292</t>
  </si>
  <si>
    <t>https://podminky.urs.cz/item/CS_URS_2025_01/053002000</t>
  </si>
  <si>
    <t>"za vytýčení inženýrský sítí pro stavbu jako celek" 1</t>
  </si>
  <si>
    <t>VRN9</t>
  </si>
  <si>
    <t>Ostatní náklady</t>
  </si>
  <si>
    <t>147</t>
  </si>
  <si>
    <t>091003000w</t>
  </si>
  <si>
    <t>Ostatní náklady - další opatření na BOZP při práci na staveništi</t>
  </si>
  <si>
    <t>294</t>
  </si>
  <si>
    <t>D.2 - VODOVOD</t>
  </si>
  <si>
    <t>SO-02.1 - VODOVOD</t>
  </si>
  <si>
    <t>Úroveň 3:</t>
  </si>
  <si>
    <t>PELHŘIMOV</t>
  </si>
  <si>
    <t>119001401</t>
  </si>
  <si>
    <t>Dočasné zajištění potrubí ocelového nebo litinového DN do 200 mm</t>
  </si>
  <si>
    <t>1471000188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</si>
  <si>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ocelového nebo litinového, jmenovité světlosti DN do 200 mm</t>
  </si>
  <si>
    <t>119001403</t>
  </si>
  <si>
    <t>Dočasné zajištění potrubí ocelového nebo litinového DN přes 500 do 700 mm</t>
  </si>
  <si>
    <t>1715248608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</si>
  <si>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ocelového nebo litinového, jmenovité světlosti DN přes 500 do 700 mm</t>
  </si>
  <si>
    <t>119001421</t>
  </si>
  <si>
    <t>Dočasné zajištění kabelů a kabelových tratí ze 3 volně ložených kabelů</t>
  </si>
  <si>
    <t>178403499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</si>
  <si>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</si>
  <si>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119001423</t>
  </si>
  <si>
    <t>Dočasné zajištění kabelů a kabelových tratí z více než 6 volně ložených kabelů</t>
  </si>
  <si>
    <t>734413256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</si>
  <si>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přes 6 kabelů</t>
  </si>
  <si>
    <t>132151104</t>
  </si>
  <si>
    <t>Hloubení rýh nezapažených š do 800 mm v hornině třídy těžitelnosti I skupiny 1 a 2 objem přes 100 m3 strojně</t>
  </si>
  <si>
    <t>784030567</t>
  </si>
  <si>
    <t>Hloubení nezapažených rýh šířky do 800 mm strojně s urovnáním dna do předepsaného profilu a spádu v hornině třídy těžitelnosti I skupiny 1 a 2 přes 100 m3</t>
  </si>
  <si>
    <t>(((1,07+1,35)/2*50)+((1,35+1,30)/2*80)+(1,30*50)+((1,30+1,40)/2*50)+((1,40+1,30)/2*71,80)+(1,30*70,60)+((1,30+1,70)/2*19,40))*0,8</t>
  </si>
  <si>
    <t>(((1,70+1,30)/2*88,45) + ((1,30+1,70)/2*43,75) + (1,35*3,0))*0,8</t>
  </si>
  <si>
    <t>575,328*0,5 "Přepočtené koeficientem množství</t>
  </si>
  <si>
    <t>132251104</t>
  </si>
  <si>
    <t>Hloubení rýh nezapažených š do 800 mm v hornině třídy těžitelnosti I skupiny 3 objem přes 100 m3 strojně</t>
  </si>
  <si>
    <t>-1442362351</t>
  </si>
  <si>
    <t>Hloubení nezapažených rýh šířky do 800 mm strojně s urovnáním dna do předepsaného profilu a spádu v hornině třídy těžitelnosti I skupiny 3 přes 100 m3</t>
  </si>
  <si>
    <t>575,328*0,3 "Přepočtené koeficientem množství</t>
  </si>
  <si>
    <t>-1984334559</t>
  </si>
  <si>
    <t>Hloubení nezapažených rýh šířky do 800 mm strojně s urovnáním dna do předepsaného profilu a spádu v hornině třídy těžitelnosti II skupiny 4 přes 100 m3</t>
  </si>
  <si>
    <t>575,328*0,15 "Přepočtené koeficientem množství</t>
  </si>
  <si>
    <t>132451102</t>
  </si>
  <si>
    <t>Hloubení rýh nezapažených š do 800 mm v hornině třídy těžitelnosti II skupiny 5 objem do 50 m3 strojně</t>
  </si>
  <si>
    <t>-1757277575</t>
  </si>
  <si>
    <t>Hloubení nezapažených rýh šířky do 800 mm strojně s urovnáním dna do předepsaného profilu a spádu v hornině třídy těžitelnosti II skupiny 5 přes 20 do 50 m3</t>
  </si>
  <si>
    <t>575,328*0,05 "Přepočtené koeficientem množství</t>
  </si>
  <si>
    <t>-1518433444</t>
  </si>
  <si>
    <t>Zřízení pažení a rozepření stěn rýh pro podzemní vedení příložné pro jakoukoliv mezerovitost, hloubky do 2 m</t>
  </si>
  <si>
    <t>1,40*5*2</t>
  </si>
  <si>
    <t>1092711573</t>
  </si>
  <si>
    <t>Odstranění pažení a rozepření stěn rýh pro podzemní vedení s uložením materiálu na vzdálenost do 3 m od kraje výkopu příložné, hloubky do 2 m</t>
  </si>
  <si>
    <t>2056142406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</si>
  <si>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</si>
  <si>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194,304 + 42,24 - 115,065</t>
  </si>
  <si>
    <t>213744106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</si>
  <si>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</si>
  <si>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86,299 + 28,766</t>
  </si>
  <si>
    <t>167151111</t>
  </si>
  <si>
    <t>Nakládání výkopku z hornin třídy těžitelnosti I skupiny 1 až 3 přes 100 m3</t>
  </si>
  <si>
    <t>1759848404</t>
  </si>
  <si>
    <t>Nakládání, skládání a překládání neulehlého výkopku nebo sypaniny strojně nakládání, množství přes 100 m3, z hornin třídy těžitelnosti I, skupiny 1 až 3</t>
  </si>
  <si>
    <t>167151112</t>
  </si>
  <si>
    <t>Nakládání výkopku z hornin třídy těžitelnosti II skupiny 4 a 5 přes 100 m3</t>
  </si>
  <si>
    <t>1018337154</t>
  </si>
  <si>
    <t>Nakládání, skládání a překládání neulehlého výkopku nebo sypaniny strojně nakládání, množství přes 100 m3, z hornin třídy těžitelnosti II, skupiny 4 a 5</t>
  </si>
  <si>
    <t>118384056</t>
  </si>
  <si>
    <t>Poplatek za uložení stavebního odpadu na skládce (skládkovné) zeminy a kamení zatříděného do Katalogu odpadů pod kódem 17 05 04</t>
  </si>
  <si>
    <t>236,544*2 "Přepočtené koeficientem množství</t>
  </si>
  <si>
    <t>171251101</t>
  </si>
  <si>
    <t>Uložení sypaniny do násypů nezhutněných strojně</t>
  </si>
  <si>
    <t>1110003448</t>
  </si>
  <si>
    <t>Uložení sypanin do násypů strojně s rozprostřením sypaniny ve vrstvách a s hrubým urovnáním nezhutněných jakékoliv třídy těžitelnosti</t>
  </si>
  <si>
    <t>121,479 + 115,065</t>
  </si>
  <si>
    <t>171251201</t>
  </si>
  <si>
    <t>Uložení sypaniny na skládky nebo meziskládky</t>
  </si>
  <si>
    <t>1029022104</t>
  </si>
  <si>
    <t>Uložení sypaniny na skládky nebo meziskládky bez hutnění s upravením uložené sypaniny do předepsaného tvaru</t>
  </si>
  <si>
    <t>174251101</t>
  </si>
  <si>
    <t>Zásyp jam, šachet rýh nebo kolem objektů sypaninou bez zhutnění</t>
  </si>
  <si>
    <t>412114278</t>
  </si>
  <si>
    <t>Zásyp sypaninou z jakékoliv horniny strojně s uložením výkopku ve vrstvách bez zhutnění jam, šachet, rýh nebo kolem objektů v těchto vykopávkách</t>
  </si>
  <si>
    <t>287,664+172,598+86,299+28,766 - 236,544</t>
  </si>
  <si>
    <t>175151101</t>
  </si>
  <si>
    <t>Obsypání potrubí strojně sypaninou bez prohození, uloženou do 3 m</t>
  </si>
  <si>
    <t>214813718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</si>
  <si>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</si>
  <si>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528*0,8*0,46</t>
  </si>
  <si>
    <t>58337310</t>
  </si>
  <si>
    <t>štěrkopísek frakce 0/4</t>
  </si>
  <si>
    <t>-408889230</t>
  </si>
  <si>
    <t>194,304*2 "Přepočtené koeficientem množství</t>
  </si>
  <si>
    <t>-118591008</t>
  </si>
  <si>
    <t>Lože pod potrubí, stoky a drobné objekty v otevřeném výkopu z kameniva drobného těženého 0 až 4 mm</t>
  </si>
  <si>
    <t>528*0,8*0,1</t>
  </si>
  <si>
    <t>452313141</t>
  </si>
  <si>
    <t>Podkladní bloky z betonu prostého tř. C 16/20 otevřený výkop</t>
  </si>
  <si>
    <t>1101125658</t>
  </si>
  <si>
    <t>Podkladní a zajišťovací konstrukce z betonu prostého v otevřeném výkopu bloky pro potrubí z betonu tř. C 16/20</t>
  </si>
  <si>
    <t>0,5*0,5*0,3*8</t>
  </si>
  <si>
    <t>452353101</t>
  </si>
  <si>
    <t>Bednění podkladních bloků otevřený výkop</t>
  </si>
  <si>
    <t>206669730</t>
  </si>
  <si>
    <t>Bednění podkladních a zajišťovacích konstrukcí v otevřeném výkopu bloků pro potrubí</t>
  </si>
  <si>
    <t>0,5*0,3*4*8</t>
  </si>
  <si>
    <t>857242122</t>
  </si>
  <si>
    <t>Montáž litinových tvarovek jednoosých přírubových otevřený výkop DN 80</t>
  </si>
  <si>
    <t>-705372748</t>
  </si>
  <si>
    <t>Montáž litinových tvarovek na potrubí litinovém tlakovém jednoosých na potrubí z trub přírubových v otevřeném výkopu, kanálu nebo v šachtě DN 80</t>
  </si>
  <si>
    <t>HWL.504908000016</t>
  </si>
  <si>
    <t>8/8 DÍRY KOLENO PATNÍ PŘÍRUBOVÉ 80 - 8/8 DÍRY</t>
  </si>
  <si>
    <t>2144161762</t>
  </si>
  <si>
    <t>HWL.850008020016</t>
  </si>
  <si>
    <t>TVAROVKA FF KUS 80/200</t>
  </si>
  <si>
    <t>1215520647</t>
  </si>
  <si>
    <t>HWL.850008040016</t>
  </si>
  <si>
    <t>TVAROVKA FF KUS 80/400</t>
  </si>
  <si>
    <t>-2002759515</t>
  </si>
  <si>
    <t>NCL.615418</t>
  </si>
  <si>
    <t>FRIALEN - EFL d90 / DN80, PE100, SDR11, integrovaný lemový nákružek s přírubou</t>
  </si>
  <si>
    <t>1623626994</t>
  </si>
  <si>
    <t>857312122</t>
  </si>
  <si>
    <t>Montáž litinových tvarovek jednoosých přírubových otevřený výkop DN 150</t>
  </si>
  <si>
    <t>1508047740</t>
  </si>
  <si>
    <t>Montáž litinových tvarovek na potrubí litinovém tlakovém jednoosých na potrubí z trub přírubových v otevřeném výkopu, kanálu nebo v šachtě DN 150</t>
  </si>
  <si>
    <t>NCL.615421</t>
  </si>
  <si>
    <t>FRIALEN - EFL d160 / DN150, PE100, SDR11, integrovaný lemový nákružek s přírubou</t>
  </si>
  <si>
    <t>-691222160</t>
  </si>
  <si>
    <t>857313131</t>
  </si>
  <si>
    <t>Montáž litinových tvarovek odbočných hrdlových otevřený výkop s integrovaným těsněním DN 150</t>
  </si>
  <si>
    <t>2123344442</t>
  </si>
  <si>
    <t>Montáž litinových tvarovek na potrubí litinovém tlakovém odbočných na potrubí z trub hrdlových v otevřeném výkopu, kanálu nebo v šachtě s integrovaným těsněním DN 150</t>
  </si>
  <si>
    <t>HWL.852516008016</t>
  </si>
  <si>
    <t>TVAROVKA S2000 HRDLA / PŘÍRUBA 160-80</t>
  </si>
  <si>
    <t>50913549</t>
  </si>
  <si>
    <t>857314122</t>
  </si>
  <si>
    <t>Montáž litinových tvarovek odbočných přírubových otevřený výkop DN 150</t>
  </si>
  <si>
    <t>-451048651</t>
  </si>
  <si>
    <t>Montáž litinových tvarovek na potrubí litinovém tlakovém odbočných na potrubí z trub přírubových v otevřeném výkopu, kanálu nebo v šachtě DN 150</t>
  </si>
  <si>
    <t>HWL.851015008016</t>
  </si>
  <si>
    <t>TVAROVKA T KUS 150-80</t>
  </si>
  <si>
    <t>200166468</t>
  </si>
  <si>
    <t>871241151</t>
  </si>
  <si>
    <t>Montáž potrubí z PE100 SDR 17 otevřený výkop svařovaných na tupo D 90 x 5,4 mm</t>
  </si>
  <si>
    <t>1407017675</t>
  </si>
  <si>
    <t>Montáž vodovodního potrubí z plastů v otevřeném výkopu z polyetylenu PE 100 svařovaných na tupo SDR 17/PN10 D 90 x 5,4 mm</t>
  </si>
  <si>
    <t>28613575</t>
  </si>
  <si>
    <t>potrubí dvouvrstvé PE100 RC SDR17 90x5,4 dl 12m</t>
  </si>
  <si>
    <t>-1982641374</t>
  </si>
  <si>
    <t>5*1,015 "Přepočtené koeficientem množství</t>
  </si>
  <si>
    <t>871321151</t>
  </si>
  <si>
    <t>Montáž potrubí z PE100 SDR 17 otevřený výkop svařovaných na tupo D 160 x 9,5 mm</t>
  </si>
  <si>
    <t>1034722419</t>
  </si>
  <si>
    <t>Montáž vodovodního potrubí z plastů v otevřeném výkopu z polyetylenu PE 100 svařovaných na tupo SDR 17/PN10 D 160 x 9,5 mm</t>
  </si>
  <si>
    <t>28613579</t>
  </si>
  <si>
    <t>potrubí dvouvrstvé PE100 RC SDR17 160x9,5 dl 12m</t>
  </si>
  <si>
    <t>-1807870245</t>
  </si>
  <si>
    <t>524*1,015 "Přepočtené koeficientem množství</t>
  </si>
  <si>
    <t>877241101</t>
  </si>
  <si>
    <t>Montáž elektrospojek na vodovodním potrubí z PE trub d 90</t>
  </si>
  <si>
    <t>1176997752</t>
  </si>
  <si>
    <t>Montáž tvarovek na vodovodním plastovém potrubí z polyetylenu PE 100 elektrotvarovek SDR 11/PN16 spojek, oblouků nebo redukcí d 90</t>
  </si>
  <si>
    <t>NCL.612687</t>
  </si>
  <si>
    <t>FRIALEN - MB d 90, PE100, SDR11, spojka s lehce vyrazitelným dorazem, elektro</t>
  </si>
  <si>
    <t>-708372036</t>
  </si>
  <si>
    <t>877321101</t>
  </si>
  <si>
    <t>Montáž elektrospojek na vodovodním potrubí z PE trub d 160</t>
  </si>
  <si>
    <t>911042581</t>
  </si>
  <si>
    <t>Montáž tvarovek na vodovodním plastovém potrubí z polyetylenu PE 100 elektrotvarovek SDR 11/PN16 spojek, oblouků nebo redukcí d 160</t>
  </si>
  <si>
    <t>NCL.612691</t>
  </si>
  <si>
    <t>FRIALEN - MB d160,PE100, SDR11, spojka s lehce vyrazitelným dorazem, elektro</t>
  </si>
  <si>
    <t>-1625131286</t>
  </si>
  <si>
    <t>877321201</t>
  </si>
  <si>
    <t>Montáž oblouků svařovaných na tupo na vodovodním potrubí z PE trub d 160</t>
  </si>
  <si>
    <t>-1010565717</t>
  </si>
  <si>
    <t>Montáž tvarovek na vodovodním plastovém potrubí z polyetylenu PE 100 svařovaných na tupo SDR 11/PN16 oblouků nebo redukcí d 160</t>
  </si>
  <si>
    <t>NCL.191193517</t>
  </si>
  <si>
    <t>FRIALEN - BB90, d110, PE100, SDR17, PN10, R = 1,5 x d, oblouk 90° bezešvý, na tupo, dlouhý</t>
  </si>
  <si>
    <t>546661854</t>
  </si>
  <si>
    <t>877321218</t>
  </si>
  <si>
    <t>Montáž záslepek svařovaných na tupo na vodovodním potrubí z PE trub d 160</t>
  </si>
  <si>
    <t>-1549009322</t>
  </si>
  <si>
    <t>Montáž tvarovek na vodovodním plastovém potrubí z polyetylenu PE 100 svařovaných na tupo SDR 11/PN16 záslepek d 160</t>
  </si>
  <si>
    <t>NCL.671608517</t>
  </si>
  <si>
    <t>FRIALEN - BK d160, PE100, SDR17, PN10, záslepka, na tupo, dlouhá</t>
  </si>
  <si>
    <t>-2014538888</t>
  </si>
  <si>
    <t>891241112</t>
  </si>
  <si>
    <t>Montáž vodovodních šoupátek otevřený výkop DN 80</t>
  </si>
  <si>
    <t>-1125765837</t>
  </si>
  <si>
    <t>Montáž vodovodních armatur na potrubí šoupátek nebo klapek uzavíracích v otevřeném výkopu nebo v šachtách s osazením zemní soupravy (bez poklopů) DN 80</t>
  </si>
  <si>
    <t>891241811</t>
  </si>
  <si>
    <t>Demontáž vodovodních šoupátek otevřený výkop DN 80</t>
  </si>
  <si>
    <t>1234783339</t>
  </si>
  <si>
    <t>Demontáž vodovodních armatur na potrubí šoupátek nebo klapek uzavíracích v otevřeném výkopu nebo v šachtách DN 80</t>
  </si>
  <si>
    <t>891247112</t>
  </si>
  <si>
    <t>Montáž hydrantů podzemních DN 80</t>
  </si>
  <si>
    <t>-1044604299</t>
  </si>
  <si>
    <t>Montáž vodovodních armatur na potrubí hydrantů podzemních (bez osazení poklopů) DN 80</t>
  </si>
  <si>
    <t>AVK.121480159R</t>
  </si>
  <si>
    <t>AVK hydrant podzemní, dvojitě jištěný, se samočinnou uzavírací klapkou na výtokovém otvoru DN 80, 1500 mm</t>
  </si>
  <si>
    <t>1510430885</t>
  </si>
  <si>
    <t>AVK hydrant podzemní 12.1.4, dvojitě jištěný, se samočinnou uzavírací klapkou na výtokovém otvoru DN 80, 1500 mm</t>
  </si>
  <si>
    <t>891247212</t>
  </si>
  <si>
    <t>Montáž hydrantů nadzemních DN 80</t>
  </si>
  <si>
    <t>-324604245</t>
  </si>
  <si>
    <t>Montáž vodovodních armatur na potrubí hydrantů nadzemních DN 80</t>
  </si>
  <si>
    <t>891311112</t>
  </si>
  <si>
    <t>Montáž vodovodních šoupátek otevřený výkop DN 150</t>
  </si>
  <si>
    <t>-635411238</t>
  </si>
  <si>
    <t>Montáž vodovodních armatur na potrubí šoupátek nebo klapek uzavíracích v otevřeném výkopu nebo v šachtách s osazením zemní soupravy (bez poklopů) DN 150</t>
  </si>
  <si>
    <t>HWL.400215000016</t>
  </si>
  <si>
    <t>ŠOUPĚ E2 PŘÍRUBOVÉ KRÁTKÉ 150</t>
  </si>
  <si>
    <t>1866465702</t>
  </si>
  <si>
    <t>HWL.950112515003</t>
  </si>
  <si>
    <t>SOUPRAVA ZEMNÍ TELESKOPICKÁ E1/A-1,3 -1,8 125-150 (1,3-1,8m)</t>
  </si>
  <si>
    <t>1471929233</t>
  </si>
  <si>
    <t>89131189R</t>
  </si>
  <si>
    <t>Demontáž hydrantů nadzemních DN 80</t>
  </si>
  <si>
    <t>-503555557</t>
  </si>
  <si>
    <t>892351111</t>
  </si>
  <si>
    <t>Tlaková zkouška vodou potrubí DN 150 nebo 200</t>
  </si>
  <si>
    <t>1347004968</t>
  </si>
  <si>
    <t>Tlakové zkoušky vodou na potrubí DN 150 nebo 200</t>
  </si>
  <si>
    <t>892353122</t>
  </si>
  <si>
    <t>Proplach a dezinfekce vodovodního potrubí DN 150 nebo 200</t>
  </si>
  <si>
    <t>1072512460</t>
  </si>
  <si>
    <t>899401112</t>
  </si>
  <si>
    <t>Osazení poklopů litinových šoupátkových</t>
  </si>
  <si>
    <t>-1860413923</t>
  </si>
  <si>
    <t>HWL.348100000000</t>
  </si>
  <si>
    <t xml:space="preserve">PODKLAD. DESKA  UNI UNI</t>
  </si>
  <si>
    <t>1864485685</t>
  </si>
  <si>
    <t>HWL.175000000003</t>
  </si>
  <si>
    <t>POKLOP ULIČNÍ ŠOUP. KASI LOGO HAWLE HAWLE VODA</t>
  </si>
  <si>
    <t>1573965793</t>
  </si>
  <si>
    <t>899401113</t>
  </si>
  <si>
    <t>1088186289</t>
  </si>
  <si>
    <t>HWL.348200000000</t>
  </si>
  <si>
    <t xml:space="preserve">PODKLAD. DESKA  POD HYDRANT.POKLOP</t>
  </si>
  <si>
    <t>517070272</t>
  </si>
  <si>
    <t>HWL.1950KASI0000</t>
  </si>
  <si>
    <t>POKLOP ULIČNÍ SAMONIVELAČNÍ HYDRANTOVÝ S LOGEM HAWLE HYDRANT</t>
  </si>
  <si>
    <t>-323392717</t>
  </si>
  <si>
    <t>899713111</t>
  </si>
  <si>
    <t>Orientační tabulky na sloupku betonovém nebo ocelovém</t>
  </si>
  <si>
    <t>453480399</t>
  </si>
  <si>
    <t>Orientační tabulky na vodovodních a kanalizačních řadech na sloupku ocelovém nebo betonovém</t>
  </si>
  <si>
    <t>899721111</t>
  </si>
  <si>
    <t>Signalizační vodič DN do 150 mm na potrubí</t>
  </si>
  <si>
    <t>665140973</t>
  </si>
  <si>
    <t>Signalizační vodič na potrubí DN do 150 mm</t>
  </si>
  <si>
    <t>899722113</t>
  </si>
  <si>
    <t>Krytí potrubí z plastů výstražnou fólií z PVC 34cm</t>
  </si>
  <si>
    <t>1634634165</t>
  </si>
  <si>
    <t>Krytí potrubí z plastů výstražnou fólií z PVC šířky 34 cm</t>
  </si>
  <si>
    <t>998276101</t>
  </si>
  <si>
    <t>Přesun hmot pro trubní vedení z trub z plastických hmot otevřený výkop</t>
  </si>
  <si>
    <t>1464396833</t>
  </si>
  <si>
    <t>Přesun hmot pro trubní vedení hloubené z trub z plastických hmot nebo sklolaminátových pro vodovody nebo kanalizace v otevřeném výkopu dopravní vzdálenost do 15 m</t>
  </si>
  <si>
    <t>SO 02.2 - ARMATURNÍ PŘEDÁVACÍ ŠACHTA</t>
  </si>
  <si>
    <t>SO-02.21 - Armaturní předáva...</t>
  </si>
  <si>
    <t>PSV - Práce a dodávky PSV</t>
  </si>
  <si>
    <t xml:space="preserve">    724 - Zdravotechnika - strojní vybavení</t>
  </si>
  <si>
    <t>131151102</t>
  </si>
  <si>
    <t>Hloubení jam nezapažených v hornině třídy těžitelnosti I skupiny 1 a 2 objem do 50 m3 strojně</t>
  </si>
  <si>
    <t>-771054011</t>
  </si>
  <si>
    <t>Hloubení nezapažených jam a zářezů strojně s urovnáním dna do předepsaného profilu a spádu v hornině třídy těžitelnosti I skupiny 1 a 2 přes 20 do 50 m3</t>
  </si>
  <si>
    <t>131251103</t>
  </si>
  <si>
    <t>Hloubení jam nezapažených v hornině třídy těžitelnosti I skupiny 3 objem do 100 m3 strojně</t>
  </si>
  <si>
    <t>1054237529</t>
  </si>
  <si>
    <t>Hloubení nezapažených jam a zářezů strojně s urovnáním dna do předepsaného profilu a spádu v hornině třídy těžitelnosti I skupiny 3 přes 50 do 100 m3</t>
  </si>
  <si>
    <t>105,085*0,5 "Přepočtené koeficientem množství</t>
  </si>
  <si>
    <t>131351100</t>
  </si>
  <si>
    <t>Hloubení jam nezapažených v hornině třídy těžitelnosti II skupiny 4 objem do 20 m3 strojně</t>
  </si>
  <si>
    <t>-986187542</t>
  </si>
  <si>
    <t>Hloubení nezapažených jam a zářezů strojně s urovnáním dna do předepsaného profilu a spádu v hornině třídy těžitelnosti II skupiny 4 do 20 m3</t>
  </si>
  <si>
    <t>105,085*0,1 "Přepočtené koeficientem množství</t>
  </si>
  <si>
    <t>131451100</t>
  </si>
  <si>
    <t>Hloubení jam nezapažených v hornině třídy těžitelnosti II skupiny 5 objem do 20 m3 strojně</t>
  </si>
  <si>
    <t>-1405062791</t>
  </si>
  <si>
    <t>Hloubení nezapažených jam a zářezů strojně s urovnáním dna do předepsaného profilu a spádu v hornině třídy těžitelnosti II skupiny 5 do 20 m3</t>
  </si>
  <si>
    <t>161151103</t>
  </si>
  <si>
    <t>Svislé přemístění výkopku z horniny třídy těžitelnosti I skupiny 1 až 3 hl výkopu přes 4 do 8 m</t>
  </si>
  <si>
    <t>-972815621</t>
  </si>
  <si>
    <t>Svislé přemístění výkopku strojně bez naložení do dopravní nádoby avšak s vyprázdněním dopravní nádoby na hromadu nebo do dopravního prostředku z horniny třídy těžitelnosti I skupiny 1 až 3 při hloubce výkopu přes 4 do 8 m</t>
  </si>
  <si>
    <t>31,526+52,543</t>
  </si>
  <si>
    <t>161151113</t>
  </si>
  <si>
    <t>Svislé přemístění výkopku z horniny třídy těžitelnosti II skupiny 4 a 5 hl výkopu přes 4 do 8 m</t>
  </si>
  <si>
    <t>-144440381</t>
  </si>
  <si>
    <t>Svislé přemístění výkopku strojně bez naložení do dopravní nádoby avšak s vyprázdněním dopravní nádoby na hromadu nebo do dopravního prostředku z horniny třídy těžitelnosti II skupiny 4 a 5 při hloubce výkopu přes 4 do 8 m</t>
  </si>
  <si>
    <t>10,509+10,509</t>
  </si>
  <si>
    <t>1624205343</t>
  </si>
  <si>
    <t>4,58*2,38*2,32 + 1,985 - 21,018</t>
  </si>
  <si>
    <t>-269980302</t>
  </si>
  <si>
    <t>167151101</t>
  </si>
  <si>
    <t>Nakládání výkopku z hornin třídy těžitelnosti I skupiny 1 až 3 do 100 m3</t>
  </si>
  <si>
    <t>-791455681</t>
  </si>
  <si>
    <t>Nakládání, skládání a překládání neulehlého výkopku nebo sypaniny strojně nakládání, množství do 100 m3, z horniny třídy těžitelnosti I, skupiny 1 až 3</t>
  </si>
  <si>
    <t>167151102</t>
  </si>
  <si>
    <t>Nakládání výkopku z hornin třídy těžitelnosti II skupiny 4 a 5 do 100 m3</t>
  </si>
  <si>
    <t>814871715</t>
  </si>
  <si>
    <t>Nakládání, skládání a překládání neulehlého výkopku nebo sypaniny strojně nakládání, množství do 100 m3, z horniny třídy těžitelnosti II, skupiny 4 a 5</t>
  </si>
  <si>
    <t>1342540496</t>
  </si>
  <si>
    <t>-1858364747</t>
  </si>
  <si>
    <t>21,018 + 6,256</t>
  </si>
  <si>
    <t>174151101</t>
  </si>
  <si>
    <t>-2116004114</t>
  </si>
  <si>
    <t>Zásyp sypaninou z jakékoliv horniny strojně s uložením výkopku ve vrstvách se zhutněním jam, šachet, rýh nebo kolem objektů v těchto vykopávkách</t>
  </si>
  <si>
    <t>31,526 + 52,543 + 10,509 + 10,509 - 27,274</t>
  </si>
  <si>
    <t>452311131</t>
  </si>
  <si>
    <t>Podkladní desky z betonu prostého tř. C 12/15 otevřený výkop</t>
  </si>
  <si>
    <t>-1673396392</t>
  </si>
  <si>
    <t>Podkladní a zajišťovací konstrukce z betonu prostého v otevřeném výkopu desky pod potrubí, stoky a drobné objekty z betonu tř. C 12/15</t>
  </si>
  <si>
    <t>4,90*2,70*0,15</t>
  </si>
  <si>
    <t>452351101</t>
  </si>
  <si>
    <t>Bednění podkladních desek nebo bloků nebo sedlového lože otevřený výkop</t>
  </si>
  <si>
    <t>-563614431</t>
  </si>
  <si>
    <t>Bednění podkladních a zajišťovacích konstrukcí v otevřeném výkopu desek nebo sedlových loží pod potrubí, stoky a drobné objekty</t>
  </si>
  <si>
    <t>4,9*0,15*2 + 2,7*0,15*2</t>
  </si>
  <si>
    <t>-1024452434</t>
  </si>
  <si>
    <t>HWL.850005020016</t>
  </si>
  <si>
    <t>TVAROVKA FF KUS 50/200</t>
  </si>
  <si>
    <t>-384015570</t>
  </si>
  <si>
    <t>HWL.810005000216</t>
  </si>
  <si>
    <t>PŘÍRUBA VNITŘNÍ ZÁVIT 50-2''</t>
  </si>
  <si>
    <t>921537703</t>
  </si>
  <si>
    <t>HWL.40005006316</t>
  </si>
  <si>
    <t>PŘÍRUBA S2000 50/63</t>
  </si>
  <si>
    <t>-2009367079</t>
  </si>
  <si>
    <t>857262122</t>
  </si>
  <si>
    <t>Montáž litinových tvarovek jednoosých přírubových otevřený výkop DN 100</t>
  </si>
  <si>
    <t>-1223133326</t>
  </si>
  <si>
    <t>Montáž litinových tvarovek na potrubí litinovém tlakovém jednoosých na potrubí z trub přírubových v otevřeném výkopu, kanálu nebo v šachtě DN 100</t>
  </si>
  <si>
    <t>HWL.850010020016</t>
  </si>
  <si>
    <t>TVAROVKA FF KUS 100/200</t>
  </si>
  <si>
    <t>-658473491</t>
  </si>
  <si>
    <t>HWL.850010040016</t>
  </si>
  <si>
    <t>TVAROVKA FF KUS 100/400</t>
  </si>
  <si>
    <t>957869672</t>
  </si>
  <si>
    <t>HWL.504510011016</t>
  </si>
  <si>
    <t>KOLENO PATNÍ S 2000 100/110</t>
  </si>
  <si>
    <t>1323788707</t>
  </si>
  <si>
    <t>HWL.853010000016</t>
  </si>
  <si>
    <t>TVAROVKA OBLOUK 90° 100</t>
  </si>
  <si>
    <t>658568806</t>
  </si>
  <si>
    <t>HWL.855010005016</t>
  </si>
  <si>
    <t>TVAROVKA REDUKČNÍ FFR 100-50</t>
  </si>
  <si>
    <t>1246905957</t>
  </si>
  <si>
    <t>HWL.800010000016</t>
  </si>
  <si>
    <t>PŘÍRUBA SLEPÁ 100</t>
  </si>
  <si>
    <t>233483253</t>
  </si>
  <si>
    <t>HWL.40010011016</t>
  </si>
  <si>
    <t>PŘÍRUBA S2000 100/110</t>
  </si>
  <si>
    <t>1722265685</t>
  </si>
  <si>
    <t>HWL.810010000216</t>
  </si>
  <si>
    <t>PŘÍRUBA VNITŘNÍ ZÁVIT 100-2''</t>
  </si>
  <si>
    <t>2026559197</t>
  </si>
  <si>
    <t>857264122</t>
  </si>
  <si>
    <t>Montáž litinových tvarovek odbočných přírubových otevřený výkop DN 100</t>
  </si>
  <si>
    <t>-87502767</t>
  </si>
  <si>
    <t>Montáž litinových tvarovek na potrubí litinovém tlakovém odbočných na potrubí z trub přírubových v otevřeném výkopu, kanálu nebo v šachtě DN 100</t>
  </si>
  <si>
    <t>HWL.851010010016</t>
  </si>
  <si>
    <t>TVAROVKA T KUS 100-100</t>
  </si>
  <si>
    <t>1633196833</t>
  </si>
  <si>
    <t>-1395109115</t>
  </si>
  <si>
    <t>HWL.855015010016</t>
  </si>
  <si>
    <t>TVAROVKA REDUKČNÍ FFR 150-100</t>
  </si>
  <si>
    <t>-968992242</t>
  </si>
  <si>
    <t>HWL.40015016016</t>
  </si>
  <si>
    <t>PŘÍRUBA S2000 150/160</t>
  </si>
  <si>
    <t>-2034938534</t>
  </si>
  <si>
    <t>-1521520416</t>
  </si>
  <si>
    <t>HWL.851015010016</t>
  </si>
  <si>
    <t>TVAROVKA T KUS 150-100</t>
  </si>
  <si>
    <t>409420686</t>
  </si>
  <si>
    <t>871211211</t>
  </si>
  <si>
    <t>Montáž potrubí z PE100 SDR 11 otevřený výkop svařovaných elektrotvarovkou D 63 x 5,8 mm</t>
  </si>
  <si>
    <t>-1543253864</t>
  </si>
  <si>
    <t>Montáž vodovodního potrubí z plastů v otevřeném výkopu z polyetylenu PE 100 svařovaných elektrotvarovkou SDR 11/PN16 D 63 x 5,8 mm</t>
  </si>
  <si>
    <t>28613113</t>
  </si>
  <si>
    <t>trubka vodovodní PE100 PN 16 SDR11 63x5,8mm</t>
  </si>
  <si>
    <t>-669370525</t>
  </si>
  <si>
    <t>1*1,015 "Přepočtené koeficientem množství</t>
  </si>
  <si>
    <t>871251221</t>
  </si>
  <si>
    <t>Montáž potrubí z PE100 SDR 17 otevřený výkop svařovaných elektrotvarovkou D 110 x 6,6 mm</t>
  </si>
  <si>
    <t>1856842393</t>
  </si>
  <si>
    <t>Montáž vodovodního potrubí z plastů v otevřeném výkopu z polyetylenu PE 100 svařovaných elektrotvarovkou SDR 17/PN10 D 110 x 6,6 mm</t>
  </si>
  <si>
    <t>28613576</t>
  </si>
  <si>
    <t>potrubí dvouvrstvé PE100 RC SDR17 110x6,6 dl 12m</t>
  </si>
  <si>
    <t>1634799758</t>
  </si>
  <si>
    <t>16*1,015 "Přepočtené koeficientem množství</t>
  </si>
  <si>
    <t>877211112</t>
  </si>
  <si>
    <t>Montáž elektrokolen 90° na vodovodním potrubí z PE trub d 63</t>
  </si>
  <si>
    <t>-384179134</t>
  </si>
  <si>
    <t>Montáž tvarovek na vodovodním plastovém potrubí z polyetylenu PE 100 elektrotvarovek SDR 11/PN16 kolen 90° d 63</t>
  </si>
  <si>
    <t>28653083R</t>
  </si>
  <si>
    <t>elektrokoleno 90° přechodové PE-mosaz vodovodního potrubí PE vnější závit 63-2"</t>
  </si>
  <si>
    <t>1324317449</t>
  </si>
  <si>
    <t>877251101</t>
  </si>
  <si>
    <t>Montáž elektrospojek na vodovodním potrubí z PE trub d 110</t>
  </si>
  <si>
    <t>1495771474</t>
  </si>
  <si>
    <t>Montáž tvarovek na vodovodním plastovém potrubí z polyetylenu PE 100 elektrotvarovek SDR 11/PN16 spojek, oblouků nebo redukcí d 110</t>
  </si>
  <si>
    <t>NCL.612688</t>
  </si>
  <si>
    <t>FRIALEN - MB d110,PE100, SDR11, spojka s lehce vyrazitelným dorazem, elektro</t>
  </si>
  <si>
    <t>-1840482054</t>
  </si>
  <si>
    <t>28614997R</t>
  </si>
  <si>
    <t>elektrokoleno 30° PE 100 PN16 D 110mm</t>
  </si>
  <si>
    <t>101074207</t>
  </si>
  <si>
    <t>elektrokoleno 90° PE 100 PN16 D 110mm</t>
  </si>
  <si>
    <t>28614998R</t>
  </si>
  <si>
    <t xml:space="preserve">lemový nákružek - dlouhé provedení BE  PE 100 PN10 D 110mm</t>
  </si>
  <si>
    <t>1754270238</t>
  </si>
  <si>
    <t>28614999R</t>
  </si>
  <si>
    <t>otočná příruba poplastovaná BFL, litinové jádro DN100/ D 110mm</t>
  </si>
  <si>
    <t>1574476385</t>
  </si>
  <si>
    <t>28614995R</t>
  </si>
  <si>
    <t>elektroredukce PE 100 PN16 D 110/63 mm</t>
  </si>
  <si>
    <t>-1975463045</t>
  </si>
  <si>
    <t>877251110</t>
  </si>
  <si>
    <t>Montáž elektrokolen 45° na vodovodním potrubí z PE trub d 110</t>
  </si>
  <si>
    <t>-1887346227</t>
  </si>
  <si>
    <t>Montáž tvarovek na vodovodním plastovém potrubí z polyetylenu PE 100 elektrotvarovek SDR 11/PN16 kolen 45° d 110</t>
  </si>
  <si>
    <t>28614949R</t>
  </si>
  <si>
    <t>elektrokoleno 45° PE 100 PN16 D 110mm</t>
  </si>
  <si>
    <t>16191004</t>
  </si>
  <si>
    <t>877251112</t>
  </si>
  <si>
    <t>Montáž elektrokolen 90° na vodovodním potrubí z PE trub d 110</t>
  </si>
  <si>
    <t>-729831616</t>
  </si>
  <si>
    <t>Montáž tvarovek na vodovodním plastovém potrubí z polyetylenu PE 100 elektrotvarovek SDR 11/PN16 kolen 90° d 110</t>
  </si>
  <si>
    <t>NCL.612105</t>
  </si>
  <si>
    <t>FRIALEN - W90 d110, PE100, SDR11, koleno 90°, elektro</t>
  </si>
  <si>
    <t>1807474369</t>
  </si>
  <si>
    <t>877251113</t>
  </si>
  <si>
    <t>Montáž elektro T-kusů na vodovodním potrubí z PE trub d 110</t>
  </si>
  <si>
    <t>-2139975804</t>
  </si>
  <si>
    <t>Montáž tvarovek na vodovodním plastovém potrubí z polyetylenu PE 100 elektrotvarovek SDR 11/PN16 T-kusů d 110</t>
  </si>
  <si>
    <t>28614969R</t>
  </si>
  <si>
    <t>elektrotvarovka T-kus redukovaný s prodlouženým hrdlem PE 100 PN16 D 110/63mm</t>
  </si>
  <si>
    <t>1663675318</t>
  </si>
  <si>
    <t>877251201</t>
  </si>
  <si>
    <t>Montáž oblouků svařovaných na tupo na vodovodním potrubí z PE trub d 110</t>
  </si>
  <si>
    <t>-1608555616</t>
  </si>
  <si>
    <t>Montáž tvarovek na vodovodním plastovém potrubí z polyetylenu PE 100 svařovaných na tupo SDR 11/PN16 oblouků nebo redukcí d 110</t>
  </si>
  <si>
    <t>28614881</t>
  </si>
  <si>
    <t>oblouk 90° SDR17 PE 100 RC PN10 D 110mm</t>
  </si>
  <si>
    <t>-83764296</t>
  </si>
  <si>
    <t>891212312</t>
  </si>
  <si>
    <t>Montáž přírubového vodoměru DN 50 v šachtě</t>
  </si>
  <si>
    <t>-620917728</t>
  </si>
  <si>
    <t>Montáž vodovodních armatur na potrubí vodoměrů v šachtě přírubových DN 50</t>
  </si>
  <si>
    <t>38821715R</t>
  </si>
  <si>
    <t>vodoměr šroubový přírubový na studenou vodu PN16 DN 50 + vysílač impulzů</t>
  </si>
  <si>
    <t>2091830433</t>
  </si>
  <si>
    <t>vodoměr šroubový přírubový na studenou vodu PN16 DN 50 - SENSUS MeiStream Q3-40 m3/h, l = 200 mm, impulz 10 litrů + vysílač impulzů HRI - MEI</t>
  </si>
  <si>
    <t>891213222</t>
  </si>
  <si>
    <t>Montáž ventilů odvzdušňovacích závitových DN 50</t>
  </si>
  <si>
    <t>-1711133839</t>
  </si>
  <si>
    <t>Montáž vodovodních armatur na potrubí ventilů odvzdušňovacích nebo zavzdušňovacích mechanických a plovákových závitových na venkovních řadech DN 50</t>
  </si>
  <si>
    <t>HWL.987100200016</t>
  </si>
  <si>
    <t xml:space="preserve">VENTIL ODVZDUŠŇOVACÍ HAVENT PN 0-16 2"  PN 0-16</t>
  </si>
  <si>
    <t>1717265072</t>
  </si>
  <si>
    <t>891215321</t>
  </si>
  <si>
    <t>Montáž zpětných klapek DN 50</t>
  </si>
  <si>
    <t>957646000</t>
  </si>
  <si>
    <t>Montáž vodovodních armatur na potrubí zpětných klapek DN 50</t>
  </si>
  <si>
    <t>HWL.983105000016</t>
  </si>
  <si>
    <t>KLAPKA ZPĚTNÁ 50</t>
  </si>
  <si>
    <t>-1558915185</t>
  </si>
  <si>
    <t>891261112</t>
  </si>
  <si>
    <t>Montáž vodovodních šoupátek otevřený výkop DN 100</t>
  </si>
  <si>
    <t>818028563</t>
  </si>
  <si>
    <t>Montáž vodovodních armatur na potrubí šoupátek nebo klapek uzavíracích v otevřeném výkopu nebo v šachtách s osazením zemní soupravy (bez poklopů) DN 100</t>
  </si>
  <si>
    <t>HWL.400210000016</t>
  </si>
  <si>
    <t>ŠOUPĚ E2 PŘÍRUBOVÉ KRÁTKÉ 100</t>
  </si>
  <si>
    <t>-1258810238</t>
  </si>
  <si>
    <t>HWL.400210000026</t>
  </si>
  <si>
    <t>ŠOUPĚ E2 PŘÍRUBOVÉ KRÁTKÉ EL. 100 EL</t>
  </si>
  <si>
    <t>-1468815119</t>
  </si>
  <si>
    <t>HWL.992105015002</t>
  </si>
  <si>
    <t>SERVOPOHON REGADA 3x400V 50-150</t>
  </si>
  <si>
    <t>1224629126</t>
  </si>
  <si>
    <t>HWL.780010000000</t>
  </si>
  <si>
    <t>KOLO RUČNÍ HAWLE 100</t>
  </si>
  <si>
    <t>-831418122</t>
  </si>
  <si>
    <t>891311222</t>
  </si>
  <si>
    <t>Montáž vodovodních šoupátek s ručním kolečkem v šachtách DN 150</t>
  </si>
  <si>
    <t>-255259652</t>
  </si>
  <si>
    <t>Montáž vodovodních armatur na potrubí šoupátek nebo klapek uzavíracích v šachtách s ručním kolečkem DN 150</t>
  </si>
  <si>
    <t>-2045487330</t>
  </si>
  <si>
    <t>HWL.780012500000</t>
  </si>
  <si>
    <t>KOLO RUČNÍ HAWLE 125-150</t>
  </si>
  <si>
    <t>851834293</t>
  </si>
  <si>
    <t>722232048</t>
  </si>
  <si>
    <t xml:space="preserve">Kohout kulový přímý  G 2" PN 42 do 185°C vnitřní závit</t>
  </si>
  <si>
    <t>1862999867</t>
  </si>
  <si>
    <t>Armatury se dvěma závity kulové kohouty PN 42 do 185 °C přímé vnitřní závit G 2"</t>
  </si>
  <si>
    <t>722219102</t>
  </si>
  <si>
    <t>Montáž armatur vodovodních přírubových DN 50 ostatní typ</t>
  </si>
  <si>
    <t>1934510388</t>
  </si>
  <si>
    <t>Armatury přírubové montáž vodovodních armatur přírubových ostatních typů DN 50</t>
  </si>
  <si>
    <t>HWL.991105000016</t>
  </si>
  <si>
    <t>LAPAČ NEČISTOT 50</t>
  </si>
  <si>
    <t>1111620901</t>
  </si>
  <si>
    <t>89342011R</t>
  </si>
  <si>
    <t>Osazení armaturní šachty z betonových dílců pl přes 10 m2 šachtové dno</t>
  </si>
  <si>
    <t>-2146058601</t>
  </si>
  <si>
    <t>PFB8930010R</t>
  </si>
  <si>
    <t>Šachta armaturní prefabrikovaná vnitř. rozměr 2100x4300x1930 mm, tl. stěny 140 mm PNO 210/430/193/14 BZP</t>
  </si>
  <si>
    <t>528962883</t>
  </si>
  <si>
    <t>Šachta armaturní prefabrikovaná - vnitř. rozměr 2100x4300x1930 mm, tl. stěny 140 mm (PNO 210/430/193/14 BZP)</t>
  </si>
  <si>
    <t>89342012R</t>
  </si>
  <si>
    <t>Osazení armaturní šachty z betonových dílců pl přes 10 m2 zákrytová deska</t>
  </si>
  <si>
    <t>1076851805</t>
  </si>
  <si>
    <t>PFB8930011R</t>
  </si>
  <si>
    <t>Šachty armaturní - zákrytová deska 2380x4580x250 mm (PNO 210/430/25 ZDP -14)</t>
  </si>
  <si>
    <t>-1060515634</t>
  </si>
  <si>
    <t>899103112</t>
  </si>
  <si>
    <t>Osazení poklopů litinových nebo ocelových včetně rámů pro třídu zatížení B125, C250</t>
  </si>
  <si>
    <t>-30377119</t>
  </si>
  <si>
    <t>Osazení poklopů litinových a ocelových včetně rámů pro třídu zatížení B125, C250</t>
  </si>
  <si>
    <t>89910001R</t>
  </si>
  <si>
    <t>poklop litinový 900x900 mmtř. B125</t>
  </si>
  <si>
    <t>-504942615</t>
  </si>
  <si>
    <t>poklop litinový tř. B125, vnější rozměr 907x907 mm (vnitřní rozměr 772x812 mm), výška rámu 45 mm</t>
  </si>
  <si>
    <t>899911101</t>
  </si>
  <si>
    <t>Kluzná objímka výšky 25 mm vnějšího průměru potrubí do 183 mm</t>
  </si>
  <si>
    <t>1768362075</t>
  </si>
  <si>
    <t>Kluzné objímky (pojízdná sedla) pro zasunutí potrubí do chráničky výšky 25 mm vnějšího průměru potrubí do 183 mm</t>
  </si>
  <si>
    <t>89991119R</t>
  </si>
  <si>
    <t xml:space="preserve">Osazení ocelových součástí pro potrubí závěsných a úložných hmotnosti jednotlivě do 5 kg, vč. dodávky </t>
  </si>
  <si>
    <t>1785753211</t>
  </si>
  <si>
    <t>Osazení ocelových součástí závěsných a úložných pro potrubí apod. hmotnosti jednotlivě do 5 kg, vč. dodávky konzol, objímek vč. příslučšenství</t>
  </si>
  <si>
    <t>899913141</t>
  </si>
  <si>
    <t>Uzavírací manžeta chráničky potrubí DN 100 x 150</t>
  </si>
  <si>
    <t>621020429</t>
  </si>
  <si>
    <t>Koncové uzavírací manžety chrániček DN potrubí x DN chráničky DN 100 x 150</t>
  </si>
  <si>
    <t>899913151</t>
  </si>
  <si>
    <t>Uzavírací manžeta chráničky potrubí DN 150 x 200</t>
  </si>
  <si>
    <t>281239464</t>
  </si>
  <si>
    <t>Koncové uzavírací manžety chrániček DN potrubí x DN chráničky DN 150 x 200</t>
  </si>
  <si>
    <t>1939887205</t>
  </si>
  <si>
    <t>PSV</t>
  </si>
  <si>
    <t>Práce a dodávky PSV</t>
  </si>
  <si>
    <t>724</t>
  </si>
  <si>
    <t>Zdravotechnika - strojní vybavení</t>
  </si>
  <si>
    <t>72421929R</t>
  </si>
  <si>
    <t>Montáž čerpadla dopravní výška do 120 m ostatní typ</t>
  </si>
  <si>
    <t>soubor</t>
  </si>
  <si>
    <t>228046749</t>
  </si>
  <si>
    <t>4266101R</t>
  </si>
  <si>
    <t>vertikální monoblokové vícestupňové čerpadlo LOWARA 15SVH08F075T/4</t>
  </si>
  <si>
    <t>2028420114</t>
  </si>
  <si>
    <t>SO-02.22 - Venkovní vedení NN</t>
  </si>
  <si>
    <t xml:space="preserve">    741 - Elektroinstalace - silnoproud</t>
  </si>
  <si>
    <t xml:space="preserve">    46-M - Zemní práce při extr.mont.pracích</t>
  </si>
  <si>
    <t xml:space="preserve">    21-M - Elektromontáže</t>
  </si>
  <si>
    <t>741</t>
  </si>
  <si>
    <t>Elektroinstalace - silnoproud</t>
  </si>
  <si>
    <t>741110002</t>
  </si>
  <si>
    <t>Montáž trubka plastová tuhá D přes 23 do 35 mm uložená pevně</t>
  </si>
  <si>
    <t>-2053123065</t>
  </si>
  <si>
    <t>34571094</t>
  </si>
  <si>
    <t>trubka elektroinstalační tuhá z PVC D 28,6/32 mm, délka 3m</t>
  </si>
  <si>
    <t>210530480</t>
  </si>
  <si>
    <t>741122122</t>
  </si>
  <si>
    <t>Montáž kabel Cu plný kulatý žíla 3x1,5 až 6 mm2 zatažený v trubkách (např. CYKY)</t>
  </si>
  <si>
    <t>64415338</t>
  </si>
  <si>
    <t>PKB.711021</t>
  </si>
  <si>
    <t>CYKY-J 3x2,5</t>
  </si>
  <si>
    <t>km</t>
  </si>
  <si>
    <t>-669440092</t>
  </si>
  <si>
    <t>741122131</t>
  </si>
  <si>
    <t>Montáž kabel Cu plný kulatý žíla 4x1,5 až 4 mm2 zatažený v trubkách (např. CYKY)</t>
  </si>
  <si>
    <t>1924538183</t>
  </si>
  <si>
    <t>PKB.711023</t>
  </si>
  <si>
    <t>CYKY-J 4x2,5</t>
  </si>
  <si>
    <t>-1228662728</t>
  </si>
  <si>
    <t>741122132</t>
  </si>
  <si>
    <t>Montáž kabel Cu plný kulatý žíla 4x6 mm2 zatažený v trubkách (např. CYKY)</t>
  </si>
  <si>
    <t>471306248</t>
  </si>
  <si>
    <t>PBK.712204</t>
  </si>
  <si>
    <t>CYKY-J 4x6</t>
  </si>
  <si>
    <t>512903850</t>
  </si>
  <si>
    <t>741124703</t>
  </si>
  <si>
    <t>Montáž kabel Cu stíněný ovládací žíly 2 až 19x1 mm2 uložený volně (např. JYTY)</t>
  </si>
  <si>
    <t>1043139333</t>
  </si>
  <si>
    <t>34113150</t>
  </si>
  <si>
    <t>kabel ovládací průmyslový stíněný laminovanou Al fólií s příložným Cu drátem jádro Cu plné izolace PVC plášť PVC 250V (JYTY) 4x1,00mm2</t>
  </si>
  <si>
    <t>-25270299</t>
  </si>
  <si>
    <t>741130001</t>
  </si>
  <si>
    <t>Ukončení vodič izolovaný do 2,5 mm2 v rozváděči nebo na přístroji</t>
  </si>
  <si>
    <t>1576855704</t>
  </si>
  <si>
    <t>741130004</t>
  </si>
  <si>
    <t>Ukončení vodič izolovaný do 6 mm2 v rozváděči nebo na přístroji</t>
  </si>
  <si>
    <t>-802148960</t>
  </si>
  <si>
    <t>741310003</t>
  </si>
  <si>
    <t>Montáž spínač nástěnný 2-dvoupólový prostředí normální se zapojením vodičů</t>
  </si>
  <si>
    <t>1709527153</t>
  </si>
  <si>
    <t>RMAT0005</t>
  </si>
  <si>
    <t>Otočný vačkový spínač / přepínač 690V / 20A</t>
  </si>
  <si>
    <t>177157885</t>
  </si>
  <si>
    <t>741313001</t>
  </si>
  <si>
    <t>Montáž zásuvka (polo)zapuštěná bezšroubové připojení 2P+PE se zapojením vodičů</t>
  </si>
  <si>
    <t>-215015871</t>
  </si>
  <si>
    <t>RMAT0006</t>
  </si>
  <si>
    <t>Zásuvka do rozvaděče 230V</t>
  </si>
  <si>
    <t>-958490003</t>
  </si>
  <si>
    <t>741320022</t>
  </si>
  <si>
    <t>Montáž pojistka - spodek do 500 V, 63 A se zapojením vodičů</t>
  </si>
  <si>
    <t>330419838</t>
  </si>
  <si>
    <t>RMAT0002</t>
  </si>
  <si>
    <t>pojistkový odpínač 40A včetně pojistkových vložek</t>
  </si>
  <si>
    <t>884568287</t>
  </si>
  <si>
    <t>741320101</t>
  </si>
  <si>
    <t>Montáž jističů jednopólových nn do 25 A bez krytu se zapojením vodičů</t>
  </si>
  <si>
    <t>-2030438364</t>
  </si>
  <si>
    <t>35822115</t>
  </si>
  <si>
    <t>jistič 1-pólový 10 A vypínací charakteristika B vypínací schopnost 10 kA</t>
  </si>
  <si>
    <t>-1606208983</t>
  </si>
  <si>
    <t>987954715</t>
  </si>
  <si>
    <t>35822116</t>
  </si>
  <si>
    <t>jistič 1-pólový 10 A vypínací charakteristika C vypínací schopnost 6 kA</t>
  </si>
  <si>
    <t>-262860738</t>
  </si>
  <si>
    <t>-1050778040</t>
  </si>
  <si>
    <t>35822112</t>
  </si>
  <si>
    <t>jistič 1-pólový 6 A vypínací charakteristika B vypínací schopnost 10 kA</t>
  </si>
  <si>
    <t>-1577760849</t>
  </si>
  <si>
    <t>741320161</t>
  </si>
  <si>
    <t>Montáž jističů třípólových nn do 25 A bez krytu se zapojením vodičů</t>
  </si>
  <si>
    <t>-186281427</t>
  </si>
  <si>
    <t>35822161</t>
  </si>
  <si>
    <t>jistič 3-pólový 10 A vypínací charakteristika D vypínací schopnost 10 kA</t>
  </si>
  <si>
    <t>-918032438</t>
  </si>
  <si>
    <t>741320171</t>
  </si>
  <si>
    <t>Montáž jističů třípólových nn do 63 A bez krytu se zapojením vodičů</t>
  </si>
  <si>
    <t>-1285535264</t>
  </si>
  <si>
    <t>35822176</t>
  </si>
  <si>
    <t>jistič 3-pólový 32 A vypínací charakteristika C vypínací schopnost 10 kA</t>
  </si>
  <si>
    <t>-1355815211</t>
  </si>
  <si>
    <t>358221</t>
  </si>
  <si>
    <t>motorový spouštěč 10 - 16 A</t>
  </si>
  <si>
    <t>1256363168</t>
  </si>
  <si>
    <t>741322142</t>
  </si>
  <si>
    <t>Montáž svodiče přepětí nn typ 3 třípólových na DIN lištu se zapojením vodičů</t>
  </si>
  <si>
    <t>1159535806</t>
  </si>
  <si>
    <t>RMAT0001</t>
  </si>
  <si>
    <t>svodič přepětí SPC3.0-120 IT/400 DS SPD typ 1+2 IT</t>
  </si>
  <si>
    <t>-246583106</t>
  </si>
  <si>
    <t>741330042</t>
  </si>
  <si>
    <t>Montáž stykač střídavý vestavný třípólový do 25 A se zapojením vodičů</t>
  </si>
  <si>
    <t>-1354461100</t>
  </si>
  <si>
    <t>35821104</t>
  </si>
  <si>
    <t xml:space="preserve">stykač  3-pólový 25 A  220-230V / 50Hz</t>
  </si>
  <si>
    <t>-1032574511</t>
  </si>
  <si>
    <t>741330507</t>
  </si>
  <si>
    <t>Montáž signální přístroj světelný se zapojením vodičů</t>
  </si>
  <si>
    <t>-78507563</t>
  </si>
  <si>
    <t>RMAT0003</t>
  </si>
  <si>
    <t>přístroj signalizační světelný</t>
  </si>
  <si>
    <t>107779232</t>
  </si>
  <si>
    <t>741372002</t>
  </si>
  <si>
    <t>Montáž svítidlo LED interiérové přisazené nástěnné páskové lištové se zapojením vodičů</t>
  </si>
  <si>
    <t>-1741023152</t>
  </si>
  <si>
    <t>RMAT0004</t>
  </si>
  <si>
    <t>Svítidlo do rozvaděče LED - 230V</t>
  </si>
  <si>
    <t>-151854115</t>
  </si>
  <si>
    <t>46-M</t>
  </si>
  <si>
    <t>Zemní práce při extr.mont.pracích</t>
  </si>
  <si>
    <t>460010023</t>
  </si>
  <si>
    <t>Vytyčení trasy vedení kabelového podzemního v terénu volném</t>
  </si>
  <si>
    <t>1678911384</t>
  </si>
  <si>
    <t>460021111</t>
  </si>
  <si>
    <t>Sejmutí ornice při elektromontážích ručně tl vrstvy do 20 cm</t>
  </si>
  <si>
    <t>1206718547</t>
  </si>
  <si>
    <t>460161171</t>
  </si>
  <si>
    <t>Hloubení kabelových rýh ručně š 35 cm hl 80 cm v hornině tř I skupiny 1 a 2</t>
  </si>
  <si>
    <t>691216369</t>
  </si>
  <si>
    <t>460431181</t>
  </si>
  <si>
    <t>Zásyp kabelových rýh ručně se zhutněním š 35 cm hl 80 cm z horniny tř I skupiny 1 a 2</t>
  </si>
  <si>
    <t>13371153</t>
  </si>
  <si>
    <t>460481112</t>
  </si>
  <si>
    <t>Úprava pláně při elektromontážích v hornině třídy těžitelnosti I skupiny 1 až 2 se zhutněním ručně</t>
  </si>
  <si>
    <t>558194534</t>
  </si>
  <si>
    <t>460661111</t>
  </si>
  <si>
    <t>Kabelové lože z písku pro kabely nn bez zakrytí š lože do 35 cm</t>
  </si>
  <si>
    <t>59148954</t>
  </si>
  <si>
    <t>460661511</t>
  </si>
  <si>
    <t>Kabelové lože z písku pro kabely nn kryté plastovou fólií š lože do 25 cm</t>
  </si>
  <si>
    <t>-1021442655</t>
  </si>
  <si>
    <t>460671112</t>
  </si>
  <si>
    <t>Výstražná fólie pro krytí kabelů šířky 25 cm</t>
  </si>
  <si>
    <t>1215353015</t>
  </si>
  <si>
    <t>460791114</t>
  </si>
  <si>
    <t>Montáž trubek ochranných plastových uložených volně do rýhy tuhých D přes 90 do 110 mm</t>
  </si>
  <si>
    <t>-155917762</t>
  </si>
  <si>
    <t>34571366</t>
  </si>
  <si>
    <t>trubka elektroinstalační HDPE tuhá dvouplášťová korugovaná D 100/120mm</t>
  </si>
  <si>
    <t>1758009520</t>
  </si>
  <si>
    <t>460905111</t>
  </si>
  <si>
    <t>Montáž kompaktního plastového pilíře pro rozvod nn samostatého š do 38 cm (např. SP100, SS100, ER112)</t>
  </si>
  <si>
    <t>-1151627291</t>
  </si>
  <si>
    <t>35711802</t>
  </si>
  <si>
    <t>skříň přípojková kompaktní pilíř celoplastové provedení výzbroj 1x sada pojistkové spodky nožové velikosti 00 (SP100/NKP1P)</t>
  </si>
  <si>
    <t>-1289695908</t>
  </si>
  <si>
    <t>460905211</t>
  </si>
  <si>
    <t>Montáž kompaktního plastového pilíře pro rozvod nn v sestavě s dalším pilířem š do 38 cm (např. SP100, SS100, ER112)</t>
  </si>
  <si>
    <t>-1835713128</t>
  </si>
  <si>
    <t>35711803</t>
  </si>
  <si>
    <t>skříň elektroměrová kompaktní pilíř celoplastové provedení výzbroj 1x EMR</t>
  </si>
  <si>
    <t>-1387603620</t>
  </si>
  <si>
    <t>460905151</t>
  </si>
  <si>
    <t>Montáž kompaktního plastového pilíře pro rozvod nn samostatého š přes 100 cm (např. SD822, SR501)</t>
  </si>
  <si>
    <t>89326604</t>
  </si>
  <si>
    <t>35711834</t>
  </si>
  <si>
    <t xml:space="preserve">skříň  jistící kompaktní pilíř celoplastové prázdná pro osazení jistících prvků</t>
  </si>
  <si>
    <t>-788601714</t>
  </si>
  <si>
    <t>469981111</t>
  </si>
  <si>
    <t>Přesun hmot pro pomocné stavební práce při elektromotážích</t>
  </si>
  <si>
    <t>-2086919245</t>
  </si>
  <si>
    <t>21-M</t>
  </si>
  <si>
    <t>Elektromontáže</t>
  </si>
  <si>
    <t>210280002</t>
  </si>
  <si>
    <t>Zkoušky a prohlídky el rozvodů a zařízení celková prohlídka pro objem montážních prací přes 100 do 500 tis Kč</t>
  </si>
  <si>
    <t>2130585077</t>
  </si>
  <si>
    <t>D.3 - Přípojka NN předávací šachty</t>
  </si>
  <si>
    <t>M - Práce a dodávky M</t>
  </si>
  <si>
    <t>HZS - Hodinové zúčtovací sazby</t>
  </si>
  <si>
    <t xml:space="preserve">    VRN1 - Průzkumné, zeměměřičské a projektové práce</t>
  </si>
  <si>
    <t>741122222</t>
  </si>
  <si>
    <t>Montáž kabelů měděných bez ukončení uložených volně nebo v liště plných kulatých (např. CYKY) počtu a průřezu žil 4x10 mm2</t>
  </si>
  <si>
    <t>https://podminky.urs.cz/item/CS_URS_2025_01/741122222</t>
  </si>
  <si>
    <t>34111076</t>
  </si>
  <si>
    <t>kabel instalační jádro Cu plné izolace PVC plášť PVC 450/750V (CYKY) 4x10mm2</t>
  </si>
  <si>
    <t>20*1,15 "Přepočtené koeficientem množství</t>
  </si>
  <si>
    <t>741122223</t>
  </si>
  <si>
    <t>Montáž kabelů měděných bez ukončení uložených volně nebo v liště plných kulatých (např. CYKY) počtu a průřezu žil 4x16 až 25 mm2</t>
  </si>
  <si>
    <t>https://podminky.urs.cz/item/CS_URS_2025_01/741122223</t>
  </si>
  <si>
    <t>34111610</t>
  </si>
  <si>
    <t>kabel silový jádro Cu izolace PVC plášť PVC 0,6/1kV (1-CYKY) 4x25mm2</t>
  </si>
  <si>
    <t>650*1,15 "Přepočtené koeficientem množství</t>
  </si>
  <si>
    <t>741132132</t>
  </si>
  <si>
    <t>Ukončení kabelů smršťovací koncovkou nebo páskou se zapojením bez letování, počtu a průřezu žil 4x10 mm2</t>
  </si>
  <si>
    <t>https://podminky.urs.cz/item/CS_URS_2025_01/741132132</t>
  </si>
  <si>
    <t>741132134</t>
  </si>
  <si>
    <t>Ukončení kabelů smršťovací koncovkou nebo páskou se zapojením bez letování, počtu a průřezu žil 4x25 mm2</t>
  </si>
  <si>
    <t>https://podminky.urs.cz/item/CS_URS_2025_01/741132134</t>
  </si>
  <si>
    <t>741210003</t>
  </si>
  <si>
    <t>Montáž rozvodnic oceloplechových nebo plastových bez zapojení vodičů běžných, hmotnosti do 100 kg</t>
  </si>
  <si>
    <t>https://podminky.urs.cz/item/CS_URS_2025_01/741210003</t>
  </si>
  <si>
    <t>Elektroměrový rozváděč pro přímé měření do 80A ve vnějším plastovém provedení Elektroměrové rozváděče a pilíře jsou určeny jako měřící zařízení pro měření spotřeby elektrické energie. Jsou vhodné zejména pro rodinné domky, rekreační chaty, chalupy a pro v</t>
  </si>
  <si>
    <t>ks</t>
  </si>
  <si>
    <t>Elektroměrový rozváděč pro přímé měření do 80A ve vnějším plastovém provedení Elektroměrové rozváděče a pilíře jsou určeny jako měřící zařízení pro měření spotřeby elektrické energie. Jsou vhodné zejména pro rodinné domky, rekreační chaty, chalupy a pro výrobní objekty podnikatelské činnosti. Distribuční část rozváděče je určena pro používání minimálně osobami znalými, elektroměrová část rozváděče je určena pro používání laiky. Rozváděče jsou určené pro instalaci a používání ve venkovním i vnitřním prostředí, jsou stabilního provedení s pevnými částmi konstrukce.</t>
  </si>
  <si>
    <t>plasotý pilíř k elektroměrovému rozváděči vč. základny</t>
  </si>
  <si>
    <t>741320165</t>
  </si>
  <si>
    <t>Montáž jističů se zapojením vodičů třípólových nn do 25 A ve skříni</t>
  </si>
  <si>
    <t>https://podminky.urs.cz/item/CS_URS_2025_01/741320165</t>
  </si>
  <si>
    <t>1142557</t>
  </si>
  <si>
    <t>POJISTKA VEL.00 36A GG/GL /016322/</t>
  </si>
  <si>
    <t>35822402</t>
  </si>
  <si>
    <t>jistič 3-pólový 20 A vypínací charakteristika B vypínací schopnost 10 kA</t>
  </si>
  <si>
    <t>741410021</t>
  </si>
  <si>
    <t>Montáž uzemňovacího vedení s upevněním, propojením a připojením pomocí svorek v zemi s izolací spojů pásku průřezu do 120 mm2 v městské zástavbě</t>
  </si>
  <si>
    <t>https://podminky.urs.cz/item/CS_URS_2025_01/741410021</t>
  </si>
  <si>
    <t>35442062</t>
  </si>
  <si>
    <t>pás zemnící 30x4mm FeZn</t>
  </si>
  <si>
    <t>100*1,3 "Přepočtené koeficientem množství</t>
  </si>
  <si>
    <t>35442235</t>
  </si>
  <si>
    <t>antikorozní páska petrolátová</t>
  </si>
  <si>
    <t>741410041</t>
  </si>
  <si>
    <t>Montáž uzemňovacího vedení s upevněním, propojením a připojením pomocí svorek v zemi s izolací spojů drátu nebo lana Ø do 10 mm v městské zástavbě</t>
  </si>
  <si>
    <t>https://podminky.urs.cz/item/CS_URS_2025_01/741410041</t>
  </si>
  <si>
    <t>35441073</t>
  </si>
  <si>
    <t>drát D 10mm FeZn</t>
  </si>
  <si>
    <t>50*1,2 "Přepočtené koeficientem množství</t>
  </si>
  <si>
    <t>741420020</t>
  </si>
  <si>
    <t>Montáž hromosvodného vedení svorek s jedním šroubem</t>
  </si>
  <si>
    <t>https://podminky.urs.cz/item/CS_URS_2025_01/741420020</t>
  </si>
  <si>
    <t>35442036</t>
  </si>
  <si>
    <t>svorka uzemnění nerez připojovací</t>
  </si>
  <si>
    <t>741420022</t>
  </si>
  <si>
    <t>Montáž hromosvodného vedení svorek se 3 a více šrouby</t>
  </si>
  <si>
    <t>https://podminky.urs.cz/item/CS_URS_2025_01/741420022</t>
  </si>
  <si>
    <t>35441986</t>
  </si>
  <si>
    <t>svorka odbočovací a spojovací pro pásek 30x4mm, FeZn</t>
  </si>
  <si>
    <t>Práce a dodávky M</t>
  </si>
  <si>
    <t>460010022</t>
  </si>
  <si>
    <t>Vytyčení trasy vedení kabelového (podzemního) podél silnice</t>
  </si>
  <si>
    <t>https://podminky.urs.cz/item/CS_URS_2025_01/460010022</t>
  </si>
  <si>
    <t>460010025</t>
  </si>
  <si>
    <t>Vytyčení trasy inženýrských sítí v zastavěném prostoru</t>
  </si>
  <si>
    <t>https://podminky.urs.cz/item/CS_URS_2025_01/460010025</t>
  </si>
  <si>
    <t>460171291</t>
  </si>
  <si>
    <t>Hloubení kabelových rýh strojně včetně urovnání dna s přemístěním výkopku do vzdálenosti 3 m od okraje jámy nebo s naložením na dopravní prostředek šířky 50 cm hloubky 100 cm v hornině třídy těžitelnosti I skupiny 1 a 2</t>
  </si>
  <si>
    <t>https://podminky.urs.cz/item/CS_URS_2025_01/460171291</t>
  </si>
  <si>
    <t>460341113</t>
  </si>
  <si>
    <t>Vodorovné přemístění (odvoz) horniny dopravními prostředky včetně složení, bez naložení a rozprostření jakékoliv třídy, na vzdálenost přes 500 do 1000 m</t>
  </si>
  <si>
    <t>https://podminky.urs.cz/item/CS_URS_2025_01/460341113</t>
  </si>
  <si>
    <t>460361111</t>
  </si>
  <si>
    <t>Poplatek (skládkovné) za uložení zeminy na skládce zatříděné do Katalogu odpadů pod kódem 17 05 04</t>
  </si>
  <si>
    <t>https://podminky.urs.cz/item/CS_URS_2025_01/460361111</t>
  </si>
  <si>
    <t>460371123</t>
  </si>
  <si>
    <t>Naložení výkopku strojně z hornin třídy těžitelnosti II skupiny 4 až 5</t>
  </si>
  <si>
    <t>https://podminky.urs.cz/item/CS_URS_2025_01/460371123</t>
  </si>
  <si>
    <t>460451311</t>
  </si>
  <si>
    <t>Zásyp kabelových rýh strojně s přemístěním sypaniny ze vzdálenosti do 10 m, s uložením výkopku ve vrstvách včetně zhutnění a urovnání povrchu šířky 50 cm hloubky 100 cm z horniny třídy těžitelnosti I skupiny 1 a 2</t>
  </si>
  <si>
    <t>https://podminky.urs.cz/item/CS_URS_2025_01/460451311</t>
  </si>
  <si>
    <t>460671114</t>
  </si>
  <si>
    <t>Výstražné prvky pro krytí kabelů včetně vyrovnání povrchu rýhy, rozvinutí a uložení fólie, šířky přes 35 do 40 cm</t>
  </si>
  <si>
    <t>https://podminky.urs.cz/item/CS_URS_2025_01/460671114</t>
  </si>
  <si>
    <t>JTA.0013703.URS</t>
  </si>
  <si>
    <t>EXTRUNET - výstražná fólie z polyethylenu šíře 33cm s potiskem</t>
  </si>
  <si>
    <t>460752112</t>
  </si>
  <si>
    <t>Osazení kabelových kanálů včetně utěsnění, vyspárování a zakrytí víkem ze žlabů plastových do rýhy, bez výkopových prací vnější šířky přes 10 do 20 cm</t>
  </si>
  <si>
    <t>https://podminky.urs.cz/item/CS_URS_2025_01/460752112</t>
  </si>
  <si>
    <t>34575152</t>
  </si>
  <si>
    <t>žlab kabelový s víkem PVC (200x126)</t>
  </si>
  <si>
    <t>HZS</t>
  </si>
  <si>
    <t>Hodinové zúčtovací sazby</t>
  </si>
  <si>
    <t>HZS1212</t>
  </si>
  <si>
    <t>Hodinové zúčtovací sazby profesí HSV zemní a pomocné práce kopáč</t>
  </si>
  <si>
    <t>hod</t>
  </si>
  <si>
    <t>262144</t>
  </si>
  <si>
    <t>https://podminky.urs.cz/item/CS_URS_2025_01/HZS1212</t>
  </si>
  <si>
    <t>HZS1291</t>
  </si>
  <si>
    <t>Hodinové zúčtovací sazby profesí HSV zemní a pomocné práce pomocný stavební dělník</t>
  </si>
  <si>
    <t>https://podminky.urs.cz/item/CS_URS_2025_01/HZS1291</t>
  </si>
  <si>
    <t>HZS2232</t>
  </si>
  <si>
    <t>Hodinové zúčtovací sazby profesí PSV provádění stavebních instalací elektrikář odborný</t>
  </si>
  <si>
    <t>https://podminky.urs.cz/item/CS_URS_2025_01/HZS2232</t>
  </si>
  <si>
    <t>HZS4212</t>
  </si>
  <si>
    <t>Hodinové zúčtovací sazby ostatních profesí revizní a kontrolní činnost revizní technik specialista</t>
  </si>
  <si>
    <t>https://podminky.urs.cz/item/CS_URS_2025_01/HZS4212</t>
  </si>
  <si>
    <t>Průzkumné, zeměměřičské a projektové práce</t>
  </si>
  <si>
    <t>012124000</t>
  </si>
  <si>
    <t>Geodetické zaměření skutečného stavu území pro projekční činnost</t>
  </si>
  <si>
    <t>https://podminky.urs.cz/item/CS_URS_2025_01/012124000</t>
  </si>
  <si>
    <t>013244000</t>
  </si>
  <si>
    <t>Dokumentace pro provádění stavby</t>
  </si>
  <si>
    <t>https://podminky.urs.cz/item/CS_URS_2025_01/013244000</t>
  </si>
  <si>
    <t>032903000</t>
  </si>
  <si>
    <t>Náklady na provoz a údržbu vybavení staveniště</t>
  </si>
  <si>
    <t>https://podminky.urs.cz/item/CS_URS_2025_01/032903000</t>
  </si>
  <si>
    <t>041103000</t>
  </si>
  <si>
    <t>Dozor projektanta</t>
  </si>
  <si>
    <t>https://podminky.urs.cz/item/CS_URS_2025_01/041103000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</si>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</sst>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7" fillId="0" borderId="0" xfId="0" applyNumberFormat="1" applyFont="1" applyAlignment="1" applyProtection="1">
      <alignment horizontal="righ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7162" TargetMode="External" /><Relationship Id="rId2" Type="http://schemas.openxmlformats.org/officeDocument/2006/relationships/hyperlink" Target="https://podminky.urs.cz/item/CS_URS_2025_01/113107221" TargetMode="External" /><Relationship Id="rId3" Type="http://schemas.openxmlformats.org/officeDocument/2006/relationships/hyperlink" Target="https://podminky.urs.cz/item/CS_URS_2025_01/113154512" TargetMode="External" /><Relationship Id="rId4" Type="http://schemas.openxmlformats.org/officeDocument/2006/relationships/hyperlink" Target="https://podminky.urs.cz/item/CS_URS_2025_01/113154528" TargetMode="External" /><Relationship Id="rId5" Type="http://schemas.openxmlformats.org/officeDocument/2006/relationships/hyperlink" Target="https://podminky.urs.cz/item/CS_URS_2025_01/113202111" TargetMode="External" /><Relationship Id="rId6" Type="http://schemas.openxmlformats.org/officeDocument/2006/relationships/hyperlink" Target="https://podminky.urs.cz/item/CS_URS_2025_01/121151113" TargetMode="External" /><Relationship Id="rId7" Type="http://schemas.openxmlformats.org/officeDocument/2006/relationships/hyperlink" Target="https://podminky.urs.cz/item/CS_URS_2025_01/121151125" TargetMode="External" /><Relationship Id="rId8" Type="http://schemas.openxmlformats.org/officeDocument/2006/relationships/hyperlink" Target="https://podminky.urs.cz/item/CS_URS_2025_01/129001101" TargetMode="External" /><Relationship Id="rId9" Type="http://schemas.openxmlformats.org/officeDocument/2006/relationships/hyperlink" Target="https://podminky.urs.cz/item/CS_URS_2025_01/122252206" TargetMode="External" /><Relationship Id="rId10" Type="http://schemas.openxmlformats.org/officeDocument/2006/relationships/hyperlink" Target="https://podminky.urs.cz/item/CS_URS_2025_01/122452206" TargetMode="External" /><Relationship Id="rId11" Type="http://schemas.openxmlformats.org/officeDocument/2006/relationships/hyperlink" Target="https://podminky.urs.cz/item/CS_URS_2025_01/122552206" TargetMode="External" /><Relationship Id="rId12" Type="http://schemas.openxmlformats.org/officeDocument/2006/relationships/hyperlink" Target="https://podminky.urs.cz/item/CS_URS_2025_01/132351104" TargetMode="External" /><Relationship Id="rId13" Type="http://schemas.openxmlformats.org/officeDocument/2006/relationships/hyperlink" Target="https://podminky.urs.cz/item/CS_URS_2025_01/132551101" TargetMode="External" /><Relationship Id="rId14" Type="http://schemas.openxmlformats.org/officeDocument/2006/relationships/hyperlink" Target="https://podminky.urs.cz/item/CS_URS_2025_01/132454202" TargetMode="External" /><Relationship Id="rId15" Type="http://schemas.openxmlformats.org/officeDocument/2006/relationships/hyperlink" Target="https://podminky.urs.cz/item/CS_URS_2025_01/132554201" TargetMode="External" /><Relationship Id="rId16" Type="http://schemas.openxmlformats.org/officeDocument/2006/relationships/hyperlink" Target="https://podminky.urs.cz/item/CS_URS_2025_01/133354101" TargetMode="External" /><Relationship Id="rId17" Type="http://schemas.openxmlformats.org/officeDocument/2006/relationships/hyperlink" Target="https://podminky.urs.cz/item/CS_URS_2025_01/151101101" TargetMode="External" /><Relationship Id="rId18" Type="http://schemas.openxmlformats.org/officeDocument/2006/relationships/hyperlink" Target="https://podminky.urs.cz/item/CS_URS_2025_01/151101111" TargetMode="External" /><Relationship Id="rId19" Type="http://schemas.openxmlformats.org/officeDocument/2006/relationships/hyperlink" Target="https://podminky.urs.cz/item/CS_URS_2025_01/162751117" TargetMode="External" /><Relationship Id="rId20" Type="http://schemas.openxmlformats.org/officeDocument/2006/relationships/hyperlink" Target="https://podminky.urs.cz/item/CS_URS_2025_01/162651111" TargetMode="External" /><Relationship Id="rId21" Type="http://schemas.openxmlformats.org/officeDocument/2006/relationships/hyperlink" Target="https://podminky.urs.cz/item/CS_URS_2025_01/162751119" TargetMode="External" /><Relationship Id="rId22" Type="http://schemas.openxmlformats.org/officeDocument/2006/relationships/hyperlink" Target="https://podminky.urs.cz/item/CS_URS_2025_01/162751137" TargetMode="External" /><Relationship Id="rId23" Type="http://schemas.openxmlformats.org/officeDocument/2006/relationships/hyperlink" Target="https://podminky.urs.cz/item/CS_URS_2025_01/162751139" TargetMode="External" /><Relationship Id="rId24" Type="http://schemas.openxmlformats.org/officeDocument/2006/relationships/hyperlink" Target="https://podminky.urs.cz/item/CS_URS_2025_01/171152112" TargetMode="External" /><Relationship Id="rId25" Type="http://schemas.openxmlformats.org/officeDocument/2006/relationships/hyperlink" Target="https://podminky.urs.cz/item/CS_URS_2025_01/171152111" TargetMode="External" /><Relationship Id="rId26" Type="http://schemas.openxmlformats.org/officeDocument/2006/relationships/hyperlink" Target="https://podminky.urs.cz/item/CS_URS_2025_01/171201221" TargetMode="External" /><Relationship Id="rId27" Type="http://schemas.openxmlformats.org/officeDocument/2006/relationships/hyperlink" Target="https://podminky.urs.cz/item/CS_URS_2025_01/174101101" TargetMode="External" /><Relationship Id="rId28" Type="http://schemas.openxmlformats.org/officeDocument/2006/relationships/hyperlink" Target="https://podminky.urs.cz/item/CS_URS_2025_01/175111101" TargetMode="External" /><Relationship Id="rId29" Type="http://schemas.openxmlformats.org/officeDocument/2006/relationships/hyperlink" Target="https://podminky.urs.cz/item/CS_URS_2025_01/181351103" TargetMode="External" /><Relationship Id="rId30" Type="http://schemas.openxmlformats.org/officeDocument/2006/relationships/hyperlink" Target="https://podminky.urs.cz/item/CS_URS_2025_01/181351105" TargetMode="External" /><Relationship Id="rId31" Type="http://schemas.openxmlformats.org/officeDocument/2006/relationships/hyperlink" Target="https://podminky.urs.cz/item/CS_URS_2025_01/182351133" TargetMode="External" /><Relationship Id="rId32" Type="http://schemas.openxmlformats.org/officeDocument/2006/relationships/hyperlink" Target="https://podminky.urs.cz/item/CS_URS_2025_01/181411131" TargetMode="External" /><Relationship Id="rId33" Type="http://schemas.openxmlformats.org/officeDocument/2006/relationships/hyperlink" Target="https://podminky.urs.cz/item/CS_URS_2025_01/181411132" TargetMode="External" /><Relationship Id="rId34" Type="http://schemas.openxmlformats.org/officeDocument/2006/relationships/hyperlink" Target="https://podminky.urs.cz/item/CS_URS_2025_01/181951111" TargetMode="External" /><Relationship Id="rId35" Type="http://schemas.openxmlformats.org/officeDocument/2006/relationships/hyperlink" Target="https://podminky.urs.cz/item/CS_URS_2025_01/182251101" TargetMode="External" /><Relationship Id="rId36" Type="http://schemas.openxmlformats.org/officeDocument/2006/relationships/hyperlink" Target="https://podminky.urs.cz/item/CS_URS_2025_01/181951112" TargetMode="External" /><Relationship Id="rId37" Type="http://schemas.openxmlformats.org/officeDocument/2006/relationships/hyperlink" Target="https://podminky.urs.cz/item/CS_URS_2025_01/185804312" TargetMode="External" /><Relationship Id="rId38" Type="http://schemas.openxmlformats.org/officeDocument/2006/relationships/hyperlink" Target="https://podminky.urs.cz/item/CS_URS_2025_01/211531111" TargetMode="External" /><Relationship Id="rId39" Type="http://schemas.openxmlformats.org/officeDocument/2006/relationships/hyperlink" Target="https://podminky.urs.cz/item/CS_URS_2025_01/211561111" TargetMode="External" /><Relationship Id="rId40" Type="http://schemas.openxmlformats.org/officeDocument/2006/relationships/hyperlink" Target="https://podminky.urs.cz/item/CS_URS_2025_01/211971121" TargetMode="External" /><Relationship Id="rId41" Type="http://schemas.openxmlformats.org/officeDocument/2006/relationships/hyperlink" Target="https://podminky.urs.cz/item/CS_URS_2025_01/212752101" TargetMode="External" /><Relationship Id="rId42" Type="http://schemas.openxmlformats.org/officeDocument/2006/relationships/hyperlink" Target="https://podminky.urs.cz/item/CS_URS_2025_01/213141121" TargetMode="External" /><Relationship Id="rId43" Type="http://schemas.openxmlformats.org/officeDocument/2006/relationships/hyperlink" Target="https://podminky.urs.cz/item/CS_URS_2025_01/451311111" TargetMode="External" /><Relationship Id="rId44" Type="http://schemas.openxmlformats.org/officeDocument/2006/relationships/hyperlink" Target="https://podminky.urs.cz/item/CS_URS_2025_01/451541111" TargetMode="External" /><Relationship Id="rId45" Type="http://schemas.openxmlformats.org/officeDocument/2006/relationships/hyperlink" Target="https://podminky.urs.cz/item/CS_URS_2025_01/451572111" TargetMode="External" /><Relationship Id="rId46" Type="http://schemas.openxmlformats.org/officeDocument/2006/relationships/hyperlink" Target="https://podminky.urs.cz/item/CS_URS_2025_01/451573111" TargetMode="External" /><Relationship Id="rId47" Type="http://schemas.openxmlformats.org/officeDocument/2006/relationships/hyperlink" Target="https://podminky.urs.cz/item/CS_URS_2025_01/452112122" TargetMode="External" /><Relationship Id="rId48" Type="http://schemas.openxmlformats.org/officeDocument/2006/relationships/hyperlink" Target="https://podminky.urs.cz/item/CS_URS_2025_01/452311161" TargetMode="External" /><Relationship Id="rId49" Type="http://schemas.openxmlformats.org/officeDocument/2006/relationships/hyperlink" Target="https://podminky.urs.cz/item/CS_URS_2025_01/452318510" TargetMode="External" /><Relationship Id="rId50" Type="http://schemas.openxmlformats.org/officeDocument/2006/relationships/hyperlink" Target="https://podminky.urs.cz/item/CS_URS_2025_01/452323161" TargetMode="External" /><Relationship Id="rId51" Type="http://schemas.openxmlformats.org/officeDocument/2006/relationships/hyperlink" Target="https://podminky.urs.cz/item/CS_URS_2025_01/452353111" TargetMode="External" /><Relationship Id="rId52" Type="http://schemas.openxmlformats.org/officeDocument/2006/relationships/hyperlink" Target="https://podminky.urs.cz/item/CS_URS_2025_01/452353112" TargetMode="External" /><Relationship Id="rId53" Type="http://schemas.openxmlformats.org/officeDocument/2006/relationships/hyperlink" Target="https://podminky.urs.cz/item/CS_URS_2025_01/462512270" TargetMode="External" /><Relationship Id="rId54" Type="http://schemas.openxmlformats.org/officeDocument/2006/relationships/hyperlink" Target="https://podminky.urs.cz/item/CS_URS_2025_01/465511511" TargetMode="External" /><Relationship Id="rId55" Type="http://schemas.openxmlformats.org/officeDocument/2006/relationships/hyperlink" Target="https://podminky.urs.cz/item/CS_URS_2025_01/564851111" TargetMode="External" /><Relationship Id="rId56" Type="http://schemas.openxmlformats.org/officeDocument/2006/relationships/hyperlink" Target="https://podminky.urs.cz/item/CS_URS_2025_01/564851112" TargetMode="External" /><Relationship Id="rId57" Type="http://schemas.openxmlformats.org/officeDocument/2006/relationships/hyperlink" Target="https://podminky.urs.cz/item/CS_URS_2025_01/564871111" TargetMode="External" /><Relationship Id="rId58" Type="http://schemas.openxmlformats.org/officeDocument/2006/relationships/hyperlink" Target="https://podminky.urs.cz/item/CS_URS_2025_01/564911511" TargetMode="External" /><Relationship Id="rId59" Type="http://schemas.openxmlformats.org/officeDocument/2006/relationships/hyperlink" Target="https://podminky.urs.cz/item/CS_URS_2025_01/565155121" TargetMode="External" /><Relationship Id="rId60" Type="http://schemas.openxmlformats.org/officeDocument/2006/relationships/hyperlink" Target="https://podminky.urs.cz/item/CS_URS_2025_01/569831111" TargetMode="External" /><Relationship Id="rId61" Type="http://schemas.openxmlformats.org/officeDocument/2006/relationships/hyperlink" Target="https://podminky.urs.cz/item/CS_URS_2025_01/572341111" TargetMode="External" /><Relationship Id="rId62" Type="http://schemas.openxmlformats.org/officeDocument/2006/relationships/hyperlink" Target="https://podminky.urs.cz/item/CS_URS_2025_01/573191111" TargetMode="External" /><Relationship Id="rId63" Type="http://schemas.openxmlformats.org/officeDocument/2006/relationships/hyperlink" Target="https://podminky.urs.cz/item/CS_URS_2025_01/573231106" TargetMode="External" /><Relationship Id="rId64" Type="http://schemas.openxmlformats.org/officeDocument/2006/relationships/hyperlink" Target="https://podminky.urs.cz/item/CS_URS_2025_01/573211109" TargetMode="External" /><Relationship Id="rId65" Type="http://schemas.openxmlformats.org/officeDocument/2006/relationships/hyperlink" Target="https://podminky.urs.cz/item/CS_URS_2025_01/577134221" TargetMode="External" /><Relationship Id="rId66" Type="http://schemas.openxmlformats.org/officeDocument/2006/relationships/hyperlink" Target="https://podminky.urs.cz/item/CS_URS_2025_01/577144221" TargetMode="External" /><Relationship Id="rId67" Type="http://schemas.openxmlformats.org/officeDocument/2006/relationships/hyperlink" Target="https://podminky.urs.cz/item/CS_URS_2025_01/597961111" TargetMode="External" /><Relationship Id="rId68" Type="http://schemas.openxmlformats.org/officeDocument/2006/relationships/hyperlink" Target="https://podminky.urs.cz/item/CS_URS_2025_01/871353123" TargetMode="External" /><Relationship Id="rId69" Type="http://schemas.openxmlformats.org/officeDocument/2006/relationships/hyperlink" Target="https://podminky.urs.cz/item/CS_URS_2025_01/895111121" TargetMode="External" /><Relationship Id="rId70" Type="http://schemas.openxmlformats.org/officeDocument/2006/relationships/hyperlink" Target="https://podminky.urs.cz/item/CS_URS_2025_01/895941343" TargetMode="External" /><Relationship Id="rId71" Type="http://schemas.openxmlformats.org/officeDocument/2006/relationships/hyperlink" Target="https://podminky.urs.cz/item/CS_URS_2025_01/895941361" TargetMode="External" /><Relationship Id="rId72" Type="http://schemas.openxmlformats.org/officeDocument/2006/relationships/hyperlink" Target="https://podminky.urs.cz/item/CS_URS_2025_01/895941366" TargetMode="External" /><Relationship Id="rId73" Type="http://schemas.openxmlformats.org/officeDocument/2006/relationships/hyperlink" Target="https://podminky.urs.cz/item/CS_URS_2025_01/899132212" TargetMode="External" /><Relationship Id="rId74" Type="http://schemas.openxmlformats.org/officeDocument/2006/relationships/hyperlink" Target="https://podminky.urs.cz/item/CS_URS_2025_01/899204112" TargetMode="External" /><Relationship Id="rId75" Type="http://schemas.openxmlformats.org/officeDocument/2006/relationships/hyperlink" Target="https://podminky.urs.cz/item/CS_URS_2025_01/899643121" TargetMode="External" /><Relationship Id="rId76" Type="http://schemas.openxmlformats.org/officeDocument/2006/relationships/hyperlink" Target="https://podminky.urs.cz/item/CS_URS_2025_01/899643122" TargetMode="External" /><Relationship Id="rId77" Type="http://schemas.openxmlformats.org/officeDocument/2006/relationships/hyperlink" Target="https://podminky.urs.cz/item/CS_URS_2025_01/911381114" TargetMode="External" /><Relationship Id="rId78" Type="http://schemas.openxmlformats.org/officeDocument/2006/relationships/hyperlink" Target="https://podminky.urs.cz/item/CS_URS_2025_01/911381136" TargetMode="External" /><Relationship Id="rId79" Type="http://schemas.openxmlformats.org/officeDocument/2006/relationships/hyperlink" Target="https://podminky.urs.cz/item/CS_URS_2025_01/911381142" TargetMode="External" /><Relationship Id="rId80" Type="http://schemas.openxmlformats.org/officeDocument/2006/relationships/hyperlink" Target="https://podminky.urs.cz/item/CS_URS_2025_01/911381152" TargetMode="External" /><Relationship Id="rId81" Type="http://schemas.openxmlformats.org/officeDocument/2006/relationships/hyperlink" Target="https://podminky.urs.cz/item/CS_URS_2025_01/912211111" TargetMode="External" /><Relationship Id="rId82" Type="http://schemas.openxmlformats.org/officeDocument/2006/relationships/hyperlink" Target="https://podminky.urs.cz/item/CS_URS_2025_01/914111111" TargetMode="External" /><Relationship Id="rId83" Type="http://schemas.openxmlformats.org/officeDocument/2006/relationships/hyperlink" Target="https://podminky.urs.cz/item/CS_URS_2025_01/914511112" TargetMode="External" /><Relationship Id="rId84" Type="http://schemas.openxmlformats.org/officeDocument/2006/relationships/hyperlink" Target="https://podminky.urs.cz/item/CS_URS_2025_01/915111112" TargetMode="External" /><Relationship Id="rId85" Type="http://schemas.openxmlformats.org/officeDocument/2006/relationships/hyperlink" Target="https://podminky.urs.cz/item/CS_URS_2025_01/915111122" TargetMode="External" /><Relationship Id="rId86" Type="http://schemas.openxmlformats.org/officeDocument/2006/relationships/hyperlink" Target="https://podminky.urs.cz/item/CS_URS_2025_01/915121112" TargetMode="External" /><Relationship Id="rId87" Type="http://schemas.openxmlformats.org/officeDocument/2006/relationships/hyperlink" Target="https://podminky.urs.cz/item/CS_URS_2025_01/915121122" TargetMode="External" /><Relationship Id="rId88" Type="http://schemas.openxmlformats.org/officeDocument/2006/relationships/hyperlink" Target="https://podminky.urs.cz/item/CS_URS_2025_01/915131112" TargetMode="External" /><Relationship Id="rId89" Type="http://schemas.openxmlformats.org/officeDocument/2006/relationships/hyperlink" Target="https://podminky.urs.cz/item/CS_URS_2025_01/915611111" TargetMode="External" /><Relationship Id="rId90" Type="http://schemas.openxmlformats.org/officeDocument/2006/relationships/hyperlink" Target="https://podminky.urs.cz/item/CS_URS_2025_01/915621111" TargetMode="External" /><Relationship Id="rId91" Type="http://schemas.openxmlformats.org/officeDocument/2006/relationships/hyperlink" Target="https://podminky.urs.cz/item/CS_URS_2025_01/916131213" TargetMode="External" /><Relationship Id="rId92" Type="http://schemas.openxmlformats.org/officeDocument/2006/relationships/hyperlink" Target="https://podminky.urs.cz/item/CS_URS_2025_01/919112213" TargetMode="External" /><Relationship Id="rId93" Type="http://schemas.openxmlformats.org/officeDocument/2006/relationships/hyperlink" Target="https://podminky.urs.cz/item/CS_URS_2025_01/919121213" TargetMode="External" /><Relationship Id="rId94" Type="http://schemas.openxmlformats.org/officeDocument/2006/relationships/hyperlink" Target="https://podminky.urs.cz/item/CS_URS_2025_01/919413111" TargetMode="External" /><Relationship Id="rId95" Type="http://schemas.openxmlformats.org/officeDocument/2006/relationships/hyperlink" Target="https://podminky.urs.cz/item/CS_URS_2025_01/919521120" TargetMode="External" /><Relationship Id="rId96" Type="http://schemas.openxmlformats.org/officeDocument/2006/relationships/hyperlink" Target="https://podminky.urs.cz/item/CS_URS_2025_01/919535558" TargetMode="External" /><Relationship Id="rId97" Type="http://schemas.openxmlformats.org/officeDocument/2006/relationships/hyperlink" Target="https://podminky.urs.cz/item/CS_URS_2025_01/919551114" TargetMode="External" /><Relationship Id="rId98" Type="http://schemas.openxmlformats.org/officeDocument/2006/relationships/hyperlink" Target="https://podminky.urs.cz/item/CS_URS_2025_01/919721123" TargetMode="External" /><Relationship Id="rId99" Type="http://schemas.openxmlformats.org/officeDocument/2006/relationships/hyperlink" Target="https://podminky.urs.cz/item/CS_URS_2025_01/919726202" TargetMode="External" /><Relationship Id="rId100" Type="http://schemas.openxmlformats.org/officeDocument/2006/relationships/hyperlink" Target="https://podminky.urs.cz/item/CS_URS_2025_01/919735111" TargetMode="External" /><Relationship Id="rId101" Type="http://schemas.openxmlformats.org/officeDocument/2006/relationships/hyperlink" Target="https://podminky.urs.cz/item/CS_URS_2025_01/938902152" TargetMode="External" /><Relationship Id="rId102" Type="http://schemas.openxmlformats.org/officeDocument/2006/relationships/hyperlink" Target="https://podminky.urs.cz/item/CS_URS_2025_01/997221551" TargetMode="External" /><Relationship Id="rId103" Type="http://schemas.openxmlformats.org/officeDocument/2006/relationships/hyperlink" Target="https://podminky.urs.cz/item/CS_URS_2025_01/997221559" TargetMode="External" /><Relationship Id="rId104" Type="http://schemas.openxmlformats.org/officeDocument/2006/relationships/hyperlink" Target="https://podminky.urs.cz/item/CS_URS_2025_01/997221571" TargetMode="External" /><Relationship Id="rId105" Type="http://schemas.openxmlformats.org/officeDocument/2006/relationships/hyperlink" Target="https://podminky.urs.cz/item/CS_URS_2025_01/997221579" TargetMode="External" /><Relationship Id="rId106" Type="http://schemas.openxmlformats.org/officeDocument/2006/relationships/hyperlink" Target="https://podminky.urs.cz/item/CS_URS_2025_01/997221615" TargetMode="External" /><Relationship Id="rId107" Type="http://schemas.openxmlformats.org/officeDocument/2006/relationships/hyperlink" Target="https://podminky.urs.cz/item/CS_URS_2025_01/997221645" TargetMode="External" /><Relationship Id="rId108" Type="http://schemas.openxmlformats.org/officeDocument/2006/relationships/hyperlink" Target="https://podminky.urs.cz/item/CS_URS_2025_01/997221655" TargetMode="External" /><Relationship Id="rId109" Type="http://schemas.openxmlformats.org/officeDocument/2006/relationships/hyperlink" Target="https://podminky.urs.cz/item/CS_URS_2025_01/998225111" TargetMode="External" /><Relationship Id="rId110" Type="http://schemas.openxmlformats.org/officeDocument/2006/relationships/hyperlink" Target="https://podminky.urs.cz/item/CS_URS_2025_01/011103000" TargetMode="External" /><Relationship Id="rId111" Type="http://schemas.openxmlformats.org/officeDocument/2006/relationships/hyperlink" Target="https://podminky.urs.cz/item/CS_URS_2025_01/012203000" TargetMode="External" /><Relationship Id="rId112" Type="http://schemas.openxmlformats.org/officeDocument/2006/relationships/hyperlink" Target="https://podminky.urs.cz/item/CS_URS_2025_01/012303000" TargetMode="External" /><Relationship Id="rId113" Type="http://schemas.openxmlformats.org/officeDocument/2006/relationships/hyperlink" Target="https://podminky.urs.cz/item/CS_URS_2025_01/013254000" TargetMode="External" /><Relationship Id="rId114" Type="http://schemas.openxmlformats.org/officeDocument/2006/relationships/hyperlink" Target="https://podminky.urs.cz/item/CS_URS_2025_01/034303000" TargetMode="External" /><Relationship Id="rId115" Type="http://schemas.openxmlformats.org/officeDocument/2006/relationships/hyperlink" Target="https://podminky.urs.cz/item/CS_URS_2025_01/053002000" TargetMode="External" /><Relationship Id="rId11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41122222" TargetMode="External" /><Relationship Id="rId2" Type="http://schemas.openxmlformats.org/officeDocument/2006/relationships/hyperlink" Target="https://podminky.urs.cz/item/CS_URS_2025_01/741122223" TargetMode="External" /><Relationship Id="rId3" Type="http://schemas.openxmlformats.org/officeDocument/2006/relationships/hyperlink" Target="https://podminky.urs.cz/item/CS_URS_2025_01/741132132" TargetMode="External" /><Relationship Id="rId4" Type="http://schemas.openxmlformats.org/officeDocument/2006/relationships/hyperlink" Target="https://podminky.urs.cz/item/CS_URS_2025_01/741132134" TargetMode="External" /><Relationship Id="rId5" Type="http://schemas.openxmlformats.org/officeDocument/2006/relationships/hyperlink" Target="https://podminky.urs.cz/item/CS_URS_2025_01/741210003" TargetMode="External" /><Relationship Id="rId6" Type="http://schemas.openxmlformats.org/officeDocument/2006/relationships/hyperlink" Target="https://podminky.urs.cz/item/CS_URS_2025_01/741320165" TargetMode="External" /><Relationship Id="rId7" Type="http://schemas.openxmlformats.org/officeDocument/2006/relationships/hyperlink" Target="https://podminky.urs.cz/item/CS_URS_2025_01/741410021" TargetMode="External" /><Relationship Id="rId8" Type="http://schemas.openxmlformats.org/officeDocument/2006/relationships/hyperlink" Target="https://podminky.urs.cz/item/CS_URS_2025_01/741410041" TargetMode="External" /><Relationship Id="rId9" Type="http://schemas.openxmlformats.org/officeDocument/2006/relationships/hyperlink" Target="https://podminky.urs.cz/item/CS_URS_2025_01/741420020" TargetMode="External" /><Relationship Id="rId10" Type="http://schemas.openxmlformats.org/officeDocument/2006/relationships/hyperlink" Target="https://podminky.urs.cz/item/CS_URS_2025_01/741420022" TargetMode="External" /><Relationship Id="rId11" Type="http://schemas.openxmlformats.org/officeDocument/2006/relationships/hyperlink" Target="https://podminky.urs.cz/item/CS_URS_2025_01/460010022" TargetMode="External" /><Relationship Id="rId12" Type="http://schemas.openxmlformats.org/officeDocument/2006/relationships/hyperlink" Target="https://podminky.urs.cz/item/CS_URS_2025_01/460010025" TargetMode="External" /><Relationship Id="rId13" Type="http://schemas.openxmlformats.org/officeDocument/2006/relationships/hyperlink" Target="https://podminky.urs.cz/item/CS_URS_2025_01/460171291" TargetMode="External" /><Relationship Id="rId14" Type="http://schemas.openxmlformats.org/officeDocument/2006/relationships/hyperlink" Target="https://podminky.urs.cz/item/CS_URS_2025_01/460341113" TargetMode="External" /><Relationship Id="rId15" Type="http://schemas.openxmlformats.org/officeDocument/2006/relationships/hyperlink" Target="https://podminky.urs.cz/item/CS_URS_2025_01/460361111" TargetMode="External" /><Relationship Id="rId16" Type="http://schemas.openxmlformats.org/officeDocument/2006/relationships/hyperlink" Target="https://podminky.urs.cz/item/CS_URS_2025_01/460371123" TargetMode="External" /><Relationship Id="rId17" Type="http://schemas.openxmlformats.org/officeDocument/2006/relationships/hyperlink" Target="https://podminky.urs.cz/item/CS_URS_2025_01/460451311" TargetMode="External" /><Relationship Id="rId18" Type="http://schemas.openxmlformats.org/officeDocument/2006/relationships/hyperlink" Target="https://podminky.urs.cz/item/CS_URS_2025_01/460671114" TargetMode="External" /><Relationship Id="rId19" Type="http://schemas.openxmlformats.org/officeDocument/2006/relationships/hyperlink" Target="https://podminky.urs.cz/item/CS_URS_2025_01/460752112" TargetMode="External" /><Relationship Id="rId20" Type="http://schemas.openxmlformats.org/officeDocument/2006/relationships/hyperlink" Target="https://podminky.urs.cz/item/CS_URS_2025_01/HZS1212" TargetMode="External" /><Relationship Id="rId21" Type="http://schemas.openxmlformats.org/officeDocument/2006/relationships/hyperlink" Target="https://podminky.urs.cz/item/CS_URS_2025_01/HZS1291" TargetMode="External" /><Relationship Id="rId22" Type="http://schemas.openxmlformats.org/officeDocument/2006/relationships/hyperlink" Target="https://podminky.urs.cz/item/CS_URS_2025_01/HZS2232" TargetMode="External" /><Relationship Id="rId23" Type="http://schemas.openxmlformats.org/officeDocument/2006/relationships/hyperlink" Target="https://podminky.urs.cz/item/CS_URS_2025_01/HZS4212" TargetMode="External" /><Relationship Id="rId24" Type="http://schemas.openxmlformats.org/officeDocument/2006/relationships/hyperlink" Target="https://podminky.urs.cz/item/CS_URS_2025_01/012124000" TargetMode="External" /><Relationship Id="rId25" Type="http://schemas.openxmlformats.org/officeDocument/2006/relationships/hyperlink" Target="https://podminky.urs.cz/item/CS_URS_2025_01/013244000" TargetMode="External" /><Relationship Id="rId26" Type="http://schemas.openxmlformats.org/officeDocument/2006/relationships/hyperlink" Target="https://podminky.urs.cz/item/CS_URS_2025_01/013254000" TargetMode="External" /><Relationship Id="rId27" Type="http://schemas.openxmlformats.org/officeDocument/2006/relationships/hyperlink" Target="https://podminky.urs.cz/item/CS_URS_2025_01/032903000" TargetMode="External" /><Relationship Id="rId28" Type="http://schemas.openxmlformats.org/officeDocument/2006/relationships/hyperlink" Target="https://podminky.urs.cz/item/CS_URS_2025_01/041103000" TargetMode="External" /><Relationship Id="rId29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33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35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36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33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37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38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39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40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41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42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43</v>
      </c>
      <c r="E29" s="50"/>
      <c r="F29" s="35" t="s">
        <v>44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45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46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47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48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49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50</v>
      </c>
      <c r="U35" s="57"/>
      <c r="V35" s="57"/>
      <c r="W35" s="57"/>
      <c r="X35" s="59" t="s">
        <v>51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52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1593/A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Komunikace PZ Lhotka - silnice III/11249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Pelhřimov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19. 6. 2025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Město Pelhřimov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53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34</v>
      </c>
      <c r="AJ50" s="43"/>
      <c r="AK50" s="43"/>
      <c r="AL50" s="43"/>
      <c r="AM50" s="76" t="str">
        <f>IF(E20="","",E20)</f>
        <v>Studio A s.r.o.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54</v>
      </c>
      <c r="D52" s="90"/>
      <c r="E52" s="90"/>
      <c r="F52" s="90"/>
      <c r="G52" s="90"/>
      <c r="H52" s="91"/>
      <c r="I52" s="92" t="s">
        <v>55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56</v>
      </c>
      <c r="AH52" s="90"/>
      <c r="AI52" s="90"/>
      <c r="AJ52" s="90"/>
      <c r="AK52" s="90"/>
      <c r="AL52" s="90"/>
      <c r="AM52" s="90"/>
      <c r="AN52" s="92" t="s">
        <v>57</v>
      </c>
      <c r="AO52" s="90"/>
      <c r="AP52" s="90"/>
      <c r="AQ52" s="94" t="s">
        <v>58</v>
      </c>
      <c r="AR52" s="47"/>
      <c r="AS52" s="95" t="s">
        <v>59</v>
      </c>
      <c r="AT52" s="96" t="s">
        <v>60</v>
      </c>
      <c r="AU52" s="96" t="s">
        <v>61</v>
      </c>
      <c r="AV52" s="96" t="s">
        <v>62</v>
      </c>
      <c r="AW52" s="96" t="s">
        <v>63</v>
      </c>
      <c r="AX52" s="96" t="s">
        <v>64</v>
      </c>
      <c r="AY52" s="96" t="s">
        <v>65</v>
      </c>
      <c r="AZ52" s="96" t="s">
        <v>66</v>
      </c>
      <c r="BA52" s="96" t="s">
        <v>67</v>
      </c>
      <c r="BB52" s="96" t="s">
        <v>68</v>
      </c>
      <c r="BC52" s="96" t="s">
        <v>69</v>
      </c>
      <c r="BD52" s="97" t="s">
        <v>70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71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ROUND(AG55+AG57+AG63,2)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ROUND(AS55+AS57+AS63,2)</f>
        <v>0</v>
      </c>
      <c r="AT54" s="109">
        <f>ROUND(SUM(AV54:AW54),2)</f>
        <v>0</v>
      </c>
      <c r="AU54" s="110">
        <f>ROUND(AU55+AU57+AU63,5)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ROUND(AZ55+AZ57+AZ63,2)</f>
        <v>0</v>
      </c>
      <c r="BA54" s="109">
        <f>ROUND(BA55+BA57+BA63,2)</f>
        <v>0</v>
      </c>
      <c r="BB54" s="109">
        <f>ROUND(BB55+BB57+BB63,2)</f>
        <v>0</v>
      </c>
      <c r="BC54" s="109">
        <f>ROUND(BC55+BC57+BC63,2)</f>
        <v>0</v>
      </c>
      <c r="BD54" s="111">
        <f>ROUND(BD55+BD57+BD63,2)</f>
        <v>0</v>
      </c>
      <c r="BE54" s="6"/>
      <c r="BS54" s="112" t="s">
        <v>72</v>
      </c>
      <c r="BT54" s="112" t="s">
        <v>73</v>
      </c>
      <c r="BU54" s="113" t="s">
        <v>74</v>
      </c>
      <c r="BV54" s="112" t="s">
        <v>75</v>
      </c>
      <c r="BW54" s="112" t="s">
        <v>5</v>
      </c>
      <c r="BX54" s="112" t="s">
        <v>76</v>
      </c>
      <c r="CL54" s="112" t="s">
        <v>19</v>
      </c>
    </row>
    <row r="55" s="7" customFormat="1" ht="16.5" customHeight="1">
      <c r="A55" s="7"/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ROUND(AG56,2)</f>
        <v>0</v>
      </c>
      <c r="AH55" s="117"/>
      <c r="AI55" s="117"/>
      <c r="AJ55" s="117"/>
      <c r="AK55" s="117"/>
      <c r="AL55" s="117"/>
      <c r="AM55" s="117"/>
      <c r="AN55" s="119">
        <f>SUM(AG55,AT55)</f>
        <v>0</v>
      </c>
      <c r="AO55" s="117"/>
      <c r="AP55" s="117"/>
      <c r="AQ55" s="120" t="s">
        <v>79</v>
      </c>
      <c r="AR55" s="121"/>
      <c r="AS55" s="122">
        <f>ROUND(AS56,2)</f>
        <v>0</v>
      </c>
      <c r="AT55" s="123">
        <f>ROUND(SUM(AV55:AW55),2)</f>
        <v>0</v>
      </c>
      <c r="AU55" s="124">
        <f>ROUND(AU56,5)</f>
        <v>0</v>
      </c>
      <c r="AV55" s="123">
        <f>ROUND(AZ55*L29,2)</f>
        <v>0</v>
      </c>
      <c r="AW55" s="123">
        <f>ROUND(BA55*L30,2)</f>
        <v>0</v>
      </c>
      <c r="AX55" s="123">
        <f>ROUND(BB55*L29,2)</f>
        <v>0</v>
      </c>
      <c r="AY55" s="123">
        <f>ROUND(BC55*L30,2)</f>
        <v>0</v>
      </c>
      <c r="AZ55" s="123">
        <f>ROUND(AZ56,2)</f>
        <v>0</v>
      </c>
      <c r="BA55" s="123">
        <f>ROUND(BA56,2)</f>
        <v>0</v>
      </c>
      <c r="BB55" s="123">
        <f>ROUND(BB56,2)</f>
        <v>0</v>
      </c>
      <c r="BC55" s="123">
        <f>ROUND(BC56,2)</f>
        <v>0</v>
      </c>
      <c r="BD55" s="125">
        <f>ROUND(BD56,2)</f>
        <v>0</v>
      </c>
      <c r="BE55" s="7"/>
      <c r="BS55" s="126" t="s">
        <v>72</v>
      </c>
      <c r="BT55" s="126" t="s">
        <v>80</v>
      </c>
      <c r="BU55" s="126" t="s">
        <v>74</v>
      </c>
      <c r="BV55" s="126" t="s">
        <v>75</v>
      </c>
      <c r="BW55" s="126" t="s">
        <v>81</v>
      </c>
      <c r="BX55" s="126" t="s">
        <v>5</v>
      </c>
      <c r="CL55" s="126" t="s">
        <v>19</v>
      </c>
      <c r="CM55" s="126" t="s">
        <v>73</v>
      </c>
    </row>
    <row r="56" s="4" customFormat="1" ht="16.5" customHeight="1">
      <c r="A56" s="127" t="s">
        <v>82</v>
      </c>
      <c r="B56" s="66"/>
      <c r="C56" s="128"/>
      <c r="D56" s="128"/>
      <c r="E56" s="129" t="s">
        <v>83</v>
      </c>
      <c r="F56" s="129"/>
      <c r="G56" s="129"/>
      <c r="H56" s="129"/>
      <c r="I56" s="129"/>
      <c r="J56" s="128"/>
      <c r="K56" s="129" t="s">
        <v>84</v>
      </c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30">
        <f>'SO 01 - Pozemní komunikace'!J32</f>
        <v>0</v>
      </c>
      <c r="AH56" s="128"/>
      <c r="AI56" s="128"/>
      <c r="AJ56" s="128"/>
      <c r="AK56" s="128"/>
      <c r="AL56" s="128"/>
      <c r="AM56" s="128"/>
      <c r="AN56" s="130">
        <f>SUM(AG56,AT56)</f>
        <v>0</v>
      </c>
      <c r="AO56" s="128"/>
      <c r="AP56" s="128"/>
      <c r="AQ56" s="131" t="s">
        <v>85</v>
      </c>
      <c r="AR56" s="68"/>
      <c r="AS56" s="132">
        <v>0</v>
      </c>
      <c r="AT56" s="133">
        <f>ROUND(SUM(AV56:AW56),2)</f>
        <v>0</v>
      </c>
      <c r="AU56" s="134">
        <f>'SO 01 - Pozemní komunikace'!P100</f>
        <v>0</v>
      </c>
      <c r="AV56" s="133">
        <f>'SO 01 - Pozemní komunikace'!J35</f>
        <v>0</v>
      </c>
      <c r="AW56" s="133">
        <f>'SO 01 - Pozemní komunikace'!J36</f>
        <v>0</v>
      </c>
      <c r="AX56" s="133">
        <f>'SO 01 - Pozemní komunikace'!J37</f>
        <v>0</v>
      </c>
      <c r="AY56" s="133">
        <f>'SO 01 - Pozemní komunikace'!J38</f>
        <v>0</v>
      </c>
      <c r="AZ56" s="133">
        <f>'SO 01 - Pozemní komunikace'!F35</f>
        <v>0</v>
      </c>
      <c r="BA56" s="133">
        <f>'SO 01 - Pozemní komunikace'!F36</f>
        <v>0</v>
      </c>
      <c r="BB56" s="133">
        <f>'SO 01 - Pozemní komunikace'!F37</f>
        <v>0</v>
      </c>
      <c r="BC56" s="133">
        <f>'SO 01 - Pozemní komunikace'!F38</f>
        <v>0</v>
      </c>
      <c r="BD56" s="135">
        <f>'SO 01 - Pozemní komunikace'!F39</f>
        <v>0</v>
      </c>
      <c r="BE56" s="4"/>
      <c r="BT56" s="136" t="s">
        <v>86</v>
      </c>
      <c r="BV56" s="136" t="s">
        <v>75</v>
      </c>
      <c r="BW56" s="136" t="s">
        <v>87</v>
      </c>
      <c r="BX56" s="136" t="s">
        <v>81</v>
      </c>
      <c r="CL56" s="136" t="s">
        <v>19</v>
      </c>
    </row>
    <row r="57" s="7" customFormat="1" ht="16.5" customHeight="1">
      <c r="A57" s="7"/>
      <c r="B57" s="114"/>
      <c r="C57" s="115"/>
      <c r="D57" s="116" t="s">
        <v>88</v>
      </c>
      <c r="E57" s="116"/>
      <c r="F57" s="116"/>
      <c r="G57" s="116"/>
      <c r="H57" s="116"/>
      <c r="I57" s="117"/>
      <c r="J57" s="116" t="s">
        <v>89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ROUND(AG58+AG60,2)</f>
        <v>0</v>
      </c>
      <c r="AH57" s="117"/>
      <c r="AI57" s="117"/>
      <c r="AJ57" s="117"/>
      <c r="AK57" s="117"/>
      <c r="AL57" s="117"/>
      <c r="AM57" s="117"/>
      <c r="AN57" s="119">
        <f>SUM(AG57,AT57)</f>
        <v>0</v>
      </c>
      <c r="AO57" s="117"/>
      <c r="AP57" s="117"/>
      <c r="AQ57" s="120" t="s">
        <v>79</v>
      </c>
      <c r="AR57" s="121"/>
      <c r="AS57" s="122">
        <f>ROUND(AS58+AS60,2)</f>
        <v>0</v>
      </c>
      <c r="AT57" s="123">
        <f>ROUND(SUM(AV57:AW57),2)</f>
        <v>0</v>
      </c>
      <c r="AU57" s="124">
        <f>ROUND(AU58+AU60,5)</f>
        <v>0</v>
      </c>
      <c r="AV57" s="123">
        <f>ROUND(AZ57*L29,2)</f>
        <v>0</v>
      </c>
      <c r="AW57" s="123">
        <f>ROUND(BA57*L30,2)</f>
        <v>0</v>
      </c>
      <c r="AX57" s="123">
        <f>ROUND(BB57*L29,2)</f>
        <v>0</v>
      </c>
      <c r="AY57" s="123">
        <f>ROUND(BC57*L30,2)</f>
        <v>0</v>
      </c>
      <c r="AZ57" s="123">
        <f>ROUND(AZ58+AZ60,2)</f>
        <v>0</v>
      </c>
      <c r="BA57" s="123">
        <f>ROUND(BA58+BA60,2)</f>
        <v>0</v>
      </c>
      <c r="BB57" s="123">
        <f>ROUND(BB58+BB60,2)</f>
        <v>0</v>
      </c>
      <c r="BC57" s="123">
        <f>ROUND(BC58+BC60,2)</f>
        <v>0</v>
      </c>
      <c r="BD57" s="125">
        <f>ROUND(BD58+BD60,2)</f>
        <v>0</v>
      </c>
      <c r="BE57" s="7"/>
      <c r="BS57" s="126" t="s">
        <v>72</v>
      </c>
      <c r="BT57" s="126" t="s">
        <v>80</v>
      </c>
      <c r="BU57" s="126" t="s">
        <v>74</v>
      </c>
      <c r="BV57" s="126" t="s">
        <v>75</v>
      </c>
      <c r="BW57" s="126" t="s">
        <v>90</v>
      </c>
      <c r="BX57" s="126" t="s">
        <v>5</v>
      </c>
      <c r="CL57" s="126" t="s">
        <v>19</v>
      </c>
      <c r="CM57" s="126" t="s">
        <v>86</v>
      </c>
    </row>
    <row r="58" s="4" customFormat="1" ht="16.5" customHeight="1">
      <c r="A58" s="4"/>
      <c r="B58" s="66"/>
      <c r="C58" s="128"/>
      <c r="D58" s="128"/>
      <c r="E58" s="129" t="s">
        <v>91</v>
      </c>
      <c r="F58" s="129"/>
      <c r="G58" s="129"/>
      <c r="H58" s="129"/>
      <c r="I58" s="129"/>
      <c r="J58" s="128"/>
      <c r="K58" s="129" t="s">
        <v>89</v>
      </c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37">
        <f>ROUND(AG59,2)</f>
        <v>0</v>
      </c>
      <c r="AH58" s="128"/>
      <c r="AI58" s="128"/>
      <c r="AJ58" s="128"/>
      <c r="AK58" s="128"/>
      <c r="AL58" s="128"/>
      <c r="AM58" s="128"/>
      <c r="AN58" s="130">
        <f>SUM(AG58,AT58)</f>
        <v>0</v>
      </c>
      <c r="AO58" s="128"/>
      <c r="AP58" s="128"/>
      <c r="AQ58" s="131" t="s">
        <v>85</v>
      </c>
      <c r="AR58" s="68"/>
      <c r="AS58" s="132">
        <f>ROUND(AS59,2)</f>
        <v>0</v>
      </c>
      <c r="AT58" s="133">
        <f>ROUND(SUM(AV58:AW58),2)</f>
        <v>0</v>
      </c>
      <c r="AU58" s="134">
        <f>ROUND(AU59,5)</f>
        <v>0</v>
      </c>
      <c r="AV58" s="133">
        <f>ROUND(AZ58*L29,2)</f>
        <v>0</v>
      </c>
      <c r="AW58" s="133">
        <f>ROUND(BA58*L30,2)</f>
        <v>0</v>
      </c>
      <c r="AX58" s="133">
        <f>ROUND(BB58*L29,2)</f>
        <v>0</v>
      </c>
      <c r="AY58" s="133">
        <f>ROUND(BC58*L30,2)</f>
        <v>0</v>
      </c>
      <c r="AZ58" s="133">
        <f>ROUND(AZ59,2)</f>
        <v>0</v>
      </c>
      <c r="BA58" s="133">
        <f>ROUND(BA59,2)</f>
        <v>0</v>
      </c>
      <c r="BB58" s="133">
        <f>ROUND(BB59,2)</f>
        <v>0</v>
      </c>
      <c r="BC58" s="133">
        <f>ROUND(BC59,2)</f>
        <v>0</v>
      </c>
      <c r="BD58" s="135">
        <f>ROUND(BD59,2)</f>
        <v>0</v>
      </c>
      <c r="BE58" s="4"/>
      <c r="BS58" s="136" t="s">
        <v>72</v>
      </c>
      <c r="BT58" s="136" t="s">
        <v>86</v>
      </c>
      <c r="BU58" s="136" t="s">
        <v>74</v>
      </c>
      <c r="BV58" s="136" t="s">
        <v>75</v>
      </c>
      <c r="BW58" s="136" t="s">
        <v>92</v>
      </c>
      <c r="BX58" s="136" t="s">
        <v>90</v>
      </c>
      <c r="CL58" s="136" t="s">
        <v>19</v>
      </c>
    </row>
    <row r="59" s="4" customFormat="1" ht="16.5" customHeight="1">
      <c r="A59" s="127" t="s">
        <v>82</v>
      </c>
      <c r="B59" s="66"/>
      <c r="C59" s="128"/>
      <c r="D59" s="128"/>
      <c r="E59" s="128"/>
      <c r="F59" s="129" t="s">
        <v>91</v>
      </c>
      <c r="G59" s="129"/>
      <c r="H59" s="129"/>
      <c r="I59" s="129"/>
      <c r="J59" s="129"/>
      <c r="K59" s="128"/>
      <c r="L59" s="129" t="s">
        <v>89</v>
      </c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30">
        <f>'SO-02.1 - VODOVOD'!J34</f>
        <v>0</v>
      </c>
      <c r="AH59" s="128"/>
      <c r="AI59" s="128"/>
      <c r="AJ59" s="128"/>
      <c r="AK59" s="128"/>
      <c r="AL59" s="128"/>
      <c r="AM59" s="128"/>
      <c r="AN59" s="130">
        <f>SUM(AG59,AT59)</f>
        <v>0</v>
      </c>
      <c r="AO59" s="128"/>
      <c r="AP59" s="128"/>
      <c r="AQ59" s="131" t="s">
        <v>85</v>
      </c>
      <c r="AR59" s="68"/>
      <c r="AS59" s="132">
        <v>0</v>
      </c>
      <c r="AT59" s="133">
        <f>ROUND(SUM(AV59:AW59),2)</f>
        <v>0</v>
      </c>
      <c r="AU59" s="134">
        <f>'SO-02.1 - VODOVOD'!P96</f>
        <v>0</v>
      </c>
      <c r="AV59" s="133">
        <f>'SO-02.1 - VODOVOD'!J37</f>
        <v>0</v>
      </c>
      <c r="AW59" s="133">
        <f>'SO-02.1 - VODOVOD'!J38</f>
        <v>0</v>
      </c>
      <c r="AX59" s="133">
        <f>'SO-02.1 - VODOVOD'!J39</f>
        <v>0</v>
      </c>
      <c r="AY59" s="133">
        <f>'SO-02.1 - VODOVOD'!J40</f>
        <v>0</v>
      </c>
      <c r="AZ59" s="133">
        <f>'SO-02.1 - VODOVOD'!F37</f>
        <v>0</v>
      </c>
      <c r="BA59" s="133">
        <f>'SO-02.1 - VODOVOD'!F38</f>
        <v>0</v>
      </c>
      <c r="BB59" s="133">
        <f>'SO-02.1 - VODOVOD'!F39</f>
        <v>0</v>
      </c>
      <c r="BC59" s="133">
        <f>'SO-02.1 - VODOVOD'!F40</f>
        <v>0</v>
      </c>
      <c r="BD59" s="135">
        <f>'SO-02.1 - VODOVOD'!F41</f>
        <v>0</v>
      </c>
      <c r="BE59" s="4"/>
      <c r="BT59" s="136" t="s">
        <v>93</v>
      </c>
      <c r="BV59" s="136" t="s">
        <v>75</v>
      </c>
      <c r="BW59" s="136" t="s">
        <v>94</v>
      </c>
      <c r="BX59" s="136" t="s">
        <v>92</v>
      </c>
      <c r="CL59" s="136" t="s">
        <v>19</v>
      </c>
    </row>
    <row r="60" s="4" customFormat="1" ht="16.5" customHeight="1">
      <c r="A60" s="4"/>
      <c r="B60" s="66"/>
      <c r="C60" s="128"/>
      <c r="D60" s="128"/>
      <c r="E60" s="129" t="s">
        <v>95</v>
      </c>
      <c r="F60" s="129"/>
      <c r="G60" s="129"/>
      <c r="H60" s="129"/>
      <c r="I60" s="129"/>
      <c r="J60" s="128"/>
      <c r="K60" s="129" t="s">
        <v>96</v>
      </c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37">
        <f>ROUND(SUM(AG61:AG62),2)</f>
        <v>0</v>
      </c>
      <c r="AH60" s="128"/>
      <c r="AI60" s="128"/>
      <c r="AJ60" s="128"/>
      <c r="AK60" s="128"/>
      <c r="AL60" s="128"/>
      <c r="AM60" s="128"/>
      <c r="AN60" s="130">
        <f>SUM(AG60,AT60)</f>
        <v>0</v>
      </c>
      <c r="AO60" s="128"/>
      <c r="AP60" s="128"/>
      <c r="AQ60" s="131" t="s">
        <v>85</v>
      </c>
      <c r="AR60" s="68"/>
      <c r="AS60" s="132">
        <f>ROUND(SUM(AS61:AS62),2)</f>
        <v>0</v>
      </c>
      <c r="AT60" s="133">
        <f>ROUND(SUM(AV60:AW60),2)</f>
        <v>0</v>
      </c>
      <c r="AU60" s="134">
        <f>ROUND(SUM(AU61:AU62),5)</f>
        <v>0</v>
      </c>
      <c r="AV60" s="133">
        <f>ROUND(AZ60*L29,2)</f>
        <v>0</v>
      </c>
      <c r="AW60" s="133">
        <f>ROUND(BA60*L30,2)</f>
        <v>0</v>
      </c>
      <c r="AX60" s="133">
        <f>ROUND(BB60*L29,2)</f>
        <v>0</v>
      </c>
      <c r="AY60" s="133">
        <f>ROUND(BC60*L30,2)</f>
        <v>0</v>
      </c>
      <c r="AZ60" s="133">
        <f>ROUND(SUM(AZ61:AZ62),2)</f>
        <v>0</v>
      </c>
      <c r="BA60" s="133">
        <f>ROUND(SUM(BA61:BA62),2)</f>
        <v>0</v>
      </c>
      <c r="BB60" s="133">
        <f>ROUND(SUM(BB61:BB62),2)</f>
        <v>0</v>
      </c>
      <c r="BC60" s="133">
        <f>ROUND(SUM(BC61:BC62),2)</f>
        <v>0</v>
      </c>
      <c r="BD60" s="135">
        <f>ROUND(SUM(BD61:BD62),2)</f>
        <v>0</v>
      </c>
      <c r="BE60" s="4"/>
      <c r="BS60" s="136" t="s">
        <v>72</v>
      </c>
      <c r="BT60" s="136" t="s">
        <v>86</v>
      </c>
      <c r="BU60" s="136" t="s">
        <v>74</v>
      </c>
      <c r="BV60" s="136" t="s">
        <v>75</v>
      </c>
      <c r="BW60" s="136" t="s">
        <v>97</v>
      </c>
      <c r="BX60" s="136" t="s">
        <v>90</v>
      </c>
      <c r="CL60" s="136" t="s">
        <v>19</v>
      </c>
    </row>
    <row r="61" s="4" customFormat="1" ht="16.5" customHeight="1">
      <c r="A61" s="127" t="s">
        <v>82</v>
      </c>
      <c r="B61" s="66"/>
      <c r="C61" s="128"/>
      <c r="D61" s="128"/>
      <c r="E61" s="128"/>
      <c r="F61" s="129" t="s">
        <v>98</v>
      </c>
      <c r="G61" s="129"/>
      <c r="H61" s="129"/>
      <c r="I61" s="129"/>
      <c r="J61" s="129"/>
      <c r="K61" s="128"/>
      <c r="L61" s="129" t="s">
        <v>99</v>
      </c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30">
        <f>'SO-02.21 - Armaturní před...'!J34</f>
        <v>0</v>
      </c>
      <c r="AH61" s="128"/>
      <c r="AI61" s="128"/>
      <c r="AJ61" s="128"/>
      <c r="AK61" s="128"/>
      <c r="AL61" s="128"/>
      <c r="AM61" s="128"/>
      <c r="AN61" s="130">
        <f>SUM(AG61,AT61)</f>
        <v>0</v>
      </c>
      <c r="AO61" s="128"/>
      <c r="AP61" s="128"/>
      <c r="AQ61" s="131" t="s">
        <v>85</v>
      </c>
      <c r="AR61" s="68"/>
      <c r="AS61" s="132">
        <v>0</v>
      </c>
      <c r="AT61" s="133">
        <f>ROUND(SUM(AV61:AW61),2)</f>
        <v>0</v>
      </c>
      <c r="AU61" s="134">
        <f>'SO-02.21 - Armaturní před...'!P98</f>
        <v>0</v>
      </c>
      <c r="AV61" s="133">
        <f>'SO-02.21 - Armaturní před...'!J37</f>
        <v>0</v>
      </c>
      <c r="AW61" s="133">
        <f>'SO-02.21 - Armaturní před...'!J38</f>
        <v>0</v>
      </c>
      <c r="AX61" s="133">
        <f>'SO-02.21 - Armaturní před...'!J39</f>
        <v>0</v>
      </c>
      <c r="AY61" s="133">
        <f>'SO-02.21 - Armaturní před...'!J40</f>
        <v>0</v>
      </c>
      <c r="AZ61" s="133">
        <f>'SO-02.21 - Armaturní před...'!F37</f>
        <v>0</v>
      </c>
      <c r="BA61" s="133">
        <f>'SO-02.21 - Armaturní před...'!F38</f>
        <v>0</v>
      </c>
      <c r="BB61" s="133">
        <f>'SO-02.21 - Armaturní před...'!F39</f>
        <v>0</v>
      </c>
      <c r="BC61" s="133">
        <f>'SO-02.21 - Armaturní před...'!F40</f>
        <v>0</v>
      </c>
      <c r="BD61" s="135">
        <f>'SO-02.21 - Armaturní před...'!F41</f>
        <v>0</v>
      </c>
      <c r="BE61" s="4"/>
      <c r="BT61" s="136" t="s">
        <v>93</v>
      </c>
      <c r="BV61" s="136" t="s">
        <v>75</v>
      </c>
      <c r="BW61" s="136" t="s">
        <v>100</v>
      </c>
      <c r="BX61" s="136" t="s">
        <v>97</v>
      </c>
      <c r="CL61" s="136" t="s">
        <v>19</v>
      </c>
    </row>
    <row r="62" s="4" customFormat="1" ht="16.5" customHeight="1">
      <c r="A62" s="127" t="s">
        <v>82</v>
      </c>
      <c r="B62" s="66"/>
      <c r="C62" s="128"/>
      <c r="D62" s="128"/>
      <c r="E62" s="128"/>
      <c r="F62" s="129" t="s">
        <v>101</v>
      </c>
      <c r="G62" s="129"/>
      <c r="H62" s="129"/>
      <c r="I62" s="129"/>
      <c r="J62" s="129"/>
      <c r="K62" s="128"/>
      <c r="L62" s="129" t="s">
        <v>102</v>
      </c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>
        <f>'SO-02.22 - Venkovní veden...'!J34</f>
        <v>0</v>
      </c>
      <c r="AH62" s="128"/>
      <c r="AI62" s="128"/>
      <c r="AJ62" s="128"/>
      <c r="AK62" s="128"/>
      <c r="AL62" s="128"/>
      <c r="AM62" s="128"/>
      <c r="AN62" s="130">
        <f>SUM(AG62,AT62)</f>
        <v>0</v>
      </c>
      <c r="AO62" s="128"/>
      <c r="AP62" s="128"/>
      <c r="AQ62" s="131" t="s">
        <v>85</v>
      </c>
      <c r="AR62" s="68"/>
      <c r="AS62" s="132">
        <v>0</v>
      </c>
      <c r="AT62" s="133">
        <f>ROUND(SUM(AV62:AW62),2)</f>
        <v>0</v>
      </c>
      <c r="AU62" s="134">
        <f>'SO-02.22 - Venkovní veden...'!P95</f>
        <v>0</v>
      </c>
      <c r="AV62" s="133">
        <f>'SO-02.22 - Venkovní veden...'!J37</f>
        <v>0</v>
      </c>
      <c r="AW62" s="133">
        <f>'SO-02.22 - Venkovní veden...'!J38</f>
        <v>0</v>
      </c>
      <c r="AX62" s="133">
        <f>'SO-02.22 - Venkovní veden...'!J39</f>
        <v>0</v>
      </c>
      <c r="AY62" s="133">
        <f>'SO-02.22 - Venkovní veden...'!J40</f>
        <v>0</v>
      </c>
      <c r="AZ62" s="133">
        <f>'SO-02.22 - Venkovní veden...'!F37</f>
        <v>0</v>
      </c>
      <c r="BA62" s="133">
        <f>'SO-02.22 - Venkovní veden...'!F38</f>
        <v>0</v>
      </c>
      <c r="BB62" s="133">
        <f>'SO-02.22 - Venkovní veden...'!F39</f>
        <v>0</v>
      </c>
      <c r="BC62" s="133">
        <f>'SO-02.22 - Venkovní veden...'!F40</f>
        <v>0</v>
      </c>
      <c r="BD62" s="135">
        <f>'SO-02.22 - Venkovní veden...'!F41</f>
        <v>0</v>
      </c>
      <c r="BE62" s="4"/>
      <c r="BT62" s="136" t="s">
        <v>93</v>
      </c>
      <c r="BV62" s="136" t="s">
        <v>75</v>
      </c>
      <c r="BW62" s="136" t="s">
        <v>103</v>
      </c>
      <c r="BX62" s="136" t="s">
        <v>97</v>
      </c>
      <c r="CL62" s="136" t="s">
        <v>19</v>
      </c>
    </row>
    <row r="63" s="7" customFormat="1" ht="16.5" customHeight="1">
      <c r="A63" s="127" t="s">
        <v>82</v>
      </c>
      <c r="B63" s="114"/>
      <c r="C63" s="115"/>
      <c r="D63" s="116" t="s">
        <v>104</v>
      </c>
      <c r="E63" s="116"/>
      <c r="F63" s="116"/>
      <c r="G63" s="116"/>
      <c r="H63" s="116"/>
      <c r="I63" s="117"/>
      <c r="J63" s="116" t="s">
        <v>105</v>
      </c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9">
        <f>'D.3 - Přípojka NN předáva...'!J30</f>
        <v>0</v>
      </c>
      <c r="AH63" s="117"/>
      <c r="AI63" s="117"/>
      <c r="AJ63" s="117"/>
      <c r="AK63" s="117"/>
      <c r="AL63" s="117"/>
      <c r="AM63" s="117"/>
      <c r="AN63" s="119">
        <f>SUM(AG63,AT63)</f>
        <v>0</v>
      </c>
      <c r="AO63" s="117"/>
      <c r="AP63" s="117"/>
      <c r="AQ63" s="120" t="s">
        <v>79</v>
      </c>
      <c r="AR63" s="121"/>
      <c r="AS63" s="138">
        <v>0</v>
      </c>
      <c r="AT63" s="139">
        <f>ROUND(SUM(AV63:AW63),2)</f>
        <v>0</v>
      </c>
      <c r="AU63" s="140">
        <f>'D.3 - Přípojka NN předáva...'!P88</f>
        <v>0</v>
      </c>
      <c r="AV63" s="139">
        <f>'D.3 - Přípojka NN předáva...'!J33</f>
        <v>0</v>
      </c>
      <c r="AW63" s="139">
        <f>'D.3 - Přípojka NN předáva...'!J34</f>
        <v>0</v>
      </c>
      <c r="AX63" s="139">
        <f>'D.3 - Přípojka NN předáva...'!J35</f>
        <v>0</v>
      </c>
      <c r="AY63" s="139">
        <f>'D.3 - Přípojka NN předáva...'!J36</f>
        <v>0</v>
      </c>
      <c r="AZ63" s="139">
        <f>'D.3 - Přípojka NN předáva...'!F33</f>
        <v>0</v>
      </c>
      <c r="BA63" s="139">
        <f>'D.3 - Přípojka NN předáva...'!F34</f>
        <v>0</v>
      </c>
      <c r="BB63" s="139">
        <f>'D.3 - Přípojka NN předáva...'!F35</f>
        <v>0</v>
      </c>
      <c r="BC63" s="139">
        <f>'D.3 - Přípojka NN předáva...'!F36</f>
        <v>0</v>
      </c>
      <c r="BD63" s="141">
        <f>'D.3 - Přípojka NN předáva...'!F37</f>
        <v>0</v>
      </c>
      <c r="BE63" s="7"/>
      <c r="BT63" s="126" t="s">
        <v>80</v>
      </c>
      <c r="BV63" s="126" t="s">
        <v>75</v>
      </c>
      <c r="BW63" s="126" t="s">
        <v>106</v>
      </c>
      <c r="BX63" s="126" t="s">
        <v>5</v>
      </c>
      <c r="CL63" s="126" t="s">
        <v>19</v>
      </c>
      <c r="CM63" s="126" t="s">
        <v>86</v>
      </c>
    </row>
    <row r="64" s="2" customFormat="1" ht="30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7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</row>
    <row r="65" s="2" customFormat="1" ht="6.96" customHeight="1">
      <c r="A65" s="41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47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</row>
  </sheetData>
  <sheetProtection sheet="1" formatColumns="0" formatRows="0" objects="1" scenarios="1" spinCount="100000" saltValue="cquOe4s8fsrtTf85L+ATX48o5dTZMyJ/krssKq1wm9BOevuv0wYSEDwd7vlpWdXM7UJjjk4TFPQCi5gWyDrLyA==" hashValue="DY51COxaqanAP/FqAxXPehYnhHaBXAS+qb5OjomMYPPRVfvPPJzr6+12zMOBkq6dW2GLAGSKfqruUeQBaQ4Olg==" algorithmName="SHA-512" password="C7E4"/>
  <mergeCells count="74">
    <mergeCell ref="L45:AO45"/>
    <mergeCell ref="AM47:AN47"/>
    <mergeCell ref="AM49:AP49"/>
    <mergeCell ref="AS49:AT51"/>
    <mergeCell ref="AM50:AP50"/>
    <mergeCell ref="C52:G52"/>
    <mergeCell ref="AG52:AM52"/>
    <mergeCell ref="AN52:AP52"/>
    <mergeCell ref="I52:AF52"/>
    <mergeCell ref="AN55:AP55"/>
    <mergeCell ref="D55:H55"/>
    <mergeCell ref="J55:AF55"/>
    <mergeCell ref="AG55:AM55"/>
    <mergeCell ref="K56:AF56"/>
    <mergeCell ref="AN56:AP56"/>
    <mergeCell ref="AG56:AM56"/>
    <mergeCell ref="E56:I56"/>
    <mergeCell ref="D57:H57"/>
    <mergeCell ref="J57:AF57"/>
    <mergeCell ref="AN57:AP57"/>
    <mergeCell ref="AG57:AM57"/>
    <mergeCell ref="AG58:AM58"/>
    <mergeCell ref="AN58:AP58"/>
    <mergeCell ref="E58:I58"/>
    <mergeCell ref="K58:AF58"/>
    <mergeCell ref="AN59:AP59"/>
    <mergeCell ref="AG59:AM59"/>
    <mergeCell ref="F59:J59"/>
    <mergeCell ref="L59:AF59"/>
    <mergeCell ref="AN60:AP60"/>
    <mergeCell ref="AG60:AM60"/>
    <mergeCell ref="E60:I60"/>
    <mergeCell ref="K60:AF60"/>
    <mergeCell ref="AN61:AP61"/>
    <mergeCell ref="AG61:AM61"/>
    <mergeCell ref="F61:J61"/>
    <mergeCell ref="L61:AF61"/>
    <mergeCell ref="AN62:AP62"/>
    <mergeCell ref="AG62:AM62"/>
    <mergeCell ref="F62:J62"/>
    <mergeCell ref="L62:AF62"/>
    <mergeCell ref="AN63:AP63"/>
    <mergeCell ref="AG63:AM63"/>
    <mergeCell ref="D63:H63"/>
    <mergeCell ref="J63:AF63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56" location="'SO 01 - Pozemní komunikace'!C2" display="/"/>
    <hyperlink ref="A59" location="'SO-02.1 - VODOVOD'!C2" display="/"/>
    <hyperlink ref="A61" location="'SO-02.21 - Armaturní před...'!C2" display="/"/>
    <hyperlink ref="A62" location="'SO-02.22 - Venkovní veden...'!C2" display="/"/>
    <hyperlink ref="A63" location="'D.3 - Přípojka NN předáv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87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86</v>
      </c>
    </row>
    <row r="4" s="1" customFormat="1" ht="24.96" customHeight="1">
      <c r="B4" s="23"/>
      <c r="D4" s="144" t="s">
        <v>107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Komunikace PZ Lhotka - silnice III/11249</v>
      </c>
      <c r="F7" s="146"/>
      <c r="G7" s="146"/>
      <c r="H7" s="146"/>
      <c r="L7" s="23"/>
    </row>
    <row r="8" s="1" customFormat="1" ht="12" customHeight="1">
      <c r="B8" s="23"/>
      <c r="D8" s="146" t="s">
        <v>108</v>
      </c>
      <c r="L8" s="23"/>
    </row>
    <row r="9" s="2" customFormat="1" ht="16.5" customHeight="1">
      <c r="A9" s="41"/>
      <c r="B9" s="47"/>
      <c r="C9" s="41"/>
      <c r="D9" s="41"/>
      <c r="E9" s="147" t="s">
        <v>109</v>
      </c>
      <c r="F9" s="41"/>
      <c r="G9" s="41"/>
      <c r="H9" s="41"/>
      <c r="I9" s="41"/>
      <c r="J9" s="41"/>
      <c r="K9" s="41"/>
      <c r="L9" s="14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6" t="s">
        <v>110</v>
      </c>
      <c r="E10" s="41"/>
      <c r="F10" s="41"/>
      <c r="G10" s="41"/>
      <c r="H10" s="41"/>
      <c r="I10" s="41"/>
      <c r="J10" s="41"/>
      <c r="K10" s="41"/>
      <c r="L10" s="14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9" t="s">
        <v>111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6" t="s">
        <v>18</v>
      </c>
      <c r="E13" s="41"/>
      <c r="F13" s="136" t="s">
        <v>19</v>
      </c>
      <c r="G13" s="41"/>
      <c r="H13" s="41"/>
      <c r="I13" s="146" t="s">
        <v>20</v>
      </c>
      <c r="J13" s="136" t="s">
        <v>19</v>
      </c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6" t="s">
        <v>21</v>
      </c>
      <c r="E14" s="41"/>
      <c r="F14" s="136" t="s">
        <v>32</v>
      </c>
      <c r="G14" s="41"/>
      <c r="H14" s="41"/>
      <c r="I14" s="146" t="s">
        <v>23</v>
      </c>
      <c r="J14" s="150" t="str">
        <f>'Rekapitulace stavby'!AN8</f>
        <v>19. 6. 2025</v>
      </c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25</v>
      </c>
      <c r="E16" s="41"/>
      <c r="F16" s="41"/>
      <c r="G16" s="41"/>
      <c r="H16" s="41"/>
      <c r="I16" s="146" t="s">
        <v>26</v>
      </c>
      <c r="J16" s="136" t="str">
        <f>IF('Rekapitulace stavby'!AN10="","",'Rekapitulace stavby'!AN10)</f>
        <v/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tr">
        <f>IF('Rekapitulace stavby'!E11="","",'Rekapitulace stavby'!E11)</f>
        <v>Město Pelhřimov</v>
      </c>
      <c r="F17" s="41"/>
      <c r="G17" s="41"/>
      <c r="H17" s="41"/>
      <c r="I17" s="146" t="s">
        <v>28</v>
      </c>
      <c r="J17" s="136" t="str">
        <f>IF('Rekapitulace stavby'!AN11="","",'Rekapitulace stavby'!AN11)</f>
        <v/>
      </c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6" t="s">
        <v>29</v>
      </c>
      <c r="E19" s="41"/>
      <c r="F19" s="41"/>
      <c r="G19" s="41"/>
      <c r="H19" s="41"/>
      <c r="I19" s="146" t="s">
        <v>26</v>
      </c>
      <c r="J19" s="36" t="str">
        <f>'Rekapitulace stavby'!AN13</f>
        <v>Vyplň údaj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6" t="s">
        <v>28</v>
      </c>
      <c r="J20" s="36" t="str">
        <f>'Rekapitulace stavby'!AN14</f>
        <v>Vyplň údaj</v>
      </c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6" t="s">
        <v>31</v>
      </c>
      <c r="E22" s="41"/>
      <c r="F22" s="41"/>
      <c r="G22" s="41"/>
      <c r="H22" s="41"/>
      <c r="I22" s="146" t="s">
        <v>26</v>
      </c>
      <c r="J22" s="136" t="str">
        <f>IF('Rekapitulace stavby'!AN16="","",'Rekapitulace stavby'!AN16)</f>
        <v/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tr">
        <f>IF('Rekapitulace stavby'!E17="","",'Rekapitulace stavby'!E17)</f>
        <v xml:space="preserve"> </v>
      </c>
      <c r="F23" s="41"/>
      <c r="G23" s="41"/>
      <c r="H23" s="41"/>
      <c r="I23" s="146" t="s">
        <v>28</v>
      </c>
      <c r="J23" s="136" t="str">
        <f>IF('Rekapitulace stavby'!AN17="","",'Rekapitulace stavby'!AN17)</f>
        <v/>
      </c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6" t="s">
        <v>34</v>
      </c>
      <c r="E25" s="41"/>
      <c r="F25" s="41"/>
      <c r="G25" s="41"/>
      <c r="H25" s="41"/>
      <c r="I25" s="146" t="s">
        <v>26</v>
      </c>
      <c r="J25" s="136" t="str">
        <f>IF('Rekapitulace stavby'!AN19="","",'Rekapitulace stavby'!AN19)</f>
        <v>06530591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tr">
        <f>IF('Rekapitulace stavby'!E20="","",'Rekapitulace stavby'!E20)</f>
        <v>Studio A s.r.o.</v>
      </c>
      <c r="F26" s="41"/>
      <c r="G26" s="41"/>
      <c r="H26" s="41"/>
      <c r="I26" s="146" t="s">
        <v>28</v>
      </c>
      <c r="J26" s="136" t="str">
        <f>IF('Rekapitulace stavby'!AN20="","",'Rekapitulace stavby'!AN20)</f>
        <v/>
      </c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6" t="s">
        <v>37</v>
      </c>
      <c r="E28" s="41"/>
      <c r="F28" s="41"/>
      <c r="G28" s="41"/>
      <c r="H28" s="41"/>
      <c r="I28" s="41"/>
      <c r="J28" s="41"/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1"/>
      <c r="B29" s="152"/>
      <c r="C29" s="151"/>
      <c r="D29" s="151"/>
      <c r="E29" s="153" t="s">
        <v>19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5"/>
      <c r="E31" s="155"/>
      <c r="F31" s="155"/>
      <c r="G31" s="155"/>
      <c r="H31" s="155"/>
      <c r="I31" s="155"/>
      <c r="J31" s="155"/>
      <c r="K31" s="155"/>
      <c r="L31" s="14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6" t="s">
        <v>39</v>
      </c>
      <c r="E32" s="41"/>
      <c r="F32" s="41"/>
      <c r="G32" s="41"/>
      <c r="H32" s="41"/>
      <c r="I32" s="41"/>
      <c r="J32" s="157">
        <f>ROUND(J100, 2)</f>
        <v>0</v>
      </c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8" t="s">
        <v>41</v>
      </c>
      <c r="G34" s="41"/>
      <c r="H34" s="41"/>
      <c r="I34" s="158" t="s">
        <v>40</v>
      </c>
      <c r="J34" s="158" t="s">
        <v>42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9" t="s">
        <v>43</v>
      </c>
      <c r="E35" s="146" t="s">
        <v>44</v>
      </c>
      <c r="F35" s="160">
        <f>ROUND((SUM(BE100:BE911)),  2)</f>
        <v>0</v>
      </c>
      <c r="G35" s="41"/>
      <c r="H35" s="41"/>
      <c r="I35" s="161">
        <v>0.20999999999999999</v>
      </c>
      <c r="J35" s="160">
        <f>ROUND(((SUM(BE100:BE911))*I35),  2)</f>
        <v>0</v>
      </c>
      <c r="K35" s="41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6" t="s">
        <v>45</v>
      </c>
      <c r="F36" s="160">
        <f>ROUND((SUM(BF100:BF911)),  2)</f>
        <v>0</v>
      </c>
      <c r="G36" s="41"/>
      <c r="H36" s="41"/>
      <c r="I36" s="161">
        <v>0.12</v>
      </c>
      <c r="J36" s="160">
        <f>ROUND(((SUM(BF100:BF911))*I36),  2)</f>
        <v>0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6" t="s">
        <v>46</v>
      </c>
      <c r="F37" s="160">
        <f>ROUND((SUM(BG100:BG911)),  2)</f>
        <v>0</v>
      </c>
      <c r="G37" s="41"/>
      <c r="H37" s="41"/>
      <c r="I37" s="161">
        <v>0.20999999999999999</v>
      </c>
      <c r="J37" s="160">
        <f>0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6" t="s">
        <v>47</v>
      </c>
      <c r="F38" s="160">
        <f>ROUND((SUM(BH100:BH911)),  2)</f>
        <v>0</v>
      </c>
      <c r="G38" s="41"/>
      <c r="H38" s="41"/>
      <c r="I38" s="161">
        <v>0.12</v>
      </c>
      <c r="J38" s="160">
        <f>0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48</v>
      </c>
      <c r="F39" s="160">
        <f>ROUND((SUM(BI100:BI911)),  2)</f>
        <v>0</v>
      </c>
      <c r="G39" s="41"/>
      <c r="H39" s="41"/>
      <c r="I39" s="161">
        <v>0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2"/>
      <c r="D41" s="163" t="s">
        <v>49</v>
      </c>
      <c r="E41" s="164"/>
      <c r="F41" s="164"/>
      <c r="G41" s="165" t="s">
        <v>50</v>
      </c>
      <c r="H41" s="166" t="s">
        <v>51</v>
      </c>
      <c r="I41" s="164"/>
      <c r="J41" s="167">
        <f>SUM(J32:J39)</f>
        <v>0</v>
      </c>
      <c r="K41" s="168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4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112</v>
      </c>
      <c r="D47" s="43"/>
      <c r="E47" s="43"/>
      <c r="F47" s="43"/>
      <c r="G47" s="43"/>
      <c r="H47" s="43"/>
      <c r="I47" s="43"/>
      <c r="J47" s="43"/>
      <c r="K47" s="43"/>
      <c r="L47" s="14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3" t="str">
        <f>E7</f>
        <v>Komunikace PZ Lhotka - silnice III/11249</v>
      </c>
      <c r="F50" s="35"/>
      <c r="G50" s="35"/>
      <c r="H50" s="35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108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3" t="s">
        <v>109</v>
      </c>
      <c r="F52" s="43"/>
      <c r="G52" s="43"/>
      <c r="H52" s="43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110</v>
      </c>
      <c r="D53" s="43"/>
      <c r="E53" s="43"/>
      <c r="F53" s="43"/>
      <c r="G53" s="43"/>
      <c r="H53" s="43"/>
      <c r="I53" s="43"/>
      <c r="J53" s="43"/>
      <c r="K53" s="43"/>
      <c r="L53" s="14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SO 01 - Pozemní komunikace</v>
      </c>
      <c r="F54" s="43"/>
      <c r="G54" s="43"/>
      <c r="H54" s="43"/>
      <c r="I54" s="43"/>
      <c r="J54" s="43"/>
      <c r="K54" s="43"/>
      <c r="L54" s="14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 xml:space="preserve"> </v>
      </c>
      <c r="G56" s="43"/>
      <c r="H56" s="43"/>
      <c r="I56" s="35" t="s">
        <v>23</v>
      </c>
      <c r="J56" s="75" t="str">
        <f>IF(J14="","",J14)</f>
        <v>19. 6. 2025</v>
      </c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5.15" customHeight="1">
      <c r="A58" s="41"/>
      <c r="B58" s="42"/>
      <c r="C58" s="35" t="s">
        <v>25</v>
      </c>
      <c r="D58" s="43"/>
      <c r="E58" s="43"/>
      <c r="F58" s="30" t="str">
        <f>E17</f>
        <v>Město Pelhřimov</v>
      </c>
      <c r="G58" s="43"/>
      <c r="H58" s="43"/>
      <c r="I58" s="35" t="s">
        <v>31</v>
      </c>
      <c r="J58" s="39" t="str">
        <f>E23</f>
        <v xml:space="preserve"> </v>
      </c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29</v>
      </c>
      <c r="D59" s="43"/>
      <c r="E59" s="43"/>
      <c r="F59" s="30" t="str">
        <f>IF(E20="","",E20)</f>
        <v>Vyplň údaj</v>
      </c>
      <c r="G59" s="43"/>
      <c r="H59" s="43"/>
      <c r="I59" s="35" t="s">
        <v>34</v>
      </c>
      <c r="J59" s="39" t="str">
        <f>E26</f>
        <v>Studio A s.r.o.</v>
      </c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4" t="s">
        <v>113</v>
      </c>
      <c r="D61" s="175"/>
      <c r="E61" s="175"/>
      <c r="F61" s="175"/>
      <c r="G61" s="175"/>
      <c r="H61" s="175"/>
      <c r="I61" s="175"/>
      <c r="J61" s="176" t="s">
        <v>114</v>
      </c>
      <c r="K61" s="175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7" t="s">
        <v>71</v>
      </c>
      <c r="D63" s="43"/>
      <c r="E63" s="43"/>
      <c r="F63" s="43"/>
      <c r="G63" s="43"/>
      <c r="H63" s="43"/>
      <c r="I63" s="43"/>
      <c r="J63" s="105">
        <f>J100</f>
        <v>0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115</v>
      </c>
    </row>
    <row r="64" s="9" customFormat="1" ht="24.96" customHeight="1">
      <c r="A64" s="9"/>
      <c r="B64" s="178"/>
      <c r="C64" s="179"/>
      <c r="D64" s="180" t="s">
        <v>116</v>
      </c>
      <c r="E64" s="181"/>
      <c r="F64" s="181"/>
      <c r="G64" s="181"/>
      <c r="H64" s="181"/>
      <c r="I64" s="181"/>
      <c r="J64" s="182">
        <f>J101</f>
        <v>0</v>
      </c>
      <c r="K64" s="179"/>
      <c r="L64" s="18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4"/>
      <c r="C65" s="128"/>
      <c r="D65" s="185" t="s">
        <v>117</v>
      </c>
      <c r="E65" s="186"/>
      <c r="F65" s="186"/>
      <c r="G65" s="186"/>
      <c r="H65" s="186"/>
      <c r="I65" s="186"/>
      <c r="J65" s="187">
        <f>J102</f>
        <v>0</v>
      </c>
      <c r="K65" s="128"/>
      <c r="L65" s="18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4"/>
      <c r="C66" s="128"/>
      <c r="D66" s="185" t="s">
        <v>118</v>
      </c>
      <c r="E66" s="186"/>
      <c r="F66" s="186"/>
      <c r="G66" s="186"/>
      <c r="H66" s="186"/>
      <c r="I66" s="186"/>
      <c r="J66" s="187">
        <f>J361</f>
        <v>0</v>
      </c>
      <c r="K66" s="128"/>
      <c r="L66" s="18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4"/>
      <c r="C67" s="128"/>
      <c r="D67" s="185" t="s">
        <v>119</v>
      </c>
      <c r="E67" s="186"/>
      <c r="F67" s="186"/>
      <c r="G67" s="186"/>
      <c r="H67" s="186"/>
      <c r="I67" s="186"/>
      <c r="J67" s="187">
        <f>J395</f>
        <v>0</v>
      </c>
      <c r="K67" s="128"/>
      <c r="L67" s="18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4"/>
      <c r="C68" s="128"/>
      <c r="D68" s="185" t="s">
        <v>120</v>
      </c>
      <c r="E68" s="186"/>
      <c r="F68" s="186"/>
      <c r="G68" s="186"/>
      <c r="H68" s="186"/>
      <c r="I68" s="186"/>
      <c r="J68" s="187">
        <f>J463</f>
        <v>0</v>
      </c>
      <c r="K68" s="128"/>
      <c r="L68" s="18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4"/>
      <c r="C69" s="128"/>
      <c r="D69" s="185" t="s">
        <v>121</v>
      </c>
      <c r="E69" s="186"/>
      <c r="F69" s="186"/>
      <c r="G69" s="186"/>
      <c r="H69" s="186"/>
      <c r="I69" s="186"/>
      <c r="J69" s="187">
        <f>J539</f>
        <v>0</v>
      </c>
      <c r="K69" s="128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8"/>
      <c r="D70" s="185" t="s">
        <v>122</v>
      </c>
      <c r="E70" s="186"/>
      <c r="F70" s="186"/>
      <c r="G70" s="186"/>
      <c r="H70" s="186"/>
      <c r="I70" s="186"/>
      <c r="J70" s="187">
        <f>J603</f>
        <v>0</v>
      </c>
      <c r="K70" s="128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4"/>
      <c r="C71" s="128"/>
      <c r="D71" s="185" t="s">
        <v>123</v>
      </c>
      <c r="E71" s="186"/>
      <c r="F71" s="186"/>
      <c r="G71" s="186"/>
      <c r="H71" s="186"/>
      <c r="I71" s="186"/>
      <c r="J71" s="187">
        <f>J808</f>
        <v>0</v>
      </c>
      <c r="K71" s="128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4"/>
      <c r="C72" s="128"/>
      <c r="D72" s="185" t="s">
        <v>124</v>
      </c>
      <c r="E72" s="186"/>
      <c r="F72" s="186"/>
      <c r="G72" s="186"/>
      <c r="H72" s="186"/>
      <c r="I72" s="186"/>
      <c r="J72" s="187">
        <f>J850</f>
        <v>0</v>
      </c>
      <c r="K72" s="128"/>
      <c r="L72" s="18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78"/>
      <c r="C73" s="179"/>
      <c r="D73" s="180" t="s">
        <v>125</v>
      </c>
      <c r="E73" s="181"/>
      <c r="F73" s="181"/>
      <c r="G73" s="181"/>
      <c r="H73" s="181"/>
      <c r="I73" s="181"/>
      <c r="J73" s="182">
        <f>J854</f>
        <v>0</v>
      </c>
      <c r="K73" s="179"/>
      <c r="L73" s="183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84"/>
      <c r="C74" s="128"/>
      <c r="D74" s="185" t="s">
        <v>126</v>
      </c>
      <c r="E74" s="186"/>
      <c r="F74" s="186"/>
      <c r="G74" s="186"/>
      <c r="H74" s="186"/>
      <c r="I74" s="186"/>
      <c r="J74" s="187">
        <f>J855</f>
        <v>0</v>
      </c>
      <c r="K74" s="128"/>
      <c r="L74" s="18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4"/>
      <c r="C75" s="128"/>
      <c r="D75" s="185" t="s">
        <v>127</v>
      </c>
      <c r="E75" s="186"/>
      <c r="F75" s="186"/>
      <c r="G75" s="186"/>
      <c r="H75" s="186"/>
      <c r="I75" s="186"/>
      <c r="J75" s="187">
        <f>J881</f>
        <v>0</v>
      </c>
      <c r="K75" s="128"/>
      <c r="L75" s="18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4"/>
      <c r="C76" s="128"/>
      <c r="D76" s="185" t="s">
        <v>128</v>
      </c>
      <c r="E76" s="186"/>
      <c r="F76" s="186"/>
      <c r="G76" s="186"/>
      <c r="H76" s="186"/>
      <c r="I76" s="186"/>
      <c r="J76" s="187">
        <f>J889</f>
        <v>0</v>
      </c>
      <c r="K76" s="128"/>
      <c r="L76" s="18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4"/>
      <c r="C77" s="128"/>
      <c r="D77" s="185" t="s">
        <v>129</v>
      </c>
      <c r="E77" s="186"/>
      <c r="F77" s="186"/>
      <c r="G77" s="186"/>
      <c r="H77" s="186"/>
      <c r="I77" s="186"/>
      <c r="J77" s="187">
        <f>J901</f>
        <v>0</v>
      </c>
      <c r="K77" s="128"/>
      <c r="L77" s="18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4"/>
      <c r="C78" s="128"/>
      <c r="D78" s="185" t="s">
        <v>130</v>
      </c>
      <c r="E78" s="186"/>
      <c r="F78" s="186"/>
      <c r="G78" s="186"/>
      <c r="H78" s="186"/>
      <c r="I78" s="186"/>
      <c r="J78" s="187">
        <f>J907</f>
        <v>0</v>
      </c>
      <c r="K78" s="128"/>
      <c r="L78" s="18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4" s="2" customFormat="1" ht="6.96" customHeight="1">
      <c r="A84" s="41"/>
      <c r="B84" s="64"/>
      <c r="C84" s="65"/>
      <c r="D84" s="65"/>
      <c r="E84" s="65"/>
      <c r="F84" s="65"/>
      <c r="G84" s="65"/>
      <c r="H84" s="65"/>
      <c r="I84" s="65"/>
      <c r="J84" s="65"/>
      <c r="K84" s="65"/>
      <c r="L84" s="14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24.96" customHeight="1">
      <c r="A85" s="41"/>
      <c r="B85" s="42"/>
      <c r="C85" s="26" t="s">
        <v>131</v>
      </c>
      <c r="D85" s="43"/>
      <c r="E85" s="43"/>
      <c r="F85" s="43"/>
      <c r="G85" s="43"/>
      <c r="H85" s="43"/>
      <c r="I85" s="43"/>
      <c r="J85" s="43"/>
      <c r="K85" s="43"/>
      <c r="L85" s="14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4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16</v>
      </c>
      <c r="D87" s="43"/>
      <c r="E87" s="43"/>
      <c r="F87" s="43"/>
      <c r="G87" s="43"/>
      <c r="H87" s="43"/>
      <c r="I87" s="43"/>
      <c r="J87" s="43"/>
      <c r="K87" s="43"/>
      <c r="L87" s="14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6.5" customHeight="1">
      <c r="A88" s="41"/>
      <c r="B88" s="42"/>
      <c r="C88" s="43"/>
      <c r="D88" s="43"/>
      <c r="E88" s="173" t="str">
        <f>E7</f>
        <v>Komunikace PZ Lhotka - silnice III/11249</v>
      </c>
      <c r="F88" s="35"/>
      <c r="G88" s="35"/>
      <c r="H88" s="35"/>
      <c r="I88" s="43"/>
      <c r="J88" s="43"/>
      <c r="K88" s="43"/>
      <c r="L88" s="14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1" customFormat="1" ht="12" customHeight="1">
      <c r="B89" s="24"/>
      <c r="C89" s="35" t="s">
        <v>108</v>
      </c>
      <c r="D89" s="25"/>
      <c r="E89" s="25"/>
      <c r="F89" s="25"/>
      <c r="G89" s="25"/>
      <c r="H89" s="25"/>
      <c r="I89" s="25"/>
      <c r="J89" s="25"/>
      <c r="K89" s="25"/>
      <c r="L89" s="23"/>
    </row>
    <row r="90" s="2" customFormat="1" ht="16.5" customHeight="1">
      <c r="A90" s="41"/>
      <c r="B90" s="42"/>
      <c r="C90" s="43"/>
      <c r="D90" s="43"/>
      <c r="E90" s="173" t="s">
        <v>109</v>
      </c>
      <c r="F90" s="43"/>
      <c r="G90" s="43"/>
      <c r="H90" s="43"/>
      <c r="I90" s="43"/>
      <c r="J90" s="43"/>
      <c r="K90" s="43"/>
      <c r="L90" s="148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2" customHeight="1">
      <c r="A91" s="41"/>
      <c r="B91" s="42"/>
      <c r="C91" s="35" t="s">
        <v>110</v>
      </c>
      <c r="D91" s="43"/>
      <c r="E91" s="43"/>
      <c r="F91" s="43"/>
      <c r="G91" s="43"/>
      <c r="H91" s="43"/>
      <c r="I91" s="43"/>
      <c r="J91" s="43"/>
      <c r="K91" s="43"/>
      <c r="L91" s="148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6.5" customHeight="1">
      <c r="A92" s="41"/>
      <c r="B92" s="42"/>
      <c r="C92" s="43"/>
      <c r="D92" s="43"/>
      <c r="E92" s="72" t="str">
        <f>E11</f>
        <v>SO 01 - Pozemní komunikace</v>
      </c>
      <c r="F92" s="43"/>
      <c r="G92" s="43"/>
      <c r="H92" s="43"/>
      <c r="I92" s="43"/>
      <c r="J92" s="43"/>
      <c r="K92" s="43"/>
      <c r="L92" s="148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6.96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8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2" customHeight="1">
      <c r="A94" s="41"/>
      <c r="B94" s="42"/>
      <c r="C94" s="35" t="s">
        <v>21</v>
      </c>
      <c r="D94" s="43"/>
      <c r="E94" s="43"/>
      <c r="F94" s="30" t="str">
        <f>F14</f>
        <v xml:space="preserve"> </v>
      </c>
      <c r="G94" s="43"/>
      <c r="H94" s="43"/>
      <c r="I94" s="35" t="s">
        <v>23</v>
      </c>
      <c r="J94" s="75" t="str">
        <f>IF(J14="","",J14)</f>
        <v>19. 6. 2025</v>
      </c>
      <c r="K94" s="43"/>
      <c r="L94" s="148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6.96" customHeight="1">
      <c r="A95" s="41"/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148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5.15" customHeight="1">
      <c r="A96" s="41"/>
      <c r="B96" s="42"/>
      <c r="C96" s="35" t="s">
        <v>25</v>
      </c>
      <c r="D96" s="43"/>
      <c r="E96" s="43"/>
      <c r="F96" s="30" t="str">
        <f>E17</f>
        <v>Město Pelhřimov</v>
      </c>
      <c r="G96" s="43"/>
      <c r="H96" s="43"/>
      <c r="I96" s="35" t="s">
        <v>31</v>
      </c>
      <c r="J96" s="39" t="str">
        <f>E23</f>
        <v xml:space="preserve"> </v>
      </c>
      <c r="K96" s="43"/>
      <c r="L96" s="148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15.15" customHeight="1">
      <c r="A97" s="41"/>
      <c r="B97" s="42"/>
      <c r="C97" s="35" t="s">
        <v>29</v>
      </c>
      <c r="D97" s="43"/>
      <c r="E97" s="43"/>
      <c r="F97" s="30" t="str">
        <f>IF(E20="","",E20)</f>
        <v>Vyplň údaj</v>
      </c>
      <c r="G97" s="43"/>
      <c r="H97" s="43"/>
      <c r="I97" s="35" t="s">
        <v>34</v>
      </c>
      <c r="J97" s="39" t="str">
        <f>E26</f>
        <v>Studio A s.r.o.</v>
      </c>
      <c r="K97" s="43"/>
      <c r="L97" s="148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10.32" customHeight="1">
      <c r="A98" s="41"/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148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11" customFormat="1" ht="29.28" customHeight="1">
      <c r="A99" s="189"/>
      <c r="B99" s="190"/>
      <c r="C99" s="191" t="s">
        <v>132</v>
      </c>
      <c r="D99" s="192" t="s">
        <v>58</v>
      </c>
      <c r="E99" s="192" t="s">
        <v>54</v>
      </c>
      <c r="F99" s="192" t="s">
        <v>55</v>
      </c>
      <c r="G99" s="192" t="s">
        <v>133</v>
      </c>
      <c r="H99" s="192" t="s">
        <v>134</v>
      </c>
      <c r="I99" s="192" t="s">
        <v>135</v>
      </c>
      <c r="J99" s="192" t="s">
        <v>114</v>
      </c>
      <c r="K99" s="193" t="s">
        <v>136</v>
      </c>
      <c r="L99" s="194"/>
      <c r="M99" s="95" t="s">
        <v>19</v>
      </c>
      <c r="N99" s="96" t="s">
        <v>43</v>
      </c>
      <c r="O99" s="96" t="s">
        <v>137</v>
      </c>
      <c r="P99" s="96" t="s">
        <v>138</v>
      </c>
      <c r="Q99" s="96" t="s">
        <v>139</v>
      </c>
      <c r="R99" s="96" t="s">
        <v>140</v>
      </c>
      <c r="S99" s="96" t="s">
        <v>141</v>
      </c>
      <c r="T99" s="97" t="s">
        <v>142</v>
      </c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</row>
    <row r="100" s="2" customFormat="1" ht="22.8" customHeight="1">
      <c r="A100" s="41"/>
      <c r="B100" s="42"/>
      <c r="C100" s="102" t="s">
        <v>143</v>
      </c>
      <c r="D100" s="43"/>
      <c r="E100" s="43"/>
      <c r="F100" s="43"/>
      <c r="G100" s="43"/>
      <c r="H100" s="43"/>
      <c r="I100" s="43"/>
      <c r="J100" s="195">
        <f>BK100</f>
        <v>0</v>
      </c>
      <c r="K100" s="43"/>
      <c r="L100" s="47"/>
      <c r="M100" s="98"/>
      <c r="N100" s="196"/>
      <c r="O100" s="99"/>
      <c r="P100" s="197">
        <f>P101+P854</f>
        <v>0</v>
      </c>
      <c r="Q100" s="99"/>
      <c r="R100" s="197">
        <f>R101+R854</f>
        <v>0</v>
      </c>
      <c r="S100" s="99"/>
      <c r="T100" s="198">
        <f>T101+T854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72</v>
      </c>
      <c r="AU100" s="20" t="s">
        <v>115</v>
      </c>
      <c r="BK100" s="199">
        <f>BK101+BK854</f>
        <v>0</v>
      </c>
    </row>
    <row r="101" s="12" customFormat="1" ht="25.92" customHeight="1">
      <c r="A101" s="12"/>
      <c r="B101" s="200"/>
      <c r="C101" s="201"/>
      <c r="D101" s="202" t="s">
        <v>72</v>
      </c>
      <c r="E101" s="203" t="s">
        <v>144</v>
      </c>
      <c r="F101" s="203" t="s">
        <v>145</v>
      </c>
      <c r="G101" s="201"/>
      <c r="H101" s="201"/>
      <c r="I101" s="204"/>
      <c r="J101" s="205">
        <f>BK101</f>
        <v>0</v>
      </c>
      <c r="K101" s="201"/>
      <c r="L101" s="206"/>
      <c r="M101" s="207"/>
      <c r="N101" s="208"/>
      <c r="O101" s="208"/>
      <c r="P101" s="209">
        <f>P102+P361+P395+P463+P539+P603+P808+P850</f>
        <v>0</v>
      </c>
      <c r="Q101" s="208"/>
      <c r="R101" s="209">
        <f>R102+R361+R395+R463+R539+R603+R808+R850</f>
        <v>0</v>
      </c>
      <c r="S101" s="208"/>
      <c r="T101" s="210">
        <f>T102+T361+T395+T463+T539+T603+T808+T850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1" t="s">
        <v>80</v>
      </c>
      <c r="AT101" s="212" t="s">
        <v>72</v>
      </c>
      <c r="AU101" s="212" t="s">
        <v>73</v>
      </c>
      <c r="AY101" s="211" t="s">
        <v>146</v>
      </c>
      <c r="BK101" s="213">
        <f>BK102+BK361+BK395+BK463+BK539+BK603+BK808+BK850</f>
        <v>0</v>
      </c>
    </row>
    <row r="102" s="12" customFormat="1" ht="22.8" customHeight="1">
      <c r="A102" s="12"/>
      <c r="B102" s="200"/>
      <c r="C102" s="201"/>
      <c r="D102" s="202" t="s">
        <v>72</v>
      </c>
      <c r="E102" s="214" t="s">
        <v>80</v>
      </c>
      <c r="F102" s="214" t="s">
        <v>147</v>
      </c>
      <c r="G102" s="201"/>
      <c r="H102" s="201"/>
      <c r="I102" s="204"/>
      <c r="J102" s="215">
        <f>BK102</f>
        <v>0</v>
      </c>
      <c r="K102" s="201"/>
      <c r="L102" s="206"/>
      <c r="M102" s="207"/>
      <c r="N102" s="208"/>
      <c r="O102" s="208"/>
      <c r="P102" s="209">
        <f>SUM(P103:P360)</f>
        <v>0</v>
      </c>
      <c r="Q102" s="208"/>
      <c r="R102" s="209">
        <f>SUM(R103:R360)</f>
        <v>0</v>
      </c>
      <c r="S102" s="208"/>
      <c r="T102" s="210">
        <f>SUM(T103:T360)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1" t="s">
        <v>80</v>
      </c>
      <c r="AT102" s="212" t="s">
        <v>72</v>
      </c>
      <c r="AU102" s="212" t="s">
        <v>80</v>
      </c>
      <c r="AY102" s="211" t="s">
        <v>146</v>
      </c>
      <c r="BK102" s="213">
        <f>SUM(BK103:BK360)</f>
        <v>0</v>
      </c>
    </row>
    <row r="103" s="2" customFormat="1" ht="33" customHeight="1">
      <c r="A103" s="41"/>
      <c r="B103" s="42"/>
      <c r="C103" s="216" t="s">
        <v>80</v>
      </c>
      <c r="D103" s="216" t="s">
        <v>148</v>
      </c>
      <c r="E103" s="217" t="s">
        <v>149</v>
      </c>
      <c r="F103" s="218" t="s">
        <v>150</v>
      </c>
      <c r="G103" s="219" t="s">
        <v>151</v>
      </c>
      <c r="H103" s="220">
        <v>115.14</v>
      </c>
      <c r="I103" s="221"/>
      <c r="J103" s="222">
        <f>ROUND(I103*H103,2)</f>
        <v>0</v>
      </c>
      <c r="K103" s="218" t="s">
        <v>152</v>
      </c>
      <c r="L103" s="47"/>
      <c r="M103" s="223" t="s">
        <v>19</v>
      </c>
      <c r="N103" s="224" t="s">
        <v>44</v>
      </c>
      <c r="O103" s="87"/>
      <c r="P103" s="225">
        <f>O103*H103</f>
        <v>0</v>
      </c>
      <c r="Q103" s="225">
        <v>0</v>
      </c>
      <c r="R103" s="225">
        <f>Q103*H103</f>
        <v>0</v>
      </c>
      <c r="S103" s="225">
        <v>0</v>
      </c>
      <c r="T103" s="226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7" t="s">
        <v>153</v>
      </c>
      <c r="AT103" s="227" t="s">
        <v>148</v>
      </c>
      <c r="AU103" s="227" t="s">
        <v>86</v>
      </c>
      <c r="AY103" s="20" t="s">
        <v>146</v>
      </c>
      <c r="BE103" s="228">
        <f>IF(N103="základní",J103,0)</f>
        <v>0</v>
      </c>
      <c r="BF103" s="228">
        <f>IF(N103="snížená",J103,0)</f>
        <v>0</v>
      </c>
      <c r="BG103" s="228">
        <f>IF(N103="zákl. přenesená",J103,0)</f>
        <v>0</v>
      </c>
      <c r="BH103" s="228">
        <f>IF(N103="sníž. přenesená",J103,0)</f>
        <v>0</v>
      </c>
      <c r="BI103" s="228">
        <f>IF(N103="nulová",J103,0)</f>
        <v>0</v>
      </c>
      <c r="BJ103" s="20" t="s">
        <v>80</v>
      </c>
      <c r="BK103" s="228">
        <f>ROUND(I103*H103,2)</f>
        <v>0</v>
      </c>
      <c r="BL103" s="20" t="s">
        <v>153</v>
      </c>
      <c r="BM103" s="227" t="s">
        <v>86</v>
      </c>
    </row>
    <row r="104" s="2" customFormat="1">
      <c r="A104" s="41"/>
      <c r="B104" s="42"/>
      <c r="C104" s="43"/>
      <c r="D104" s="229" t="s">
        <v>154</v>
      </c>
      <c r="E104" s="43"/>
      <c r="F104" s="230" t="s">
        <v>150</v>
      </c>
      <c r="G104" s="43"/>
      <c r="H104" s="43"/>
      <c r="I104" s="231"/>
      <c r="J104" s="43"/>
      <c r="K104" s="43"/>
      <c r="L104" s="47"/>
      <c r="M104" s="232"/>
      <c r="N104" s="233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154</v>
      </c>
      <c r="AU104" s="20" t="s">
        <v>86</v>
      </c>
    </row>
    <row r="105" s="2" customFormat="1">
      <c r="A105" s="41"/>
      <c r="B105" s="42"/>
      <c r="C105" s="43"/>
      <c r="D105" s="234" t="s">
        <v>155</v>
      </c>
      <c r="E105" s="43"/>
      <c r="F105" s="235" t="s">
        <v>156</v>
      </c>
      <c r="G105" s="43"/>
      <c r="H105" s="43"/>
      <c r="I105" s="231"/>
      <c r="J105" s="43"/>
      <c r="K105" s="43"/>
      <c r="L105" s="47"/>
      <c r="M105" s="232"/>
      <c r="N105" s="233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155</v>
      </c>
      <c r="AU105" s="20" t="s">
        <v>86</v>
      </c>
    </row>
    <row r="106" s="13" customFormat="1">
      <c r="A106" s="13"/>
      <c r="B106" s="236"/>
      <c r="C106" s="237"/>
      <c r="D106" s="229" t="s">
        <v>157</v>
      </c>
      <c r="E106" s="238" t="s">
        <v>19</v>
      </c>
      <c r="F106" s="239" t="s">
        <v>158</v>
      </c>
      <c r="G106" s="237"/>
      <c r="H106" s="240">
        <v>115.14</v>
      </c>
      <c r="I106" s="241"/>
      <c r="J106" s="237"/>
      <c r="K106" s="237"/>
      <c r="L106" s="242"/>
      <c r="M106" s="243"/>
      <c r="N106" s="244"/>
      <c r="O106" s="244"/>
      <c r="P106" s="244"/>
      <c r="Q106" s="244"/>
      <c r="R106" s="244"/>
      <c r="S106" s="244"/>
      <c r="T106" s="24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6" t="s">
        <v>157</v>
      </c>
      <c r="AU106" s="246" t="s">
        <v>86</v>
      </c>
      <c r="AV106" s="13" t="s">
        <v>86</v>
      </c>
      <c r="AW106" s="13" t="s">
        <v>33</v>
      </c>
      <c r="AX106" s="13" t="s">
        <v>73</v>
      </c>
      <c r="AY106" s="246" t="s">
        <v>146</v>
      </c>
    </row>
    <row r="107" s="14" customFormat="1">
      <c r="A107" s="14"/>
      <c r="B107" s="247"/>
      <c r="C107" s="248"/>
      <c r="D107" s="229" t="s">
        <v>157</v>
      </c>
      <c r="E107" s="249" t="s">
        <v>19</v>
      </c>
      <c r="F107" s="250" t="s">
        <v>159</v>
      </c>
      <c r="G107" s="248"/>
      <c r="H107" s="249" t="s">
        <v>19</v>
      </c>
      <c r="I107" s="251"/>
      <c r="J107" s="248"/>
      <c r="K107" s="248"/>
      <c r="L107" s="252"/>
      <c r="M107" s="253"/>
      <c r="N107" s="254"/>
      <c r="O107" s="254"/>
      <c r="P107" s="254"/>
      <c r="Q107" s="254"/>
      <c r="R107" s="254"/>
      <c r="S107" s="254"/>
      <c r="T107" s="25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6" t="s">
        <v>157</v>
      </c>
      <c r="AU107" s="256" t="s">
        <v>86</v>
      </c>
      <c r="AV107" s="14" t="s">
        <v>80</v>
      </c>
      <c r="AW107" s="14" t="s">
        <v>33</v>
      </c>
      <c r="AX107" s="14" t="s">
        <v>73</v>
      </c>
      <c r="AY107" s="256" t="s">
        <v>146</v>
      </c>
    </row>
    <row r="108" s="14" customFormat="1">
      <c r="A108" s="14"/>
      <c r="B108" s="247"/>
      <c r="C108" s="248"/>
      <c r="D108" s="229" t="s">
        <v>157</v>
      </c>
      <c r="E108" s="249" t="s">
        <v>19</v>
      </c>
      <c r="F108" s="250" t="s">
        <v>160</v>
      </c>
      <c r="G108" s="248"/>
      <c r="H108" s="249" t="s">
        <v>19</v>
      </c>
      <c r="I108" s="251"/>
      <c r="J108" s="248"/>
      <c r="K108" s="248"/>
      <c r="L108" s="252"/>
      <c r="M108" s="253"/>
      <c r="N108" s="254"/>
      <c r="O108" s="254"/>
      <c r="P108" s="254"/>
      <c r="Q108" s="254"/>
      <c r="R108" s="254"/>
      <c r="S108" s="254"/>
      <c r="T108" s="25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6" t="s">
        <v>157</v>
      </c>
      <c r="AU108" s="256" t="s">
        <v>86</v>
      </c>
      <c r="AV108" s="14" t="s">
        <v>80</v>
      </c>
      <c r="AW108" s="14" t="s">
        <v>33</v>
      </c>
      <c r="AX108" s="14" t="s">
        <v>73</v>
      </c>
      <c r="AY108" s="256" t="s">
        <v>146</v>
      </c>
    </row>
    <row r="109" s="15" customFormat="1">
      <c r="A109" s="15"/>
      <c r="B109" s="257"/>
      <c r="C109" s="258"/>
      <c r="D109" s="229" t="s">
        <v>157</v>
      </c>
      <c r="E109" s="259" t="s">
        <v>19</v>
      </c>
      <c r="F109" s="260" t="s">
        <v>161</v>
      </c>
      <c r="G109" s="258"/>
      <c r="H109" s="261">
        <v>115.14</v>
      </c>
      <c r="I109" s="262"/>
      <c r="J109" s="258"/>
      <c r="K109" s="258"/>
      <c r="L109" s="263"/>
      <c r="M109" s="264"/>
      <c r="N109" s="265"/>
      <c r="O109" s="265"/>
      <c r="P109" s="265"/>
      <c r="Q109" s="265"/>
      <c r="R109" s="265"/>
      <c r="S109" s="265"/>
      <c r="T109" s="266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67" t="s">
        <v>157</v>
      </c>
      <c r="AU109" s="267" t="s">
        <v>86</v>
      </c>
      <c r="AV109" s="15" t="s">
        <v>153</v>
      </c>
      <c r="AW109" s="15" t="s">
        <v>33</v>
      </c>
      <c r="AX109" s="15" t="s">
        <v>80</v>
      </c>
      <c r="AY109" s="267" t="s">
        <v>146</v>
      </c>
    </row>
    <row r="110" s="2" customFormat="1" ht="24.15" customHeight="1">
      <c r="A110" s="41"/>
      <c r="B110" s="42"/>
      <c r="C110" s="216" t="s">
        <v>86</v>
      </c>
      <c r="D110" s="216" t="s">
        <v>148</v>
      </c>
      <c r="E110" s="217" t="s">
        <v>162</v>
      </c>
      <c r="F110" s="218" t="s">
        <v>163</v>
      </c>
      <c r="G110" s="219" t="s">
        <v>151</v>
      </c>
      <c r="H110" s="220">
        <v>540.17999999999995</v>
      </c>
      <c r="I110" s="221"/>
      <c r="J110" s="222">
        <f>ROUND(I110*H110,2)</f>
        <v>0</v>
      </c>
      <c r="K110" s="218" t="s">
        <v>152</v>
      </c>
      <c r="L110" s="47"/>
      <c r="M110" s="223" t="s">
        <v>19</v>
      </c>
      <c r="N110" s="224" t="s">
        <v>44</v>
      </c>
      <c r="O110" s="87"/>
      <c r="P110" s="225">
        <f>O110*H110</f>
        <v>0</v>
      </c>
      <c r="Q110" s="225">
        <v>0</v>
      </c>
      <c r="R110" s="225">
        <f>Q110*H110</f>
        <v>0</v>
      </c>
      <c r="S110" s="225">
        <v>0</v>
      </c>
      <c r="T110" s="226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27" t="s">
        <v>153</v>
      </c>
      <c r="AT110" s="227" t="s">
        <v>148</v>
      </c>
      <c r="AU110" s="227" t="s">
        <v>86</v>
      </c>
      <c r="AY110" s="20" t="s">
        <v>146</v>
      </c>
      <c r="BE110" s="228">
        <f>IF(N110="základní",J110,0)</f>
        <v>0</v>
      </c>
      <c r="BF110" s="228">
        <f>IF(N110="snížená",J110,0)</f>
        <v>0</v>
      </c>
      <c r="BG110" s="228">
        <f>IF(N110="zákl. přenesená",J110,0)</f>
        <v>0</v>
      </c>
      <c r="BH110" s="228">
        <f>IF(N110="sníž. přenesená",J110,0)</f>
        <v>0</v>
      </c>
      <c r="BI110" s="228">
        <f>IF(N110="nulová",J110,0)</f>
        <v>0</v>
      </c>
      <c r="BJ110" s="20" t="s">
        <v>80</v>
      </c>
      <c r="BK110" s="228">
        <f>ROUND(I110*H110,2)</f>
        <v>0</v>
      </c>
      <c r="BL110" s="20" t="s">
        <v>153</v>
      </c>
      <c r="BM110" s="227" t="s">
        <v>153</v>
      </c>
    </row>
    <row r="111" s="2" customFormat="1">
      <c r="A111" s="41"/>
      <c r="B111" s="42"/>
      <c r="C111" s="43"/>
      <c r="D111" s="229" t="s">
        <v>154</v>
      </c>
      <c r="E111" s="43"/>
      <c r="F111" s="230" t="s">
        <v>163</v>
      </c>
      <c r="G111" s="43"/>
      <c r="H111" s="43"/>
      <c r="I111" s="231"/>
      <c r="J111" s="43"/>
      <c r="K111" s="43"/>
      <c r="L111" s="47"/>
      <c r="M111" s="232"/>
      <c r="N111" s="233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154</v>
      </c>
      <c r="AU111" s="20" t="s">
        <v>86</v>
      </c>
    </row>
    <row r="112" s="2" customFormat="1">
      <c r="A112" s="41"/>
      <c r="B112" s="42"/>
      <c r="C112" s="43"/>
      <c r="D112" s="234" t="s">
        <v>155</v>
      </c>
      <c r="E112" s="43"/>
      <c r="F112" s="235" t="s">
        <v>164</v>
      </c>
      <c r="G112" s="43"/>
      <c r="H112" s="43"/>
      <c r="I112" s="231"/>
      <c r="J112" s="43"/>
      <c r="K112" s="43"/>
      <c r="L112" s="47"/>
      <c r="M112" s="232"/>
      <c r="N112" s="233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155</v>
      </c>
      <c r="AU112" s="20" t="s">
        <v>86</v>
      </c>
    </row>
    <row r="113" s="13" customFormat="1">
      <c r="A113" s="13"/>
      <c r="B113" s="236"/>
      <c r="C113" s="237"/>
      <c r="D113" s="229" t="s">
        <v>157</v>
      </c>
      <c r="E113" s="238" t="s">
        <v>19</v>
      </c>
      <c r="F113" s="239" t="s">
        <v>165</v>
      </c>
      <c r="G113" s="237"/>
      <c r="H113" s="240">
        <v>540.17999999999995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6" t="s">
        <v>157</v>
      </c>
      <c r="AU113" s="246" t="s">
        <v>86</v>
      </c>
      <c r="AV113" s="13" t="s">
        <v>86</v>
      </c>
      <c r="AW113" s="13" t="s">
        <v>33</v>
      </c>
      <c r="AX113" s="13" t="s">
        <v>73</v>
      </c>
      <c r="AY113" s="246" t="s">
        <v>146</v>
      </c>
    </row>
    <row r="114" s="15" customFormat="1">
      <c r="A114" s="15"/>
      <c r="B114" s="257"/>
      <c r="C114" s="258"/>
      <c r="D114" s="229" t="s">
        <v>157</v>
      </c>
      <c r="E114" s="259" t="s">
        <v>19</v>
      </c>
      <c r="F114" s="260" t="s">
        <v>161</v>
      </c>
      <c r="G114" s="258"/>
      <c r="H114" s="261">
        <v>540.17999999999995</v>
      </c>
      <c r="I114" s="262"/>
      <c r="J114" s="258"/>
      <c r="K114" s="258"/>
      <c r="L114" s="263"/>
      <c r="M114" s="264"/>
      <c r="N114" s="265"/>
      <c r="O114" s="265"/>
      <c r="P114" s="265"/>
      <c r="Q114" s="265"/>
      <c r="R114" s="265"/>
      <c r="S114" s="265"/>
      <c r="T114" s="266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67" t="s">
        <v>157</v>
      </c>
      <c r="AU114" s="267" t="s">
        <v>86</v>
      </c>
      <c r="AV114" s="15" t="s">
        <v>153</v>
      </c>
      <c r="AW114" s="15" t="s">
        <v>33</v>
      </c>
      <c r="AX114" s="15" t="s">
        <v>80</v>
      </c>
      <c r="AY114" s="267" t="s">
        <v>146</v>
      </c>
    </row>
    <row r="115" s="2" customFormat="1" ht="24.15" customHeight="1">
      <c r="A115" s="41"/>
      <c r="B115" s="42"/>
      <c r="C115" s="216" t="s">
        <v>93</v>
      </c>
      <c r="D115" s="216" t="s">
        <v>148</v>
      </c>
      <c r="E115" s="217" t="s">
        <v>166</v>
      </c>
      <c r="F115" s="218" t="s">
        <v>167</v>
      </c>
      <c r="G115" s="219" t="s">
        <v>151</v>
      </c>
      <c r="H115" s="220">
        <v>27.66</v>
      </c>
      <c r="I115" s="221"/>
      <c r="J115" s="222">
        <f>ROUND(I115*H115,2)</f>
        <v>0</v>
      </c>
      <c r="K115" s="218" t="s">
        <v>152</v>
      </c>
      <c r="L115" s="47"/>
      <c r="M115" s="223" t="s">
        <v>19</v>
      </c>
      <c r="N115" s="224" t="s">
        <v>44</v>
      </c>
      <c r="O115" s="87"/>
      <c r="P115" s="225">
        <f>O115*H115</f>
        <v>0</v>
      </c>
      <c r="Q115" s="225">
        <v>0</v>
      </c>
      <c r="R115" s="225">
        <f>Q115*H115</f>
        <v>0</v>
      </c>
      <c r="S115" s="225">
        <v>0</v>
      </c>
      <c r="T115" s="226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27" t="s">
        <v>153</v>
      </c>
      <c r="AT115" s="227" t="s">
        <v>148</v>
      </c>
      <c r="AU115" s="227" t="s">
        <v>86</v>
      </c>
      <c r="AY115" s="20" t="s">
        <v>146</v>
      </c>
      <c r="BE115" s="228">
        <f>IF(N115="základní",J115,0)</f>
        <v>0</v>
      </c>
      <c r="BF115" s="228">
        <f>IF(N115="snížená",J115,0)</f>
        <v>0</v>
      </c>
      <c r="BG115" s="228">
        <f>IF(N115="zákl. přenesená",J115,0)</f>
        <v>0</v>
      </c>
      <c r="BH115" s="228">
        <f>IF(N115="sníž. přenesená",J115,0)</f>
        <v>0</v>
      </c>
      <c r="BI115" s="228">
        <f>IF(N115="nulová",J115,0)</f>
        <v>0</v>
      </c>
      <c r="BJ115" s="20" t="s">
        <v>80</v>
      </c>
      <c r="BK115" s="228">
        <f>ROUND(I115*H115,2)</f>
        <v>0</v>
      </c>
      <c r="BL115" s="20" t="s">
        <v>153</v>
      </c>
      <c r="BM115" s="227" t="s">
        <v>168</v>
      </c>
    </row>
    <row r="116" s="2" customFormat="1">
      <c r="A116" s="41"/>
      <c r="B116" s="42"/>
      <c r="C116" s="43"/>
      <c r="D116" s="229" t="s">
        <v>154</v>
      </c>
      <c r="E116" s="43"/>
      <c r="F116" s="230" t="s">
        <v>167</v>
      </c>
      <c r="G116" s="43"/>
      <c r="H116" s="43"/>
      <c r="I116" s="231"/>
      <c r="J116" s="43"/>
      <c r="K116" s="43"/>
      <c r="L116" s="47"/>
      <c r="M116" s="232"/>
      <c r="N116" s="233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154</v>
      </c>
      <c r="AU116" s="20" t="s">
        <v>86</v>
      </c>
    </row>
    <row r="117" s="2" customFormat="1">
      <c r="A117" s="41"/>
      <c r="B117" s="42"/>
      <c r="C117" s="43"/>
      <c r="D117" s="234" t="s">
        <v>155</v>
      </c>
      <c r="E117" s="43"/>
      <c r="F117" s="235" t="s">
        <v>169</v>
      </c>
      <c r="G117" s="43"/>
      <c r="H117" s="43"/>
      <c r="I117" s="231"/>
      <c r="J117" s="43"/>
      <c r="K117" s="43"/>
      <c r="L117" s="47"/>
      <c r="M117" s="232"/>
      <c r="N117" s="233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155</v>
      </c>
      <c r="AU117" s="20" t="s">
        <v>86</v>
      </c>
    </row>
    <row r="118" s="13" customFormat="1">
      <c r="A118" s="13"/>
      <c r="B118" s="236"/>
      <c r="C118" s="237"/>
      <c r="D118" s="229" t="s">
        <v>157</v>
      </c>
      <c r="E118" s="238" t="s">
        <v>19</v>
      </c>
      <c r="F118" s="239" t="s">
        <v>170</v>
      </c>
      <c r="G118" s="237"/>
      <c r="H118" s="240">
        <v>27.66</v>
      </c>
      <c r="I118" s="241"/>
      <c r="J118" s="237"/>
      <c r="K118" s="237"/>
      <c r="L118" s="242"/>
      <c r="M118" s="243"/>
      <c r="N118" s="244"/>
      <c r="O118" s="244"/>
      <c r="P118" s="244"/>
      <c r="Q118" s="244"/>
      <c r="R118" s="244"/>
      <c r="S118" s="244"/>
      <c r="T118" s="24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6" t="s">
        <v>157</v>
      </c>
      <c r="AU118" s="246" t="s">
        <v>86</v>
      </c>
      <c r="AV118" s="13" t="s">
        <v>86</v>
      </c>
      <c r="AW118" s="13" t="s">
        <v>33</v>
      </c>
      <c r="AX118" s="13" t="s">
        <v>73</v>
      </c>
      <c r="AY118" s="246" t="s">
        <v>146</v>
      </c>
    </row>
    <row r="119" s="15" customFormat="1">
      <c r="A119" s="15"/>
      <c r="B119" s="257"/>
      <c r="C119" s="258"/>
      <c r="D119" s="229" t="s">
        <v>157</v>
      </c>
      <c r="E119" s="259" t="s">
        <v>19</v>
      </c>
      <c r="F119" s="260" t="s">
        <v>161</v>
      </c>
      <c r="G119" s="258"/>
      <c r="H119" s="261">
        <v>27.66</v>
      </c>
      <c r="I119" s="262"/>
      <c r="J119" s="258"/>
      <c r="K119" s="258"/>
      <c r="L119" s="263"/>
      <c r="M119" s="264"/>
      <c r="N119" s="265"/>
      <c r="O119" s="265"/>
      <c r="P119" s="265"/>
      <c r="Q119" s="265"/>
      <c r="R119" s="265"/>
      <c r="S119" s="265"/>
      <c r="T119" s="266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67" t="s">
        <v>157</v>
      </c>
      <c r="AU119" s="267" t="s">
        <v>86</v>
      </c>
      <c r="AV119" s="15" t="s">
        <v>153</v>
      </c>
      <c r="AW119" s="15" t="s">
        <v>33</v>
      </c>
      <c r="AX119" s="15" t="s">
        <v>80</v>
      </c>
      <c r="AY119" s="267" t="s">
        <v>146</v>
      </c>
    </row>
    <row r="120" s="2" customFormat="1" ht="24.15" customHeight="1">
      <c r="A120" s="41"/>
      <c r="B120" s="42"/>
      <c r="C120" s="216" t="s">
        <v>153</v>
      </c>
      <c r="D120" s="216" t="s">
        <v>148</v>
      </c>
      <c r="E120" s="217" t="s">
        <v>171</v>
      </c>
      <c r="F120" s="218" t="s">
        <v>172</v>
      </c>
      <c r="G120" s="219" t="s">
        <v>151</v>
      </c>
      <c r="H120" s="220">
        <v>115.14</v>
      </c>
      <c r="I120" s="221"/>
      <c r="J120" s="222">
        <f>ROUND(I120*H120,2)</f>
        <v>0</v>
      </c>
      <c r="K120" s="218" t="s">
        <v>152</v>
      </c>
      <c r="L120" s="47"/>
      <c r="M120" s="223" t="s">
        <v>19</v>
      </c>
      <c r="N120" s="224" t="s">
        <v>44</v>
      </c>
      <c r="O120" s="87"/>
      <c r="P120" s="225">
        <f>O120*H120</f>
        <v>0</v>
      </c>
      <c r="Q120" s="225">
        <v>0</v>
      </c>
      <c r="R120" s="225">
        <f>Q120*H120</f>
        <v>0</v>
      </c>
      <c r="S120" s="225">
        <v>0</v>
      </c>
      <c r="T120" s="226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7" t="s">
        <v>153</v>
      </c>
      <c r="AT120" s="227" t="s">
        <v>148</v>
      </c>
      <c r="AU120" s="227" t="s">
        <v>86</v>
      </c>
      <c r="AY120" s="20" t="s">
        <v>146</v>
      </c>
      <c r="BE120" s="228">
        <f>IF(N120="základní",J120,0)</f>
        <v>0</v>
      </c>
      <c r="BF120" s="228">
        <f>IF(N120="snížená",J120,0)</f>
        <v>0</v>
      </c>
      <c r="BG120" s="228">
        <f>IF(N120="zákl. přenesená",J120,0)</f>
        <v>0</v>
      </c>
      <c r="BH120" s="228">
        <f>IF(N120="sníž. přenesená",J120,0)</f>
        <v>0</v>
      </c>
      <c r="BI120" s="228">
        <f>IF(N120="nulová",J120,0)</f>
        <v>0</v>
      </c>
      <c r="BJ120" s="20" t="s">
        <v>80</v>
      </c>
      <c r="BK120" s="228">
        <f>ROUND(I120*H120,2)</f>
        <v>0</v>
      </c>
      <c r="BL120" s="20" t="s">
        <v>153</v>
      </c>
      <c r="BM120" s="227" t="s">
        <v>173</v>
      </c>
    </row>
    <row r="121" s="2" customFormat="1">
      <c r="A121" s="41"/>
      <c r="B121" s="42"/>
      <c r="C121" s="43"/>
      <c r="D121" s="229" t="s">
        <v>154</v>
      </c>
      <c r="E121" s="43"/>
      <c r="F121" s="230" t="s">
        <v>172</v>
      </c>
      <c r="G121" s="43"/>
      <c r="H121" s="43"/>
      <c r="I121" s="231"/>
      <c r="J121" s="43"/>
      <c r="K121" s="43"/>
      <c r="L121" s="47"/>
      <c r="M121" s="232"/>
      <c r="N121" s="233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154</v>
      </c>
      <c r="AU121" s="20" t="s">
        <v>86</v>
      </c>
    </row>
    <row r="122" s="2" customFormat="1">
      <c r="A122" s="41"/>
      <c r="B122" s="42"/>
      <c r="C122" s="43"/>
      <c r="D122" s="234" t="s">
        <v>155</v>
      </c>
      <c r="E122" s="43"/>
      <c r="F122" s="235" t="s">
        <v>174</v>
      </c>
      <c r="G122" s="43"/>
      <c r="H122" s="43"/>
      <c r="I122" s="231"/>
      <c r="J122" s="43"/>
      <c r="K122" s="43"/>
      <c r="L122" s="47"/>
      <c r="M122" s="232"/>
      <c r="N122" s="233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155</v>
      </c>
      <c r="AU122" s="20" t="s">
        <v>86</v>
      </c>
    </row>
    <row r="123" s="13" customFormat="1">
      <c r="A123" s="13"/>
      <c r="B123" s="236"/>
      <c r="C123" s="237"/>
      <c r="D123" s="229" t="s">
        <v>157</v>
      </c>
      <c r="E123" s="238" t="s">
        <v>19</v>
      </c>
      <c r="F123" s="239" t="s">
        <v>175</v>
      </c>
      <c r="G123" s="237"/>
      <c r="H123" s="240">
        <v>115.14</v>
      </c>
      <c r="I123" s="241"/>
      <c r="J123" s="237"/>
      <c r="K123" s="237"/>
      <c r="L123" s="242"/>
      <c r="M123" s="243"/>
      <c r="N123" s="244"/>
      <c r="O123" s="244"/>
      <c r="P123" s="244"/>
      <c r="Q123" s="244"/>
      <c r="R123" s="244"/>
      <c r="S123" s="244"/>
      <c r="T123" s="24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6" t="s">
        <v>157</v>
      </c>
      <c r="AU123" s="246" t="s">
        <v>86</v>
      </c>
      <c r="AV123" s="13" t="s">
        <v>86</v>
      </c>
      <c r="AW123" s="13" t="s">
        <v>33</v>
      </c>
      <c r="AX123" s="13" t="s">
        <v>73</v>
      </c>
      <c r="AY123" s="246" t="s">
        <v>146</v>
      </c>
    </row>
    <row r="124" s="15" customFormat="1">
      <c r="A124" s="15"/>
      <c r="B124" s="257"/>
      <c r="C124" s="258"/>
      <c r="D124" s="229" t="s">
        <v>157</v>
      </c>
      <c r="E124" s="259" t="s">
        <v>19</v>
      </c>
      <c r="F124" s="260" t="s">
        <v>161</v>
      </c>
      <c r="G124" s="258"/>
      <c r="H124" s="261">
        <v>115.14</v>
      </c>
      <c r="I124" s="262"/>
      <c r="J124" s="258"/>
      <c r="K124" s="258"/>
      <c r="L124" s="263"/>
      <c r="M124" s="264"/>
      <c r="N124" s="265"/>
      <c r="O124" s="265"/>
      <c r="P124" s="265"/>
      <c r="Q124" s="265"/>
      <c r="R124" s="265"/>
      <c r="S124" s="265"/>
      <c r="T124" s="266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7" t="s">
        <v>157</v>
      </c>
      <c r="AU124" s="267" t="s">
        <v>86</v>
      </c>
      <c r="AV124" s="15" t="s">
        <v>153</v>
      </c>
      <c r="AW124" s="15" t="s">
        <v>33</v>
      </c>
      <c r="AX124" s="15" t="s">
        <v>80</v>
      </c>
      <c r="AY124" s="267" t="s">
        <v>146</v>
      </c>
    </row>
    <row r="125" s="2" customFormat="1" ht="16.5" customHeight="1">
      <c r="A125" s="41"/>
      <c r="B125" s="42"/>
      <c r="C125" s="216" t="s">
        <v>176</v>
      </c>
      <c r="D125" s="216" t="s">
        <v>148</v>
      </c>
      <c r="E125" s="217" t="s">
        <v>177</v>
      </c>
      <c r="F125" s="218" t="s">
        <v>178</v>
      </c>
      <c r="G125" s="219" t="s">
        <v>179</v>
      </c>
      <c r="H125" s="220">
        <v>2.3999999999999999</v>
      </c>
      <c r="I125" s="221"/>
      <c r="J125" s="222">
        <f>ROUND(I125*H125,2)</f>
        <v>0</v>
      </c>
      <c r="K125" s="218" t="s">
        <v>152</v>
      </c>
      <c r="L125" s="47"/>
      <c r="M125" s="223" t="s">
        <v>19</v>
      </c>
      <c r="N125" s="224" t="s">
        <v>44</v>
      </c>
      <c r="O125" s="87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7" t="s">
        <v>153</v>
      </c>
      <c r="AT125" s="227" t="s">
        <v>148</v>
      </c>
      <c r="AU125" s="227" t="s">
        <v>86</v>
      </c>
      <c r="AY125" s="20" t="s">
        <v>146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20" t="s">
        <v>80</v>
      </c>
      <c r="BK125" s="228">
        <f>ROUND(I125*H125,2)</f>
        <v>0</v>
      </c>
      <c r="BL125" s="20" t="s">
        <v>153</v>
      </c>
      <c r="BM125" s="227" t="s">
        <v>180</v>
      </c>
    </row>
    <row r="126" s="2" customFormat="1">
      <c r="A126" s="41"/>
      <c r="B126" s="42"/>
      <c r="C126" s="43"/>
      <c r="D126" s="229" t="s">
        <v>154</v>
      </c>
      <c r="E126" s="43"/>
      <c r="F126" s="230" t="s">
        <v>178</v>
      </c>
      <c r="G126" s="43"/>
      <c r="H126" s="43"/>
      <c r="I126" s="231"/>
      <c r="J126" s="43"/>
      <c r="K126" s="43"/>
      <c r="L126" s="47"/>
      <c r="M126" s="232"/>
      <c r="N126" s="233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154</v>
      </c>
      <c r="AU126" s="20" t="s">
        <v>86</v>
      </c>
    </row>
    <row r="127" s="2" customFormat="1">
      <c r="A127" s="41"/>
      <c r="B127" s="42"/>
      <c r="C127" s="43"/>
      <c r="D127" s="234" t="s">
        <v>155</v>
      </c>
      <c r="E127" s="43"/>
      <c r="F127" s="235" t="s">
        <v>181</v>
      </c>
      <c r="G127" s="43"/>
      <c r="H127" s="43"/>
      <c r="I127" s="231"/>
      <c r="J127" s="43"/>
      <c r="K127" s="43"/>
      <c r="L127" s="47"/>
      <c r="M127" s="232"/>
      <c r="N127" s="233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155</v>
      </c>
      <c r="AU127" s="20" t="s">
        <v>86</v>
      </c>
    </row>
    <row r="128" s="13" customFormat="1">
      <c r="A128" s="13"/>
      <c r="B128" s="236"/>
      <c r="C128" s="237"/>
      <c r="D128" s="229" t="s">
        <v>157</v>
      </c>
      <c r="E128" s="238" t="s">
        <v>19</v>
      </c>
      <c r="F128" s="239" t="s">
        <v>182</v>
      </c>
      <c r="G128" s="237"/>
      <c r="H128" s="240">
        <v>2.3999999999999999</v>
      </c>
      <c r="I128" s="241"/>
      <c r="J128" s="237"/>
      <c r="K128" s="237"/>
      <c r="L128" s="242"/>
      <c r="M128" s="243"/>
      <c r="N128" s="244"/>
      <c r="O128" s="244"/>
      <c r="P128" s="244"/>
      <c r="Q128" s="244"/>
      <c r="R128" s="244"/>
      <c r="S128" s="244"/>
      <c r="T128" s="24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6" t="s">
        <v>157</v>
      </c>
      <c r="AU128" s="246" t="s">
        <v>86</v>
      </c>
      <c r="AV128" s="13" t="s">
        <v>86</v>
      </c>
      <c r="AW128" s="13" t="s">
        <v>33</v>
      </c>
      <c r="AX128" s="13" t="s">
        <v>73</v>
      </c>
      <c r="AY128" s="246" t="s">
        <v>146</v>
      </c>
    </row>
    <row r="129" s="15" customFormat="1">
      <c r="A129" s="15"/>
      <c r="B129" s="257"/>
      <c r="C129" s="258"/>
      <c r="D129" s="229" t="s">
        <v>157</v>
      </c>
      <c r="E129" s="259" t="s">
        <v>19</v>
      </c>
      <c r="F129" s="260" t="s">
        <v>161</v>
      </c>
      <c r="G129" s="258"/>
      <c r="H129" s="261">
        <v>2.3999999999999999</v>
      </c>
      <c r="I129" s="262"/>
      <c r="J129" s="258"/>
      <c r="K129" s="258"/>
      <c r="L129" s="263"/>
      <c r="M129" s="264"/>
      <c r="N129" s="265"/>
      <c r="O129" s="265"/>
      <c r="P129" s="265"/>
      <c r="Q129" s="265"/>
      <c r="R129" s="265"/>
      <c r="S129" s="265"/>
      <c r="T129" s="266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7" t="s">
        <v>157</v>
      </c>
      <c r="AU129" s="267" t="s">
        <v>86</v>
      </c>
      <c r="AV129" s="15" t="s">
        <v>153</v>
      </c>
      <c r="AW129" s="15" t="s">
        <v>33</v>
      </c>
      <c r="AX129" s="15" t="s">
        <v>80</v>
      </c>
      <c r="AY129" s="267" t="s">
        <v>146</v>
      </c>
    </row>
    <row r="130" s="2" customFormat="1" ht="24.15" customHeight="1">
      <c r="A130" s="41"/>
      <c r="B130" s="42"/>
      <c r="C130" s="216" t="s">
        <v>168</v>
      </c>
      <c r="D130" s="216" t="s">
        <v>148</v>
      </c>
      <c r="E130" s="217" t="s">
        <v>183</v>
      </c>
      <c r="F130" s="218" t="s">
        <v>184</v>
      </c>
      <c r="G130" s="219" t="s">
        <v>151</v>
      </c>
      <c r="H130" s="220">
        <v>442.89999999999998</v>
      </c>
      <c r="I130" s="221"/>
      <c r="J130" s="222">
        <f>ROUND(I130*H130,2)</f>
        <v>0</v>
      </c>
      <c r="K130" s="218" t="s">
        <v>152</v>
      </c>
      <c r="L130" s="47"/>
      <c r="M130" s="223" t="s">
        <v>19</v>
      </c>
      <c r="N130" s="224" t="s">
        <v>44</v>
      </c>
      <c r="O130" s="87"/>
      <c r="P130" s="225">
        <f>O130*H130</f>
        <v>0</v>
      </c>
      <c r="Q130" s="225">
        <v>0</v>
      </c>
      <c r="R130" s="225">
        <f>Q130*H130</f>
        <v>0</v>
      </c>
      <c r="S130" s="225">
        <v>0</v>
      </c>
      <c r="T130" s="226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7" t="s">
        <v>153</v>
      </c>
      <c r="AT130" s="227" t="s">
        <v>148</v>
      </c>
      <c r="AU130" s="227" t="s">
        <v>86</v>
      </c>
      <c r="AY130" s="20" t="s">
        <v>146</v>
      </c>
      <c r="BE130" s="228">
        <f>IF(N130="základní",J130,0)</f>
        <v>0</v>
      </c>
      <c r="BF130" s="228">
        <f>IF(N130="snížená",J130,0)</f>
        <v>0</v>
      </c>
      <c r="BG130" s="228">
        <f>IF(N130="zákl. přenesená",J130,0)</f>
        <v>0</v>
      </c>
      <c r="BH130" s="228">
        <f>IF(N130="sníž. přenesená",J130,0)</f>
        <v>0</v>
      </c>
      <c r="BI130" s="228">
        <f>IF(N130="nulová",J130,0)</f>
        <v>0</v>
      </c>
      <c r="BJ130" s="20" t="s">
        <v>80</v>
      </c>
      <c r="BK130" s="228">
        <f>ROUND(I130*H130,2)</f>
        <v>0</v>
      </c>
      <c r="BL130" s="20" t="s">
        <v>153</v>
      </c>
      <c r="BM130" s="227" t="s">
        <v>8</v>
      </c>
    </row>
    <row r="131" s="2" customFormat="1">
      <c r="A131" s="41"/>
      <c r="B131" s="42"/>
      <c r="C131" s="43"/>
      <c r="D131" s="229" t="s">
        <v>154</v>
      </c>
      <c r="E131" s="43"/>
      <c r="F131" s="230" t="s">
        <v>184</v>
      </c>
      <c r="G131" s="43"/>
      <c r="H131" s="43"/>
      <c r="I131" s="231"/>
      <c r="J131" s="43"/>
      <c r="K131" s="43"/>
      <c r="L131" s="47"/>
      <c r="M131" s="232"/>
      <c r="N131" s="233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154</v>
      </c>
      <c r="AU131" s="20" t="s">
        <v>86</v>
      </c>
    </row>
    <row r="132" s="2" customFormat="1">
      <c r="A132" s="41"/>
      <c r="B132" s="42"/>
      <c r="C132" s="43"/>
      <c r="D132" s="234" t="s">
        <v>155</v>
      </c>
      <c r="E132" s="43"/>
      <c r="F132" s="235" t="s">
        <v>185</v>
      </c>
      <c r="G132" s="43"/>
      <c r="H132" s="43"/>
      <c r="I132" s="231"/>
      <c r="J132" s="43"/>
      <c r="K132" s="43"/>
      <c r="L132" s="47"/>
      <c r="M132" s="232"/>
      <c r="N132" s="233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155</v>
      </c>
      <c r="AU132" s="20" t="s">
        <v>86</v>
      </c>
    </row>
    <row r="133" s="13" customFormat="1">
      <c r="A133" s="13"/>
      <c r="B133" s="236"/>
      <c r="C133" s="237"/>
      <c r="D133" s="229" t="s">
        <v>157</v>
      </c>
      <c r="E133" s="238" t="s">
        <v>19</v>
      </c>
      <c r="F133" s="239" t="s">
        <v>186</v>
      </c>
      <c r="G133" s="237"/>
      <c r="H133" s="240">
        <v>442.89999999999998</v>
      </c>
      <c r="I133" s="241"/>
      <c r="J133" s="237"/>
      <c r="K133" s="237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157</v>
      </c>
      <c r="AU133" s="246" t="s">
        <v>86</v>
      </c>
      <c r="AV133" s="13" t="s">
        <v>86</v>
      </c>
      <c r="AW133" s="13" t="s">
        <v>33</v>
      </c>
      <c r="AX133" s="13" t="s">
        <v>73</v>
      </c>
      <c r="AY133" s="246" t="s">
        <v>146</v>
      </c>
    </row>
    <row r="134" s="15" customFormat="1">
      <c r="A134" s="15"/>
      <c r="B134" s="257"/>
      <c r="C134" s="258"/>
      <c r="D134" s="229" t="s">
        <v>157</v>
      </c>
      <c r="E134" s="259" t="s">
        <v>19</v>
      </c>
      <c r="F134" s="260" t="s">
        <v>161</v>
      </c>
      <c r="G134" s="258"/>
      <c r="H134" s="261">
        <v>442.89999999999998</v>
      </c>
      <c r="I134" s="262"/>
      <c r="J134" s="258"/>
      <c r="K134" s="258"/>
      <c r="L134" s="263"/>
      <c r="M134" s="264"/>
      <c r="N134" s="265"/>
      <c r="O134" s="265"/>
      <c r="P134" s="265"/>
      <c r="Q134" s="265"/>
      <c r="R134" s="265"/>
      <c r="S134" s="265"/>
      <c r="T134" s="26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7" t="s">
        <v>157</v>
      </c>
      <c r="AU134" s="267" t="s">
        <v>86</v>
      </c>
      <c r="AV134" s="15" t="s">
        <v>153</v>
      </c>
      <c r="AW134" s="15" t="s">
        <v>33</v>
      </c>
      <c r="AX134" s="15" t="s">
        <v>80</v>
      </c>
      <c r="AY134" s="267" t="s">
        <v>146</v>
      </c>
    </row>
    <row r="135" s="2" customFormat="1" ht="24.15" customHeight="1">
      <c r="A135" s="41"/>
      <c r="B135" s="42"/>
      <c r="C135" s="216" t="s">
        <v>187</v>
      </c>
      <c r="D135" s="216" t="s">
        <v>148</v>
      </c>
      <c r="E135" s="217" t="s">
        <v>188</v>
      </c>
      <c r="F135" s="218" t="s">
        <v>189</v>
      </c>
      <c r="G135" s="219" t="s">
        <v>151</v>
      </c>
      <c r="H135" s="220">
        <v>7255.0600000000004</v>
      </c>
      <c r="I135" s="221"/>
      <c r="J135" s="222">
        <f>ROUND(I135*H135,2)</f>
        <v>0</v>
      </c>
      <c r="K135" s="218" t="s">
        <v>152</v>
      </c>
      <c r="L135" s="47"/>
      <c r="M135" s="223" t="s">
        <v>19</v>
      </c>
      <c r="N135" s="224" t="s">
        <v>44</v>
      </c>
      <c r="O135" s="87"/>
      <c r="P135" s="225">
        <f>O135*H135</f>
        <v>0</v>
      </c>
      <c r="Q135" s="225">
        <v>0</v>
      </c>
      <c r="R135" s="225">
        <f>Q135*H135</f>
        <v>0</v>
      </c>
      <c r="S135" s="225">
        <v>0</v>
      </c>
      <c r="T135" s="226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27" t="s">
        <v>153</v>
      </c>
      <c r="AT135" s="227" t="s">
        <v>148</v>
      </c>
      <c r="AU135" s="227" t="s">
        <v>86</v>
      </c>
      <c r="AY135" s="20" t="s">
        <v>146</v>
      </c>
      <c r="BE135" s="228">
        <f>IF(N135="základní",J135,0)</f>
        <v>0</v>
      </c>
      <c r="BF135" s="228">
        <f>IF(N135="snížená",J135,0)</f>
        <v>0</v>
      </c>
      <c r="BG135" s="228">
        <f>IF(N135="zákl. přenesená",J135,0)</f>
        <v>0</v>
      </c>
      <c r="BH135" s="228">
        <f>IF(N135="sníž. přenesená",J135,0)</f>
        <v>0</v>
      </c>
      <c r="BI135" s="228">
        <f>IF(N135="nulová",J135,0)</f>
        <v>0</v>
      </c>
      <c r="BJ135" s="20" t="s">
        <v>80</v>
      </c>
      <c r="BK135" s="228">
        <f>ROUND(I135*H135,2)</f>
        <v>0</v>
      </c>
      <c r="BL135" s="20" t="s">
        <v>153</v>
      </c>
      <c r="BM135" s="227" t="s">
        <v>190</v>
      </c>
    </row>
    <row r="136" s="2" customFormat="1">
      <c r="A136" s="41"/>
      <c r="B136" s="42"/>
      <c r="C136" s="43"/>
      <c r="D136" s="229" t="s">
        <v>154</v>
      </c>
      <c r="E136" s="43"/>
      <c r="F136" s="230" t="s">
        <v>189</v>
      </c>
      <c r="G136" s="43"/>
      <c r="H136" s="43"/>
      <c r="I136" s="231"/>
      <c r="J136" s="43"/>
      <c r="K136" s="43"/>
      <c r="L136" s="47"/>
      <c r="M136" s="232"/>
      <c r="N136" s="233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154</v>
      </c>
      <c r="AU136" s="20" t="s">
        <v>86</v>
      </c>
    </row>
    <row r="137" s="2" customFormat="1">
      <c r="A137" s="41"/>
      <c r="B137" s="42"/>
      <c r="C137" s="43"/>
      <c r="D137" s="234" t="s">
        <v>155</v>
      </c>
      <c r="E137" s="43"/>
      <c r="F137" s="235" t="s">
        <v>191</v>
      </c>
      <c r="G137" s="43"/>
      <c r="H137" s="43"/>
      <c r="I137" s="231"/>
      <c r="J137" s="43"/>
      <c r="K137" s="43"/>
      <c r="L137" s="47"/>
      <c r="M137" s="232"/>
      <c r="N137" s="233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155</v>
      </c>
      <c r="AU137" s="20" t="s">
        <v>86</v>
      </c>
    </row>
    <row r="138" s="13" customFormat="1">
      <c r="A138" s="13"/>
      <c r="B138" s="236"/>
      <c r="C138" s="237"/>
      <c r="D138" s="229" t="s">
        <v>157</v>
      </c>
      <c r="E138" s="238" t="s">
        <v>19</v>
      </c>
      <c r="F138" s="239" t="s">
        <v>192</v>
      </c>
      <c r="G138" s="237"/>
      <c r="H138" s="240">
        <v>7255.0600000000004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6" t="s">
        <v>157</v>
      </c>
      <c r="AU138" s="246" t="s">
        <v>86</v>
      </c>
      <c r="AV138" s="13" t="s">
        <v>86</v>
      </c>
      <c r="AW138" s="13" t="s">
        <v>33</v>
      </c>
      <c r="AX138" s="13" t="s">
        <v>73</v>
      </c>
      <c r="AY138" s="246" t="s">
        <v>146</v>
      </c>
    </row>
    <row r="139" s="15" customFormat="1">
      <c r="A139" s="15"/>
      <c r="B139" s="257"/>
      <c r="C139" s="258"/>
      <c r="D139" s="229" t="s">
        <v>157</v>
      </c>
      <c r="E139" s="259" t="s">
        <v>19</v>
      </c>
      <c r="F139" s="260" t="s">
        <v>161</v>
      </c>
      <c r="G139" s="258"/>
      <c r="H139" s="261">
        <v>7255.0600000000004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7" t="s">
        <v>157</v>
      </c>
      <c r="AU139" s="267" t="s">
        <v>86</v>
      </c>
      <c r="AV139" s="15" t="s">
        <v>153</v>
      </c>
      <c r="AW139" s="15" t="s">
        <v>33</v>
      </c>
      <c r="AX139" s="15" t="s">
        <v>80</v>
      </c>
      <c r="AY139" s="267" t="s">
        <v>146</v>
      </c>
    </row>
    <row r="140" s="2" customFormat="1" ht="24.15" customHeight="1">
      <c r="A140" s="41"/>
      <c r="B140" s="42"/>
      <c r="C140" s="216" t="s">
        <v>173</v>
      </c>
      <c r="D140" s="216" t="s">
        <v>148</v>
      </c>
      <c r="E140" s="217" t="s">
        <v>193</v>
      </c>
      <c r="F140" s="218" t="s">
        <v>194</v>
      </c>
      <c r="G140" s="219" t="s">
        <v>195</v>
      </c>
      <c r="H140" s="220">
        <v>489.57799999999997</v>
      </c>
      <c r="I140" s="221"/>
      <c r="J140" s="222">
        <f>ROUND(I140*H140,2)</f>
        <v>0</v>
      </c>
      <c r="K140" s="218" t="s">
        <v>152</v>
      </c>
      <c r="L140" s="47"/>
      <c r="M140" s="223" t="s">
        <v>19</v>
      </c>
      <c r="N140" s="224" t="s">
        <v>44</v>
      </c>
      <c r="O140" s="87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27" t="s">
        <v>153</v>
      </c>
      <c r="AT140" s="227" t="s">
        <v>148</v>
      </c>
      <c r="AU140" s="227" t="s">
        <v>86</v>
      </c>
      <c r="AY140" s="20" t="s">
        <v>146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20" t="s">
        <v>80</v>
      </c>
      <c r="BK140" s="228">
        <f>ROUND(I140*H140,2)</f>
        <v>0</v>
      </c>
      <c r="BL140" s="20" t="s">
        <v>153</v>
      </c>
      <c r="BM140" s="227" t="s">
        <v>196</v>
      </c>
    </row>
    <row r="141" s="2" customFormat="1">
      <c r="A141" s="41"/>
      <c r="B141" s="42"/>
      <c r="C141" s="43"/>
      <c r="D141" s="229" t="s">
        <v>154</v>
      </c>
      <c r="E141" s="43"/>
      <c r="F141" s="230" t="s">
        <v>194</v>
      </c>
      <c r="G141" s="43"/>
      <c r="H141" s="43"/>
      <c r="I141" s="231"/>
      <c r="J141" s="43"/>
      <c r="K141" s="43"/>
      <c r="L141" s="47"/>
      <c r="M141" s="232"/>
      <c r="N141" s="233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154</v>
      </c>
      <c r="AU141" s="20" t="s">
        <v>86</v>
      </c>
    </row>
    <row r="142" s="2" customFormat="1">
      <c r="A142" s="41"/>
      <c r="B142" s="42"/>
      <c r="C142" s="43"/>
      <c r="D142" s="234" t="s">
        <v>155</v>
      </c>
      <c r="E142" s="43"/>
      <c r="F142" s="235" t="s">
        <v>197</v>
      </c>
      <c r="G142" s="43"/>
      <c r="H142" s="43"/>
      <c r="I142" s="231"/>
      <c r="J142" s="43"/>
      <c r="K142" s="43"/>
      <c r="L142" s="47"/>
      <c r="M142" s="232"/>
      <c r="N142" s="233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155</v>
      </c>
      <c r="AU142" s="20" t="s">
        <v>86</v>
      </c>
    </row>
    <row r="143" s="13" customFormat="1">
      <c r="A143" s="13"/>
      <c r="B143" s="236"/>
      <c r="C143" s="237"/>
      <c r="D143" s="229" t="s">
        <v>157</v>
      </c>
      <c r="E143" s="238" t="s">
        <v>19</v>
      </c>
      <c r="F143" s="239" t="s">
        <v>198</v>
      </c>
      <c r="G143" s="237"/>
      <c r="H143" s="240">
        <v>489.57799999999997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157</v>
      </c>
      <c r="AU143" s="246" t="s">
        <v>86</v>
      </c>
      <c r="AV143" s="13" t="s">
        <v>86</v>
      </c>
      <c r="AW143" s="13" t="s">
        <v>33</v>
      </c>
      <c r="AX143" s="13" t="s">
        <v>73</v>
      </c>
      <c r="AY143" s="246" t="s">
        <v>146</v>
      </c>
    </row>
    <row r="144" s="15" customFormat="1">
      <c r="A144" s="15"/>
      <c r="B144" s="257"/>
      <c r="C144" s="258"/>
      <c r="D144" s="229" t="s">
        <v>157</v>
      </c>
      <c r="E144" s="259" t="s">
        <v>19</v>
      </c>
      <c r="F144" s="260" t="s">
        <v>161</v>
      </c>
      <c r="G144" s="258"/>
      <c r="H144" s="261">
        <v>489.57799999999997</v>
      </c>
      <c r="I144" s="262"/>
      <c r="J144" s="258"/>
      <c r="K144" s="258"/>
      <c r="L144" s="263"/>
      <c r="M144" s="264"/>
      <c r="N144" s="265"/>
      <c r="O144" s="265"/>
      <c r="P144" s="265"/>
      <c r="Q144" s="265"/>
      <c r="R144" s="265"/>
      <c r="S144" s="265"/>
      <c r="T144" s="266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7" t="s">
        <v>157</v>
      </c>
      <c r="AU144" s="267" t="s">
        <v>86</v>
      </c>
      <c r="AV144" s="15" t="s">
        <v>153</v>
      </c>
      <c r="AW144" s="15" t="s">
        <v>33</v>
      </c>
      <c r="AX144" s="15" t="s">
        <v>80</v>
      </c>
      <c r="AY144" s="267" t="s">
        <v>146</v>
      </c>
    </row>
    <row r="145" s="2" customFormat="1" ht="37.8" customHeight="1">
      <c r="A145" s="41"/>
      <c r="B145" s="42"/>
      <c r="C145" s="216" t="s">
        <v>199</v>
      </c>
      <c r="D145" s="216" t="s">
        <v>148</v>
      </c>
      <c r="E145" s="217" t="s">
        <v>200</v>
      </c>
      <c r="F145" s="218" t="s">
        <v>201</v>
      </c>
      <c r="G145" s="219" t="s">
        <v>195</v>
      </c>
      <c r="H145" s="220">
        <v>2490.7489999999998</v>
      </c>
      <c r="I145" s="221"/>
      <c r="J145" s="222">
        <f>ROUND(I145*H145,2)</f>
        <v>0</v>
      </c>
      <c r="K145" s="218" t="s">
        <v>152</v>
      </c>
      <c r="L145" s="47"/>
      <c r="M145" s="223" t="s">
        <v>19</v>
      </c>
      <c r="N145" s="224" t="s">
        <v>44</v>
      </c>
      <c r="O145" s="87"/>
      <c r="P145" s="225">
        <f>O145*H145</f>
        <v>0</v>
      </c>
      <c r="Q145" s="225">
        <v>0</v>
      </c>
      <c r="R145" s="225">
        <f>Q145*H145</f>
        <v>0</v>
      </c>
      <c r="S145" s="225">
        <v>0</v>
      </c>
      <c r="T145" s="226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7" t="s">
        <v>153</v>
      </c>
      <c r="AT145" s="227" t="s">
        <v>148</v>
      </c>
      <c r="AU145" s="227" t="s">
        <v>86</v>
      </c>
      <c r="AY145" s="20" t="s">
        <v>146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20" t="s">
        <v>80</v>
      </c>
      <c r="BK145" s="228">
        <f>ROUND(I145*H145,2)</f>
        <v>0</v>
      </c>
      <c r="BL145" s="20" t="s">
        <v>153</v>
      </c>
      <c r="BM145" s="227" t="s">
        <v>202</v>
      </c>
    </row>
    <row r="146" s="2" customFormat="1">
      <c r="A146" s="41"/>
      <c r="B146" s="42"/>
      <c r="C146" s="43"/>
      <c r="D146" s="229" t="s">
        <v>154</v>
      </c>
      <c r="E146" s="43"/>
      <c r="F146" s="230" t="s">
        <v>201</v>
      </c>
      <c r="G146" s="43"/>
      <c r="H146" s="43"/>
      <c r="I146" s="231"/>
      <c r="J146" s="43"/>
      <c r="K146" s="43"/>
      <c r="L146" s="47"/>
      <c r="M146" s="232"/>
      <c r="N146" s="233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154</v>
      </c>
      <c r="AU146" s="20" t="s">
        <v>86</v>
      </c>
    </row>
    <row r="147" s="2" customFormat="1">
      <c r="A147" s="41"/>
      <c r="B147" s="42"/>
      <c r="C147" s="43"/>
      <c r="D147" s="234" t="s">
        <v>155</v>
      </c>
      <c r="E147" s="43"/>
      <c r="F147" s="235" t="s">
        <v>203</v>
      </c>
      <c r="G147" s="43"/>
      <c r="H147" s="43"/>
      <c r="I147" s="231"/>
      <c r="J147" s="43"/>
      <c r="K147" s="43"/>
      <c r="L147" s="47"/>
      <c r="M147" s="232"/>
      <c r="N147" s="233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155</v>
      </c>
      <c r="AU147" s="20" t="s">
        <v>86</v>
      </c>
    </row>
    <row r="148" s="14" customFormat="1">
      <c r="A148" s="14"/>
      <c r="B148" s="247"/>
      <c r="C148" s="248"/>
      <c r="D148" s="229" t="s">
        <v>157</v>
      </c>
      <c r="E148" s="249" t="s">
        <v>19</v>
      </c>
      <c r="F148" s="250" t="s">
        <v>204</v>
      </c>
      <c r="G148" s="248"/>
      <c r="H148" s="249" t="s">
        <v>19</v>
      </c>
      <c r="I148" s="251"/>
      <c r="J148" s="248"/>
      <c r="K148" s="248"/>
      <c r="L148" s="252"/>
      <c r="M148" s="253"/>
      <c r="N148" s="254"/>
      <c r="O148" s="254"/>
      <c r="P148" s="254"/>
      <c r="Q148" s="254"/>
      <c r="R148" s="254"/>
      <c r="S148" s="254"/>
      <c r="T148" s="25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6" t="s">
        <v>157</v>
      </c>
      <c r="AU148" s="256" t="s">
        <v>86</v>
      </c>
      <c r="AV148" s="14" t="s">
        <v>80</v>
      </c>
      <c r="AW148" s="14" t="s">
        <v>33</v>
      </c>
      <c r="AX148" s="14" t="s">
        <v>73</v>
      </c>
      <c r="AY148" s="256" t="s">
        <v>146</v>
      </c>
    </row>
    <row r="149" s="13" customFormat="1">
      <c r="A149" s="13"/>
      <c r="B149" s="236"/>
      <c r="C149" s="237"/>
      <c r="D149" s="229" t="s">
        <v>157</v>
      </c>
      <c r="E149" s="238" t="s">
        <v>19</v>
      </c>
      <c r="F149" s="239" t="s">
        <v>205</v>
      </c>
      <c r="G149" s="237"/>
      <c r="H149" s="240">
        <v>1569.2960000000001</v>
      </c>
      <c r="I149" s="241"/>
      <c r="J149" s="237"/>
      <c r="K149" s="237"/>
      <c r="L149" s="242"/>
      <c r="M149" s="243"/>
      <c r="N149" s="244"/>
      <c r="O149" s="244"/>
      <c r="P149" s="244"/>
      <c r="Q149" s="244"/>
      <c r="R149" s="244"/>
      <c r="S149" s="244"/>
      <c r="T149" s="24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6" t="s">
        <v>157</v>
      </c>
      <c r="AU149" s="246" t="s">
        <v>86</v>
      </c>
      <c r="AV149" s="13" t="s">
        <v>86</v>
      </c>
      <c r="AW149" s="13" t="s">
        <v>33</v>
      </c>
      <c r="AX149" s="13" t="s">
        <v>73</v>
      </c>
      <c r="AY149" s="246" t="s">
        <v>146</v>
      </c>
    </row>
    <row r="150" s="14" customFormat="1">
      <c r="A150" s="14"/>
      <c r="B150" s="247"/>
      <c r="C150" s="248"/>
      <c r="D150" s="229" t="s">
        <v>157</v>
      </c>
      <c r="E150" s="249" t="s">
        <v>19</v>
      </c>
      <c r="F150" s="250" t="s">
        <v>206</v>
      </c>
      <c r="G150" s="248"/>
      <c r="H150" s="249" t="s">
        <v>19</v>
      </c>
      <c r="I150" s="251"/>
      <c r="J150" s="248"/>
      <c r="K150" s="248"/>
      <c r="L150" s="252"/>
      <c r="M150" s="253"/>
      <c r="N150" s="254"/>
      <c r="O150" s="254"/>
      <c r="P150" s="254"/>
      <c r="Q150" s="254"/>
      <c r="R150" s="254"/>
      <c r="S150" s="254"/>
      <c r="T150" s="25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6" t="s">
        <v>157</v>
      </c>
      <c r="AU150" s="256" t="s">
        <v>86</v>
      </c>
      <c r="AV150" s="14" t="s">
        <v>80</v>
      </c>
      <c r="AW150" s="14" t="s">
        <v>33</v>
      </c>
      <c r="AX150" s="14" t="s">
        <v>73</v>
      </c>
      <c r="AY150" s="256" t="s">
        <v>146</v>
      </c>
    </row>
    <row r="151" s="13" customFormat="1">
      <c r="A151" s="13"/>
      <c r="B151" s="236"/>
      <c r="C151" s="237"/>
      <c r="D151" s="229" t="s">
        <v>157</v>
      </c>
      <c r="E151" s="238" t="s">
        <v>19</v>
      </c>
      <c r="F151" s="239" t="s">
        <v>207</v>
      </c>
      <c r="G151" s="237"/>
      <c r="H151" s="240">
        <v>921.45299999999997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157</v>
      </c>
      <c r="AU151" s="246" t="s">
        <v>86</v>
      </c>
      <c r="AV151" s="13" t="s">
        <v>86</v>
      </c>
      <c r="AW151" s="13" t="s">
        <v>33</v>
      </c>
      <c r="AX151" s="13" t="s">
        <v>73</v>
      </c>
      <c r="AY151" s="246" t="s">
        <v>146</v>
      </c>
    </row>
    <row r="152" s="15" customFormat="1">
      <c r="A152" s="15"/>
      <c r="B152" s="257"/>
      <c r="C152" s="258"/>
      <c r="D152" s="229" t="s">
        <v>157</v>
      </c>
      <c r="E152" s="259" t="s">
        <v>19</v>
      </c>
      <c r="F152" s="260" t="s">
        <v>161</v>
      </c>
      <c r="G152" s="258"/>
      <c r="H152" s="261">
        <v>2490.7489999999998</v>
      </c>
      <c r="I152" s="262"/>
      <c r="J152" s="258"/>
      <c r="K152" s="258"/>
      <c r="L152" s="263"/>
      <c r="M152" s="264"/>
      <c r="N152" s="265"/>
      <c r="O152" s="265"/>
      <c r="P152" s="265"/>
      <c r="Q152" s="265"/>
      <c r="R152" s="265"/>
      <c r="S152" s="265"/>
      <c r="T152" s="266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7" t="s">
        <v>157</v>
      </c>
      <c r="AU152" s="267" t="s">
        <v>86</v>
      </c>
      <c r="AV152" s="15" t="s">
        <v>153</v>
      </c>
      <c r="AW152" s="15" t="s">
        <v>33</v>
      </c>
      <c r="AX152" s="15" t="s">
        <v>80</v>
      </c>
      <c r="AY152" s="267" t="s">
        <v>146</v>
      </c>
    </row>
    <row r="153" s="2" customFormat="1" ht="37.8" customHeight="1">
      <c r="A153" s="41"/>
      <c r="B153" s="42"/>
      <c r="C153" s="216" t="s">
        <v>180</v>
      </c>
      <c r="D153" s="216" t="s">
        <v>148</v>
      </c>
      <c r="E153" s="217" t="s">
        <v>208</v>
      </c>
      <c r="F153" s="218" t="s">
        <v>209</v>
      </c>
      <c r="G153" s="219" t="s">
        <v>195</v>
      </c>
      <c r="H153" s="220">
        <v>631.34000000000003</v>
      </c>
      <c r="I153" s="221"/>
      <c r="J153" s="222">
        <f>ROUND(I153*H153,2)</f>
        <v>0</v>
      </c>
      <c r="K153" s="218" t="s">
        <v>152</v>
      </c>
      <c r="L153" s="47"/>
      <c r="M153" s="223" t="s">
        <v>19</v>
      </c>
      <c r="N153" s="224" t="s">
        <v>44</v>
      </c>
      <c r="O153" s="87"/>
      <c r="P153" s="225">
        <f>O153*H153</f>
        <v>0</v>
      </c>
      <c r="Q153" s="225">
        <v>0</v>
      </c>
      <c r="R153" s="225">
        <f>Q153*H153</f>
        <v>0</v>
      </c>
      <c r="S153" s="225">
        <v>0</v>
      </c>
      <c r="T153" s="226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7" t="s">
        <v>153</v>
      </c>
      <c r="AT153" s="227" t="s">
        <v>148</v>
      </c>
      <c r="AU153" s="227" t="s">
        <v>86</v>
      </c>
      <c r="AY153" s="20" t="s">
        <v>146</v>
      </c>
      <c r="BE153" s="228">
        <f>IF(N153="základní",J153,0)</f>
        <v>0</v>
      </c>
      <c r="BF153" s="228">
        <f>IF(N153="snížená",J153,0)</f>
        <v>0</v>
      </c>
      <c r="BG153" s="228">
        <f>IF(N153="zákl. přenesená",J153,0)</f>
        <v>0</v>
      </c>
      <c r="BH153" s="228">
        <f>IF(N153="sníž. přenesená",J153,0)</f>
        <v>0</v>
      </c>
      <c r="BI153" s="228">
        <f>IF(N153="nulová",J153,0)</f>
        <v>0</v>
      </c>
      <c r="BJ153" s="20" t="s">
        <v>80</v>
      </c>
      <c r="BK153" s="228">
        <f>ROUND(I153*H153,2)</f>
        <v>0</v>
      </c>
      <c r="BL153" s="20" t="s">
        <v>153</v>
      </c>
      <c r="BM153" s="227" t="s">
        <v>210</v>
      </c>
    </row>
    <row r="154" s="2" customFormat="1">
      <c r="A154" s="41"/>
      <c r="B154" s="42"/>
      <c r="C154" s="43"/>
      <c r="D154" s="229" t="s">
        <v>154</v>
      </c>
      <c r="E154" s="43"/>
      <c r="F154" s="230" t="s">
        <v>209</v>
      </c>
      <c r="G154" s="43"/>
      <c r="H154" s="43"/>
      <c r="I154" s="231"/>
      <c r="J154" s="43"/>
      <c r="K154" s="43"/>
      <c r="L154" s="47"/>
      <c r="M154" s="232"/>
      <c r="N154" s="233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154</v>
      </c>
      <c r="AU154" s="20" t="s">
        <v>86</v>
      </c>
    </row>
    <row r="155" s="2" customFormat="1">
      <c r="A155" s="41"/>
      <c r="B155" s="42"/>
      <c r="C155" s="43"/>
      <c r="D155" s="234" t="s">
        <v>155</v>
      </c>
      <c r="E155" s="43"/>
      <c r="F155" s="235" t="s">
        <v>211</v>
      </c>
      <c r="G155" s="43"/>
      <c r="H155" s="43"/>
      <c r="I155" s="231"/>
      <c r="J155" s="43"/>
      <c r="K155" s="43"/>
      <c r="L155" s="47"/>
      <c r="M155" s="232"/>
      <c r="N155" s="233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155</v>
      </c>
      <c r="AU155" s="20" t="s">
        <v>86</v>
      </c>
    </row>
    <row r="156" s="14" customFormat="1">
      <c r="A156" s="14"/>
      <c r="B156" s="247"/>
      <c r="C156" s="248"/>
      <c r="D156" s="229" t="s">
        <v>157</v>
      </c>
      <c r="E156" s="249" t="s">
        <v>19</v>
      </c>
      <c r="F156" s="250" t="s">
        <v>212</v>
      </c>
      <c r="G156" s="248"/>
      <c r="H156" s="249" t="s">
        <v>19</v>
      </c>
      <c r="I156" s="251"/>
      <c r="J156" s="248"/>
      <c r="K156" s="248"/>
      <c r="L156" s="252"/>
      <c r="M156" s="253"/>
      <c r="N156" s="254"/>
      <c r="O156" s="254"/>
      <c r="P156" s="254"/>
      <c r="Q156" s="254"/>
      <c r="R156" s="254"/>
      <c r="S156" s="254"/>
      <c r="T156" s="25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6" t="s">
        <v>157</v>
      </c>
      <c r="AU156" s="256" t="s">
        <v>86</v>
      </c>
      <c r="AV156" s="14" t="s">
        <v>80</v>
      </c>
      <c r="AW156" s="14" t="s">
        <v>33</v>
      </c>
      <c r="AX156" s="14" t="s">
        <v>73</v>
      </c>
      <c r="AY156" s="256" t="s">
        <v>146</v>
      </c>
    </row>
    <row r="157" s="13" customFormat="1">
      <c r="A157" s="13"/>
      <c r="B157" s="236"/>
      <c r="C157" s="237"/>
      <c r="D157" s="229" t="s">
        <v>157</v>
      </c>
      <c r="E157" s="238" t="s">
        <v>19</v>
      </c>
      <c r="F157" s="239" t="s">
        <v>213</v>
      </c>
      <c r="G157" s="237"/>
      <c r="H157" s="240">
        <v>276.935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157</v>
      </c>
      <c r="AU157" s="246" t="s">
        <v>86</v>
      </c>
      <c r="AV157" s="13" t="s">
        <v>86</v>
      </c>
      <c r="AW157" s="13" t="s">
        <v>33</v>
      </c>
      <c r="AX157" s="13" t="s">
        <v>73</v>
      </c>
      <c r="AY157" s="246" t="s">
        <v>146</v>
      </c>
    </row>
    <row r="158" s="14" customFormat="1">
      <c r="A158" s="14"/>
      <c r="B158" s="247"/>
      <c r="C158" s="248"/>
      <c r="D158" s="229" t="s">
        <v>157</v>
      </c>
      <c r="E158" s="249" t="s">
        <v>19</v>
      </c>
      <c r="F158" s="250" t="s">
        <v>214</v>
      </c>
      <c r="G158" s="248"/>
      <c r="H158" s="249" t="s">
        <v>19</v>
      </c>
      <c r="I158" s="251"/>
      <c r="J158" s="248"/>
      <c r="K158" s="248"/>
      <c r="L158" s="252"/>
      <c r="M158" s="253"/>
      <c r="N158" s="254"/>
      <c r="O158" s="254"/>
      <c r="P158" s="254"/>
      <c r="Q158" s="254"/>
      <c r="R158" s="254"/>
      <c r="S158" s="254"/>
      <c r="T158" s="25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6" t="s">
        <v>157</v>
      </c>
      <c r="AU158" s="256" t="s">
        <v>86</v>
      </c>
      <c r="AV158" s="14" t="s">
        <v>80</v>
      </c>
      <c r="AW158" s="14" t="s">
        <v>33</v>
      </c>
      <c r="AX158" s="14" t="s">
        <v>73</v>
      </c>
      <c r="AY158" s="256" t="s">
        <v>146</v>
      </c>
    </row>
    <row r="159" s="13" customFormat="1">
      <c r="A159" s="13"/>
      <c r="B159" s="236"/>
      <c r="C159" s="237"/>
      <c r="D159" s="229" t="s">
        <v>157</v>
      </c>
      <c r="E159" s="238" t="s">
        <v>19</v>
      </c>
      <c r="F159" s="239" t="s">
        <v>215</v>
      </c>
      <c r="G159" s="237"/>
      <c r="H159" s="240">
        <v>354.40499999999997</v>
      </c>
      <c r="I159" s="241"/>
      <c r="J159" s="237"/>
      <c r="K159" s="237"/>
      <c r="L159" s="242"/>
      <c r="M159" s="243"/>
      <c r="N159" s="244"/>
      <c r="O159" s="244"/>
      <c r="P159" s="244"/>
      <c r="Q159" s="244"/>
      <c r="R159" s="244"/>
      <c r="S159" s="244"/>
      <c r="T159" s="24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6" t="s">
        <v>157</v>
      </c>
      <c r="AU159" s="246" t="s">
        <v>86</v>
      </c>
      <c r="AV159" s="13" t="s">
        <v>86</v>
      </c>
      <c r="AW159" s="13" t="s">
        <v>33</v>
      </c>
      <c r="AX159" s="13" t="s">
        <v>73</v>
      </c>
      <c r="AY159" s="246" t="s">
        <v>146</v>
      </c>
    </row>
    <row r="160" s="15" customFormat="1">
      <c r="A160" s="15"/>
      <c r="B160" s="257"/>
      <c r="C160" s="258"/>
      <c r="D160" s="229" t="s">
        <v>157</v>
      </c>
      <c r="E160" s="259" t="s">
        <v>19</v>
      </c>
      <c r="F160" s="260" t="s">
        <v>161</v>
      </c>
      <c r="G160" s="258"/>
      <c r="H160" s="261">
        <v>631.33999999999992</v>
      </c>
      <c r="I160" s="262"/>
      <c r="J160" s="258"/>
      <c r="K160" s="258"/>
      <c r="L160" s="263"/>
      <c r="M160" s="264"/>
      <c r="N160" s="265"/>
      <c r="O160" s="265"/>
      <c r="P160" s="265"/>
      <c r="Q160" s="265"/>
      <c r="R160" s="265"/>
      <c r="S160" s="265"/>
      <c r="T160" s="266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7" t="s">
        <v>157</v>
      </c>
      <c r="AU160" s="267" t="s">
        <v>86</v>
      </c>
      <c r="AV160" s="15" t="s">
        <v>153</v>
      </c>
      <c r="AW160" s="15" t="s">
        <v>33</v>
      </c>
      <c r="AX160" s="15" t="s">
        <v>80</v>
      </c>
      <c r="AY160" s="267" t="s">
        <v>146</v>
      </c>
    </row>
    <row r="161" s="2" customFormat="1" ht="37.8" customHeight="1">
      <c r="A161" s="41"/>
      <c r="B161" s="42"/>
      <c r="C161" s="216" t="s">
        <v>216</v>
      </c>
      <c r="D161" s="216" t="s">
        <v>148</v>
      </c>
      <c r="E161" s="217" t="s">
        <v>217</v>
      </c>
      <c r="F161" s="218" t="s">
        <v>218</v>
      </c>
      <c r="G161" s="219" t="s">
        <v>195</v>
      </c>
      <c r="H161" s="220">
        <v>141.762</v>
      </c>
      <c r="I161" s="221"/>
      <c r="J161" s="222">
        <f>ROUND(I161*H161,2)</f>
        <v>0</v>
      </c>
      <c r="K161" s="218" t="s">
        <v>152</v>
      </c>
      <c r="L161" s="47"/>
      <c r="M161" s="223" t="s">
        <v>19</v>
      </c>
      <c r="N161" s="224" t="s">
        <v>44</v>
      </c>
      <c r="O161" s="87"/>
      <c r="P161" s="225">
        <f>O161*H161</f>
        <v>0</v>
      </c>
      <c r="Q161" s="225">
        <v>0</v>
      </c>
      <c r="R161" s="225">
        <f>Q161*H161</f>
        <v>0</v>
      </c>
      <c r="S161" s="225">
        <v>0</v>
      </c>
      <c r="T161" s="226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7" t="s">
        <v>153</v>
      </c>
      <c r="AT161" s="227" t="s">
        <v>148</v>
      </c>
      <c r="AU161" s="227" t="s">
        <v>86</v>
      </c>
      <c r="AY161" s="20" t="s">
        <v>146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20" t="s">
        <v>80</v>
      </c>
      <c r="BK161" s="228">
        <f>ROUND(I161*H161,2)</f>
        <v>0</v>
      </c>
      <c r="BL161" s="20" t="s">
        <v>153</v>
      </c>
      <c r="BM161" s="227" t="s">
        <v>219</v>
      </c>
    </row>
    <row r="162" s="2" customFormat="1">
      <c r="A162" s="41"/>
      <c r="B162" s="42"/>
      <c r="C162" s="43"/>
      <c r="D162" s="229" t="s">
        <v>154</v>
      </c>
      <c r="E162" s="43"/>
      <c r="F162" s="230" t="s">
        <v>218</v>
      </c>
      <c r="G162" s="43"/>
      <c r="H162" s="43"/>
      <c r="I162" s="231"/>
      <c r="J162" s="43"/>
      <c r="K162" s="43"/>
      <c r="L162" s="47"/>
      <c r="M162" s="232"/>
      <c r="N162" s="233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154</v>
      </c>
      <c r="AU162" s="20" t="s">
        <v>86</v>
      </c>
    </row>
    <row r="163" s="2" customFormat="1">
      <c r="A163" s="41"/>
      <c r="B163" s="42"/>
      <c r="C163" s="43"/>
      <c r="D163" s="234" t="s">
        <v>155</v>
      </c>
      <c r="E163" s="43"/>
      <c r="F163" s="235" t="s">
        <v>220</v>
      </c>
      <c r="G163" s="43"/>
      <c r="H163" s="43"/>
      <c r="I163" s="231"/>
      <c r="J163" s="43"/>
      <c r="K163" s="43"/>
      <c r="L163" s="47"/>
      <c r="M163" s="232"/>
      <c r="N163" s="233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155</v>
      </c>
      <c r="AU163" s="20" t="s">
        <v>86</v>
      </c>
    </row>
    <row r="164" s="14" customFormat="1">
      <c r="A164" s="14"/>
      <c r="B164" s="247"/>
      <c r="C164" s="248"/>
      <c r="D164" s="229" t="s">
        <v>157</v>
      </c>
      <c r="E164" s="249" t="s">
        <v>19</v>
      </c>
      <c r="F164" s="250" t="s">
        <v>221</v>
      </c>
      <c r="G164" s="248"/>
      <c r="H164" s="249" t="s">
        <v>19</v>
      </c>
      <c r="I164" s="251"/>
      <c r="J164" s="248"/>
      <c r="K164" s="248"/>
      <c r="L164" s="252"/>
      <c r="M164" s="253"/>
      <c r="N164" s="254"/>
      <c r="O164" s="254"/>
      <c r="P164" s="254"/>
      <c r="Q164" s="254"/>
      <c r="R164" s="254"/>
      <c r="S164" s="254"/>
      <c r="T164" s="25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6" t="s">
        <v>157</v>
      </c>
      <c r="AU164" s="256" t="s">
        <v>86</v>
      </c>
      <c r="AV164" s="14" t="s">
        <v>80</v>
      </c>
      <c r="AW164" s="14" t="s">
        <v>33</v>
      </c>
      <c r="AX164" s="14" t="s">
        <v>73</v>
      </c>
      <c r="AY164" s="256" t="s">
        <v>146</v>
      </c>
    </row>
    <row r="165" s="13" customFormat="1">
      <c r="A165" s="13"/>
      <c r="B165" s="236"/>
      <c r="C165" s="237"/>
      <c r="D165" s="229" t="s">
        <v>157</v>
      </c>
      <c r="E165" s="238" t="s">
        <v>19</v>
      </c>
      <c r="F165" s="239" t="s">
        <v>222</v>
      </c>
      <c r="G165" s="237"/>
      <c r="H165" s="240">
        <v>141.762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6" t="s">
        <v>157</v>
      </c>
      <c r="AU165" s="246" t="s">
        <v>86</v>
      </c>
      <c r="AV165" s="13" t="s">
        <v>86</v>
      </c>
      <c r="AW165" s="13" t="s">
        <v>33</v>
      </c>
      <c r="AX165" s="13" t="s">
        <v>73</v>
      </c>
      <c r="AY165" s="246" t="s">
        <v>146</v>
      </c>
    </row>
    <row r="166" s="14" customFormat="1">
      <c r="A166" s="14"/>
      <c r="B166" s="247"/>
      <c r="C166" s="248"/>
      <c r="D166" s="229" t="s">
        <v>157</v>
      </c>
      <c r="E166" s="249" t="s">
        <v>19</v>
      </c>
      <c r="F166" s="250" t="s">
        <v>223</v>
      </c>
      <c r="G166" s="248"/>
      <c r="H166" s="249" t="s">
        <v>19</v>
      </c>
      <c r="I166" s="251"/>
      <c r="J166" s="248"/>
      <c r="K166" s="248"/>
      <c r="L166" s="252"/>
      <c r="M166" s="253"/>
      <c r="N166" s="254"/>
      <c r="O166" s="254"/>
      <c r="P166" s="254"/>
      <c r="Q166" s="254"/>
      <c r="R166" s="254"/>
      <c r="S166" s="254"/>
      <c r="T166" s="25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6" t="s">
        <v>157</v>
      </c>
      <c r="AU166" s="256" t="s">
        <v>86</v>
      </c>
      <c r="AV166" s="14" t="s">
        <v>80</v>
      </c>
      <c r="AW166" s="14" t="s">
        <v>33</v>
      </c>
      <c r="AX166" s="14" t="s">
        <v>73</v>
      </c>
      <c r="AY166" s="256" t="s">
        <v>146</v>
      </c>
    </row>
    <row r="167" s="15" customFormat="1">
      <c r="A167" s="15"/>
      <c r="B167" s="257"/>
      <c r="C167" s="258"/>
      <c r="D167" s="229" t="s">
        <v>157</v>
      </c>
      <c r="E167" s="259" t="s">
        <v>19</v>
      </c>
      <c r="F167" s="260" t="s">
        <v>161</v>
      </c>
      <c r="G167" s="258"/>
      <c r="H167" s="261">
        <v>141.762</v>
      </c>
      <c r="I167" s="262"/>
      <c r="J167" s="258"/>
      <c r="K167" s="258"/>
      <c r="L167" s="263"/>
      <c r="M167" s="264"/>
      <c r="N167" s="265"/>
      <c r="O167" s="265"/>
      <c r="P167" s="265"/>
      <c r="Q167" s="265"/>
      <c r="R167" s="265"/>
      <c r="S167" s="265"/>
      <c r="T167" s="266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67" t="s">
        <v>157</v>
      </c>
      <c r="AU167" s="267" t="s">
        <v>86</v>
      </c>
      <c r="AV167" s="15" t="s">
        <v>153</v>
      </c>
      <c r="AW167" s="15" t="s">
        <v>33</v>
      </c>
      <c r="AX167" s="15" t="s">
        <v>80</v>
      </c>
      <c r="AY167" s="267" t="s">
        <v>146</v>
      </c>
    </row>
    <row r="168" s="2" customFormat="1" ht="33" customHeight="1">
      <c r="A168" s="41"/>
      <c r="B168" s="42"/>
      <c r="C168" s="216" t="s">
        <v>8</v>
      </c>
      <c r="D168" s="216" t="s">
        <v>148</v>
      </c>
      <c r="E168" s="217" t="s">
        <v>224</v>
      </c>
      <c r="F168" s="218" t="s">
        <v>225</v>
      </c>
      <c r="G168" s="219" t="s">
        <v>195</v>
      </c>
      <c r="H168" s="220">
        <v>255.56</v>
      </c>
      <c r="I168" s="221"/>
      <c r="J168" s="222">
        <f>ROUND(I168*H168,2)</f>
        <v>0</v>
      </c>
      <c r="K168" s="218" t="s">
        <v>152</v>
      </c>
      <c r="L168" s="47"/>
      <c r="M168" s="223" t="s">
        <v>19</v>
      </c>
      <c r="N168" s="224" t="s">
        <v>44</v>
      </c>
      <c r="O168" s="87"/>
      <c r="P168" s="225">
        <f>O168*H168</f>
        <v>0</v>
      </c>
      <c r="Q168" s="225">
        <v>0</v>
      </c>
      <c r="R168" s="225">
        <f>Q168*H168</f>
        <v>0</v>
      </c>
      <c r="S168" s="225">
        <v>0</v>
      </c>
      <c r="T168" s="226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27" t="s">
        <v>153</v>
      </c>
      <c r="AT168" s="227" t="s">
        <v>148</v>
      </c>
      <c r="AU168" s="227" t="s">
        <v>86</v>
      </c>
      <c r="AY168" s="20" t="s">
        <v>146</v>
      </c>
      <c r="BE168" s="228">
        <f>IF(N168="základní",J168,0)</f>
        <v>0</v>
      </c>
      <c r="BF168" s="228">
        <f>IF(N168="snížená",J168,0)</f>
        <v>0</v>
      </c>
      <c r="BG168" s="228">
        <f>IF(N168="zákl. přenesená",J168,0)</f>
        <v>0</v>
      </c>
      <c r="BH168" s="228">
        <f>IF(N168="sníž. přenesená",J168,0)</f>
        <v>0</v>
      </c>
      <c r="BI168" s="228">
        <f>IF(N168="nulová",J168,0)</f>
        <v>0</v>
      </c>
      <c r="BJ168" s="20" t="s">
        <v>80</v>
      </c>
      <c r="BK168" s="228">
        <f>ROUND(I168*H168,2)</f>
        <v>0</v>
      </c>
      <c r="BL168" s="20" t="s">
        <v>153</v>
      </c>
      <c r="BM168" s="227" t="s">
        <v>226</v>
      </c>
    </row>
    <row r="169" s="2" customFormat="1">
      <c r="A169" s="41"/>
      <c r="B169" s="42"/>
      <c r="C169" s="43"/>
      <c r="D169" s="229" t="s">
        <v>154</v>
      </c>
      <c r="E169" s="43"/>
      <c r="F169" s="230" t="s">
        <v>225</v>
      </c>
      <c r="G169" s="43"/>
      <c r="H169" s="43"/>
      <c r="I169" s="231"/>
      <c r="J169" s="43"/>
      <c r="K169" s="43"/>
      <c r="L169" s="47"/>
      <c r="M169" s="232"/>
      <c r="N169" s="233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154</v>
      </c>
      <c r="AU169" s="20" t="s">
        <v>86</v>
      </c>
    </row>
    <row r="170" s="2" customFormat="1">
      <c r="A170" s="41"/>
      <c r="B170" s="42"/>
      <c r="C170" s="43"/>
      <c r="D170" s="234" t="s">
        <v>155</v>
      </c>
      <c r="E170" s="43"/>
      <c r="F170" s="235" t="s">
        <v>227</v>
      </c>
      <c r="G170" s="43"/>
      <c r="H170" s="43"/>
      <c r="I170" s="231"/>
      <c r="J170" s="43"/>
      <c r="K170" s="43"/>
      <c r="L170" s="47"/>
      <c r="M170" s="232"/>
      <c r="N170" s="233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155</v>
      </c>
      <c r="AU170" s="20" t="s">
        <v>86</v>
      </c>
    </row>
    <row r="171" s="13" customFormat="1">
      <c r="A171" s="13"/>
      <c r="B171" s="236"/>
      <c r="C171" s="237"/>
      <c r="D171" s="229" t="s">
        <v>157</v>
      </c>
      <c r="E171" s="238" t="s">
        <v>19</v>
      </c>
      <c r="F171" s="239" t="s">
        <v>228</v>
      </c>
      <c r="G171" s="237"/>
      <c r="H171" s="240">
        <v>114.485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157</v>
      </c>
      <c r="AU171" s="246" t="s">
        <v>86</v>
      </c>
      <c r="AV171" s="13" t="s">
        <v>86</v>
      </c>
      <c r="AW171" s="13" t="s">
        <v>33</v>
      </c>
      <c r="AX171" s="13" t="s">
        <v>73</v>
      </c>
      <c r="AY171" s="246" t="s">
        <v>146</v>
      </c>
    </row>
    <row r="172" s="14" customFormat="1">
      <c r="A172" s="14"/>
      <c r="B172" s="247"/>
      <c r="C172" s="248"/>
      <c r="D172" s="229" t="s">
        <v>157</v>
      </c>
      <c r="E172" s="249" t="s">
        <v>19</v>
      </c>
      <c r="F172" s="250" t="s">
        <v>229</v>
      </c>
      <c r="G172" s="248"/>
      <c r="H172" s="249" t="s">
        <v>19</v>
      </c>
      <c r="I172" s="251"/>
      <c r="J172" s="248"/>
      <c r="K172" s="248"/>
      <c r="L172" s="252"/>
      <c r="M172" s="253"/>
      <c r="N172" s="254"/>
      <c r="O172" s="254"/>
      <c r="P172" s="254"/>
      <c r="Q172" s="254"/>
      <c r="R172" s="254"/>
      <c r="S172" s="254"/>
      <c r="T172" s="25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6" t="s">
        <v>157</v>
      </c>
      <c r="AU172" s="256" t="s">
        <v>86</v>
      </c>
      <c r="AV172" s="14" t="s">
        <v>80</v>
      </c>
      <c r="AW172" s="14" t="s">
        <v>33</v>
      </c>
      <c r="AX172" s="14" t="s">
        <v>73</v>
      </c>
      <c r="AY172" s="256" t="s">
        <v>146</v>
      </c>
    </row>
    <row r="173" s="13" customFormat="1">
      <c r="A173" s="13"/>
      <c r="B173" s="236"/>
      <c r="C173" s="237"/>
      <c r="D173" s="229" t="s">
        <v>157</v>
      </c>
      <c r="E173" s="238" t="s">
        <v>19</v>
      </c>
      <c r="F173" s="239" t="s">
        <v>230</v>
      </c>
      <c r="G173" s="237"/>
      <c r="H173" s="240">
        <v>141.07499999999999</v>
      </c>
      <c r="I173" s="241"/>
      <c r="J173" s="237"/>
      <c r="K173" s="237"/>
      <c r="L173" s="242"/>
      <c r="M173" s="243"/>
      <c r="N173" s="244"/>
      <c r="O173" s="244"/>
      <c r="P173" s="244"/>
      <c r="Q173" s="244"/>
      <c r="R173" s="244"/>
      <c r="S173" s="244"/>
      <c r="T173" s="24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6" t="s">
        <v>157</v>
      </c>
      <c r="AU173" s="246" t="s">
        <v>86</v>
      </c>
      <c r="AV173" s="13" t="s">
        <v>86</v>
      </c>
      <c r="AW173" s="13" t="s">
        <v>33</v>
      </c>
      <c r="AX173" s="13" t="s">
        <v>73</v>
      </c>
      <c r="AY173" s="246" t="s">
        <v>146</v>
      </c>
    </row>
    <row r="174" s="15" customFormat="1">
      <c r="A174" s="15"/>
      <c r="B174" s="257"/>
      <c r="C174" s="258"/>
      <c r="D174" s="229" t="s">
        <v>157</v>
      </c>
      <c r="E174" s="259" t="s">
        <v>19</v>
      </c>
      <c r="F174" s="260" t="s">
        <v>161</v>
      </c>
      <c r="G174" s="258"/>
      <c r="H174" s="261">
        <v>255.56</v>
      </c>
      <c r="I174" s="262"/>
      <c r="J174" s="258"/>
      <c r="K174" s="258"/>
      <c r="L174" s="263"/>
      <c r="M174" s="264"/>
      <c r="N174" s="265"/>
      <c r="O174" s="265"/>
      <c r="P174" s="265"/>
      <c r="Q174" s="265"/>
      <c r="R174" s="265"/>
      <c r="S174" s="265"/>
      <c r="T174" s="266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7" t="s">
        <v>157</v>
      </c>
      <c r="AU174" s="267" t="s">
        <v>86</v>
      </c>
      <c r="AV174" s="15" t="s">
        <v>153</v>
      </c>
      <c r="AW174" s="15" t="s">
        <v>33</v>
      </c>
      <c r="AX174" s="15" t="s">
        <v>80</v>
      </c>
      <c r="AY174" s="267" t="s">
        <v>146</v>
      </c>
    </row>
    <row r="175" s="2" customFormat="1" ht="33" customHeight="1">
      <c r="A175" s="41"/>
      <c r="B175" s="42"/>
      <c r="C175" s="216" t="s">
        <v>231</v>
      </c>
      <c r="D175" s="216" t="s">
        <v>148</v>
      </c>
      <c r="E175" s="217" t="s">
        <v>232</v>
      </c>
      <c r="F175" s="218" t="s">
        <v>233</v>
      </c>
      <c r="G175" s="219" t="s">
        <v>195</v>
      </c>
      <c r="H175" s="220">
        <v>15.675000000000001</v>
      </c>
      <c r="I175" s="221"/>
      <c r="J175" s="222">
        <f>ROUND(I175*H175,2)</f>
        <v>0</v>
      </c>
      <c r="K175" s="218" t="s">
        <v>152</v>
      </c>
      <c r="L175" s="47"/>
      <c r="M175" s="223" t="s">
        <v>19</v>
      </c>
      <c r="N175" s="224" t="s">
        <v>44</v>
      </c>
      <c r="O175" s="87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7" t="s">
        <v>153</v>
      </c>
      <c r="AT175" s="227" t="s">
        <v>148</v>
      </c>
      <c r="AU175" s="227" t="s">
        <v>86</v>
      </c>
      <c r="AY175" s="20" t="s">
        <v>146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20" t="s">
        <v>80</v>
      </c>
      <c r="BK175" s="228">
        <f>ROUND(I175*H175,2)</f>
        <v>0</v>
      </c>
      <c r="BL175" s="20" t="s">
        <v>153</v>
      </c>
      <c r="BM175" s="227" t="s">
        <v>234</v>
      </c>
    </row>
    <row r="176" s="2" customFormat="1">
      <c r="A176" s="41"/>
      <c r="B176" s="42"/>
      <c r="C176" s="43"/>
      <c r="D176" s="229" t="s">
        <v>154</v>
      </c>
      <c r="E176" s="43"/>
      <c r="F176" s="230" t="s">
        <v>233</v>
      </c>
      <c r="G176" s="43"/>
      <c r="H176" s="43"/>
      <c r="I176" s="231"/>
      <c r="J176" s="43"/>
      <c r="K176" s="43"/>
      <c r="L176" s="47"/>
      <c r="M176" s="232"/>
      <c r="N176" s="233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154</v>
      </c>
      <c r="AU176" s="20" t="s">
        <v>86</v>
      </c>
    </row>
    <row r="177" s="2" customFormat="1">
      <c r="A177" s="41"/>
      <c r="B177" s="42"/>
      <c r="C177" s="43"/>
      <c r="D177" s="234" t="s">
        <v>155</v>
      </c>
      <c r="E177" s="43"/>
      <c r="F177" s="235" t="s">
        <v>235</v>
      </c>
      <c r="G177" s="43"/>
      <c r="H177" s="43"/>
      <c r="I177" s="231"/>
      <c r="J177" s="43"/>
      <c r="K177" s="43"/>
      <c r="L177" s="47"/>
      <c r="M177" s="232"/>
      <c r="N177" s="233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155</v>
      </c>
      <c r="AU177" s="20" t="s">
        <v>86</v>
      </c>
    </row>
    <row r="178" s="14" customFormat="1">
      <c r="A178" s="14"/>
      <c r="B178" s="247"/>
      <c r="C178" s="248"/>
      <c r="D178" s="229" t="s">
        <v>157</v>
      </c>
      <c r="E178" s="249" t="s">
        <v>19</v>
      </c>
      <c r="F178" s="250" t="s">
        <v>229</v>
      </c>
      <c r="G178" s="248"/>
      <c r="H178" s="249" t="s">
        <v>19</v>
      </c>
      <c r="I178" s="251"/>
      <c r="J178" s="248"/>
      <c r="K178" s="248"/>
      <c r="L178" s="252"/>
      <c r="M178" s="253"/>
      <c r="N178" s="254"/>
      <c r="O178" s="254"/>
      <c r="P178" s="254"/>
      <c r="Q178" s="254"/>
      <c r="R178" s="254"/>
      <c r="S178" s="254"/>
      <c r="T178" s="25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6" t="s">
        <v>157</v>
      </c>
      <c r="AU178" s="256" t="s">
        <v>86</v>
      </c>
      <c r="AV178" s="14" t="s">
        <v>80</v>
      </c>
      <c r="AW178" s="14" t="s">
        <v>33</v>
      </c>
      <c r="AX178" s="14" t="s">
        <v>73</v>
      </c>
      <c r="AY178" s="256" t="s">
        <v>146</v>
      </c>
    </row>
    <row r="179" s="13" customFormat="1">
      <c r="A179" s="13"/>
      <c r="B179" s="236"/>
      <c r="C179" s="237"/>
      <c r="D179" s="229" t="s">
        <v>157</v>
      </c>
      <c r="E179" s="238" t="s">
        <v>19</v>
      </c>
      <c r="F179" s="239" t="s">
        <v>236</v>
      </c>
      <c r="G179" s="237"/>
      <c r="H179" s="240">
        <v>15.675000000000001</v>
      </c>
      <c r="I179" s="241"/>
      <c r="J179" s="237"/>
      <c r="K179" s="237"/>
      <c r="L179" s="242"/>
      <c r="M179" s="243"/>
      <c r="N179" s="244"/>
      <c r="O179" s="244"/>
      <c r="P179" s="244"/>
      <c r="Q179" s="244"/>
      <c r="R179" s="244"/>
      <c r="S179" s="244"/>
      <c r="T179" s="24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6" t="s">
        <v>157</v>
      </c>
      <c r="AU179" s="246" t="s">
        <v>86</v>
      </c>
      <c r="AV179" s="13" t="s">
        <v>86</v>
      </c>
      <c r="AW179" s="13" t="s">
        <v>33</v>
      </c>
      <c r="AX179" s="13" t="s">
        <v>73</v>
      </c>
      <c r="AY179" s="246" t="s">
        <v>146</v>
      </c>
    </row>
    <row r="180" s="14" customFormat="1">
      <c r="A180" s="14"/>
      <c r="B180" s="247"/>
      <c r="C180" s="248"/>
      <c r="D180" s="229" t="s">
        <v>157</v>
      </c>
      <c r="E180" s="249" t="s">
        <v>19</v>
      </c>
      <c r="F180" s="250" t="s">
        <v>237</v>
      </c>
      <c r="G180" s="248"/>
      <c r="H180" s="249" t="s">
        <v>19</v>
      </c>
      <c r="I180" s="251"/>
      <c r="J180" s="248"/>
      <c r="K180" s="248"/>
      <c r="L180" s="252"/>
      <c r="M180" s="253"/>
      <c r="N180" s="254"/>
      <c r="O180" s="254"/>
      <c r="P180" s="254"/>
      <c r="Q180" s="254"/>
      <c r="R180" s="254"/>
      <c r="S180" s="254"/>
      <c r="T180" s="25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6" t="s">
        <v>157</v>
      </c>
      <c r="AU180" s="256" t="s">
        <v>86</v>
      </c>
      <c r="AV180" s="14" t="s">
        <v>80</v>
      </c>
      <c r="AW180" s="14" t="s">
        <v>33</v>
      </c>
      <c r="AX180" s="14" t="s">
        <v>73</v>
      </c>
      <c r="AY180" s="256" t="s">
        <v>146</v>
      </c>
    </row>
    <row r="181" s="15" customFormat="1">
      <c r="A181" s="15"/>
      <c r="B181" s="257"/>
      <c r="C181" s="258"/>
      <c r="D181" s="229" t="s">
        <v>157</v>
      </c>
      <c r="E181" s="259" t="s">
        <v>19</v>
      </c>
      <c r="F181" s="260" t="s">
        <v>161</v>
      </c>
      <c r="G181" s="258"/>
      <c r="H181" s="261">
        <v>15.675000000000001</v>
      </c>
      <c r="I181" s="262"/>
      <c r="J181" s="258"/>
      <c r="K181" s="258"/>
      <c r="L181" s="263"/>
      <c r="M181" s="264"/>
      <c r="N181" s="265"/>
      <c r="O181" s="265"/>
      <c r="P181" s="265"/>
      <c r="Q181" s="265"/>
      <c r="R181" s="265"/>
      <c r="S181" s="265"/>
      <c r="T181" s="266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67" t="s">
        <v>157</v>
      </c>
      <c r="AU181" s="267" t="s">
        <v>86</v>
      </c>
      <c r="AV181" s="15" t="s">
        <v>153</v>
      </c>
      <c r="AW181" s="15" t="s">
        <v>33</v>
      </c>
      <c r="AX181" s="15" t="s">
        <v>80</v>
      </c>
      <c r="AY181" s="267" t="s">
        <v>146</v>
      </c>
    </row>
    <row r="182" s="2" customFormat="1" ht="33" customHeight="1">
      <c r="A182" s="41"/>
      <c r="B182" s="42"/>
      <c r="C182" s="216" t="s">
        <v>190</v>
      </c>
      <c r="D182" s="216" t="s">
        <v>148</v>
      </c>
      <c r="E182" s="217" t="s">
        <v>238</v>
      </c>
      <c r="F182" s="218" t="s">
        <v>239</v>
      </c>
      <c r="G182" s="219" t="s">
        <v>195</v>
      </c>
      <c r="H182" s="220">
        <v>26.693999999999999</v>
      </c>
      <c r="I182" s="221"/>
      <c r="J182" s="222">
        <f>ROUND(I182*H182,2)</f>
        <v>0</v>
      </c>
      <c r="K182" s="218" t="s">
        <v>152</v>
      </c>
      <c r="L182" s="47"/>
      <c r="M182" s="223" t="s">
        <v>19</v>
      </c>
      <c r="N182" s="224" t="s">
        <v>44</v>
      </c>
      <c r="O182" s="87"/>
      <c r="P182" s="225">
        <f>O182*H182</f>
        <v>0</v>
      </c>
      <c r="Q182" s="225">
        <v>0</v>
      </c>
      <c r="R182" s="225">
        <f>Q182*H182</f>
        <v>0</v>
      </c>
      <c r="S182" s="225">
        <v>0</v>
      </c>
      <c r="T182" s="226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27" t="s">
        <v>153</v>
      </c>
      <c r="AT182" s="227" t="s">
        <v>148</v>
      </c>
      <c r="AU182" s="227" t="s">
        <v>86</v>
      </c>
      <c r="AY182" s="20" t="s">
        <v>146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20" t="s">
        <v>80</v>
      </c>
      <c r="BK182" s="228">
        <f>ROUND(I182*H182,2)</f>
        <v>0</v>
      </c>
      <c r="BL182" s="20" t="s">
        <v>153</v>
      </c>
      <c r="BM182" s="227" t="s">
        <v>240</v>
      </c>
    </row>
    <row r="183" s="2" customFormat="1">
      <c r="A183" s="41"/>
      <c r="B183" s="42"/>
      <c r="C183" s="43"/>
      <c r="D183" s="229" t="s">
        <v>154</v>
      </c>
      <c r="E183" s="43"/>
      <c r="F183" s="230" t="s">
        <v>239</v>
      </c>
      <c r="G183" s="43"/>
      <c r="H183" s="43"/>
      <c r="I183" s="231"/>
      <c r="J183" s="43"/>
      <c r="K183" s="43"/>
      <c r="L183" s="47"/>
      <c r="M183" s="232"/>
      <c r="N183" s="233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154</v>
      </c>
      <c r="AU183" s="20" t="s">
        <v>86</v>
      </c>
    </row>
    <row r="184" s="2" customFormat="1">
      <c r="A184" s="41"/>
      <c r="B184" s="42"/>
      <c r="C184" s="43"/>
      <c r="D184" s="234" t="s">
        <v>155</v>
      </c>
      <c r="E184" s="43"/>
      <c r="F184" s="235" t="s">
        <v>241</v>
      </c>
      <c r="G184" s="43"/>
      <c r="H184" s="43"/>
      <c r="I184" s="231"/>
      <c r="J184" s="43"/>
      <c r="K184" s="43"/>
      <c r="L184" s="47"/>
      <c r="M184" s="232"/>
      <c r="N184" s="233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155</v>
      </c>
      <c r="AU184" s="20" t="s">
        <v>86</v>
      </c>
    </row>
    <row r="185" s="14" customFormat="1">
      <c r="A185" s="14"/>
      <c r="B185" s="247"/>
      <c r="C185" s="248"/>
      <c r="D185" s="229" t="s">
        <v>157</v>
      </c>
      <c r="E185" s="249" t="s">
        <v>19</v>
      </c>
      <c r="F185" s="250" t="s">
        <v>242</v>
      </c>
      <c r="G185" s="248"/>
      <c r="H185" s="249" t="s">
        <v>19</v>
      </c>
      <c r="I185" s="251"/>
      <c r="J185" s="248"/>
      <c r="K185" s="248"/>
      <c r="L185" s="252"/>
      <c r="M185" s="253"/>
      <c r="N185" s="254"/>
      <c r="O185" s="254"/>
      <c r="P185" s="254"/>
      <c r="Q185" s="254"/>
      <c r="R185" s="254"/>
      <c r="S185" s="254"/>
      <c r="T185" s="25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6" t="s">
        <v>157</v>
      </c>
      <c r="AU185" s="256" t="s">
        <v>86</v>
      </c>
      <c r="AV185" s="14" t="s">
        <v>80</v>
      </c>
      <c r="AW185" s="14" t="s">
        <v>33</v>
      </c>
      <c r="AX185" s="14" t="s">
        <v>73</v>
      </c>
      <c r="AY185" s="256" t="s">
        <v>146</v>
      </c>
    </row>
    <row r="186" s="14" customFormat="1">
      <c r="A186" s="14"/>
      <c r="B186" s="247"/>
      <c r="C186" s="248"/>
      <c r="D186" s="229" t="s">
        <v>157</v>
      </c>
      <c r="E186" s="249" t="s">
        <v>19</v>
      </c>
      <c r="F186" s="250" t="s">
        <v>243</v>
      </c>
      <c r="G186" s="248"/>
      <c r="H186" s="249" t="s">
        <v>19</v>
      </c>
      <c r="I186" s="251"/>
      <c r="J186" s="248"/>
      <c r="K186" s="248"/>
      <c r="L186" s="252"/>
      <c r="M186" s="253"/>
      <c r="N186" s="254"/>
      <c r="O186" s="254"/>
      <c r="P186" s="254"/>
      <c r="Q186" s="254"/>
      <c r="R186" s="254"/>
      <c r="S186" s="254"/>
      <c r="T186" s="255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6" t="s">
        <v>157</v>
      </c>
      <c r="AU186" s="256" t="s">
        <v>86</v>
      </c>
      <c r="AV186" s="14" t="s">
        <v>80</v>
      </c>
      <c r="AW186" s="14" t="s">
        <v>33</v>
      </c>
      <c r="AX186" s="14" t="s">
        <v>73</v>
      </c>
      <c r="AY186" s="256" t="s">
        <v>146</v>
      </c>
    </row>
    <row r="187" s="13" customFormat="1">
      <c r="A187" s="13"/>
      <c r="B187" s="236"/>
      <c r="C187" s="237"/>
      <c r="D187" s="229" t="s">
        <v>157</v>
      </c>
      <c r="E187" s="238" t="s">
        <v>19</v>
      </c>
      <c r="F187" s="239" t="s">
        <v>244</v>
      </c>
      <c r="G187" s="237"/>
      <c r="H187" s="240">
        <v>1.8899999999999999</v>
      </c>
      <c r="I187" s="241"/>
      <c r="J187" s="237"/>
      <c r="K187" s="237"/>
      <c r="L187" s="242"/>
      <c r="M187" s="243"/>
      <c r="N187" s="244"/>
      <c r="O187" s="244"/>
      <c r="P187" s="244"/>
      <c r="Q187" s="244"/>
      <c r="R187" s="244"/>
      <c r="S187" s="244"/>
      <c r="T187" s="24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6" t="s">
        <v>157</v>
      </c>
      <c r="AU187" s="246" t="s">
        <v>86</v>
      </c>
      <c r="AV187" s="13" t="s">
        <v>86</v>
      </c>
      <c r="AW187" s="13" t="s">
        <v>33</v>
      </c>
      <c r="AX187" s="13" t="s">
        <v>73</v>
      </c>
      <c r="AY187" s="246" t="s">
        <v>146</v>
      </c>
    </row>
    <row r="188" s="16" customFormat="1">
      <c r="A188" s="16"/>
      <c r="B188" s="268"/>
      <c r="C188" s="269"/>
      <c r="D188" s="229" t="s">
        <v>157</v>
      </c>
      <c r="E188" s="270" t="s">
        <v>19</v>
      </c>
      <c r="F188" s="271" t="s">
        <v>245</v>
      </c>
      <c r="G188" s="269"/>
      <c r="H188" s="272">
        <v>1.8899999999999999</v>
      </c>
      <c r="I188" s="273"/>
      <c r="J188" s="269"/>
      <c r="K188" s="269"/>
      <c r="L188" s="274"/>
      <c r="M188" s="275"/>
      <c r="N188" s="276"/>
      <c r="O188" s="276"/>
      <c r="P188" s="276"/>
      <c r="Q188" s="276"/>
      <c r="R188" s="276"/>
      <c r="S188" s="276"/>
      <c r="T188" s="277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T188" s="278" t="s">
        <v>157</v>
      </c>
      <c r="AU188" s="278" t="s">
        <v>86</v>
      </c>
      <c r="AV188" s="16" t="s">
        <v>93</v>
      </c>
      <c r="AW188" s="16" t="s">
        <v>33</v>
      </c>
      <c r="AX188" s="16" t="s">
        <v>73</v>
      </c>
      <c r="AY188" s="278" t="s">
        <v>146</v>
      </c>
    </row>
    <row r="189" s="14" customFormat="1">
      <c r="A189" s="14"/>
      <c r="B189" s="247"/>
      <c r="C189" s="248"/>
      <c r="D189" s="229" t="s">
        <v>157</v>
      </c>
      <c r="E189" s="249" t="s">
        <v>19</v>
      </c>
      <c r="F189" s="250" t="s">
        <v>246</v>
      </c>
      <c r="G189" s="248"/>
      <c r="H189" s="249" t="s">
        <v>19</v>
      </c>
      <c r="I189" s="251"/>
      <c r="J189" s="248"/>
      <c r="K189" s="248"/>
      <c r="L189" s="252"/>
      <c r="M189" s="253"/>
      <c r="N189" s="254"/>
      <c r="O189" s="254"/>
      <c r="P189" s="254"/>
      <c r="Q189" s="254"/>
      <c r="R189" s="254"/>
      <c r="S189" s="254"/>
      <c r="T189" s="25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6" t="s">
        <v>157</v>
      </c>
      <c r="AU189" s="256" t="s">
        <v>86</v>
      </c>
      <c r="AV189" s="14" t="s">
        <v>80</v>
      </c>
      <c r="AW189" s="14" t="s">
        <v>33</v>
      </c>
      <c r="AX189" s="14" t="s">
        <v>73</v>
      </c>
      <c r="AY189" s="256" t="s">
        <v>146</v>
      </c>
    </row>
    <row r="190" s="13" customFormat="1">
      <c r="A190" s="13"/>
      <c r="B190" s="236"/>
      <c r="C190" s="237"/>
      <c r="D190" s="229" t="s">
        <v>157</v>
      </c>
      <c r="E190" s="238" t="s">
        <v>19</v>
      </c>
      <c r="F190" s="239" t="s">
        <v>247</v>
      </c>
      <c r="G190" s="237"/>
      <c r="H190" s="240">
        <v>16.920000000000002</v>
      </c>
      <c r="I190" s="241"/>
      <c r="J190" s="237"/>
      <c r="K190" s="237"/>
      <c r="L190" s="242"/>
      <c r="M190" s="243"/>
      <c r="N190" s="244"/>
      <c r="O190" s="244"/>
      <c r="P190" s="244"/>
      <c r="Q190" s="244"/>
      <c r="R190" s="244"/>
      <c r="S190" s="244"/>
      <c r="T190" s="24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6" t="s">
        <v>157</v>
      </c>
      <c r="AU190" s="246" t="s">
        <v>86</v>
      </c>
      <c r="AV190" s="13" t="s">
        <v>86</v>
      </c>
      <c r="AW190" s="13" t="s">
        <v>33</v>
      </c>
      <c r="AX190" s="13" t="s">
        <v>73</v>
      </c>
      <c r="AY190" s="246" t="s">
        <v>146</v>
      </c>
    </row>
    <row r="191" s="13" customFormat="1">
      <c r="A191" s="13"/>
      <c r="B191" s="236"/>
      <c r="C191" s="237"/>
      <c r="D191" s="229" t="s">
        <v>157</v>
      </c>
      <c r="E191" s="238" t="s">
        <v>19</v>
      </c>
      <c r="F191" s="239" t="s">
        <v>248</v>
      </c>
      <c r="G191" s="237"/>
      <c r="H191" s="240">
        <v>7.8840000000000003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6" t="s">
        <v>157</v>
      </c>
      <c r="AU191" s="246" t="s">
        <v>86</v>
      </c>
      <c r="AV191" s="13" t="s">
        <v>86</v>
      </c>
      <c r="AW191" s="13" t="s">
        <v>33</v>
      </c>
      <c r="AX191" s="13" t="s">
        <v>73</v>
      </c>
      <c r="AY191" s="246" t="s">
        <v>146</v>
      </c>
    </row>
    <row r="192" s="16" customFormat="1">
      <c r="A192" s="16"/>
      <c r="B192" s="268"/>
      <c r="C192" s="269"/>
      <c r="D192" s="229" t="s">
        <v>157</v>
      </c>
      <c r="E192" s="270" t="s">
        <v>19</v>
      </c>
      <c r="F192" s="271" t="s">
        <v>245</v>
      </c>
      <c r="G192" s="269"/>
      <c r="H192" s="272">
        <v>24.804000000000002</v>
      </c>
      <c r="I192" s="273"/>
      <c r="J192" s="269"/>
      <c r="K192" s="269"/>
      <c r="L192" s="274"/>
      <c r="M192" s="275"/>
      <c r="N192" s="276"/>
      <c r="O192" s="276"/>
      <c r="P192" s="276"/>
      <c r="Q192" s="276"/>
      <c r="R192" s="276"/>
      <c r="S192" s="276"/>
      <c r="T192" s="277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T192" s="278" t="s">
        <v>157</v>
      </c>
      <c r="AU192" s="278" t="s">
        <v>86</v>
      </c>
      <c r="AV192" s="16" t="s">
        <v>93</v>
      </c>
      <c r="AW192" s="16" t="s">
        <v>33</v>
      </c>
      <c r="AX192" s="16" t="s">
        <v>73</v>
      </c>
      <c r="AY192" s="278" t="s">
        <v>146</v>
      </c>
    </row>
    <row r="193" s="15" customFormat="1">
      <c r="A193" s="15"/>
      <c r="B193" s="257"/>
      <c r="C193" s="258"/>
      <c r="D193" s="229" t="s">
        <v>157</v>
      </c>
      <c r="E193" s="259" t="s">
        <v>19</v>
      </c>
      <c r="F193" s="260" t="s">
        <v>161</v>
      </c>
      <c r="G193" s="258"/>
      <c r="H193" s="261">
        <v>26.694000000000003</v>
      </c>
      <c r="I193" s="262"/>
      <c r="J193" s="258"/>
      <c r="K193" s="258"/>
      <c r="L193" s="263"/>
      <c r="M193" s="264"/>
      <c r="N193" s="265"/>
      <c r="O193" s="265"/>
      <c r="P193" s="265"/>
      <c r="Q193" s="265"/>
      <c r="R193" s="265"/>
      <c r="S193" s="265"/>
      <c r="T193" s="266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7" t="s">
        <v>157</v>
      </c>
      <c r="AU193" s="267" t="s">
        <v>86</v>
      </c>
      <c r="AV193" s="15" t="s">
        <v>153</v>
      </c>
      <c r="AW193" s="15" t="s">
        <v>33</v>
      </c>
      <c r="AX193" s="15" t="s">
        <v>80</v>
      </c>
      <c r="AY193" s="267" t="s">
        <v>146</v>
      </c>
    </row>
    <row r="194" s="2" customFormat="1" ht="33" customHeight="1">
      <c r="A194" s="41"/>
      <c r="B194" s="42"/>
      <c r="C194" s="216" t="s">
        <v>249</v>
      </c>
      <c r="D194" s="216" t="s">
        <v>148</v>
      </c>
      <c r="E194" s="217" t="s">
        <v>250</v>
      </c>
      <c r="F194" s="218" t="s">
        <v>251</v>
      </c>
      <c r="G194" s="219" t="s">
        <v>195</v>
      </c>
      <c r="H194" s="220">
        <v>9.4499999999999993</v>
      </c>
      <c r="I194" s="221"/>
      <c r="J194" s="222">
        <f>ROUND(I194*H194,2)</f>
        <v>0</v>
      </c>
      <c r="K194" s="218" t="s">
        <v>152</v>
      </c>
      <c r="L194" s="47"/>
      <c r="M194" s="223" t="s">
        <v>19</v>
      </c>
      <c r="N194" s="224" t="s">
        <v>44</v>
      </c>
      <c r="O194" s="87"/>
      <c r="P194" s="225">
        <f>O194*H194</f>
        <v>0</v>
      </c>
      <c r="Q194" s="225">
        <v>0</v>
      </c>
      <c r="R194" s="225">
        <f>Q194*H194</f>
        <v>0</v>
      </c>
      <c r="S194" s="225">
        <v>0</v>
      </c>
      <c r="T194" s="226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7" t="s">
        <v>153</v>
      </c>
      <c r="AT194" s="227" t="s">
        <v>148</v>
      </c>
      <c r="AU194" s="227" t="s">
        <v>86</v>
      </c>
      <c r="AY194" s="20" t="s">
        <v>146</v>
      </c>
      <c r="BE194" s="228">
        <f>IF(N194="základní",J194,0)</f>
        <v>0</v>
      </c>
      <c r="BF194" s="228">
        <f>IF(N194="snížená",J194,0)</f>
        <v>0</v>
      </c>
      <c r="BG194" s="228">
        <f>IF(N194="zákl. přenesená",J194,0)</f>
        <v>0</v>
      </c>
      <c r="BH194" s="228">
        <f>IF(N194="sníž. přenesená",J194,0)</f>
        <v>0</v>
      </c>
      <c r="BI194" s="228">
        <f>IF(N194="nulová",J194,0)</f>
        <v>0</v>
      </c>
      <c r="BJ194" s="20" t="s">
        <v>80</v>
      </c>
      <c r="BK194" s="228">
        <f>ROUND(I194*H194,2)</f>
        <v>0</v>
      </c>
      <c r="BL194" s="20" t="s">
        <v>153</v>
      </c>
      <c r="BM194" s="227" t="s">
        <v>252</v>
      </c>
    </row>
    <row r="195" s="2" customFormat="1">
      <c r="A195" s="41"/>
      <c r="B195" s="42"/>
      <c r="C195" s="43"/>
      <c r="D195" s="229" t="s">
        <v>154</v>
      </c>
      <c r="E195" s="43"/>
      <c r="F195" s="230" t="s">
        <v>251</v>
      </c>
      <c r="G195" s="43"/>
      <c r="H195" s="43"/>
      <c r="I195" s="231"/>
      <c r="J195" s="43"/>
      <c r="K195" s="43"/>
      <c r="L195" s="47"/>
      <c r="M195" s="232"/>
      <c r="N195" s="233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154</v>
      </c>
      <c r="AU195" s="20" t="s">
        <v>86</v>
      </c>
    </row>
    <row r="196" s="2" customFormat="1">
      <c r="A196" s="41"/>
      <c r="B196" s="42"/>
      <c r="C196" s="43"/>
      <c r="D196" s="234" t="s">
        <v>155</v>
      </c>
      <c r="E196" s="43"/>
      <c r="F196" s="235" t="s">
        <v>253</v>
      </c>
      <c r="G196" s="43"/>
      <c r="H196" s="43"/>
      <c r="I196" s="231"/>
      <c r="J196" s="43"/>
      <c r="K196" s="43"/>
      <c r="L196" s="47"/>
      <c r="M196" s="232"/>
      <c r="N196" s="233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155</v>
      </c>
      <c r="AU196" s="20" t="s">
        <v>86</v>
      </c>
    </row>
    <row r="197" s="14" customFormat="1">
      <c r="A197" s="14"/>
      <c r="B197" s="247"/>
      <c r="C197" s="248"/>
      <c r="D197" s="229" t="s">
        <v>157</v>
      </c>
      <c r="E197" s="249" t="s">
        <v>19</v>
      </c>
      <c r="F197" s="250" t="s">
        <v>254</v>
      </c>
      <c r="G197" s="248"/>
      <c r="H197" s="249" t="s">
        <v>19</v>
      </c>
      <c r="I197" s="251"/>
      <c r="J197" s="248"/>
      <c r="K197" s="248"/>
      <c r="L197" s="252"/>
      <c r="M197" s="253"/>
      <c r="N197" s="254"/>
      <c r="O197" s="254"/>
      <c r="P197" s="254"/>
      <c r="Q197" s="254"/>
      <c r="R197" s="254"/>
      <c r="S197" s="254"/>
      <c r="T197" s="25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6" t="s">
        <v>157</v>
      </c>
      <c r="AU197" s="256" t="s">
        <v>86</v>
      </c>
      <c r="AV197" s="14" t="s">
        <v>80</v>
      </c>
      <c r="AW197" s="14" t="s">
        <v>33</v>
      </c>
      <c r="AX197" s="14" t="s">
        <v>73</v>
      </c>
      <c r="AY197" s="256" t="s">
        <v>146</v>
      </c>
    </row>
    <row r="198" s="14" customFormat="1">
      <c r="A198" s="14"/>
      <c r="B198" s="247"/>
      <c r="C198" s="248"/>
      <c r="D198" s="229" t="s">
        <v>157</v>
      </c>
      <c r="E198" s="249" t="s">
        <v>19</v>
      </c>
      <c r="F198" s="250" t="s">
        <v>255</v>
      </c>
      <c r="G198" s="248"/>
      <c r="H198" s="249" t="s">
        <v>19</v>
      </c>
      <c r="I198" s="251"/>
      <c r="J198" s="248"/>
      <c r="K198" s="248"/>
      <c r="L198" s="252"/>
      <c r="M198" s="253"/>
      <c r="N198" s="254"/>
      <c r="O198" s="254"/>
      <c r="P198" s="254"/>
      <c r="Q198" s="254"/>
      <c r="R198" s="254"/>
      <c r="S198" s="254"/>
      <c r="T198" s="255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6" t="s">
        <v>157</v>
      </c>
      <c r="AU198" s="256" t="s">
        <v>86</v>
      </c>
      <c r="AV198" s="14" t="s">
        <v>80</v>
      </c>
      <c r="AW198" s="14" t="s">
        <v>33</v>
      </c>
      <c r="AX198" s="14" t="s">
        <v>73</v>
      </c>
      <c r="AY198" s="256" t="s">
        <v>146</v>
      </c>
    </row>
    <row r="199" s="13" customFormat="1">
      <c r="A199" s="13"/>
      <c r="B199" s="236"/>
      <c r="C199" s="237"/>
      <c r="D199" s="229" t="s">
        <v>157</v>
      </c>
      <c r="E199" s="238" t="s">
        <v>19</v>
      </c>
      <c r="F199" s="239" t="s">
        <v>256</v>
      </c>
      <c r="G199" s="237"/>
      <c r="H199" s="240">
        <v>9.4499999999999993</v>
      </c>
      <c r="I199" s="241"/>
      <c r="J199" s="237"/>
      <c r="K199" s="237"/>
      <c r="L199" s="242"/>
      <c r="M199" s="243"/>
      <c r="N199" s="244"/>
      <c r="O199" s="244"/>
      <c r="P199" s="244"/>
      <c r="Q199" s="244"/>
      <c r="R199" s="244"/>
      <c r="S199" s="244"/>
      <c r="T199" s="24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6" t="s">
        <v>157</v>
      </c>
      <c r="AU199" s="246" t="s">
        <v>86</v>
      </c>
      <c r="AV199" s="13" t="s">
        <v>86</v>
      </c>
      <c r="AW199" s="13" t="s">
        <v>33</v>
      </c>
      <c r="AX199" s="13" t="s">
        <v>73</v>
      </c>
      <c r="AY199" s="246" t="s">
        <v>146</v>
      </c>
    </row>
    <row r="200" s="14" customFormat="1">
      <c r="A200" s="14"/>
      <c r="B200" s="247"/>
      <c r="C200" s="248"/>
      <c r="D200" s="229" t="s">
        <v>157</v>
      </c>
      <c r="E200" s="249" t="s">
        <v>19</v>
      </c>
      <c r="F200" s="250" t="s">
        <v>257</v>
      </c>
      <c r="G200" s="248"/>
      <c r="H200" s="249" t="s">
        <v>19</v>
      </c>
      <c r="I200" s="251"/>
      <c r="J200" s="248"/>
      <c r="K200" s="248"/>
      <c r="L200" s="252"/>
      <c r="M200" s="253"/>
      <c r="N200" s="254"/>
      <c r="O200" s="254"/>
      <c r="P200" s="254"/>
      <c r="Q200" s="254"/>
      <c r="R200" s="254"/>
      <c r="S200" s="254"/>
      <c r="T200" s="255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6" t="s">
        <v>157</v>
      </c>
      <c r="AU200" s="256" t="s">
        <v>86</v>
      </c>
      <c r="AV200" s="14" t="s">
        <v>80</v>
      </c>
      <c r="AW200" s="14" t="s">
        <v>33</v>
      </c>
      <c r="AX200" s="14" t="s">
        <v>73</v>
      </c>
      <c r="AY200" s="256" t="s">
        <v>146</v>
      </c>
    </row>
    <row r="201" s="15" customFormat="1">
      <c r="A201" s="15"/>
      <c r="B201" s="257"/>
      <c r="C201" s="258"/>
      <c r="D201" s="229" t="s">
        <v>157</v>
      </c>
      <c r="E201" s="259" t="s">
        <v>19</v>
      </c>
      <c r="F201" s="260" t="s">
        <v>161</v>
      </c>
      <c r="G201" s="258"/>
      <c r="H201" s="261">
        <v>9.4499999999999993</v>
      </c>
      <c r="I201" s="262"/>
      <c r="J201" s="258"/>
      <c r="K201" s="258"/>
      <c r="L201" s="263"/>
      <c r="M201" s="264"/>
      <c r="N201" s="265"/>
      <c r="O201" s="265"/>
      <c r="P201" s="265"/>
      <c r="Q201" s="265"/>
      <c r="R201" s="265"/>
      <c r="S201" s="265"/>
      <c r="T201" s="266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7" t="s">
        <v>157</v>
      </c>
      <c r="AU201" s="267" t="s">
        <v>86</v>
      </c>
      <c r="AV201" s="15" t="s">
        <v>153</v>
      </c>
      <c r="AW201" s="15" t="s">
        <v>33</v>
      </c>
      <c r="AX201" s="15" t="s">
        <v>80</v>
      </c>
      <c r="AY201" s="267" t="s">
        <v>146</v>
      </c>
    </row>
    <row r="202" s="2" customFormat="1" ht="24.15" customHeight="1">
      <c r="A202" s="41"/>
      <c r="B202" s="42"/>
      <c r="C202" s="216" t="s">
        <v>196</v>
      </c>
      <c r="D202" s="216" t="s">
        <v>148</v>
      </c>
      <c r="E202" s="217" t="s">
        <v>258</v>
      </c>
      <c r="F202" s="218" t="s">
        <v>259</v>
      </c>
      <c r="G202" s="219" t="s">
        <v>195</v>
      </c>
      <c r="H202" s="220">
        <v>2.8799999999999999</v>
      </c>
      <c r="I202" s="221"/>
      <c r="J202" s="222">
        <f>ROUND(I202*H202,2)</f>
        <v>0</v>
      </c>
      <c r="K202" s="218" t="s">
        <v>152</v>
      </c>
      <c r="L202" s="47"/>
      <c r="M202" s="223" t="s">
        <v>19</v>
      </c>
      <c r="N202" s="224" t="s">
        <v>44</v>
      </c>
      <c r="O202" s="87"/>
      <c r="P202" s="225">
        <f>O202*H202</f>
        <v>0</v>
      </c>
      <c r="Q202" s="225">
        <v>0</v>
      </c>
      <c r="R202" s="225">
        <f>Q202*H202</f>
        <v>0</v>
      </c>
      <c r="S202" s="225">
        <v>0</v>
      </c>
      <c r="T202" s="226">
        <f>S202*H202</f>
        <v>0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27" t="s">
        <v>153</v>
      </c>
      <c r="AT202" s="227" t="s">
        <v>148</v>
      </c>
      <c r="AU202" s="227" t="s">
        <v>86</v>
      </c>
      <c r="AY202" s="20" t="s">
        <v>146</v>
      </c>
      <c r="BE202" s="228">
        <f>IF(N202="základní",J202,0)</f>
        <v>0</v>
      </c>
      <c r="BF202" s="228">
        <f>IF(N202="snížená",J202,0)</f>
        <v>0</v>
      </c>
      <c r="BG202" s="228">
        <f>IF(N202="zákl. přenesená",J202,0)</f>
        <v>0</v>
      </c>
      <c r="BH202" s="228">
        <f>IF(N202="sníž. přenesená",J202,0)</f>
        <v>0</v>
      </c>
      <c r="BI202" s="228">
        <f>IF(N202="nulová",J202,0)</f>
        <v>0</v>
      </c>
      <c r="BJ202" s="20" t="s">
        <v>80</v>
      </c>
      <c r="BK202" s="228">
        <f>ROUND(I202*H202,2)</f>
        <v>0</v>
      </c>
      <c r="BL202" s="20" t="s">
        <v>153</v>
      </c>
      <c r="BM202" s="227" t="s">
        <v>260</v>
      </c>
    </row>
    <row r="203" s="2" customFormat="1">
      <c r="A203" s="41"/>
      <c r="B203" s="42"/>
      <c r="C203" s="43"/>
      <c r="D203" s="229" t="s">
        <v>154</v>
      </c>
      <c r="E203" s="43"/>
      <c r="F203" s="230" t="s">
        <v>259</v>
      </c>
      <c r="G203" s="43"/>
      <c r="H203" s="43"/>
      <c r="I203" s="231"/>
      <c r="J203" s="43"/>
      <c r="K203" s="43"/>
      <c r="L203" s="47"/>
      <c r="M203" s="232"/>
      <c r="N203" s="233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154</v>
      </c>
      <c r="AU203" s="20" t="s">
        <v>86</v>
      </c>
    </row>
    <row r="204" s="2" customFormat="1">
      <c r="A204" s="41"/>
      <c r="B204" s="42"/>
      <c r="C204" s="43"/>
      <c r="D204" s="234" t="s">
        <v>155</v>
      </c>
      <c r="E204" s="43"/>
      <c r="F204" s="235" t="s">
        <v>261</v>
      </c>
      <c r="G204" s="43"/>
      <c r="H204" s="43"/>
      <c r="I204" s="231"/>
      <c r="J204" s="43"/>
      <c r="K204" s="43"/>
      <c r="L204" s="47"/>
      <c r="M204" s="232"/>
      <c r="N204" s="233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20" t="s">
        <v>155</v>
      </c>
      <c r="AU204" s="20" t="s">
        <v>86</v>
      </c>
    </row>
    <row r="205" s="13" customFormat="1">
      <c r="A205" s="13"/>
      <c r="B205" s="236"/>
      <c r="C205" s="237"/>
      <c r="D205" s="229" t="s">
        <v>157</v>
      </c>
      <c r="E205" s="238" t="s">
        <v>19</v>
      </c>
      <c r="F205" s="239" t="s">
        <v>262</v>
      </c>
      <c r="G205" s="237"/>
      <c r="H205" s="240">
        <v>2.8799999999999999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157</v>
      </c>
      <c r="AU205" s="246" t="s">
        <v>86</v>
      </c>
      <c r="AV205" s="13" t="s">
        <v>86</v>
      </c>
      <c r="AW205" s="13" t="s">
        <v>33</v>
      </c>
      <c r="AX205" s="13" t="s">
        <v>73</v>
      </c>
      <c r="AY205" s="246" t="s">
        <v>146</v>
      </c>
    </row>
    <row r="206" s="15" customFormat="1">
      <c r="A206" s="15"/>
      <c r="B206" s="257"/>
      <c r="C206" s="258"/>
      <c r="D206" s="229" t="s">
        <v>157</v>
      </c>
      <c r="E206" s="259" t="s">
        <v>19</v>
      </c>
      <c r="F206" s="260" t="s">
        <v>161</v>
      </c>
      <c r="G206" s="258"/>
      <c r="H206" s="261">
        <v>2.8799999999999999</v>
      </c>
      <c r="I206" s="262"/>
      <c r="J206" s="258"/>
      <c r="K206" s="258"/>
      <c r="L206" s="263"/>
      <c r="M206" s="264"/>
      <c r="N206" s="265"/>
      <c r="O206" s="265"/>
      <c r="P206" s="265"/>
      <c r="Q206" s="265"/>
      <c r="R206" s="265"/>
      <c r="S206" s="265"/>
      <c r="T206" s="266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67" t="s">
        <v>157</v>
      </c>
      <c r="AU206" s="267" t="s">
        <v>86</v>
      </c>
      <c r="AV206" s="15" t="s">
        <v>153</v>
      </c>
      <c r="AW206" s="15" t="s">
        <v>33</v>
      </c>
      <c r="AX206" s="15" t="s">
        <v>80</v>
      </c>
      <c r="AY206" s="267" t="s">
        <v>146</v>
      </c>
    </row>
    <row r="207" s="2" customFormat="1" ht="21.75" customHeight="1">
      <c r="A207" s="41"/>
      <c r="B207" s="42"/>
      <c r="C207" s="216" t="s">
        <v>263</v>
      </c>
      <c r="D207" s="216" t="s">
        <v>148</v>
      </c>
      <c r="E207" s="217" t="s">
        <v>264</v>
      </c>
      <c r="F207" s="218" t="s">
        <v>265</v>
      </c>
      <c r="G207" s="219" t="s">
        <v>151</v>
      </c>
      <c r="H207" s="220">
        <v>13.800000000000001</v>
      </c>
      <c r="I207" s="221"/>
      <c r="J207" s="222">
        <f>ROUND(I207*H207,2)</f>
        <v>0</v>
      </c>
      <c r="K207" s="218" t="s">
        <v>152</v>
      </c>
      <c r="L207" s="47"/>
      <c r="M207" s="223" t="s">
        <v>19</v>
      </c>
      <c r="N207" s="224" t="s">
        <v>44</v>
      </c>
      <c r="O207" s="87"/>
      <c r="P207" s="225">
        <f>O207*H207</f>
        <v>0</v>
      </c>
      <c r="Q207" s="225">
        <v>0</v>
      </c>
      <c r="R207" s="225">
        <f>Q207*H207</f>
        <v>0</v>
      </c>
      <c r="S207" s="225">
        <v>0</v>
      </c>
      <c r="T207" s="226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27" t="s">
        <v>153</v>
      </c>
      <c r="AT207" s="227" t="s">
        <v>148</v>
      </c>
      <c r="AU207" s="227" t="s">
        <v>86</v>
      </c>
      <c r="AY207" s="20" t="s">
        <v>146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20" t="s">
        <v>80</v>
      </c>
      <c r="BK207" s="228">
        <f>ROUND(I207*H207,2)</f>
        <v>0</v>
      </c>
      <c r="BL207" s="20" t="s">
        <v>153</v>
      </c>
      <c r="BM207" s="227" t="s">
        <v>266</v>
      </c>
    </row>
    <row r="208" s="2" customFormat="1">
      <c r="A208" s="41"/>
      <c r="B208" s="42"/>
      <c r="C208" s="43"/>
      <c r="D208" s="229" t="s">
        <v>154</v>
      </c>
      <c r="E208" s="43"/>
      <c r="F208" s="230" t="s">
        <v>265</v>
      </c>
      <c r="G208" s="43"/>
      <c r="H208" s="43"/>
      <c r="I208" s="231"/>
      <c r="J208" s="43"/>
      <c r="K208" s="43"/>
      <c r="L208" s="47"/>
      <c r="M208" s="232"/>
      <c r="N208" s="233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154</v>
      </c>
      <c r="AU208" s="20" t="s">
        <v>86</v>
      </c>
    </row>
    <row r="209" s="2" customFormat="1">
      <c r="A209" s="41"/>
      <c r="B209" s="42"/>
      <c r="C209" s="43"/>
      <c r="D209" s="234" t="s">
        <v>155</v>
      </c>
      <c r="E209" s="43"/>
      <c r="F209" s="235" t="s">
        <v>267</v>
      </c>
      <c r="G209" s="43"/>
      <c r="H209" s="43"/>
      <c r="I209" s="231"/>
      <c r="J209" s="43"/>
      <c r="K209" s="43"/>
      <c r="L209" s="47"/>
      <c r="M209" s="232"/>
      <c r="N209" s="233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155</v>
      </c>
      <c r="AU209" s="20" t="s">
        <v>86</v>
      </c>
    </row>
    <row r="210" s="13" customFormat="1">
      <c r="A210" s="13"/>
      <c r="B210" s="236"/>
      <c r="C210" s="237"/>
      <c r="D210" s="229" t="s">
        <v>157</v>
      </c>
      <c r="E210" s="238" t="s">
        <v>19</v>
      </c>
      <c r="F210" s="239" t="s">
        <v>268</v>
      </c>
      <c r="G210" s="237"/>
      <c r="H210" s="240">
        <v>9.5999999999999996</v>
      </c>
      <c r="I210" s="241"/>
      <c r="J210" s="237"/>
      <c r="K210" s="237"/>
      <c r="L210" s="242"/>
      <c r="M210" s="243"/>
      <c r="N210" s="244"/>
      <c r="O210" s="244"/>
      <c r="P210" s="244"/>
      <c r="Q210" s="244"/>
      <c r="R210" s="244"/>
      <c r="S210" s="244"/>
      <c r="T210" s="24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6" t="s">
        <v>157</v>
      </c>
      <c r="AU210" s="246" t="s">
        <v>86</v>
      </c>
      <c r="AV210" s="13" t="s">
        <v>86</v>
      </c>
      <c r="AW210" s="13" t="s">
        <v>33</v>
      </c>
      <c r="AX210" s="13" t="s">
        <v>73</v>
      </c>
      <c r="AY210" s="246" t="s">
        <v>146</v>
      </c>
    </row>
    <row r="211" s="13" customFormat="1">
      <c r="A211" s="13"/>
      <c r="B211" s="236"/>
      <c r="C211" s="237"/>
      <c r="D211" s="229" t="s">
        <v>157</v>
      </c>
      <c r="E211" s="238" t="s">
        <v>19</v>
      </c>
      <c r="F211" s="239" t="s">
        <v>269</v>
      </c>
      <c r="G211" s="237"/>
      <c r="H211" s="240">
        <v>4.2000000000000002</v>
      </c>
      <c r="I211" s="241"/>
      <c r="J211" s="237"/>
      <c r="K211" s="237"/>
      <c r="L211" s="242"/>
      <c r="M211" s="243"/>
      <c r="N211" s="244"/>
      <c r="O211" s="244"/>
      <c r="P211" s="244"/>
      <c r="Q211" s="244"/>
      <c r="R211" s="244"/>
      <c r="S211" s="244"/>
      <c r="T211" s="24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6" t="s">
        <v>157</v>
      </c>
      <c r="AU211" s="246" t="s">
        <v>86</v>
      </c>
      <c r="AV211" s="13" t="s">
        <v>86</v>
      </c>
      <c r="AW211" s="13" t="s">
        <v>33</v>
      </c>
      <c r="AX211" s="13" t="s">
        <v>73</v>
      </c>
      <c r="AY211" s="246" t="s">
        <v>146</v>
      </c>
    </row>
    <row r="212" s="15" customFormat="1">
      <c r="A212" s="15"/>
      <c r="B212" s="257"/>
      <c r="C212" s="258"/>
      <c r="D212" s="229" t="s">
        <v>157</v>
      </c>
      <c r="E212" s="259" t="s">
        <v>19</v>
      </c>
      <c r="F212" s="260" t="s">
        <v>161</v>
      </c>
      <c r="G212" s="258"/>
      <c r="H212" s="261">
        <v>13.800000000000001</v>
      </c>
      <c r="I212" s="262"/>
      <c r="J212" s="258"/>
      <c r="K212" s="258"/>
      <c r="L212" s="263"/>
      <c r="M212" s="264"/>
      <c r="N212" s="265"/>
      <c r="O212" s="265"/>
      <c r="P212" s="265"/>
      <c r="Q212" s="265"/>
      <c r="R212" s="265"/>
      <c r="S212" s="265"/>
      <c r="T212" s="266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67" t="s">
        <v>157</v>
      </c>
      <c r="AU212" s="267" t="s">
        <v>86</v>
      </c>
      <c r="AV212" s="15" t="s">
        <v>153</v>
      </c>
      <c r="AW212" s="15" t="s">
        <v>33</v>
      </c>
      <c r="AX212" s="15" t="s">
        <v>80</v>
      </c>
      <c r="AY212" s="267" t="s">
        <v>146</v>
      </c>
    </row>
    <row r="213" s="2" customFormat="1" ht="24.15" customHeight="1">
      <c r="A213" s="41"/>
      <c r="B213" s="42"/>
      <c r="C213" s="216" t="s">
        <v>202</v>
      </c>
      <c r="D213" s="216" t="s">
        <v>148</v>
      </c>
      <c r="E213" s="217" t="s">
        <v>270</v>
      </c>
      <c r="F213" s="218" t="s">
        <v>271</v>
      </c>
      <c r="G213" s="219" t="s">
        <v>151</v>
      </c>
      <c r="H213" s="220">
        <v>13.800000000000001</v>
      </c>
      <c r="I213" s="221"/>
      <c r="J213" s="222">
        <f>ROUND(I213*H213,2)</f>
        <v>0</v>
      </c>
      <c r="K213" s="218" t="s">
        <v>152</v>
      </c>
      <c r="L213" s="47"/>
      <c r="M213" s="223" t="s">
        <v>19</v>
      </c>
      <c r="N213" s="224" t="s">
        <v>44</v>
      </c>
      <c r="O213" s="87"/>
      <c r="P213" s="225">
        <f>O213*H213</f>
        <v>0</v>
      </c>
      <c r="Q213" s="225">
        <v>0</v>
      </c>
      <c r="R213" s="225">
        <f>Q213*H213</f>
        <v>0</v>
      </c>
      <c r="S213" s="225">
        <v>0</v>
      </c>
      <c r="T213" s="226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27" t="s">
        <v>153</v>
      </c>
      <c r="AT213" s="227" t="s">
        <v>148</v>
      </c>
      <c r="AU213" s="227" t="s">
        <v>86</v>
      </c>
      <c r="AY213" s="20" t="s">
        <v>146</v>
      </c>
      <c r="BE213" s="228">
        <f>IF(N213="základní",J213,0)</f>
        <v>0</v>
      </c>
      <c r="BF213" s="228">
        <f>IF(N213="snížená",J213,0)</f>
        <v>0</v>
      </c>
      <c r="BG213" s="228">
        <f>IF(N213="zákl. přenesená",J213,0)</f>
        <v>0</v>
      </c>
      <c r="BH213" s="228">
        <f>IF(N213="sníž. přenesená",J213,0)</f>
        <v>0</v>
      </c>
      <c r="BI213" s="228">
        <f>IF(N213="nulová",J213,0)</f>
        <v>0</v>
      </c>
      <c r="BJ213" s="20" t="s">
        <v>80</v>
      </c>
      <c r="BK213" s="228">
        <f>ROUND(I213*H213,2)</f>
        <v>0</v>
      </c>
      <c r="BL213" s="20" t="s">
        <v>153</v>
      </c>
      <c r="BM213" s="227" t="s">
        <v>272</v>
      </c>
    </row>
    <row r="214" s="2" customFormat="1">
      <c r="A214" s="41"/>
      <c r="B214" s="42"/>
      <c r="C214" s="43"/>
      <c r="D214" s="229" t="s">
        <v>154</v>
      </c>
      <c r="E214" s="43"/>
      <c r="F214" s="230" t="s">
        <v>271</v>
      </c>
      <c r="G214" s="43"/>
      <c r="H214" s="43"/>
      <c r="I214" s="231"/>
      <c r="J214" s="43"/>
      <c r="K214" s="43"/>
      <c r="L214" s="47"/>
      <c r="M214" s="232"/>
      <c r="N214" s="233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154</v>
      </c>
      <c r="AU214" s="20" t="s">
        <v>86</v>
      </c>
    </row>
    <row r="215" s="2" customFormat="1">
      <c r="A215" s="41"/>
      <c r="B215" s="42"/>
      <c r="C215" s="43"/>
      <c r="D215" s="234" t="s">
        <v>155</v>
      </c>
      <c r="E215" s="43"/>
      <c r="F215" s="235" t="s">
        <v>273</v>
      </c>
      <c r="G215" s="43"/>
      <c r="H215" s="43"/>
      <c r="I215" s="231"/>
      <c r="J215" s="43"/>
      <c r="K215" s="43"/>
      <c r="L215" s="47"/>
      <c r="M215" s="232"/>
      <c r="N215" s="233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155</v>
      </c>
      <c r="AU215" s="20" t="s">
        <v>86</v>
      </c>
    </row>
    <row r="216" s="13" customFormat="1">
      <c r="A216" s="13"/>
      <c r="B216" s="236"/>
      <c r="C216" s="237"/>
      <c r="D216" s="229" t="s">
        <v>157</v>
      </c>
      <c r="E216" s="238" t="s">
        <v>19</v>
      </c>
      <c r="F216" s="239" t="s">
        <v>274</v>
      </c>
      <c r="G216" s="237"/>
      <c r="H216" s="240">
        <v>13.800000000000001</v>
      </c>
      <c r="I216" s="241"/>
      <c r="J216" s="237"/>
      <c r="K216" s="237"/>
      <c r="L216" s="242"/>
      <c r="M216" s="243"/>
      <c r="N216" s="244"/>
      <c r="O216" s="244"/>
      <c r="P216" s="244"/>
      <c r="Q216" s="244"/>
      <c r="R216" s="244"/>
      <c r="S216" s="244"/>
      <c r="T216" s="24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6" t="s">
        <v>157</v>
      </c>
      <c r="AU216" s="246" t="s">
        <v>86</v>
      </c>
      <c r="AV216" s="13" t="s">
        <v>86</v>
      </c>
      <c r="AW216" s="13" t="s">
        <v>33</v>
      </c>
      <c r="AX216" s="13" t="s">
        <v>73</v>
      </c>
      <c r="AY216" s="246" t="s">
        <v>146</v>
      </c>
    </row>
    <row r="217" s="15" customFormat="1">
      <c r="A217" s="15"/>
      <c r="B217" s="257"/>
      <c r="C217" s="258"/>
      <c r="D217" s="229" t="s">
        <v>157</v>
      </c>
      <c r="E217" s="259" t="s">
        <v>19</v>
      </c>
      <c r="F217" s="260" t="s">
        <v>161</v>
      </c>
      <c r="G217" s="258"/>
      <c r="H217" s="261">
        <v>13.800000000000001</v>
      </c>
      <c r="I217" s="262"/>
      <c r="J217" s="258"/>
      <c r="K217" s="258"/>
      <c r="L217" s="263"/>
      <c r="M217" s="264"/>
      <c r="N217" s="265"/>
      <c r="O217" s="265"/>
      <c r="P217" s="265"/>
      <c r="Q217" s="265"/>
      <c r="R217" s="265"/>
      <c r="S217" s="265"/>
      <c r="T217" s="266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67" t="s">
        <v>157</v>
      </c>
      <c r="AU217" s="267" t="s">
        <v>86</v>
      </c>
      <c r="AV217" s="15" t="s">
        <v>153</v>
      </c>
      <c r="AW217" s="15" t="s">
        <v>33</v>
      </c>
      <c r="AX217" s="15" t="s">
        <v>80</v>
      </c>
      <c r="AY217" s="267" t="s">
        <v>146</v>
      </c>
    </row>
    <row r="218" s="2" customFormat="1" ht="37.8" customHeight="1">
      <c r="A218" s="41"/>
      <c r="B218" s="42"/>
      <c r="C218" s="216" t="s">
        <v>275</v>
      </c>
      <c r="D218" s="216" t="s">
        <v>148</v>
      </c>
      <c r="E218" s="217" t="s">
        <v>276</v>
      </c>
      <c r="F218" s="218" t="s">
        <v>277</v>
      </c>
      <c r="G218" s="219" t="s">
        <v>195</v>
      </c>
      <c r="H218" s="220">
        <v>2392.9180000000001</v>
      </c>
      <c r="I218" s="221"/>
      <c r="J218" s="222">
        <f>ROUND(I218*H218,2)</f>
        <v>0</v>
      </c>
      <c r="K218" s="218" t="s">
        <v>152</v>
      </c>
      <c r="L218" s="47"/>
      <c r="M218" s="223" t="s">
        <v>19</v>
      </c>
      <c r="N218" s="224" t="s">
        <v>44</v>
      </c>
      <c r="O218" s="87"/>
      <c r="P218" s="225">
        <f>O218*H218</f>
        <v>0</v>
      </c>
      <c r="Q218" s="225">
        <v>0</v>
      </c>
      <c r="R218" s="225">
        <f>Q218*H218</f>
        <v>0</v>
      </c>
      <c r="S218" s="225">
        <v>0</v>
      </c>
      <c r="T218" s="226">
        <f>S218*H218</f>
        <v>0</v>
      </c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R218" s="227" t="s">
        <v>153</v>
      </c>
      <c r="AT218" s="227" t="s">
        <v>148</v>
      </c>
      <c r="AU218" s="227" t="s">
        <v>86</v>
      </c>
      <c r="AY218" s="20" t="s">
        <v>146</v>
      </c>
      <c r="BE218" s="228">
        <f>IF(N218="základní",J218,0)</f>
        <v>0</v>
      </c>
      <c r="BF218" s="228">
        <f>IF(N218="snížená",J218,0)</f>
        <v>0</v>
      </c>
      <c r="BG218" s="228">
        <f>IF(N218="zákl. přenesená",J218,0)</f>
        <v>0</v>
      </c>
      <c r="BH218" s="228">
        <f>IF(N218="sníž. přenesená",J218,0)</f>
        <v>0</v>
      </c>
      <c r="BI218" s="228">
        <f>IF(N218="nulová",J218,0)</f>
        <v>0</v>
      </c>
      <c r="BJ218" s="20" t="s">
        <v>80</v>
      </c>
      <c r="BK218" s="228">
        <f>ROUND(I218*H218,2)</f>
        <v>0</v>
      </c>
      <c r="BL218" s="20" t="s">
        <v>153</v>
      </c>
      <c r="BM218" s="227" t="s">
        <v>278</v>
      </c>
    </row>
    <row r="219" s="2" customFormat="1">
      <c r="A219" s="41"/>
      <c r="B219" s="42"/>
      <c r="C219" s="43"/>
      <c r="D219" s="229" t="s">
        <v>154</v>
      </c>
      <c r="E219" s="43"/>
      <c r="F219" s="230" t="s">
        <v>277</v>
      </c>
      <c r="G219" s="43"/>
      <c r="H219" s="43"/>
      <c r="I219" s="231"/>
      <c r="J219" s="43"/>
      <c r="K219" s="43"/>
      <c r="L219" s="47"/>
      <c r="M219" s="232"/>
      <c r="N219" s="233"/>
      <c r="O219" s="87"/>
      <c r="P219" s="87"/>
      <c r="Q219" s="87"/>
      <c r="R219" s="87"/>
      <c r="S219" s="87"/>
      <c r="T219" s="88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T219" s="20" t="s">
        <v>154</v>
      </c>
      <c r="AU219" s="20" t="s">
        <v>86</v>
      </c>
    </row>
    <row r="220" s="2" customFormat="1">
      <c r="A220" s="41"/>
      <c r="B220" s="42"/>
      <c r="C220" s="43"/>
      <c r="D220" s="234" t="s">
        <v>155</v>
      </c>
      <c r="E220" s="43"/>
      <c r="F220" s="235" t="s">
        <v>279</v>
      </c>
      <c r="G220" s="43"/>
      <c r="H220" s="43"/>
      <c r="I220" s="231"/>
      <c r="J220" s="43"/>
      <c r="K220" s="43"/>
      <c r="L220" s="47"/>
      <c r="M220" s="232"/>
      <c r="N220" s="233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155</v>
      </c>
      <c r="AU220" s="20" t="s">
        <v>86</v>
      </c>
    </row>
    <row r="221" s="14" customFormat="1">
      <c r="A221" s="14"/>
      <c r="B221" s="247"/>
      <c r="C221" s="248"/>
      <c r="D221" s="229" t="s">
        <v>157</v>
      </c>
      <c r="E221" s="249" t="s">
        <v>19</v>
      </c>
      <c r="F221" s="250" t="s">
        <v>280</v>
      </c>
      <c r="G221" s="248"/>
      <c r="H221" s="249" t="s">
        <v>19</v>
      </c>
      <c r="I221" s="251"/>
      <c r="J221" s="248"/>
      <c r="K221" s="248"/>
      <c r="L221" s="252"/>
      <c r="M221" s="253"/>
      <c r="N221" s="254"/>
      <c r="O221" s="254"/>
      <c r="P221" s="254"/>
      <c r="Q221" s="254"/>
      <c r="R221" s="254"/>
      <c r="S221" s="254"/>
      <c r="T221" s="255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6" t="s">
        <v>157</v>
      </c>
      <c r="AU221" s="256" t="s">
        <v>86</v>
      </c>
      <c r="AV221" s="14" t="s">
        <v>80</v>
      </c>
      <c r="AW221" s="14" t="s">
        <v>33</v>
      </c>
      <c r="AX221" s="14" t="s">
        <v>73</v>
      </c>
      <c r="AY221" s="256" t="s">
        <v>146</v>
      </c>
    </row>
    <row r="222" s="14" customFormat="1">
      <c r="A222" s="14"/>
      <c r="B222" s="247"/>
      <c r="C222" s="248"/>
      <c r="D222" s="229" t="s">
        <v>157</v>
      </c>
      <c r="E222" s="249" t="s">
        <v>19</v>
      </c>
      <c r="F222" s="250" t="s">
        <v>281</v>
      </c>
      <c r="G222" s="248"/>
      <c r="H222" s="249" t="s">
        <v>19</v>
      </c>
      <c r="I222" s="251"/>
      <c r="J222" s="248"/>
      <c r="K222" s="248"/>
      <c r="L222" s="252"/>
      <c r="M222" s="253"/>
      <c r="N222" s="254"/>
      <c r="O222" s="254"/>
      <c r="P222" s="254"/>
      <c r="Q222" s="254"/>
      <c r="R222" s="254"/>
      <c r="S222" s="254"/>
      <c r="T222" s="25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6" t="s">
        <v>157</v>
      </c>
      <c r="AU222" s="256" t="s">
        <v>86</v>
      </c>
      <c r="AV222" s="14" t="s">
        <v>80</v>
      </c>
      <c r="AW222" s="14" t="s">
        <v>33</v>
      </c>
      <c r="AX222" s="14" t="s">
        <v>73</v>
      </c>
      <c r="AY222" s="256" t="s">
        <v>146</v>
      </c>
    </row>
    <row r="223" s="13" customFormat="1">
      <c r="A223" s="13"/>
      <c r="B223" s="236"/>
      <c r="C223" s="237"/>
      <c r="D223" s="229" t="s">
        <v>157</v>
      </c>
      <c r="E223" s="238" t="s">
        <v>19</v>
      </c>
      <c r="F223" s="239" t="s">
        <v>282</v>
      </c>
      <c r="G223" s="237"/>
      <c r="H223" s="240">
        <v>2490.7489999999998</v>
      </c>
      <c r="I223" s="241"/>
      <c r="J223" s="237"/>
      <c r="K223" s="237"/>
      <c r="L223" s="242"/>
      <c r="M223" s="243"/>
      <c r="N223" s="244"/>
      <c r="O223" s="244"/>
      <c r="P223" s="244"/>
      <c r="Q223" s="244"/>
      <c r="R223" s="244"/>
      <c r="S223" s="244"/>
      <c r="T223" s="24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6" t="s">
        <v>157</v>
      </c>
      <c r="AU223" s="246" t="s">
        <v>86</v>
      </c>
      <c r="AV223" s="13" t="s">
        <v>86</v>
      </c>
      <c r="AW223" s="13" t="s">
        <v>33</v>
      </c>
      <c r="AX223" s="13" t="s">
        <v>73</v>
      </c>
      <c r="AY223" s="246" t="s">
        <v>146</v>
      </c>
    </row>
    <row r="224" s="13" customFormat="1">
      <c r="A224" s="13"/>
      <c r="B224" s="236"/>
      <c r="C224" s="237"/>
      <c r="D224" s="229" t="s">
        <v>157</v>
      </c>
      <c r="E224" s="238" t="s">
        <v>19</v>
      </c>
      <c r="F224" s="239" t="s">
        <v>283</v>
      </c>
      <c r="G224" s="237"/>
      <c r="H224" s="240">
        <v>28.324000000000002</v>
      </c>
      <c r="I224" s="241"/>
      <c r="J224" s="237"/>
      <c r="K224" s="237"/>
      <c r="L224" s="242"/>
      <c r="M224" s="243"/>
      <c r="N224" s="244"/>
      <c r="O224" s="244"/>
      <c r="P224" s="244"/>
      <c r="Q224" s="244"/>
      <c r="R224" s="244"/>
      <c r="S224" s="244"/>
      <c r="T224" s="24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6" t="s">
        <v>157</v>
      </c>
      <c r="AU224" s="246" t="s">
        <v>86</v>
      </c>
      <c r="AV224" s="13" t="s">
        <v>86</v>
      </c>
      <c r="AW224" s="13" t="s">
        <v>33</v>
      </c>
      <c r="AX224" s="13" t="s">
        <v>73</v>
      </c>
      <c r="AY224" s="246" t="s">
        <v>146</v>
      </c>
    </row>
    <row r="225" s="13" customFormat="1">
      <c r="A225" s="13"/>
      <c r="B225" s="236"/>
      <c r="C225" s="237"/>
      <c r="D225" s="229" t="s">
        <v>157</v>
      </c>
      <c r="E225" s="238" t="s">
        <v>19</v>
      </c>
      <c r="F225" s="239" t="s">
        <v>284</v>
      </c>
      <c r="G225" s="237"/>
      <c r="H225" s="240">
        <v>-3.395</v>
      </c>
      <c r="I225" s="241"/>
      <c r="J225" s="237"/>
      <c r="K225" s="237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157</v>
      </c>
      <c r="AU225" s="246" t="s">
        <v>86</v>
      </c>
      <c r="AV225" s="13" t="s">
        <v>86</v>
      </c>
      <c r="AW225" s="13" t="s">
        <v>33</v>
      </c>
      <c r="AX225" s="13" t="s">
        <v>73</v>
      </c>
      <c r="AY225" s="246" t="s">
        <v>146</v>
      </c>
    </row>
    <row r="226" s="13" customFormat="1">
      <c r="A226" s="13"/>
      <c r="B226" s="236"/>
      <c r="C226" s="237"/>
      <c r="D226" s="229" t="s">
        <v>157</v>
      </c>
      <c r="E226" s="238" t="s">
        <v>19</v>
      </c>
      <c r="F226" s="239" t="s">
        <v>285</v>
      </c>
      <c r="G226" s="237"/>
      <c r="H226" s="240">
        <v>-122.76000000000001</v>
      </c>
      <c r="I226" s="241"/>
      <c r="J226" s="237"/>
      <c r="K226" s="237"/>
      <c r="L226" s="242"/>
      <c r="M226" s="243"/>
      <c r="N226" s="244"/>
      <c r="O226" s="244"/>
      <c r="P226" s="244"/>
      <c r="Q226" s="244"/>
      <c r="R226" s="244"/>
      <c r="S226" s="244"/>
      <c r="T226" s="24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6" t="s">
        <v>157</v>
      </c>
      <c r="AU226" s="246" t="s">
        <v>86</v>
      </c>
      <c r="AV226" s="13" t="s">
        <v>86</v>
      </c>
      <c r="AW226" s="13" t="s">
        <v>33</v>
      </c>
      <c r="AX226" s="13" t="s">
        <v>73</v>
      </c>
      <c r="AY226" s="246" t="s">
        <v>146</v>
      </c>
    </row>
    <row r="227" s="15" customFormat="1">
      <c r="A227" s="15"/>
      <c r="B227" s="257"/>
      <c r="C227" s="258"/>
      <c r="D227" s="229" t="s">
        <v>157</v>
      </c>
      <c r="E227" s="259" t="s">
        <v>19</v>
      </c>
      <c r="F227" s="260" t="s">
        <v>161</v>
      </c>
      <c r="G227" s="258"/>
      <c r="H227" s="261">
        <v>2392.9179999999997</v>
      </c>
      <c r="I227" s="262"/>
      <c r="J227" s="258"/>
      <c r="K227" s="258"/>
      <c r="L227" s="263"/>
      <c r="M227" s="264"/>
      <c r="N227" s="265"/>
      <c r="O227" s="265"/>
      <c r="P227" s="265"/>
      <c r="Q227" s="265"/>
      <c r="R227" s="265"/>
      <c r="S227" s="265"/>
      <c r="T227" s="266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67" t="s">
        <v>157</v>
      </c>
      <c r="AU227" s="267" t="s">
        <v>86</v>
      </c>
      <c r="AV227" s="15" t="s">
        <v>153</v>
      </c>
      <c r="AW227" s="15" t="s">
        <v>33</v>
      </c>
      <c r="AX227" s="15" t="s">
        <v>80</v>
      </c>
      <c r="AY227" s="267" t="s">
        <v>146</v>
      </c>
    </row>
    <row r="228" s="2" customFormat="1" ht="37.8" customHeight="1">
      <c r="A228" s="41"/>
      <c r="B228" s="42"/>
      <c r="C228" s="216" t="s">
        <v>210</v>
      </c>
      <c r="D228" s="216" t="s">
        <v>148</v>
      </c>
      <c r="E228" s="217" t="s">
        <v>286</v>
      </c>
      <c r="F228" s="218" t="s">
        <v>287</v>
      </c>
      <c r="G228" s="219" t="s">
        <v>195</v>
      </c>
      <c r="H228" s="220">
        <v>1771.915</v>
      </c>
      <c r="I228" s="221"/>
      <c r="J228" s="222">
        <f>ROUND(I228*H228,2)</f>
        <v>0</v>
      </c>
      <c r="K228" s="218" t="s">
        <v>152</v>
      </c>
      <c r="L228" s="47"/>
      <c r="M228" s="223" t="s">
        <v>19</v>
      </c>
      <c r="N228" s="224" t="s">
        <v>44</v>
      </c>
      <c r="O228" s="87"/>
      <c r="P228" s="225">
        <f>O228*H228</f>
        <v>0</v>
      </c>
      <c r="Q228" s="225">
        <v>0</v>
      </c>
      <c r="R228" s="225">
        <f>Q228*H228</f>
        <v>0</v>
      </c>
      <c r="S228" s="225">
        <v>0</v>
      </c>
      <c r="T228" s="226">
        <f>S228*H228</f>
        <v>0</v>
      </c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R228" s="227" t="s">
        <v>153</v>
      </c>
      <c r="AT228" s="227" t="s">
        <v>148</v>
      </c>
      <c r="AU228" s="227" t="s">
        <v>86</v>
      </c>
      <c r="AY228" s="20" t="s">
        <v>146</v>
      </c>
      <c r="BE228" s="228">
        <f>IF(N228="základní",J228,0)</f>
        <v>0</v>
      </c>
      <c r="BF228" s="228">
        <f>IF(N228="snížená",J228,0)</f>
        <v>0</v>
      </c>
      <c r="BG228" s="228">
        <f>IF(N228="zákl. přenesená",J228,0)</f>
        <v>0</v>
      </c>
      <c r="BH228" s="228">
        <f>IF(N228="sníž. přenesená",J228,0)</f>
        <v>0</v>
      </c>
      <c r="BI228" s="228">
        <f>IF(N228="nulová",J228,0)</f>
        <v>0</v>
      </c>
      <c r="BJ228" s="20" t="s">
        <v>80</v>
      </c>
      <c r="BK228" s="228">
        <f>ROUND(I228*H228,2)</f>
        <v>0</v>
      </c>
      <c r="BL228" s="20" t="s">
        <v>153</v>
      </c>
      <c r="BM228" s="227" t="s">
        <v>288</v>
      </c>
    </row>
    <row r="229" s="2" customFormat="1">
      <c r="A229" s="41"/>
      <c r="B229" s="42"/>
      <c r="C229" s="43"/>
      <c r="D229" s="229" t="s">
        <v>154</v>
      </c>
      <c r="E229" s="43"/>
      <c r="F229" s="230" t="s">
        <v>287</v>
      </c>
      <c r="G229" s="43"/>
      <c r="H229" s="43"/>
      <c r="I229" s="231"/>
      <c r="J229" s="43"/>
      <c r="K229" s="43"/>
      <c r="L229" s="47"/>
      <c r="M229" s="232"/>
      <c r="N229" s="233"/>
      <c r="O229" s="87"/>
      <c r="P229" s="87"/>
      <c r="Q229" s="87"/>
      <c r="R229" s="87"/>
      <c r="S229" s="87"/>
      <c r="T229" s="88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T229" s="20" t="s">
        <v>154</v>
      </c>
      <c r="AU229" s="20" t="s">
        <v>86</v>
      </c>
    </row>
    <row r="230" s="2" customFormat="1">
      <c r="A230" s="41"/>
      <c r="B230" s="42"/>
      <c r="C230" s="43"/>
      <c r="D230" s="234" t="s">
        <v>155</v>
      </c>
      <c r="E230" s="43"/>
      <c r="F230" s="235" t="s">
        <v>289</v>
      </c>
      <c r="G230" s="43"/>
      <c r="H230" s="43"/>
      <c r="I230" s="231"/>
      <c r="J230" s="43"/>
      <c r="K230" s="43"/>
      <c r="L230" s="47"/>
      <c r="M230" s="232"/>
      <c r="N230" s="233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155</v>
      </c>
      <c r="AU230" s="20" t="s">
        <v>86</v>
      </c>
    </row>
    <row r="231" s="14" customFormat="1">
      <c r="A231" s="14"/>
      <c r="B231" s="247"/>
      <c r="C231" s="248"/>
      <c r="D231" s="229" t="s">
        <v>157</v>
      </c>
      <c r="E231" s="249" t="s">
        <v>19</v>
      </c>
      <c r="F231" s="250" t="s">
        <v>290</v>
      </c>
      <c r="G231" s="248"/>
      <c r="H231" s="249" t="s">
        <v>19</v>
      </c>
      <c r="I231" s="251"/>
      <c r="J231" s="248"/>
      <c r="K231" s="248"/>
      <c r="L231" s="252"/>
      <c r="M231" s="253"/>
      <c r="N231" s="254"/>
      <c r="O231" s="254"/>
      <c r="P231" s="254"/>
      <c r="Q231" s="254"/>
      <c r="R231" s="254"/>
      <c r="S231" s="254"/>
      <c r="T231" s="25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6" t="s">
        <v>157</v>
      </c>
      <c r="AU231" s="256" t="s">
        <v>86</v>
      </c>
      <c r="AV231" s="14" t="s">
        <v>80</v>
      </c>
      <c r="AW231" s="14" t="s">
        <v>33</v>
      </c>
      <c r="AX231" s="14" t="s">
        <v>73</v>
      </c>
      <c r="AY231" s="256" t="s">
        <v>146</v>
      </c>
    </row>
    <row r="232" s="13" customFormat="1">
      <c r="A232" s="13"/>
      <c r="B232" s="236"/>
      <c r="C232" s="237"/>
      <c r="D232" s="229" t="s">
        <v>157</v>
      </c>
      <c r="E232" s="238" t="s">
        <v>19</v>
      </c>
      <c r="F232" s="239" t="s">
        <v>291</v>
      </c>
      <c r="G232" s="237"/>
      <c r="H232" s="240">
        <v>1771.915</v>
      </c>
      <c r="I232" s="241"/>
      <c r="J232" s="237"/>
      <c r="K232" s="237"/>
      <c r="L232" s="242"/>
      <c r="M232" s="243"/>
      <c r="N232" s="244"/>
      <c r="O232" s="244"/>
      <c r="P232" s="244"/>
      <c r="Q232" s="244"/>
      <c r="R232" s="244"/>
      <c r="S232" s="244"/>
      <c r="T232" s="24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6" t="s">
        <v>157</v>
      </c>
      <c r="AU232" s="246" t="s">
        <v>86</v>
      </c>
      <c r="AV232" s="13" t="s">
        <v>86</v>
      </c>
      <c r="AW232" s="13" t="s">
        <v>33</v>
      </c>
      <c r="AX232" s="13" t="s">
        <v>73</v>
      </c>
      <c r="AY232" s="246" t="s">
        <v>146</v>
      </c>
    </row>
    <row r="233" s="15" customFormat="1">
      <c r="A233" s="15"/>
      <c r="B233" s="257"/>
      <c r="C233" s="258"/>
      <c r="D233" s="229" t="s">
        <v>157</v>
      </c>
      <c r="E233" s="259" t="s">
        <v>19</v>
      </c>
      <c r="F233" s="260" t="s">
        <v>161</v>
      </c>
      <c r="G233" s="258"/>
      <c r="H233" s="261">
        <v>1771.915</v>
      </c>
      <c r="I233" s="262"/>
      <c r="J233" s="258"/>
      <c r="K233" s="258"/>
      <c r="L233" s="263"/>
      <c r="M233" s="264"/>
      <c r="N233" s="265"/>
      <c r="O233" s="265"/>
      <c r="P233" s="265"/>
      <c r="Q233" s="265"/>
      <c r="R233" s="265"/>
      <c r="S233" s="265"/>
      <c r="T233" s="266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7" t="s">
        <v>157</v>
      </c>
      <c r="AU233" s="267" t="s">
        <v>86</v>
      </c>
      <c r="AV233" s="15" t="s">
        <v>153</v>
      </c>
      <c r="AW233" s="15" t="s">
        <v>33</v>
      </c>
      <c r="AX233" s="15" t="s">
        <v>80</v>
      </c>
      <c r="AY233" s="267" t="s">
        <v>146</v>
      </c>
    </row>
    <row r="234" s="2" customFormat="1" ht="37.8" customHeight="1">
      <c r="A234" s="41"/>
      <c r="B234" s="42"/>
      <c r="C234" s="216" t="s">
        <v>7</v>
      </c>
      <c r="D234" s="216" t="s">
        <v>148</v>
      </c>
      <c r="E234" s="217" t="s">
        <v>292</v>
      </c>
      <c r="F234" s="218" t="s">
        <v>293</v>
      </c>
      <c r="G234" s="219" t="s">
        <v>195</v>
      </c>
      <c r="H234" s="220">
        <v>35893.769999999997</v>
      </c>
      <c r="I234" s="221"/>
      <c r="J234" s="222">
        <f>ROUND(I234*H234,2)</f>
        <v>0</v>
      </c>
      <c r="K234" s="218" t="s">
        <v>152</v>
      </c>
      <c r="L234" s="47"/>
      <c r="M234" s="223" t="s">
        <v>19</v>
      </c>
      <c r="N234" s="224" t="s">
        <v>44</v>
      </c>
      <c r="O234" s="87"/>
      <c r="P234" s="225">
        <f>O234*H234</f>
        <v>0</v>
      </c>
      <c r="Q234" s="225">
        <v>0</v>
      </c>
      <c r="R234" s="225">
        <f>Q234*H234</f>
        <v>0</v>
      </c>
      <c r="S234" s="225">
        <v>0</v>
      </c>
      <c r="T234" s="226">
        <f>S234*H234</f>
        <v>0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27" t="s">
        <v>153</v>
      </c>
      <c r="AT234" s="227" t="s">
        <v>148</v>
      </c>
      <c r="AU234" s="227" t="s">
        <v>86</v>
      </c>
      <c r="AY234" s="20" t="s">
        <v>146</v>
      </c>
      <c r="BE234" s="228">
        <f>IF(N234="základní",J234,0)</f>
        <v>0</v>
      </c>
      <c r="BF234" s="228">
        <f>IF(N234="snížená",J234,0)</f>
        <v>0</v>
      </c>
      <c r="BG234" s="228">
        <f>IF(N234="zákl. přenesená",J234,0)</f>
        <v>0</v>
      </c>
      <c r="BH234" s="228">
        <f>IF(N234="sníž. přenesená",J234,0)</f>
        <v>0</v>
      </c>
      <c r="BI234" s="228">
        <f>IF(N234="nulová",J234,0)</f>
        <v>0</v>
      </c>
      <c r="BJ234" s="20" t="s">
        <v>80</v>
      </c>
      <c r="BK234" s="228">
        <f>ROUND(I234*H234,2)</f>
        <v>0</v>
      </c>
      <c r="BL234" s="20" t="s">
        <v>153</v>
      </c>
      <c r="BM234" s="227" t="s">
        <v>294</v>
      </c>
    </row>
    <row r="235" s="2" customFormat="1">
      <c r="A235" s="41"/>
      <c r="B235" s="42"/>
      <c r="C235" s="43"/>
      <c r="D235" s="229" t="s">
        <v>154</v>
      </c>
      <c r="E235" s="43"/>
      <c r="F235" s="230" t="s">
        <v>293</v>
      </c>
      <c r="G235" s="43"/>
      <c r="H235" s="43"/>
      <c r="I235" s="231"/>
      <c r="J235" s="43"/>
      <c r="K235" s="43"/>
      <c r="L235" s="47"/>
      <c r="M235" s="232"/>
      <c r="N235" s="233"/>
      <c r="O235" s="87"/>
      <c r="P235" s="87"/>
      <c r="Q235" s="87"/>
      <c r="R235" s="87"/>
      <c r="S235" s="87"/>
      <c r="T235" s="88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T235" s="20" t="s">
        <v>154</v>
      </c>
      <c r="AU235" s="20" t="s">
        <v>86</v>
      </c>
    </row>
    <row r="236" s="2" customFormat="1">
      <c r="A236" s="41"/>
      <c r="B236" s="42"/>
      <c r="C236" s="43"/>
      <c r="D236" s="234" t="s">
        <v>155</v>
      </c>
      <c r="E236" s="43"/>
      <c r="F236" s="235" t="s">
        <v>295</v>
      </c>
      <c r="G236" s="43"/>
      <c r="H236" s="43"/>
      <c r="I236" s="231"/>
      <c r="J236" s="43"/>
      <c r="K236" s="43"/>
      <c r="L236" s="47"/>
      <c r="M236" s="232"/>
      <c r="N236" s="233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155</v>
      </c>
      <c r="AU236" s="20" t="s">
        <v>86</v>
      </c>
    </row>
    <row r="237" s="14" customFormat="1">
      <c r="A237" s="14"/>
      <c r="B237" s="247"/>
      <c r="C237" s="248"/>
      <c r="D237" s="229" t="s">
        <v>157</v>
      </c>
      <c r="E237" s="249" t="s">
        <v>19</v>
      </c>
      <c r="F237" s="250" t="s">
        <v>296</v>
      </c>
      <c r="G237" s="248"/>
      <c r="H237" s="249" t="s">
        <v>19</v>
      </c>
      <c r="I237" s="251"/>
      <c r="J237" s="248"/>
      <c r="K237" s="248"/>
      <c r="L237" s="252"/>
      <c r="M237" s="253"/>
      <c r="N237" s="254"/>
      <c r="O237" s="254"/>
      <c r="P237" s="254"/>
      <c r="Q237" s="254"/>
      <c r="R237" s="254"/>
      <c r="S237" s="254"/>
      <c r="T237" s="255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6" t="s">
        <v>157</v>
      </c>
      <c r="AU237" s="256" t="s">
        <v>86</v>
      </c>
      <c r="AV237" s="14" t="s">
        <v>80</v>
      </c>
      <c r="AW237" s="14" t="s">
        <v>33</v>
      </c>
      <c r="AX237" s="14" t="s">
        <v>73</v>
      </c>
      <c r="AY237" s="256" t="s">
        <v>146</v>
      </c>
    </row>
    <row r="238" s="13" customFormat="1">
      <c r="A238" s="13"/>
      <c r="B238" s="236"/>
      <c r="C238" s="237"/>
      <c r="D238" s="229" t="s">
        <v>157</v>
      </c>
      <c r="E238" s="238" t="s">
        <v>19</v>
      </c>
      <c r="F238" s="239" t="s">
        <v>297</v>
      </c>
      <c r="G238" s="237"/>
      <c r="H238" s="240">
        <v>35893.769999999997</v>
      </c>
      <c r="I238" s="241"/>
      <c r="J238" s="237"/>
      <c r="K238" s="237"/>
      <c r="L238" s="242"/>
      <c r="M238" s="243"/>
      <c r="N238" s="244"/>
      <c r="O238" s="244"/>
      <c r="P238" s="244"/>
      <c r="Q238" s="244"/>
      <c r="R238" s="244"/>
      <c r="S238" s="244"/>
      <c r="T238" s="24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6" t="s">
        <v>157</v>
      </c>
      <c r="AU238" s="246" t="s">
        <v>86</v>
      </c>
      <c r="AV238" s="13" t="s">
        <v>86</v>
      </c>
      <c r="AW238" s="13" t="s">
        <v>33</v>
      </c>
      <c r="AX238" s="13" t="s">
        <v>73</v>
      </c>
      <c r="AY238" s="246" t="s">
        <v>146</v>
      </c>
    </row>
    <row r="239" s="15" customFormat="1">
      <c r="A239" s="15"/>
      <c r="B239" s="257"/>
      <c r="C239" s="258"/>
      <c r="D239" s="229" t="s">
        <v>157</v>
      </c>
      <c r="E239" s="259" t="s">
        <v>19</v>
      </c>
      <c r="F239" s="260" t="s">
        <v>161</v>
      </c>
      <c r="G239" s="258"/>
      <c r="H239" s="261">
        <v>35893.769999999997</v>
      </c>
      <c r="I239" s="262"/>
      <c r="J239" s="258"/>
      <c r="K239" s="258"/>
      <c r="L239" s="263"/>
      <c r="M239" s="264"/>
      <c r="N239" s="265"/>
      <c r="O239" s="265"/>
      <c r="P239" s="265"/>
      <c r="Q239" s="265"/>
      <c r="R239" s="265"/>
      <c r="S239" s="265"/>
      <c r="T239" s="266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67" t="s">
        <v>157</v>
      </c>
      <c r="AU239" s="267" t="s">
        <v>86</v>
      </c>
      <c r="AV239" s="15" t="s">
        <v>153</v>
      </c>
      <c r="AW239" s="15" t="s">
        <v>33</v>
      </c>
      <c r="AX239" s="15" t="s">
        <v>80</v>
      </c>
      <c r="AY239" s="267" t="s">
        <v>146</v>
      </c>
    </row>
    <row r="240" s="2" customFormat="1" ht="37.8" customHeight="1">
      <c r="A240" s="41"/>
      <c r="B240" s="42"/>
      <c r="C240" s="216" t="s">
        <v>219</v>
      </c>
      <c r="D240" s="216" t="s">
        <v>148</v>
      </c>
      <c r="E240" s="217" t="s">
        <v>298</v>
      </c>
      <c r="F240" s="218" t="s">
        <v>299</v>
      </c>
      <c r="G240" s="219" t="s">
        <v>195</v>
      </c>
      <c r="H240" s="220">
        <v>916.47400000000005</v>
      </c>
      <c r="I240" s="221"/>
      <c r="J240" s="222">
        <f>ROUND(I240*H240,2)</f>
        <v>0</v>
      </c>
      <c r="K240" s="218" t="s">
        <v>152</v>
      </c>
      <c r="L240" s="47"/>
      <c r="M240" s="223" t="s">
        <v>19</v>
      </c>
      <c r="N240" s="224" t="s">
        <v>44</v>
      </c>
      <c r="O240" s="87"/>
      <c r="P240" s="225">
        <f>O240*H240</f>
        <v>0</v>
      </c>
      <c r="Q240" s="225">
        <v>0</v>
      </c>
      <c r="R240" s="225">
        <f>Q240*H240</f>
        <v>0</v>
      </c>
      <c r="S240" s="225">
        <v>0</v>
      </c>
      <c r="T240" s="226">
        <f>S240*H240</f>
        <v>0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27" t="s">
        <v>153</v>
      </c>
      <c r="AT240" s="227" t="s">
        <v>148</v>
      </c>
      <c r="AU240" s="227" t="s">
        <v>86</v>
      </c>
      <c r="AY240" s="20" t="s">
        <v>146</v>
      </c>
      <c r="BE240" s="228">
        <f>IF(N240="základní",J240,0)</f>
        <v>0</v>
      </c>
      <c r="BF240" s="228">
        <f>IF(N240="snížená",J240,0)</f>
        <v>0</v>
      </c>
      <c r="BG240" s="228">
        <f>IF(N240="zákl. přenesená",J240,0)</f>
        <v>0</v>
      </c>
      <c r="BH240" s="228">
        <f>IF(N240="sníž. přenesená",J240,0)</f>
        <v>0</v>
      </c>
      <c r="BI240" s="228">
        <f>IF(N240="nulová",J240,0)</f>
        <v>0</v>
      </c>
      <c r="BJ240" s="20" t="s">
        <v>80</v>
      </c>
      <c r="BK240" s="228">
        <f>ROUND(I240*H240,2)</f>
        <v>0</v>
      </c>
      <c r="BL240" s="20" t="s">
        <v>153</v>
      </c>
      <c r="BM240" s="227" t="s">
        <v>300</v>
      </c>
    </row>
    <row r="241" s="2" customFormat="1">
      <c r="A241" s="41"/>
      <c r="B241" s="42"/>
      <c r="C241" s="43"/>
      <c r="D241" s="229" t="s">
        <v>154</v>
      </c>
      <c r="E241" s="43"/>
      <c r="F241" s="230" t="s">
        <v>299</v>
      </c>
      <c r="G241" s="43"/>
      <c r="H241" s="43"/>
      <c r="I241" s="231"/>
      <c r="J241" s="43"/>
      <c r="K241" s="43"/>
      <c r="L241" s="47"/>
      <c r="M241" s="232"/>
      <c r="N241" s="233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20" t="s">
        <v>154</v>
      </c>
      <c r="AU241" s="20" t="s">
        <v>86</v>
      </c>
    </row>
    <row r="242" s="2" customFormat="1">
      <c r="A242" s="41"/>
      <c r="B242" s="42"/>
      <c r="C242" s="43"/>
      <c r="D242" s="234" t="s">
        <v>155</v>
      </c>
      <c r="E242" s="43"/>
      <c r="F242" s="235" t="s">
        <v>301</v>
      </c>
      <c r="G242" s="43"/>
      <c r="H242" s="43"/>
      <c r="I242" s="231"/>
      <c r="J242" s="43"/>
      <c r="K242" s="43"/>
      <c r="L242" s="47"/>
      <c r="M242" s="232"/>
      <c r="N242" s="233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155</v>
      </c>
      <c r="AU242" s="20" t="s">
        <v>86</v>
      </c>
    </row>
    <row r="243" s="14" customFormat="1">
      <c r="A243" s="14"/>
      <c r="B243" s="247"/>
      <c r="C243" s="248"/>
      <c r="D243" s="229" t="s">
        <v>157</v>
      </c>
      <c r="E243" s="249" t="s">
        <v>19</v>
      </c>
      <c r="F243" s="250" t="s">
        <v>302</v>
      </c>
      <c r="G243" s="248"/>
      <c r="H243" s="249" t="s">
        <v>19</v>
      </c>
      <c r="I243" s="251"/>
      <c r="J243" s="248"/>
      <c r="K243" s="248"/>
      <c r="L243" s="252"/>
      <c r="M243" s="253"/>
      <c r="N243" s="254"/>
      <c r="O243" s="254"/>
      <c r="P243" s="254"/>
      <c r="Q243" s="254"/>
      <c r="R243" s="254"/>
      <c r="S243" s="254"/>
      <c r="T243" s="255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6" t="s">
        <v>157</v>
      </c>
      <c r="AU243" s="256" t="s">
        <v>86</v>
      </c>
      <c r="AV243" s="14" t="s">
        <v>80</v>
      </c>
      <c r="AW243" s="14" t="s">
        <v>33</v>
      </c>
      <c r="AX243" s="14" t="s">
        <v>73</v>
      </c>
      <c r="AY243" s="256" t="s">
        <v>146</v>
      </c>
    </row>
    <row r="244" s="14" customFormat="1">
      <c r="A244" s="14"/>
      <c r="B244" s="247"/>
      <c r="C244" s="248"/>
      <c r="D244" s="229" t="s">
        <v>157</v>
      </c>
      <c r="E244" s="249" t="s">
        <v>19</v>
      </c>
      <c r="F244" s="250" t="s">
        <v>281</v>
      </c>
      <c r="G244" s="248"/>
      <c r="H244" s="249" t="s">
        <v>19</v>
      </c>
      <c r="I244" s="251"/>
      <c r="J244" s="248"/>
      <c r="K244" s="248"/>
      <c r="L244" s="252"/>
      <c r="M244" s="253"/>
      <c r="N244" s="254"/>
      <c r="O244" s="254"/>
      <c r="P244" s="254"/>
      <c r="Q244" s="254"/>
      <c r="R244" s="254"/>
      <c r="S244" s="254"/>
      <c r="T244" s="25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6" t="s">
        <v>157</v>
      </c>
      <c r="AU244" s="256" t="s">
        <v>86</v>
      </c>
      <c r="AV244" s="14" t="s">
        <v>80</v>
      </c>
      <c r="AW244" s="14" t="s">
        <v>33</v>
      </c>
      <c r="AX244" s="14" t="s">
        <v>73</v>
      </c>
      <c r="AY244" s="256" t="s">
        <v>146</v>
      </c>
    </row>
    <row r="245" s="13" customFormat="1">
      <c r="A245" s="13"/>
      <c r="B245" s="236"/>
      <c r="C245" s="237"/>
      <c r="D245" s="229" t="s">
        <v>157</v>
      </c>
      <c r="E245" s="238" t="s">
        <v>19</v>
      </c>
      <c r="F245" s="239" t="s">
        <v>303</v>
      </c>
      <c r="G245" s="237"/>
      <c r="H245" s="240">
        <v>631.34000000000003</v>
      </c>
      <c r="I245" s="241"/>
      <c r="J245" s="237"/>
      <c r="K245" s="237"/>
      <c r="L245" s="242"/>
      <c r="M245" s="243"/>
      <c r="N245" s="244"/>
      <c r="O245" s="244"/>
      <c r="P245" s="244"/>
      <c r="Q245" s="244"/>
      <c r="R245" s="244"/>
      <c r="S245" s="244"/>
      <c r="T245" s="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6" t="s">
        <v>157</v>
      </c>
      <c r="AU245" s="246" t="s">
        <v>86</v>
      </c>
      <c r="AV245" s="13" t="s">
        <v>86</v>
      </c>
      <c r="AW245" s="13" t="s">
        <v>33</v>
      </c>
      <c r="AX245" s="13" t="s">
        <v>73</v>
      </c>
      <c r="AY245" s="246" t="s">
        <v>146</v>
      </c>
    </row>
    <row r="246" s="13" customFormat="1">
      <c r="A246" s="13"/>
      <c r="B246" s="236"/>
      <c r="C246" s="237"/>
      <c r="D246" s="229" t="s">
        <v>157</v>
      </c>
      <c r="E246" s="238" t="s">
        <v>19</v>
      </c>
      <c r="F246" s="239" t="s">
        <v>304</v>
      </c>
      <c r="G246" s="237"/>
      <c r="H246" s="240">
        <v>282.25400000000002</v>
      </c>
      <c r="I246" s="241"/>
      <c r="J246" s="237"/>
      <c r="K246" s="237"/>
      <c r="L246" s="242"/>
      <c r="M246" s="243"/>
      <c r="N246" s="244"/>
      <c r="O246" s="244"/>
      <c r="P246" s="244"/>
      <c r="Q246" s="244"/>
      <c r="R246" s="244"/>
      <c r="S246" s="244"/>
      <c r="T246" s="24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6" t="s">
        <v>157</v>
      </c>
      <c r="AU246" s="246" t="s">
        <v>86</v>
      </c>
      <c r="AV246" s="13" t="s">
        <v>86</v>
      </c>
      <c r="AW246" s="13" t="s">
        <v>33</v>
      </c>
      <c r="AX246" s="13" t="s">
        <v>73</v>
      </c>
      <c r="AY246" s="246" t="s">
        <v>146</v>
      </c>
    </row>
    <row r="247" s="13" customFormat="1">
      <c r="A247" s="13"/>
      <c r="B247" s="236"/>
      <c r="C247" s="237"/>
      <c r="D247" s="229" t="s">
        <v>157</v>
      </c>
      <c r="E247" s="238" t="s">
        <v>19</v>
      </c>
      <c r="F247" s="239" t="s">
        <v>305</v>
      </c>
      <c r="G247" s="237"/>
      <c r="H247" s="240">
        <v>2.8799999999999999</v>
      </c>
      <c r="I247" s="241"/>
      <c r="J247" s="237"/>
      <c r="K247" s="237"/>
      <c r="L247" s="242"/>
      <c r="M247" s="243"/>
      <c r="N247" s="244"/>
      <c r="O247" s="244"/>
      <c r="P247" s="244"/>
      <c r="Q247" s="244"/>
      <c r="R247" s="244"/>
      <c r="S247" s="244"/>
      <c r="T247" s="24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6" t="s">
        <v>157</v>
      </c>
      <c r="AU247" s="246" t="s">
        <v>86</v>
      </c>
      <c r="AV247" s="13" t="s">
        <v>86</v>
      </c>
      <c r="AW247" s="13" t="s">
        <v>33</v>
      </c>
      <c r="AX247" s="13" t="s">
        <v>73</v>
      </c>
      <c r="AY247" s="246" t="s">
        <v>146</v>
      </c>
    </row>
    <row r="248" s="15" customFormat="1">
      <c r="A248" s="15"/>
      <c r="B248" s="257"/>
      <c r="C248" s="258"/>
      <c r="D248" s="229" t="s">
        <v>157</v>
      </c>
      <c r="E248" s="259" t="s">
        <v>19</v>
      </c>
      <c r="F248" s="260" t="s">
        <v>161</v>
      </c>
      <c r="G248" s="258"/>
      <c r="H248" s="261">
        <v>916.47400000000005</v>
      </c>
      <c r="I248" s="262"/>
      <c r="J248" s="258"/>
      <c r="K248" s="258"/>
      <c r="L248" s="263"/>
      <c r="M248" s="264"/>
      <c r="N248" s="265"/>
      <c r="O248" s="265"/>
      <c r="P248" s="265"/>
      <c r="Q248" s="265"/>
      <c r="R248" s="265"/>
      <c r="S248" s="265"/>
      <c r="T248" s="266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67" t="s">
        <v>157</v>
      </c>
      <c r="AU248" s="267" t="s">
        <v>86</v>
      </c>
      <c r="AV248" s="15" t="s">
        <v>153</v>
      </c>
      <c r="AW248" s="15" t="s">
        <v>33</v>
      </c>
      <c r="AX248" s="15" t="s">
        <v>80</v>
      </c>
      <c r="AY248" s="267" t="s">
        <v>146</v>
      </c>
    </row>
    <row r="249" s="2" customFormat="1" ht="37.8" customHeight="1">
      <c r="A249" s="41"/>
      <c r="B249" s="42"/>
      <c r="C249" s="216" t="s">
        <v>306</v>
      </c>
      <c r="D249" s="216" t="s">
        <v>148</v>
      </c>
      <c r="E249" s="217" t="s">
        <v>307</v>
      </c>
      <c r="F249" s="218" t="s">
        <v>308</v>
      </c>
      <c r="G249" s="219" t="s">
        <v>195</v>
      </c>
      <c r="H249" s="220">
        <v>13747.110000000001</v>
      </c>
      <c r="I249" s="221"/>
      <c r="J249" s="222">
        <f>ROUND(I249*H249,2)</f>
        <v>0</v>
      </c>
      <c r="K249" s="218" t="s">
        <v>152</v>
      </c>
      <c r="L249" s="47"/>
      <c r="M249" s="223" t="s">
        <v>19</v>
      </c>
      <c r="N249" s="224" t="s">
        <v>44</v>
      </c>
      <c r="O249" s="87"/>
      <c r="P249" s="225">
        <f>O249*H249</f>
        <v>0</v>
      </c>
      <c r="Q249" s="225">
        <v>0</v>
      </c>
      <c r="R249" s="225">
        <f>Q249*H249</f>
        <v>0</v>
      </c>
      <c r="S249" s="225">
        <v>0</v>
      </c>
      <c r="T249" s="226">
        <f>S249*H249</f>
        <v>0</v>
      </c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R249" s="227" t="s">
        <v>153</v>
      </c>
      <c r="AT249" s="227" t="s">
        <v>148</v>
      </c>
      <c r="AU249" s="227" t="s">
        <v>86</v>
      </c>
      <c r="AY249" s="20" t="s">
        <v>146</v>
      </c>
      <c r="BE249" s="228">
        <f>IF(N249="základní",J249,0)</f>
        <v>0</v>
      </c>
      <c r="BF249" s="228">
        <f>IF(N249="snížená",J249,0)</f>
        <v>0</v>
      </c>
      <c r="BG249" s="228">
        <f>IF(N249="zákl. přenesená",J249,0)</f>
        <v>0</v>
      </c>
      <c r="BH249" s="228">
        <f>IF(N249="sníž. přenesená",J249,0)</f>
        <v>0</v>
      </c>
      <c r="BI249" s="228">
        <f>IF(N249="nulová",J249,0)</f>
        <v>0</v>
      </c>
      <c r="BJ249" s="20" t="s">
        <v>80</v>
      </c>
      <c r="BK249" s="228">
        <f>ROUND(I249*H249,2)</f>
        <v>0</v>
      </c>
      <c r="BL249" s="20" t="s">
        <v>153</v>
      </c>
      <c r="BM249" s="227" t="s">
        <v>309</v>
      </c>
    </row>
    <row r="250" s="2" customFormat="1">
      <c r="A250" s="41"/>
      <c r="B250" s="42"/>
      <c r="C250" s="43"/>
      <c r="D250" s="229" t="s">
        <v>154</v>
      </c>
      <c r="E250" s="43"/>
      <c r="F250" s="230" t="s">
        <v>308</v>
      </c>
      <c r="G250" s="43"/>
      <c r="H250" s="43"/>
      <c r="I250" s="231"/>
      <c r="J250" s="43"/>
      <c r="K250" s="43"/>
      <c r="L250" s="47"/>
      <c r="M250" s="232"/>
      <c r="N250" s="233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154</v>
      </c>
      <c r="AU250" s="20" t="s">
        <v>86</v>
      </c>
    </row>
    <row r="251" s="2" customFormat="1">
      <c r="A251" s="41"/>
      <c r="B251" s="42"/>
      <c r="C251" s="43"/>
      <c r="D251" s="234" t="s">
        <v>155</v>
      </c>
      <c r="E251" s="43"/>
      <c r="F251" s="235" t="s">
        <v>310</v>
      </c>
      <c r="G251" s="43"/>
      <c r="H251" s="43"/>
      <c r="I251" s="231"/>
      <c r="J251" s="43"/>
      <c r="K251" s="43"/>
      <c r="L251" s="47"/>
      <c r="M251" s="232"/>
      <c r="N251" s="233"/>
      <c r="O251" s="87"/>
      <c r="P251" s="87"/>
      <c r="Q251" s="87"/>
      <c r="R251" s="87"/>
      <c r="S251" s="87"/>
      <c r="T251" s="88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T251" s="20" t="s">
        <v>155</v>
      </c>
      <c r="AU251" s="20" t="s">
        <v>86</v>
      </c>
    </row>
    <row r="252" s="14" customFormat="1">
      <c r="A252" s="14"/>
      <c r="B252" s="247"/>
      <c r="C252" s="248"/>
      <c r="D252" s="229" t="s">
        <v>157</v>
      </c>
      <c r="E252" s="249" t="s">
        <v>19</v>
      </c>
      <c r="F252" s="250" t="s">
        <v>311</v>
      </c>
      <c r="G252" s="248"/>
      <c r="H252" s="249" t="s">
        <v>19</v>
      </c>
      <c r="I252" s="251"/>
      <c r="J252" s="248"/>
      <c r="K252" s="248"/>
      <c r="L252" s="252"/>
      <c r="M252" s="253"/>
      <c r="N252" s="254"/>
      <c r="O252" s="254"/>
      <c r="P252" s="254"/>
      <c r="Q252" s="254"/>
      <c r="R252" s="254"/>
      <c r="S252" s="254"/>
      <c r="T252" s="255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6" t="s">
        <v>157</v>
      </c>
      <c r="AU252" s="256" t="s">
        <v>86</v>
      </c>
      <c r="AV252" s="14" t="s">
        <v>80</v>
      </c>
      <c r="AW252" s="14" t="s">
        <v>33</v>
      </c>
      <c r="AX252" s="14" t="s">
        <v>73</v>
      </c>
      <c r="AY252" s="256" t="s">
        <v>146</v>
      </c>
    </row>
    <row r="253" s="13" customFormat="1">
      <c r="A253" s="13"/>
      <c r="B253" s="236"/>
      <c r="C253" s="237"/>
      <c r="D253" s="229" t="s">
        <v>157</v>
      </c>
      <c r="E253" s="238" t="s">
        <v>19</v>
      </c>
      <c r="F253" s="239" t="s">
        <v>312</v>
      </c>
      <c r="G253" s="237"/>
      <c r="H253" s="240">
        <v>13747.110000000001</v>
      </c>
      <c r="I253" s="241"/>
      <c r="J253" s="237"/>
      <c r="K253" s="237"/>
      <c r="L253" s="242"/>
      <c r="M253" s="243"/>
      <c r="N253" s="244"/>
      <c r="O253" s="244"/>
      <c r="P253" s="244"/>
      <c r="Q253" s="244"/>
      <c r="R253" s="244"/>
      <c r="S253" s="244"/>
      <c r="T253" s="24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6" t="s">
        <v>157</v>
      </c>
      <c r="AU253" s="246" t="s">
        <v>86</v>
      </c>
      <c r="AV253" s="13" t="s">
        <v>86</v>
      </c>
      <c r="AW253" s="13" t="s">
        <v>33</v>
      </c>
      <c r="AX253" s="13" t="s">
        <v>73</v>
      </c>
      <c r="AY253" s="246" t="s">
        <v>146</v>
      </c>
    </row>
    <row r="254" s="15" customFormat="1">
      <c r="A254" s="15"/>
      <c r="B254" s="257"/>
      <c r="C254" s="258"/>
      <c r="D254" s="229" t="s">
        <v>157</v>
      </c>
      <c r="E254" s="259" t="s">
        <v>19</v>
      </c>
      <c r="F254" s="260" t="s">
        <v>161</v>
      </c>
      <c r="G254" s="258"/>
      <c r="H254" s="261">
        <v>13747.110000000001</v>
      </c>
      <c r="I254" s="262"/>
      <c r="J254" s="258"/>
      <c r="K254" s="258"/>
      <c r="L254" s="263"/>
      <c r="M254" s="264"/>
      <c r="N254" s="265"/>
      <c r="O254" s="265"/>
      <c r="P254" s="265"/>
      <c r="Q254" s="265"/>
      <c r="R254" s="265"/>
      <c r="S254" s="265"/>
      <c r="T254" s="266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67" t="s">
        <v>157</v>
      </c>
      <c r="AU254" s="267" t="s">
        <v>86</v>
      </c>
      <c r="AV254" s="15" t="s">
        <v>153</v>
      </c>
      <c r="AW254" s="15" t="s">
        <v>33</v>
      </c>
      <c r="AX254" s="15" t="s">
        <v>80</v>
      </c>
      <c r="AY254" s="267" t="s">
        <v>146</v>
      </c>
    </row>
    <row r="255" s="2" customFormat="1" ht="33" customHeight="1">
      <c r="A255" s="41"/>
      <c r="B255" s="42"/>
      <c r="C255" s="216" t="s">
        <v>226</v>
      </c>
      <c r="D255" s="216" t="s">
        <v>148</v>
      </c>
      <c r="E255" s="217" t="s">
        <v>313</v>
      </c>
      <c r="F255" s="218" t="s">
        <v>314</v>
      </c>
      <c r="G255" s="219" t="s">
        <v>195</v>
      </c>
      <c r="H255" s="220">
        <v>122.76000000000001</v>
      </c>
      <c r="I255" s="221"/>
      <c r="J255" s="222">
        <f>ROUND(I255*H255,2)</f>
        <v>0</v>
      </c>
      <c r="K255" s="218" t="s">
        <v>152</v>
      </c>
      <c r="L255" s="47"/>
      <c r="M255" s="223" t="s">
        <v>19</v>
      </c>
      <c r="N255" s="224" t="s">
        <v>44</v>
      </c>
      <c r="O255" s="87"/>
      <c r="P255" s="225">
        <f>O255*H255</f>
        <v>0</v>
      </c>
      <c r="Q255" s="225">
        <v>0</v>
      </c>
      <c r="R255" s="225">
        <f>Q255*H255</f>
        <v>0</v>
      </c>
      <c r="S255" s="225">
        <v>0</v>
      </c>
      <c r="T255" s="226">
        <f>S255*H255</f>
        <v>0</v>
      </c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R255" s="227" t="s">
        <v>153</v>
      </c>
      <c r="AT255" s="227" t="s">
        <v>148</v>
      </c>
      <c r="AU255" s="227" t="s">
        <v>86</v>
      </c>
      <c r="AY255" s="20" t="s">
        <v>146</v>
      </c>
      <c r="BE255" s="228">
        <f>IF(N255="základní",J255,0)</f>
        <v>0</v>
      </c>
      <c r="BF255" s="228">
        <f>IF(N255="snížená",J255,0)</f>
        <v>0</v>
      </c>
      <c r="BG255" s="228">
        <f>IF(N255="zákl. přenesená",J255,0)</f>
        <v>0</v>
      </c>
      <c r="BH255" s="228">
        <f>IF(N255="sníž. přenesená",J255,0)</f>
        <v>0</v>
      </c>
      <c r="BI255" s="228">
        <f>IF(N255="nulová",J255,0)</f>
        <v>0</v>
      </c>
      <c r="BJ255" s="20" t="s">
        <v>80</v>
      </c>
      <c r="BK255" s="228">
        <f>ROUND(I255*H255,2)</f>
        <v>0</v>
      </c>
      <c r="BL255" s="20" t="s">
        <v>153</v>
      </c>
      <c r="BM255" s="227" t="s">
        <v>315</v>
      </c>
    </row>
    <row r="256" s="2" customFormat="1">
      <c r="A256" s="41"/>
      <c r="B256" s="42"/>
      <c r="C256" s="43"/>
      <c r="D256" s="229" t="s">
        <v>154</v>
      </c>
      <c r="E256" s="43"/>
      <c r="F256" s="230" t="s">
        <v>314</v>
      </c>
      <c r="G256" s="43"/>
      <c r="H256" s="43"/>
      <c r="I256" s="231"/>
      <c r="J256" s="43"/>
      <c r="K256" s="43"/>
      <c r="L256" s="47"/>
      <c r="M256" s="232"/>
      <c r="N256" s="233"/>
      <c r="O256" s="87"/>
      <c r="P256" s="87"/>
      <c r="Q256" s="87"/>
      <c r="R256" s="87"/>
      <c r="S256" s="87"/>
      <c r="T256" s="88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T256" s="20" t="s">
        <v>154</v>
      </c>
      <c r="AU256" s="20" t="s">
        <v>86</v>
      </c>
    </row>
    <row r="257" s="2" customFormat="1">
      <c r="A257" s="41"/>
      <c r="B257" s="42"/>
      <c r="C257" s="43"/>
      <c r="D257" s="234" t="s">
        <v>155</v>
      </c>
      <c r="E257" s="43"/>
      <c r="F257" s="235" t="s">
        <v>316</v>
      </c>
      <c r="G257" s="43"/>
      <c r="H257" s="43"/>
      <c r="I257" s="231"/>
      <c r="J257" s="43"/>
      <c r="K257" s="43"/>
      <c r="L257" s="47"/>
      <c r="M257" s="232"/>
      <c r="N257" s="233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155</v>
      </c>
      <c r="AU257" s="20" t="s">
        <v>86</v>
      </c>
    </row>
    <row r="258" s="13" customFormat="1">
      <c r="A258" s="13"/>
      <c r="B258" s="236"/>
      <c r="C258" s="237"/>
      <c r="D258" s="229" t="s">
        <v>157</v>
      </c>
      <c r="E258" s="238" t="s">
        <v>19</v>
      </c>
      <c r="F258" s="239" t="s">
        <v>317</v>
      </c>
      <c r="G258" s="237"/>
      <c r="H258" s="240">
        <v>122.76000000000001</v>
      </c>
      <c r="I258" s="241"/>
      <c r="J258" s="237"/>
      <c r="K258" s="237"/>
      <c r="L258" s="242"/>
      <c r="M258" s="243"/>
      <c r="N258" s="244"/>
      <c r="O258" s="244"/>
      <c r="P258" s="244"/>
      <c r="Q258" s="244"/>
      <c r="R258" s="244"/>
      <c r="S258" s="244"/>
      <c r="T258" s="24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6" t="s">
        <v>157</v>
      </c>
      <c r="AU258" s="246" t="s">
        <v>86</v>
      </c>
      <c r="AV258" s="13" t="s">
        <v>86</v>
      </c>
      <c r="AW258" s="13" t="s">
        <v>33</v>
      </c>
      <c r="AX258" s="13" t="s">
        <v>73</v>
      </c>
      <c r="AY258" s="246" t="s">
        <v>146</v>
      </c>
    </row>
    <row r="259" s="15" customFormat="1">
      <c r="A259" s="15"/>
      <c r="B259" s="257"/>
      <c r="C259" s="258"/>
      <c r="D259" s="229" t="s">
        <v>157</v>
      </c>
      <c r="E259" s="259" t="s">
        <v>19</v>
      </c>
      <c r="F259" s="260" t="s">
        <v>161</v>
      </c>
      <c r="G259" s="258"/>
      <c r="H259" s="261">
        <v>122.76000000000001</v>
      </c>
      <c r="I259" s="262"/>
      <c r="J259" s="258"/>
      <c r="K259" s="258"/>
      <c r="L259" s="263"/>
      <c r="M259" s="264"/>
      <c r="N259" s="265"/>
      <c r="O259" s="265"/>
      <c r="P259" s="265"/>
      <c r="Q259" s="265"/>
      <c r="R259" s="265"/>
      <c r="S259" s="265"/>
      <c r="T259" s="266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67" t="s">
        <v>157</v>
      </c>
      <c r="AU259" s="267" t="s">
        <v>86</v>
      </c>
      <c r="AV259" s="15" t="s">
        <v>153</v>
      </c>
      <c r="AW259" s="15" t="s">
        <v>33</v>
      </c>
      <c r="AX259" s="15" t="s">
        <v>80</v>
      </c>
      <c r="AY259" s="267" t="s">
        <v>146</v>
      </c>
    </row>
    <row r="260" s="2" customFormat="1" ht="33" customHeight="1">
      <c r="A260" s="41"/>
      <c r="B260" s="42"/>
      <c r="C260" s="216" t="s">
        <v>318</v>
      </c>
      <c r="D260" s="216" t="s">
        <v>148</v>
      </c>
      <c r="E260" s="217" t="s">
        <v>319</v>
      </c>
      <c r="F260" s="218" t="s">
        <v>320</v>
      </c>
      <c r="G260" s="219" t="s">
        <v>195</v>
      </c>
      <c r="H260" s="220">
        <v>3568.3800000000001</v>
      </c>
      <c r="I260" s="221"/>
      <c r="J260" s="222">
        <f>ROUND(I260*H260,2)</f>
        <v>0</v>
      </c>
      <c r="K260" s="218" t="s">
        <v>152</v>
      </c>
      <c r="L260" s="47"/>
      <c r="M260" s="223" t="s">
        <v>19</v>
      </c>
      <c r="N260" s="224" t="s">
        <v>44</v>
      </c>
      <c r="O260" s="87"/>
      <c r="P260" s="225">
        <f>O260*H260</f>
        <v>0</v>
      </c>
      <c r="Q260" s="225">
        <v>0</v>
      </c>
      <c r="R260" s="225">
        <f>Q260*H260</f>
        <v>0</v>
      </c>
      <c r="S260" s="225">
        <v>0</v>
      </c>
      <c r="T260" s="226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27" t="s">
        <v>153</v>
      </c>
      <c r="AT260" s="227" t="s">
        <v>148</v>
      </c>
      <c r="AU260" s="227" t="s">
        <v>86</v>
      </c>
      <c r="AY260" s="20" t="s">
        <v>146</v>
      </c>
      <c r="BE260" s="228">
        <f>IF(N260="základní",J260,0)</f>
        <v>0</v>
      </c>
      <c r="BF260" s="228">
        <f>IF(N260="snížená",J260,0)</f>
        <v>0</v>
      </c>
      <c r="BG260" s="228">
        <f>IF(N260="zákl. přenesená",J260,0)</f>
        <v>0</v>
      </c>
      <c r="BH260" s="228">
        <f>IF(N260="sníž. přenesená",J260,0)</f>
        <v>0</v>
      </c>
      <c r="BI260" s="228">
        <f>IF(N260="nulová",J260,0)</f>
        <v>0</v>
      </c>
      <c r="BJ260" s="20" t="s">
        <v>80</v>
      </c>
      <c r="BK260" s="228">
        <f>ROUND(I260*H260,2)</f>
        <v>0</v>
      </c>
      <c r="BL260" s="20" t="s">
        <v>153</v>
      </c>
      <c r="BM260" s="227" t="s">
        <v>321</v>
      </c>
    </row>
    <row r="261" s="2" customFormat="1">
      <c r="A261" s="41"/>
      <c r="B261" s="42"/>
      <c r="C261" s="43"/>
      <c r="D261" s="229" t="s">
        <v>154</v>
      </c>
      <c r="E261" s="43"/>
      <c r="F261" s="230" t="s">
        <v>320</v>
      </c>
      <c r="G261" s="43"/>
      <c r="H261" s="43"/>
      <c r="I261" s="231"/>
      <c r="J261" s="43"/>
      <c r="K261" s="43"/>
      <c r="L261" s="47"/>
      <c r="M261" s="232"/>
      <c r="N261" s="233"/>
      <c r="O261" s="87"/>
      <c r="P261" s="87"/>
      <c r="Q261" s="87"/>
      <c r="R261" s="87"/>
      <c r="S261" s="87"/>
      <c r="T261" s="88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T261" s="20" t="s">
        <v>154</v>
      </c>
      <c r="AU261" s="20" t="s">
        <v>86</v>
      </c>
    </row>
    <row r="262" s="2" customFormat="1">
      <c r="A262" s="41"/>
      <c r="B262" s="42"/>
      <c r="C262" s="43"/>
      <c r="D262" s="234" t="s">
        <v>155</v>
      </c>
      <c r="E262" s="43"/>
      <c r="F262" s="235" t="s">
        <v>322</v>
      </c>
      <c r="G262" s="43"/>
      <c r="H262" s="43"/>
      <c r="I262" s="231"/>
      <c r="J262" s="43"/>
      <c r="K262" s="43"/>
      <c r="L262" s="47"/>
      <c r="M262" s="232"/>
      <c r="N262" s="233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155</v>
      </c>
      <c r="AU262" s="20" t="s">
        <v>86</v>
      </c>
    </row>
    <row r="263" s="13" customFormat="1">
      <c r="A263" s="13"/>
      <c r="B263" s="236"/>
      <c r="C263" s="237"/>
      <c r="D263" s="229" t="s">
        <v>157</v>
      </c>
      <c r="E263" s="238" t="s">
        <v>19</v>
      </c>
      <c r="F263" s="239" t="s">
        <v>323</v>
      </c>
      <c r="G263" s="237"/>
      <c r="H263" s="240">
        <v>743.88</v>
      </c>
      <c r="I263" s="241"/>
      <c r="J263" s="237"/>
      <c r="K263" s="237"/>
      <c r="L263" s="242"/>
      <c r="M263" s="243"/>
      <c r="N263" s="244"/>
      <c r="O263" s="244"/>
      <c r="P263" s="244"/>
      <c r="Q263" s="244"/>
      <c r="R263" s="244"/>
      <c r="S263" s="244"/>
      <c r="T263" s="245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6" t="s">
        <v>157</v>
      </c>
      <c r="AU263" s="246" t="s">
        <v>86</v>
      </c>
      <c r="AV263" s="13" t="s">
        <v>86</v>
      </c>
      <c r="AW263" s="13" t="s">
        <v>33</v>
      </c>
      <c r="AX263" s="13" t="s">
        <v>73</v>
      </c>
      <c r="AY263" s="246" t="s">
        <v>146</v>
      </c>
    </row>
    <row r="264" s="13" customFormat="1">
      <c r="A264" s="13"/>
      <c r="B264" s="236"/>
      <c r="C264" s="237"/>
      <c r="D264" s="229" t="s">
        <v>157</v>
      </c>
      <c r="E264" s="238" t="s">
        <v>19</v>
      </c>
      <c r="F264" s="239" t="s">
        <v>324</v>
      </c>
      <c r="G264" s="237"/>
      <c r="H264" s="240">
        <v>2824.5</v>
      </c>
      <c r="I264" s="241"/>
      <c r="J264" s="237"/>
      <c r="K264" s="237"/>
      <c r="L264" s="242"/>
      <c r="M264" s="243"/>
      <c r="N264" s="244"/>
      <c r="O264" s="244"/>
      <c r="P264" s="244"/>
      <c r="Q264" s="244"/>
      <c r="R264" s="244"/>
      <c r="S264" s="244"/>
      <c r="T264" s="245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6" t="s">
        <v>157</v>
      </c>
      <c r="AU264" s="246" t="s">
        <v>86</v>
      </c>
      <c r="AV264" s="13" t="s">
        <v>86</v>
      </c>
      <c r="AW264" s="13" t="s">
        <v>33</v>
      </c>
      <c r="AX264" s="13" t="s">
        <v>73</v>
      </c>
      <c r="AY264" s="246" t="s">
        <v>146</v>
      </c>
    </row>
    <row r="265" s="15" customFormat="1">
      <c r="A265" s="15"/>
      <c r="B265" s="257"/>
      <c r="C265" s="258"/>
      <c r="D265" s="229" t="s">
        <v>157</v>
      </c>
      <c r="E265" s="259" t="s">
        <v>19</v>
      </c>
      <c r="F265" s="260" t="s">
        <v>161</v>
      </c>
      <c r="G265" s="258"/>
      <c r="H265" s="261">
        <v>3568.3800000000001</v>
      </c>
      <c r="I265" s="262"/>
      <c r="J265" s="258"/>
      <c r="K265" s="258"/>
      <c r="L265" s="263"/>
      <c r="M265" s="264"/>
      <c r="N265" s="265"/>
      <c r="O265" s="265"/>
      <c r="P265" s="265"/>
      <c r="Q265" s="265"/>
      <c r="R265" s="265"/>
      <c r="S265" s="265"/>
      <c r="T265" s="266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67" t="s">
        <v>157</v>
      </c>
      <c r="AU265" s="267" t="s">
        <v>86</v>
      </c>
      <c r="AV265" s="15" t="s">
        <v>153</v>
      </c>
      <c r="AW265" s="15" t="s">
        <v>33</v>
      </c>
      <c r="AX265" s="15" t="s">
        <v>80</v>
      </c>
      <c r="AY265" s="267" t="s">
        <v>146</v>
      </c>
    </row>
    <row r="266" s="2" customFormat="1" ht="16.5" customHeight="1">
      <c r="A266" s="41"/>
      <c r="B266" s="42"/>
      <c r="C266" s="279" t="s">
        <v>234</v>
      </c>
      <c r="D266" s="279" t="s">
        <v>325</v>
      </c>
      <c r="E266" s="280" t="s">
        <v>326</v>
      </c>
      <c r="F266" s="281" t="s">
        <v>327</v>
      </c>
      <c r="G266" s="282" t="s">
        <v>328</v>
      </c>
      <c r="H266" s="283">
        <v>6769.5959999999995</v>
      </c>
      <c r="I266" s="284"/>
      <c r="J266" s="285">
        <f>ROUND(I266*H266,2)</f>
        <v>0</v>
      </c>
      <c r="K266" s="281" t="s">
        <v>152</v>
      </c>
      <c r="L266" s="286"/>
      <c r="M266" s="287" t="s">
        <v>19</v>
      </c>
      <c r="N266" s="288" t="s">
        <v>44</v>
      </c>
      <c r="O266" s="87"/>
      <c r="P266" s="225">
        <f>O266*H266</f>
        <v>0</v>
      </c>
      <c r="Q266" s="225">
        <v>0</v>
      </c>
      <c r="R266" s="225">
        <f>Q266*H266</f>
        <v>0</v>
      </c>
      <c r="S266" s="225">
        <v>0</v>
      </c>
      <c r="T266" s="226">
        <f>S266*H266</f>
        <v>0</v>
      </c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R266" s="227" t="s">
        <v>173</v>
      </c>
      <c r="AT266" s="227" t="s">
        <v>325</v>
      </c>
      <c r="AU266" s="227" t="s">
        <v>86</v>
      </c>
      <c r="AY266" s="20" t="s">
        <v>146</v>
      </c>
      <c r="BE266" s="228">
        <f>IF(N266="základní",J266,0)</f>
        <v>0</v>
      </c>
      <c r="BF266" s="228">
        <f>IF(N266="snížená",J266,0)</f>
        <v>0</v>
      </c>
      <c r="BG266" s="228">
        <f>IF(N266="zákl. přenesená",J266,0)</f>
        <v>0</v>
      </c>
      <c r="BH266" s="228">
        <f>IF(N266="sníž. přenesená",J266,0)</f>
        <v>0</v>
      </c>
      <c r="BI266" s="228">
        <f>IF(N266="nulová",J266,0)</f>
        <v>0</v>
      </c>
      <c r="BJ266" s="20" t="s">
        <v>80</v>
      </c>
      <c r="BK266" s="228">
        <f>ROUND(I266*H266,2)</f>
        <v>0</v>
      </c>
      <c r="BL266" s="20" t="s">
        <v>153</v>
      </c>
      <c r="BM266" s="227" t="s">
        <v>329</v>
      </c>
    </row>
    <row r="267" s="2" customFormat="1">
      <c r="A267" s="41"/>
      <c r="B267" s="42"/>
      <c r="C267" s="43"/>
      <c r="D267" s="229" t="s">
        <v>154</v>
      </c>
      <c r="E267" s="43"/>
      <c r="F267" s="230" t="s">
        <v>327</v>
      </c>
      <c r="G267" s="43"/>
      <c r="H267" s="43"/>
      <c r="I267" s="231"/>
      <c r="J267" s="43"/>
      <c r="K267" s="43"/>
      <c r="L267" s="47"/>
      <c r="M267" s="232"/>
      <c r="N267" s="233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154</v>
      </c>
      <c r="AU267" s="20" t="s">
        <v>86</v>
      </c>
    </row>
    <row r="268" s="14" customFormat="1">
      <c r="A268" s="14"/>
      <c r="B268" s="247"/>
      <c r="C268" s="248"/>
      <c r="D268" s="229" t="s">
        <v>157</v>
      </c>
      <c r="E268" s="249" t="s">
        <v>19</v>
      </c>
      <c r="F268" s="250" t="s">
        <v>330</v>
      </c>
      <c r="G268" s="248"/>
      <c r="H268" s="249" t="s">
        <v>19</v>
      </c>
      <c r="I268" s="251"/>
      <c r="J268" s="248"/>
      <c r="K268" s="248"/>
      <c r="L268" s="252"/>
      <c r="M268" s="253"/>
      <c r="N268" s="254"/>
      <c r="O268" s="254"/>
      <c r="P268" s="254"/>
      <c r="Q268" s="254"/>
      <c r="R268" s="254"/>
      <c r="S268" s="254"/>
      <c r="T268" s="255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6" t="s">
        <v>157</v>
      </c>
      <c r="AU268" s="256" t="s">
        <v>86</v>
      </c>
      <c r="AV268" s="14" t="s">
        <v>80</v>
      </c>
      <c r="AW268" s="14" t="s">
        <v>33</v>
      </c>
      <c r="AX268" s="14" t="s">
        <v>73</v>
      </c>
      <c r="AY268" s="256" t="s">
        <v>146</v>
      </c>
    </row>
    <row r="269" s="13" customFormat="1">
      <c r="A269" s="13"/>
      <c r="B269" s="236"/>
      <c r="C269" s="237"/>
      <c r="D269" s="229" t="s">
        <v>157</v>
      </c>
      <c r="E269" s="238" t="s">
        <v>19</v>
      </c>
      <c r="F269" s="239" t="s">
        <v>331</v>
      </c>
      <c r="G269" s="237"/>
      <c r="H269" s="240">
        <v>7136.7600000000002</v>
      </c>
      <c r="I269" s="241"/>
      <c r="J269" s="237"/>
      <c r="K269" s="237"/>
      <c r="L269" s="242"/>
      <c r="M269" s="243"/>
      <c r="N269" s="244"/>
      <c r="O269" s="244"/>
      <c r="P269" s="244"/>
      <c r="Q269" s="244"/>
      <c r="R269" s="244"/>
      <c r="S269" s="244"/>
      <c r="T269" s="24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6" t="s">
        <v>157</v>
      </c>
      <c r="AU269" s="246" t="s">
        <v>86</v>
      </c>
      <c r="AV269" s="13" t="s">
        <v>86</v>
      </c>
      <c r="AW269" s="13" t="s">
        <v>33</v>
      </c>
      <c r="AX269" s="13" t="s">
        <v>73</v>
      </c>
      <c r="AY269" s="246" t="s">
        <v>146</v>
      </c>
    </row>
    <row r="270" s="13" customFormat="1">
      <c r="A270" s="13"/>
      <c r="B270" s="236"/>
      <c r="C270" s="237"/>
      <c r="D270" s="229" t="s">
        <v>157</v>
      </c>
      <c r="E270" s="238" t="s">
        <v>19</v>
      </c>
      <c r="F270" s="239" t="s">
        <v>332</v>
      </c>
      <c r="G270" s="237"/>
      <c r="H270" s="240">
        <v>-33.390000000000001</v>
      </c>
      <c r="I270" s="241"/>
      <c r="J270" s="237"/>
      <c r="K270" s="237"/>
      <c r="L270" s="242"/>
      <c r="M270" s="243"/>
      <c r="N270" s="244"/>
      <c r="O270" s="244"/>
      <c r="P270" s="244"/>
      <c r="Q270" s="244"/>
      <c r="R270" s="244"/>
      <c r="S270" s="244"/>
      <c r="T270" s="245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6" t="s">
        <v>157</v>
      </c>
      <c r="AU270" s="246" t="s">
        <v>86</v>
      </c>
      <c r="AV270" s="13" t="s">
        <v>86</v>
      </c>
      <c r="AW270" s="13" t="s">
        <v>33</v>
      </c>
      <c r="AX270" s="13" t="s">
        <v>73</v>
      </c>
      <c r="AY270" s="246" t="s">
        <v>146</v>
      </c>
    </row>
    <row r="271" s="13" customFormat="1">
      <c r="A271" s="13"/>
      <c r="B271" s="236"/>
      <c r="C271" s="237"/>
      <c r="D271" s="229" t="s">
        <v>157</v>
      </c>
      <c r="E271" s="238" t="s">
        <v>19</v>
      </c>
      <c r="F271" s="239" t="s">
        <v>333</v>
      </c>
      <c r="G271" s="237"/>
      <c r="H271" s="240">
        <v>-283.524</v>
      </c>
      <c r="I271" s="241"/>
      <c r="J271" s="237"/>
      <c r="K271" s="237"/>
      <c r="L271" s="242"/>
      <c r="M271" s="243"/>
      <c r="N271" s="244"/>
      <c r="O271" s="244"/>
      <c r="P271" s="244"/>
      <c r="Q271" s="244"/>
      <c r="R271" s="244"/>
      <c r="S271" s="244"/>
      <c r="T271" s="24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6" t="s">
        <v>157</v>
      </c>
      <c r="AU271" s="246" t="s">
        <v>86</v>
      </c>
      <c r="AV271" s="13" t="s">
        <v>86</v>
      </c>
      <c r="AW271" s="13" t="s">
        <v>33</v>
      </c>
      <c r="AX271" s="13" t="s">
        <v>73</v>
      </c>
      <c r="AY271" s="246" t="s">
        <v>146</v>
      </c>
    </row>
    <row r="272" s="13" customFormat="1">
      <c r="A272" s="13"/>
      <c r="B272" s="236"/>
      <c r="C272" s="237"/>
      <c r="D272" s="229" t="s">
        <v>157</v>
      </c>
      <c r="E272" s="238" t="s">
        <v>19</v>
      </c>
      <c r="F272" s="239" t="s">
        <v>334</v>
      </c>
      <c r="G272" s="237"/>
      <c r="H272" s="240">
        <v>-50.25</v>
      </c>
      <c r="I272" s="241"/>
      <c r="J272" s="237"/>
      <c r="K272" s="237"/>
      <c r="L272" s="242"/>
      <c r="M272" s="243"/>
      <c r="N272" s="244"/>
      <c r="O272" s="244"/>
      <c r="P272" s="244"/>
      <c r="Q272" s="244"/>
      <c r="R272" s="244"/>
      <c r="S272" s="244"/>
      <c r="T272" s="24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6" t="s">
        <v>157</v>
      </c>
      <c r="AU272" s="246" t="s">
        <v>86</v>
      </c>
      <c r="AV272" s="13" t="s">
        <v>86</v>
      </c>
      <c r="AW272" s="13" t="s">
        <v>33</v>
      </c>
      <c r="AX272" s="13" t="s">
        <v>73</v>
      </c>
      <c r="AY272" s="246" t="s">
        <v>146</v>
      </c>
    </row>
    <row r="273" s="15" customFormat="1">
      <c r="A273" s="15"/>
      <c r="B273" s="257"/>
      <c r="C273" s="258"/>
      <c r="D273" s="229" t="s">
        <v>157</v>
      </c>
      <c r="E273" s="259" t="s">
        <v>19</v>
      </c>
      <c r="F273" s="260" t="s">
        <v>161</v>
      </c>
      <c r="G273" s="258"/>
      <c r="H273" s="261">
        <v>6769.5959999999995</v>
      </c>
      <c r="I273" s="262"/>
      <c r="J273" s="258"/>
      <c r="K273" s="258"/>
      <c r="L273" s="263"/>
      <c r="M273" s="264"/>
      <c r="N273" s="265"/>
      <c r="O273" s="265"/>
      <c r="P273" s="265"/>
      <c r="Q273" s="265"/>
      <c r="R273" s="265"/>
      <c r="S273" s="265"/>
      <c r="T273" s="266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67" t="s">
        <v>157</v>
      </c>
      <c r="AU273" s="267" t="s">
        <v>86</v>
      </c>
      <c r="AV273" s="15" t="s">
        <v>153</v>
      </c>
      <c r="AW273" s="15" t="s">
        <v>33</v>
      </c>
      <c r="AX273" s="15" t="s">
        <v>80</v>
      </c>
      <c r="AY273" s="267" t="s">
        <v>146</v>
      </c>
    </row>
    <row r="274" s="2" customFormat="1" ht="24.15" customHeight="1">
      <c r="A274" s="41"/>
      <c r="B274" s="42"/>
      <c r="C274" s="216" t="s">
        <v>335</v>
      </c>
      <c r="D274" s="216" t="s">
        <v>148</v>
      </c>
      <c r="E274" s="217" t="s">
        <v>336</v>
      </c>
      <c r="F274" s="218" t="s">
        <v>337</v>
      </c>
      <c r="G274" s="219" t="s">
        <v>328</v>
      </c>
      <c r="H274" s="220">
        <v>5956.9059999999999</v>
      </c>
      <c r="I274" s="221"/>
      <c r="J274" s="222">
        <f>ROUND(I274*H274,2)</f>
        <v>0</v>
      </c>
      <c r="K274" s="218" t="s">
        <v>152</v>
      </c>
      <c r="L274" s="47"/>
      <c r="M274" s="223" t="s">
        <v>19</v>
      </c>
      <c r="N274" s="224" t="s">
        <v>44</v>
      </c>
      <c r="O274" s="87"/>
      <c r="P274" s="225">
        <f>O274*H274</f>
        <v>0</v>
      </c>
      <c r="Q274" s="225">
        <v>0</v>
      </c>
      <c r="R274" s="225">
        <f>Q274*H274</f>
        <v>0</v>
      </c>
      <c r="S274" s="225">
        <v>0</v>
      </c>
      <c r="T274" s="226">
        <f>S274*H274</f>
        <v>0</v>
      </c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R274" s="227" t="s">
        <v>153</v>
      </c>
      <c r="AT274" s="227" t="s">
        <v>148</v>
      </c>
      <c r="AU274" s="227" t="s">
        <v>86</v>
      </c>
      <c r="AY274" s="20" t="s">
        <v>146</v>
      </c>
      <c r="BE274" s="228">
        <f>IF(N274="základní",J274,0)</f>
        <v>0</v>
      </c>
      <c r="BF274" s="228">
        <f>IF(N274="snížená",J274,0)</f>
        <v>0</v>
      </c>
      <c r="BG274" s="228">
        <f>IF(N274="zákl. přenesená",J274,0)</f>
        <v>0</v>
      </c>
      <c r="BH274" s="228">
        <f>IF(N274="sníž. přenesená",J274,0)</f>
        <v>0</v>
      </c>
      <c r="BI274" s="228">
        <f>IF(N274="nulová",J274,0)</f>
        <v>0</v>
      </c>
      <c r="BJ274" s="20" t="s">
        <v>80</v>
      </c>
      <c r="BK274" s="228">
        <f>ROUND(I274*H274,2)</f>
        <v>0</v>
      </c>
      <c r="BL274" s="20" t="s">
        <v>153</v>
      </c>
      <c r="BM274" s="227" t="s">
        <v>338</v>
      </c>
    </row>
    <row r="275" s="2" customFormat="1">
      <c r="A275" s="41"/>
      <c r="B275" s="42"/>
      <c r="C275" s="43"/>
      <c r="D275" s="229" t="s">
        <v>154</v>
      </c>
      <c r="E275" s="43"/>
      <c r="F275" s="230" t="s">
        <v>337</v>
      </c>
      <c r="G275" s="43"/>
      <c r="H275" s="43"/>
      <c r="I275" s="231"/>
      <c r="J275" s="43"/>
      <c r="K275" s="43"/>
      <c r="L275" s="47"/>
      <c r="M275" s="232"/>
      <c r="N275" s="233"/>
      <c r="O275" s="87"/>
      <c r="P275" s="87"/>
      <c r="Q275" s="87"/>
      <c r="R275" s="87"/>
      <c r="S275" s="87"/>
      <c r="T275" s="88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T275" s="20" t="s">
        <v>154</v>
      </c>
      <c r="AU275" s="20" t="s">
        <v>86</v>
      </c>
    </row>
    <row r="276" s="2" customFormat="1">
      <c r="A276" s="41"/>
      <c r="B276" s="42"/>
      <c r="C276" s="43"/>
      <c r="D276" s="234" t="s">
        <v>155</v>
      </c>
      <c r="E276" s="43"/>
      <c r="F276" s="235" t="s">
        <v>339</v>
      </c>
      <c r="G276" s="43"/>
      <c r="H276" s="43"/>
      <c r="I276" s="231"/>
      <c r="J276" s="43"/>
      <c r="K276" s="43"/>
      <c r="L276" s="47"/>
      <c r="M276" s="232"/>
      <c r="N276" s="233"/>
      <c r="O276" s="87"/>
      <c r="P276" s="87"/>
      <c r="Q276" s="87"/>
      <c r="R276" s="87"/>
      <c r="S276" s="87"/>
      <c r="T276" s="88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T276" s="20" t="s">
        <v>155</v>
      </c>
      <c r="AU276" s="20" t="s">
        <v>86</v>
      </c>
    </row>
    <row r="277" s="13" customFormat="1">
      <c r="A277" s="13"/>
      <c r="B277" s="236"/>
      <c r="C277" s="237"/>
      <c r="D277" s="229" t="s">
        <v>157</v>
      </c>
      <c r="E277" s="238" t="s">
        <v>19</v>
      </c>
      <c r="F277" s="239" t="s">
        <v>340</v>
      </c>
      <c r="G277" s="237"/>
      <c r="H277" s="240">
        <v>5956.9059999999999</v>
      </c>
      <c r="I277" s="241"/>
      <c r="J277" s="237"/>
      <c r="K277" s="237"/>
      <c r="L277" s="242"/>
      <c r="M277" s="243"/>
      <c r="N277" s="244"/>
      <c r="O277" s="244"/>
      <c r="P277" s="244"/>
      <c r="Q277" s="244"/>
      <c r="R277" s="244"/>
      <c r="S277" s="244"/>
      <c r="T277" s="24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6" t="s">
        <v>157</v>
      </c>
      <c r="AU277" s="246" t="s">
        <v>86</v>
      </c>
      <c r="AV277" s="13" t="s">
        <v>86</v>
      </c>
      <c r="AW277" s="13" t="s">
        <v>33</v>
      </c>
      <c r="AX277" s="13" t="s">
        <v>73</v>
      </c>
      <c r="AY277" s="246" t="s">
        <v>146</v>
      </c>
    </row>
    <row r="278" s="15" customFormat="1">
      <c r="A278" s="15"/>
      <c r="B278" s="257"/>
      <c r="C278" s="258"/>
      <c r="D278" s="229" t="s">
        <v>157</v>
      </c>
      <c r="E278" s="259" t="s">
        <v>19</v>
      </c>
      <c r="F278" s="260" t="s">
        <v>161</v>
      </c>
      <c r="G278" s="258"/>
      <c r="H278" s="261">
        <v>5956.9059999999999</v>
      </c>
      <c r="I278" s="262"/>
      <c r="J278" s="258"/>
      <c r="K278" s="258"/>
      <c r="L278" s="263"/>
      <c r="M278" s="264"/>
      <c r="N278" s="265"/>
      <c r="O278" s="265"/>
      <c r="P278" s="265"/>
      <c r="Q278" s="265"/>
      <c r="R278" s="265"/>
      <c r="S278" s="265"/>
      <c r="T278" s="266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67" t="s">
        <v>157</v>
      </c>
      <c r="AU278" s="267" t="s">
        <v>86</v>
      </c>
      <c r="AV278" s="15" t="s">
        <v>153</v>
      </c>
      <c r="AW278" s="15" t="s">
        <v>33</v>
      </c>
      <c r="AX278" s="15" t="s">
        <v>80</v>
      </c>
      <c r="AY278" s="267" t="s">
        <v>146</v>
      </c>
    </row>
    <row r="279" s="2" customFormat="1" ht="24.15" customHeight="1">
      <c r="A279" s="41"/>
      <c r="B279" s="42"/>
      <c r="C279" s="216" t="s">
        <v>240</v>
      </c>
      <c r="D279" s="216" t="s">
        <v>148</v>
      </c>
      <c r="E279" s="217" t="s">
        <v>341</v>
      </c>
      <c r="F279" s="218" t="s">
        <v>342</v>
      </c>
      <c r="G279" s="219" t="s">
        <v>195</v>
      </c>
      <c r="H279" s="220">
        <v>3.395</v>
      </c>
      <c r="I279" s="221"/>
      <c r="J279" s="222">
        <f>ROUND(I279*H279,2)</f>
        <v>0</v>
      </c>
      <c r="K279" s="218" t="s">
        <v>152</v>
      </c>
      <c r="L279" s="47"/>
      <c r="M279" s="223" t="s">
        <v>19</v>
      </c>
      <c r="N279" s="224" t="s">
        <v>44</v>
      </c>
      <c r="O279" s="87"/>
      <c r="P279" s="225">
        <f>O279*H279</f>
        <v>0</v>
      </c>
      <c r="Q279" s="225">
        <v>0</v>
      </c>
      <c r="R279" s="225">
        <f>Q279*H279</f>
        <v>0</v>
      </c>
      <c r="S279" s="225">
        <v>0</v>
      </c>
      <c r="T279" s="226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27" t="s">
        <v>153</v>
      </c>
      <c r="AT279" s="227" t="s">
        <v>148</v>
      </c>
      <c r="AU279" s="227" t="s">
        <v>86</v>
      </c>
      <c r="AY279" s="20" t="s">
        <v>146</v>
      </c>
      <c r="BE279" s="228">
        <f>IF(N279="základní",J279,0)</f>
        <v>0</v>
      </c>
      <c r="BF279" s="228">
        <f>IF(N279="snížená",J279,0)</f>
        <v>0</v>
      </c>
      <c r="BG279" s="228">
        <f>IF(N279="zákl. přenesená",J279,0)</f>
        <v>0</v>
      </c>
      <c r="BH279" s="228">
        <f>IF(N279="sníž. přenesená",J279,0)</f>
        <v>0</v>
      </c>
      <c r="BI279" s="228">
        <f>IF(N279="nulová",J279,0)</f>
        <v>0</v>
      </c>
      <c r="BJ279" s="20" t="s">
        <v>80</v>
      </c>
      <c r="BK279" s="228">
        <f>ROUND(I279*H279,2)</f>
        <v>0</v>
      </c>
      <c r="BL279" s="20" t="s">
        <v>153</v>
      </c>
      <c r="BM279" s="227" t="s">
        <v>343</v>
      </c>
    </row>
    <row r="280" s="2" customFormat="1">
      <c r="A280" s="41"/>
      <c r="B280" s="42"/>
      <c r="C280" s="43"/>
      <c r="D280" s="229" t="s">
        <v>154</v>
      </c>
      <c r="E280" s="43"/>
      <c r="F280" s="230" t="s">
        <v>342</v>
      </c>
      <c r="G280" s="43"/>
      <c r="H280" s="43"/>
      <c r="I280" s="231"/>
      <c r="J280" s="43"/>
      <c r="K280" s="43"/>
      <c r="L280" s="47"/>
      <c r="M280" s="232"/>
      <c r="N280" s="233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154</v>
      </c>
      <c r="AU280" s="20" t="s">
        <v>86</v>
      </c>
    </row>
    <row r="281" s="2" customFormat="1">
      <c r="A281" s="41"/>
      <c r="B281" s="42"/>
      <c r="C281" s="43"/>
      <c r="D281" s="234" t="s">
        <v>155</v>
      </c>
      <c r="E281" s="43"/>
      <c r="F281" s="235" t="s">
        <v>344</v>
      </c>
      <c r="G281" s="43"/>
      <c r="H281" s="43"/>
      <c r="I281" s="231"/>
      <c r="J281" s="43"/>
      <c r="K281" s="43"/>
      <c r="L281" s="47"/>
      <c r="M281" s="232"/>
      <c r="N281" s="233"/>
      <c r="O281" s="87"/>
      <c r="P281" s="87"/>
      <c r="Q281" s="87"/>
      <c r="R281" s="87"/>
      <c r="S281" s="87"/>
      <c r="T281" s="88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T281" s="20" t="s">
        <v>155</v>
      </c>
      <c r="AU281" s="20" t="s">
        <v>86</v>
      </c>
    </row>
    <row r="282" s="13" customFormat="1">
      <c r="A282" s="13"/>
      <c r="B282" s="236"/>
      <c r="C282" s="237"/>
      <c r="D282" s="229" t="s">
        <v>157</v>
      </c>
      <c r="E282" s="238" t="s">
        <v>19</v>
      </c>
      <c r="F282" s="239" t="s">
        <v>345</v>
      </c>
      <c r="G282" s="237"/>
      <c r="H282" s="240">
        <v>1.8899999999999999</v>
      </c>
      <c r="I282" s="241"/>
      <c r="J282" s="237"/>
      <c r="K282" s="237"/>
      <c r="L282" s="242"/>
      <c r="M282" s="243"/>
      <c r="N282" s="244"/>
      <c r="O282" s="244"/>
      <c r="P282" s="244"/>
      <c r="Q282" s="244"/>
      <c r="R282" s="244"/>
      <c r="S282" s="244"/>
      <c r="T282" s="24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6" t="s">
        <v>157</v>
      </c>
      <c r="AU282" s="246" t="s">
        <v>86</v>
      </c>
      <c r="AV282" s="13" t="s">
        <v>86</v>
      </c>
      <c r="AW282" s="13" t="s">
        <v>33</v>
      </c>
      <c r="AX282" s="13" t="s">
        <v>73</v>
      </c>
      <c r="AY282" s="246" t="s">
        <v>146</v>
      </c>
    </row>
    <row r="283" s="13" customFormat="1">
      <c r="A283" s="13"/>
      <c r="B283" s="236"/>
      <c r="C283" s="237"/>
      <c r="D283" s="229" t="s">
        <v>157</v>
      </c>
      <c r="E283" s="238" t="s">
        <v>19</v>
      </c>
      <c r="F283" s="239" t="s">
        <v>346</v>
      </c>
      <c r="G283" s="237"/>
      <c r="H283" s="240">
        <v>2.8799999999999999</v>
      </c>
      <c r="I283" s="241"/>
      <c r="J283" s="237"/>
      <c r="K283" s="237"/>
      <c r="L283" s="242"/>
      <c r="M283" s="243"/>
      <c r="N283" s="244"/>
      <c r="O283" s="244"/>
      <c r="P283" s="244"/>
      <c r="Q283" s="244"/>
      <c r="R283" s="244"/>
      <c r="S283" s="244"/>
      <c r="T283" s="24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6" t="s">
        <v>157</v>
      </c>
      <c r="AU283" s="246" t="s">
        <v>86</v>
      </c>
      <c r="AV283" s="13" t="s">
        <v>86</v>
      </c>
      <c r="AW283" s="13" t="s">
        <v>33</v>
      </c>
      <c r="AX283" s="13" t="s">
        <v>73</v>
      </c>
      <c r="AY283" s="246" t="s">
        <v>146</v>
      </c>
    </row>
    <row r="284" s="13" customFormat="1">
      <c r="A284" s="13"/>
      <c r="B284" s="236"/>
      <c r="C284" s="237"/>
      <c r="D284" s="229" t="s">
        <v>157</v>
      </c>
      <c r="E284" s="238" t="s">
        <v>19</v>
      </c>
      <c r="F284" s="239" t="s">
        <v>347</v>
      </c>
      <c r="G284" s="237"/>
      <c r="H284" s="240">
        <v>-0.67500000000000004</v>
      </c>
      <c r="I284" s="241"/>
      <c r="J284" s="237"/>
      <c r="K284" s="237"/>
      <c r="L284" s="242"/>
      <c r="M284" s="243"/>
      <c r="N284" s="244"/>
      <c r="O284" s="244"/>
      <c r="P284" s="244"/>
      <c r="Q284" s="244"/>
      <c r="R284" s="244"/>
      <c r="S284" s="244"/>
      <c r="T284" s="245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6" t="s">
        <v>157</v>
      </c>
      <c r="AU284" s="246" t="s">
        <v>86</v>
      </c>
      <c r="AV284" s="13" t="s">
        <v>86</v>
      </c>
      <c r="AW284" s="13" t="s">
        <v>33</v>
      </c>
      <c r="AX284" s="13" t="s">
        <v>73</v>
      </c>
      <c r="AY284" s="246" t="s">
        <v>146</v>
      </c>
    </row>
    <row r="285" s="14" customFormat="1">
      <c r="A285" s="14"/>
      <c r="B285" s="247"/>
      <c r="C285" s="248"/>
      <c r="D285" s="229" t="s">
        <v>157</v>
      </c>
      <c r="E285" s="249" t="s">
        <v>19</v>
      </c>
      <c r="F285" s="250" t="s">
        <v>348</v>
      </c>
      <c r="G285" s="248"/>
      <c r="H285" s="249" t="s">
        <v>19</v>
      </c>
      <c r="I285" s="251"/>
      <c r="J285" s="248"/>
      <c r="K285" s="248"/>
      <c r="L285" s="252"/>
      <c r="M285" s="253"/>
      <c r="N285" s="254"/>
      <c r="O285" s="254"/>
      <c r="P285" s="254"/>
      <c r="Q285" s="254"/>
      <c r="R285" s="254"/>
      <c r="S285" s="254"/>
      <c r="T285" s="255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6" t="s">
        <v>157</v>
      </c>
      <c r="AU285" s="256" t="s">
        <v>86</v>
      </c>
      <c r="AV285" s="14" t="s">
        <v>80</v>
      </c>
      <c r="AW285" s="14" t="s">
        <v>33</v>
      </c>
      <c r="AX285" s="14" t="s">
        <v>73</v>
      </c>
      <c r="AY285" s="256" t="s">
        <v>146</v>
      </c>
    </row>
    <row r="286" s="13" customFormat="1">
      <c r="A286" s="13"/>
      <c r="B286" s="236"/>
      <c r="C286" s="237"/>
      <c r="D286" s="229" t="s">
        <v>157</v>
      </c>
      <c r="E286" s="238" t="s">
        <v>19</v>
      </c>
      <c r="F286" s="239" t="s">
        <v>349</v>
      </c>
      <c r="G286" s="237"/>
      <c r="H286" s="240">
        <v>-0.56499999999999995</v>
      </c>
      <c r="I286" s="241"/>
      <c r="J286" s="237"/>
      <c r="K286" s="237"/>
      <c r="L286" s="242"/>
      <c r="M286" s="243"/>
      <c r="N286" s="244"/>
      <c r="O286" s="244"/>
      <c r="P286" s="244"/>
      <c r="Q286" s="244"/>
      <c r="R286" s="244"/>
      <c r="S286" s="244"/>
      <c r="T286" s="24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6" t="s">
        <v>157</v>
      </c>
      <c r="AU286" s="246" t="s">
        <v>86</v>
      </c>
      <c r="AV286" s="13" t="s">
        <v>86</v>
      </c>
      <c r="AW286" s="13" t="s">
        <v>33</v>
      </c>
      <c r="AX286" s="13" t="s">
        <v>73</v>
      </c>
      <c r="AY286" s="246" t="s">
        <v>146</v>
      </c>
    </row>
    <row r="287" s="14" customFormat="1">
      <c r="A287" s="14"/>
      <c r="B287" s="247"/>
      <c r="C287" s="248"/>
      <c r="D287" s="229" t="s">
        <v>157</v>
      </c>
      <c r="E287" s="249" t="s">
        <v>19</v>
      </c>
      <c r="F287" s="250" t="s">
        <v>350</v>
      </c>
      <c r="G287" s="248"/>
      <c r="H287" s="249" t="s">
        <v>19</v>
      </c>
      <c r="I287" s="251"/>
      <c r="J287" s="248"/>
      <c r="K287" s="248"/>
      <c r="L287" s="252"/>
      <c r="M287" s="253"/>
      <c r="N287" s="254"/>
      <c r="O287" s="254"/>
      <c r="P287" s="254"/>
      <c r="Q287" s="254"/>
      <c r="R287" s="254"/>
      <c r="S287" s="254"/>
      <c r="T287" s="255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6" t="s">
        <v>157</v>
      </c>
      <c r="AU287" s="256" t="s">
        <v>86</v>
      </c>
      <c r="AV287" s="14" t="s">
        <v>80</v>
      </c>
      <c r="AW287" s="14" t="s">
        <v>33</v>
      </c>
      <c r="AX287" s="14" t="s">
        <v>73</v>
      </c>
      <c r="AY287" s="256" t="s">
        <v>146</v>
      </c>
    </row>
    <row r="288" s="13" customFormat="1">
      <c r="A288" s="13"/>
      <c r="B288" s="236"/>
      <c r="C288" s="237"/>
      <c r="D288" s="229" t="s">
        <v>157</v>
      </c>
      <c r="E288" s="238" t="s">
        <v>19</v>
      </c>
      <c r="F288" s="239" t="s">
        <v>351</v>
      </c>
      <c r="G288" s="237"/>
      <c r="H288" s="240">
        <v>-0.13500000000000001</v>
      </c>
      <c r="I288" s="241"/>
      <c r="J288" s="237"/>
      <c r="K288" s="237"/>
      <c r="L288" s="242"/>
      <c r="M288" s="243"/>
      <c r="N288" s="244"/>
      <c r="O288" s="244"/>
      <c r="P288" s="244"/>
      <c r="Q288" s="244"/>
      <c r="R288" s="244"/>
      <c r="S288" s="244"/>
      <c r="T288" s="245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6" t="s">
        <v>157</v>
      </c>
      <c r="AU288" s="246" t="s">
        <v>86</v>
      </c>
      <c r="AV288" s="13" t="s">
        <v>86</v>
      </c>
      <c r="AW288" s="13" t="s">
        <v>33</v>
      </c>
      <c r="AX288" s="13" t="s">
        <v>73</v>
      </c>
      <c r="AY288" s="246" t="s">
        <v>146</v>
      </c>
    </row>
    <row r="289" s="15" customFormat="1">
      <c r="A289" s="15"/>
      <c r="B289" s="257"/>
      <c r="C289" s="258"/>
      <c r="D289" s="229" t="s">
        <v>157</v>
      </c>
      <c r="E289" s="259" t="s">
        <v>19</v>
      </c>
      <c r="F289" s="260" t="s">
        <v>161</v>
      </c>
      <c r="G289" s="258"/>
      <c r="H289" s="261">
        <v>3.3949999999999996</v>
      </c>
      <c r="I289" s="262"/>
      <c r="J289" s="258"/>
      <c r="K289" s="258"/>
      <c r="L289" s="263"/>
      <c r="M289" s="264"/>
      <c r="N289" s="265"/>
      <c r="O289" s="265"/>
      <c r="P289" s="265"/>
      <c r="Q289" s="265"/>
      <c r="R289" s="265"/>
      <c r="S289" s="265"/>
      <c r="T289" s="266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67" t="s">
        <v>157</v>
      </c>
      <c r="AU289" s="267" t="s">
        <v>86</v>
      </c>
      <c r="AV289" s="15" t="s">
        <v>153</v>
      </c>
      <c r="AW289" s="15" t="s">
        <v>33</v>
      </c>
      <c r="AX289" s="15" t="s">
        <v>80</v>
      </c>
      <c r="AY289" s="267" t="s">
        <v>146</v>
      </c>
    </row>
    <row r="290" s="2" customFormat="1" ht="24.15" customHeight="1">
      <c r="A290" s="41"/>
      <c r="B290" s="42"/>
      <c r="C290" s="216" t="s">
        <v>352</v>
      </c>
      <c r="D290" s="216" t="s">
        <v>148</v>
      </c>
      <c r="E290" s="217" t="s">
        <v>353</v>
      </c>
      <c r="F290" s="218" t="s">
        <v>354</v>
      </c>
      <c r="G290" s="219" t="s">
        <v>195</v>
      </c>
      <c r="H290" s="220">
        <v>19.827999999999999</v>
      </c>
      <c r="I290" s="221"/>
      <c r="J290" s="222">
        <f>ROUND(I290*H290,2)</f>
        <v>0</v>
      </c>
      <c r="K290" s="218" t="s">
        <v>152</v>
      </c>
      <c r="L290" s="47"/>
      <c r="M290" s="223" t="s">
        <v>19</v>
      </c>
      <c r="N290" s="224" t="s">
        <v>44</v>
      </c>
      <c r="O290" s="87"/>
      <c r="P290" s="225">
        <f>O290*H290</f>
        <v>0</v>
      </c>
      <c r="Q290" s="225">
        <v>0</v>
      </c>
      <c r="R290" s="225">
        <f>Q290*H290</f>
        <v>0</v>
      </c>
      <c r="S290" s="225">
        <v>0</v>
      </c>
      <c r="T290" s="226">
        <f>S290*H290</f>
        <v>0</v>
      </c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R290" s="227" t="s">
        <v>153</v>
      </c>
      <c r="AT290" s="227" t="s">
        <v>148</v>
      </c>
      <c r="AU290" s="227" t="s">
        <v>86</v>
      </c>
      <c r="AY290" s="20" t="s">
        <v>146</v>
      </c>
      <c r="BE290" s="228">
        <f>IF(N290="základní",J290,0)</f>
        <v>0</v>
      </c>
      <c r="BF290" s="228">
        <f>IF(N290="snížená",J290,0)</f>
        <v>0</v>
      </c>
      <c r="BG290" s="228">
        <f>IF(N290="zákl. přenesená",J290,0)</f>
        <v>0</v>
      </c>
      <c r="BH290" s="228">
        <f>IF(N290="sníž. přenesená",J290,0)</f>
        <v>0</v>
      </c>
      <c r="BI290" s="228">
        <f>IF(N290="nulová",J290,0)</f>
        <v>0</v>
      </c>
      <c r="BJ290" s="20" t="s">
        <v>80</v>
      </c>
      <c r="BK290" s="228">
        <f>ROUND(I290*H290,2)</f>
        <v>0</v>
      </c>
      <c r="BL290" s="20" t="s">
        <v>153</v>
      </c>
      <c r="BM290" s="227" t="s">
        <v>355</v>
      </c>
    </row>
    <row r="291" s="2" customFormat="1">
      <c r="A291" s="41"/>
      <c r="B291" s="42"/>
      <c r="C291" s="43"/>
      <c r="D291" s="229" t="s">
        <v>154</v>
      </c>
      <c r="E291" s="43"/>
      <c r="F291" s="230" t="s">
        <v>354</v>
      </c>
      <c r="G291" s="43"/>
      <c r="H291" s="43"/>
      <c r="I291" s="231"/>
      <c r="J291" s="43"/>
      <c r="K291" s="43"/>
      <c r="L291" s="47"/>
      <c r="M291" s="232"/>
      <c r="N291" s="233"/>
      <c r="O291" s="87"/>
      <c r="P291" s="87"/>
      <c r="Q291" s="87"/>
      <c r="R291" s="87"/>
      <c r="S291" s="87"/>
      <c r="T291" s="88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T291" s="20" t="s">
        <v>154</v>
      </c>
      <c r="AU291" s="20" t="s">
        <v>86</v>
      </c>
    </row>
    <row r="292" s="2" customFormat="1">
      <c r="A292" s="41"/>
      <c r="B292" s="42"/>
      <c r="C292" s="43"/>
      <c r="D292" s="234" t="s">
        <v>155</v>
      </c>
      <c r="E292" s="43"/>
      <c r="F292" s="235" t="s">
        <v>356</v>
      </c>
      <c r="G292" s="43"/>
      <c r="H292" s="43"/>
      <c r="I292" s="231"/>
      <c r="J292" s="43"/>
      <c r="K292" s="43"/>
      <c r="L292" s="47"/>
      <c r="M292" s="232"/>
      <c r="N292" s="233"/>
      <c r="O292" s="87"/>
      <c r="P292" s="87"/>
      <c r="Q292" s="87"/>
      <c r="R292" s="87"/>
      <c r="S292" s="87"/>
      <c r="T292" s="88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T292" s="20" t="s">
        <v>155</v>
      </c>
      <c r="AU292" s="20" t="s">
        <v>86</v>
      </c>
    </row>
    <row r="293" s="14" customFormat="1">
      <c r="A293" s="14"/>
      <c r="B293" s="247"/>
      <c r="C293" s="248"/>
      <c r="D293" s="229" t="s">
        <v>157</v>
      </c>
      <c r="E293" s="249" t="s">
        <v>19</v>
      </c>
      <c r="F293" s="250" t="s">
        <v>357</v>
      </c>
      <c r="G293" s="248"/>
      <c r="H293" s="249" t="s">
        <v>19</v>
      </c>
      <c r="I293" s="251"/>
      <c r="J293" s="248"/>
      <c r="K293" s="248"/>
      <c r="L293" s="252"/>
      <c r="M293" s="253"/>
      <c r="N293" s="254"/>
      <c r="O293" s="254"/>
      <c r="P293" s="254"/>
      <c r="Q293" s="254"/>
      <c r="R293" s="254"/>
      <c r="S293" s="254"/>
      <c r="T293" s="255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6" t="s">
        <v>157</v>
      </c>
      <c r="AU293" s="256" t="s">
        <v>86</v>
      </c>
      <c r="AV293" s="14" t="s">
        <v>80</v>
      </c>
      <c r="AW293" s="14" t="s">
        <v>33</v>
      </c>
      <c r="AX293" s="14" t="s">
        <v>73</v>
      </c>
      <c r="AY293" s="256" t="s">
        <v>146</v>
      </c>
    </row>
    <row r="294" s="13" customFormat="1">
      <c r="A294" s="13"/>
      <c r="B294" s="236"/>
      <c r="C294" s="237"/>
      <c r="D294" s="229" t="s">
        <v>157</v>
      </c>
      <c r="E294" s="238" t="s">
        <v>19</v>
      </c>
      <c r="F294" s="239" t="s">
        <v>358</v>
      </c>
      <c r="G294" s="237"/>
      <c r="H294" s="240">
        <v>0.67500000000000004</v>
      </c>
      <c r="I294" s="241"/>
      <c r="J294" s="237"/>
      <c r="K294" s="237"/>
      <c r="L294" s="242"/>
      <c r="M294" s="243"/>
      <c r="N294" s="244"/>
      <c r="O294" s="244"/>
      <c r="P294" s="244"/>
      <c r="Q294" s="244"/>
      <c r="R294" s="244"/>
      <c r="S294" s="244"/>
      <c r="T294" s="245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6" t="s">
        <v>157</v>
      </c>
      <c r="AU294" s="246" t="s">
        <v>86</v>
      </c>
      <c r="AV294" s="13" t="s">
        <v>86</v>
      </c>
      <c r="AW294" s="13" t="s">
        <v>33</v>
      </c>
      <c r="AX294" s="13" t="s">
        <v>73</v>
      </c>
      <c r="AY294" s="246" t="s">
        <v>146</v>
      </c>
    </row>
    <row r="295" s="14" customFormat="1">
      <c r="A295" s="14"/>
      <c r="B295" s="247"/>
      <c r="C295" s="248"/>
      <c r="D295" s="229" t="s">
        <v>157</v>
      </c>
      <c r="E295" s="249" t="s">
        <v>19</v>
      </c>
      <c r="F295" s="250" t="s">
        <v>359</v>
      </c>
      <c r="G295" s="248"/>
      <c r="H295" s="249" t="s">
        <v>19</v>
      </c>
      <c r="I295" s="251"/>
      <c r="J295" s="248"/>
      <c r="K295" s="248"/>
      <c r="L295" s="252"/>
      <c r="M295" s="253"/>
      <c r="N295" s="254"/>
      <c r="O295" s="254"/>
      <c r="P295" s="254"/>
      <c r="Q295" s="254"/>
      <c r="R295" s="254"/>
      <c r="S295" s="254"/>
      <c r="T295" s="255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6" t="s">
        <v>157</v>
      </c>
      <c r="AU295" s="256" t="s">
        <v>86</v>
      </c>
      <c r="AV295" s="14" t="s">
        <v>80</v>
      </c>
      <c r="AW295" s="14" t="s">
        <v>33</v>
      </c>
      <c r="AX295" s="14" t="s">
        <v>73</v>
      </c>
      <c r="AY295" s="256" t="s">
        <v>146</v>
      </c>
    </row>
    <row r="296" s="13" customFormat="1">
      <c r="A296" s="13"/>
      <c r="B296" s="236"/>
      <c r="C296" s="237"/>
      <c r="D296" s="229" t="s">
        <v>157</v>
      </c>
      <c r="E296" s="238" t="s">
        <v>19</v>
      </c>
      <c r="F296" s="239" t="s">
        <v>360</v>
      </c>
      <c r="G296" s="237"/>
      <c r="H296" s="240">
        <v>-0.047</v>
      </c>
      <c r="I296" s="241"/>
      <c r="J296" s="237"/>
      <c r="K296" s="237"/>
      <c r="L296" s="242"/>
      <c r="M296" s="243"/>
      <c r="N296" s="244"/>
      <c r="O296" s="244"/>
      <c r="P296" s="244"/>
      <c r="Q296" s="244"/>
      <c r="R296" s="244"/>
      <c r="S296" s="244"/>
      <c r="T296" s="245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6" t="s">
        <v>157</v>
      </c>
      <c r="AU296" s="246" t="s">
        <v>86</v>
      </c>
      <c r="AV296" s="13" t="s">
        <v>86</v>
      </c>
      <c r="AW296" s="13" t="s">
        <v>33</v>
      </c>
      <c r="AX296" s="13" t="s">
        <v>73</v>
      </c>
      <c r="AY296" s="246" t="s">
        <v>146</v>
      </c>
    </row>
    <row r="297" s="16" customFormat="1">
      <c r="A297" s="16"/>
      <c r="B297" s="268"/>
      <c r="C297" s="269"/>
      <c r="D297" s="229" t="s">
        <v>157</v>
      </c>
      <c r="E297" s="270" t="s">
        <v>19</v>
      </c>
      <c r="F297" s="271" t="s">
        <v>245</v>
      </c>
      <c r="G297" s="269"/>
      <c r="H297" s="272">
        <v>0.628</v>
      </c>
      <c r="I297" s="273"/>
      <c r="J297" s="269"/>
      <c r="K297" s="269"/>
      <c r="L297" s="274"/>
      <c r="M297" s="275"/>
      <c r="N297" s="276"/>
      <c r="O297" s="276"/>
      <c r="P297" s="276"/>
      <c r="Q297" s="276"/>
      <c r="R297" s="276"/>
      <c r="S297" s="276"/>
      <c r="T297" s="277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T297" s="278" t="s">
        <v>157</v>
      </c>
      <c r="AU297" s="278" t="s">
        <v>86</v>
      </c>
      <c r="AV297" s="16" t="s">
        <v>93</v>
      </c>
      <c r="AW297" s="16" t="s">
        <v>33</v>
      </c>
      <c r="AX297" s="16" t="s">
        <v>73</v>
      </c>
      <c r="AY297" s="278" t="s">
        <v>146</v>
      </c>
    </row>
    <row r="298" s="14" customFormat="1">
      <c r="A298" s="14"/>
      <c r="B298" s="247"/>
      <c r="C298" s="248"/>
      <c r="D298" s="229" t="s">
        <v>157</v>
      </c>
      <c r="E298" s="249" t="s">
        <v>19</v>
      </c>
      <c r="F298" s="250" t="s">
        <v>361</v>
      </c>
      <c r="G298" s="248"/>
      <c r="H298" s="249" t="s">
        <v>19</v>
      </c>
      <c r="I298" s="251"/>
      <c r="J298" s="248"/>
      <c r="K298" s="248"/>
      <c r="L298" s="252"/>
      <c r="M298" s="253"/>
      <c r="N298" s="254"/>
      <c r="O298" s="254"/>
      <c r="P298" s="254"/>
      <c r="Q298" s="254"/>
      <c r="R298" s="254"/>
      <c r="S298" s="254"/>
      <c r="T298" s="255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6" t="s">
        <v>157</v>
      </c>
      <c r="AU298" s="256" t="s">
        <v>86</v>
      </c>
      <c r="AV298" s="14" t="s">
        <v>80</v>
      </c>
      <c r="AW298" s="14" t="s">
        <v>33</v>
      </c>
      <c r="AX298" s="14" t="s">
        <v>73</v>
      </c>
      <c r="AY298" s="256" t="s">
        <v>146</v>
      </c>
    </row>
    <row r="299" s="13" customFormat="1">
      <c r="A299" s="13"/>
      <c r="B299" s="236"/>
      <c r="C299" s="237"/>
      <c r="D299" s="229" t="s">
        <v>157</v>
      </c>
      <c r="E299" s="238" t="s">
        <v>19</v>
      </c>
      <c r="F299" s="239" t="s">
        <v>362</v>
      </c>
      <c r="G299" s="237"/>
      <c r="H299" s="240">
        <v>19.199999999999999</v>
      </c>
      <c r="I299" s="241"/>
      <c r="J299" s="237"/>
      <c r="K299" s="237"/>
      <c r="L299" s="242"/>
      <c r="M299" s="243"/>
      <c r="N299" s="244"/>
      <c r="O299" s="244"/>
      <c r="P299" s="244"/>
      <c r="Q299" s="244"/>
      <c r="R299" s="244"/>
      <c r="S299" s="244"/>
      <c r="T299" s="245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6" t="s">
        <v>157</v>
      </c>
      <c r="AU299" s="246" t="s">
        <v>86</v>
      </c>
      <c r="AV299" s="13" t="s">
        <v>86</v>
      </c>
      <c r="AW299" s="13" t="s">
        <v>33</v>
      </c>
      <c r="AX299" s="13" t="s">
        <v>73</v>
      </c>
      <c r="AY299" s="246" t="s">
        <v>146</v>
      </c>
    </row>
    <row r="300" s="15" customFormat="1">
      <c r="A300" s="15"/>
      <c r="B300" s="257"/>
      <c r="C300" s="258"/>
      <c r="D300" s="229" t="s">
        <v>157</v>
      </c>
      <c r="E300" s="259" t="s">
        <v>19</v>
      </c>
      <c r="F300" s="260" t="s">
        <v>161</v>
      </c>
      <c r="G300" s="258"/>
      <c r="H300" s="261">
        <v>19.827999999999999</v>
      </c>
      <c r="I300" s="262"/>
      <c r="J300" s="258"/>
      <c r="K300" s="258"/>
      <c r="L300" s="263"/>
      <c r="M300" s="264"/>
      <c r="N300" s="265"/>
      <c r="O300" s="265"/>
      <c r="P300" s="265"/>
      <c r="Q300" s="265"/>
      <c r="R300" s="265"/>
      <c r="S300" s="265"/>
      <c r="T300" s="266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67" t="s">
        <v>157</v>
      </c>
      <c r="AU300" s="267" t="s">
        <v>86</v>
      </c>
      <c r="AV300" s="15" t="s">
        <v>153</v>
      </c>
      <c r="AW300" s="15" t="s">
        <v>33</v>
      </c>
      <c r="AX300" s="15" t="s">
        <v>80</v>
      </c>
      <c r="AY300" s="267" t="s">
        <v>146</v>
      </c>
    </row>
    <row r="301" s="2" customFormat="1" ht="16.5" customHeight="1">
      <c r="A301" s="41"/>
      <c r="B301" s="42"/>
      <c r="C301" s="279" t="s">
        <v>252</v>
      </c>
      <c r="D301" s="279" t="s">
        <v>325</v>
      </c>
      <c r="E301" s="280" t="s">
        <v>363</v>
      </c>
      <c r="F301" s="281" t="s">
        <v>364</v>
      </c>
      <c r="G301" s="282" t="s">
        <v>328</v>
      </c>
      <c r="H301" s="283">
        <v>1.256</v>
      </c>
      <c r="I301" s="284"/>
      <c r="J301" s="285">
        <f>ROUND(I301*H301,2)</f>
        <v>0</v>
      </c>
      <c r="K301" s="281" t="s">
        <v>152</v>
      </c>
      <c r="L301" s="286"/>
      <c r="M301" s="287" t="s">
        <v>19</v>
      </c>
      <c r="N301" s="288" t="s">
        <v>44</v>
      </c>
      <c r="O301" s="87"/>
      <c r="P301" s="225">
        <f>O301*H301</f>
        <v>0</v>
      </c>
      <c r="Q301" s="225">
        <v>0</v>
      </c>
      <c r="R301" s="225">
        <f>Q301*H301</f>
        <v>0</v>
      </c>
      <c r="S301" s="225">
        <v>0</v>
      </c>
      <c r="T301" s="226">
        <f>S301*H301</f>
        <v>0</v>
      </c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R301" s="227" t="s">
        <v>173</v>
      </c>
      <c r="AT301" s="227" t="s">
        <v>325</v>
      </c>
      <c r="AU301" s="227" t="s">
        <v>86</v>
      </c>
      <c r="AY301" s="20" t="s">
        <v>146</v>
      </c>
      <c r="BE301" s="228">
        <f>IF(N301="základní",J301,0)</f>
        <v>0</v>
      </c>
      <c r="BF301" s="228">
        <f>IF(N301="snížená",J301,0)</f>
        <v>0</v>
      </c>
      <c r="BG301" s="228">
        <f>IF(N301="zákl. přenesená",J301,0)</f>
        <v>0</v>
      </c>
      <c r="BH301" s="228">
        <f>IF(N301="sníž. přenesená",J301,0)</f>
        <v>0</v>
      </c>
      <c r="BI301" s="228">
        <f>IF(N301="nulová",J301,0)</f>
        <v>0</v>
      </c>
      <c r="BJ301" s="20" t="s">
        <v>80</v>
      </c>
      <c r="BK301" s="228">
        <f>ROUND(I301*H301,2)</f>
        <v>0</v>
      </c>
      <c r="BL301" s="20" t="s">
        <v>153</v>
      </c>
      <c r="BM301" s="227" t="s">
        <v>365</v>
      </c>
    </row>
    <row r="302" s="2" customFormat="1">
      <c r="A302" s="41"/>
      <c r="B302" s="42"/>
      <c r="C302" s="43"/>
      <c r="D302" s="229" t="s">
        <v>154</v>
      </c>
      <c r="E302" s="43"/>
      <c r="F302" s="230" t="s">
        <v>364</v>
      </c>
      <c r="G302" s="43"/>
      <c r="H302" s="43"/>
      <c r="I302" s="231"/>
      <c r="J302" s="43"/>
      <c r="K302" s="43"/>
      <c r="L302" s="47"/>
      <c r="M302" s="232"/>
      <c r="N302" s="233"/>
      <c r="O302" s="87"/>
      <c r="P302" s="87"/>
      <c r="Q302" s="87"/>
      <c r="R302" s="87"/>
      <c r="S302" s="87"/>
      <c r="T302" s="88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T302" s="20" t="s">
        <v>154</v>
      </c>
      <c r="AU302" s="20" t="s">
        <v>86</v>
      </c>
    </row>
    <row r="303" s="13" customFormat="1">
      <c r="A303" s="13"/>
      <c r="B303" s="236"/>
      <c r="C303" s="237"/>
      <c r="D303" s="229" t="s">
        <v>157</v>
      </c>
      <c r="E303" s="238" t="s">
        <v>19</v>
      </c>
      <c r="F303" s="239" t="s">
        <v>366</v>
      </c>
      <c r="G303" s="237"/>
      <c r="H303" s="240">
        <v>1.256</v>
      </c>
      <c r="I303" s="241"/>
      <c r="J303" s="237"/>
      <c r="K303" s="237"/>
      <c r="L303" s="242"/>
      <c r="M303" s="243"/>
      <c r="N303" s="244"/>
      <c r="O303" s="244"/>
      <c r="P303" s="244"/>
      <c r="Q303" s="244"/>
      <c r="R303" s="244"/>
      <c r="S303" s="244"/>
      <c r="T303" s="245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6" t="s">
        <v>157</v>
      </c>
      <c r="AU303" s="246" t="s">
        <v>86</v>
      </c>
      <c r="AV303" s="13" t="s">
        <v>86</v>
      </c>
      <c r="AW303" s="13" t="s">
        <v>33</v>
      </c>
      <c r="AX303" s="13" t="s">
        <v>73</v>
      </c>
      <c r="AY303" s="246" t="s">
        <v>146</v>
      </c>
    </row>
    <row r="304" s="15" customFormat="1">
      <c r="A304" s="15"/>
      <c r="B304" s="257"/>
      <c r="C304" s="258"/>
      <c r="D304" s="229" t="s">
        <v>157</v>
      </c>
      <c r="E304" s="259" t="s">
        <v>19</v>
      </c>
      <c r="F304" s="260" t="s">
        <v>161</v>
      </c>
      <c r="G304" s="258"/>
      <c r="H304" s="261">
        <v>1.256</v>
      </c>
      <c r="I304" s="262"/>
      <c r="J304" s="258"/>
      <c r="K304" s="258"/>
      <c r="L304" s="263"/>
      <c r="M304" s="264"/>
      <c r="N304" s="265"/>
      <c r="O304" s="265"/>
      <c r="P304" s="265"/>
      <c r="Q304" s="265"/>
      <c r="R304" s="265"/>
      <c r="S304" s="265"/>
      <c r="T304" s="266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67" t="s">
        <v>157</v>
      </c>
      <c r="AU304" s="267" t="s">
        <v>86</v>
      </c>
      <c r="AV304" s="15" t="s">
        <v>153</v>
      </c>
      <c r="AW304" s="15" t="s">
        <v>33</v>
      </c>
      <c r="AX304" s="15" t="s">
        <v>80</v>
      </c>
      <c r="AY304" s="267" t="s">
        <v>146</v>
      </c>
    </row>
    <row r="305" s="2" customFormat="1" ht="16.5" customHeight="1">
      <c r="A305" s="41"/>
      <c r="B305" s="42"/>
      <c r="C305" s="279" t="s">
        <v>367</v>
      </c>
      <c r="D305" s="279" t="s">
        <v>325</v>
      </c>
      <c r="E305" s="280" t="s">
        <v>368</v>
      </c>
      <c r="F305" s="281" t="s">
        <v>369</v>
      </c>
      <c r="G305" s="282" t="s">
        <v>328</v>
      </c>
      <c r="H305" s="283">
        <v>38.399999999999999</v>
      </c>
      <c r="I305" s="284"/>
      <c r="J305" s="285">
        <f>ROUND(I305*H305,2)</f>
        <v>0</v>
      </c>
      <c r="K305" s="281" t="s">
        <v>152</v>
      </c>
      <c r="L305" s="286"/>
      <c r="M305" s="287" t="s">
        <v>19</v>
      </c>
      <c r="N305" s="288" t="s">
        <v>44</v>
      </c>
      <c r="O305" s="87"/>
      <c r="P305" s="225">
        <f>O305*H305</f>
        <v>0</v>
      </c>
      <c r="Q305" s="225">
        <v>0</v>
      </c>
      <c r="R305" s="225">
        <f>Q305*H305</f>
        <v>0</v>
      </c>
      <c r="S305" s="225">
        <v>0</v>
      </c>
      <c r="T305" s="226">
        <f>S305*H305</f>
        <v>0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27" t="s">
        <v>173</v>
      </c>
      <c r="AT305" s="227" t="s">
        <v>325</v>
      </c>
      <c r="AU305" s="227" t="s">
        <v>86</v>
      </c>
      <c r="AY305" s="20" t="s">
        <v>146</v>
      </c>
      <c r="BE305" s="228">
        <f>IF(N305="základní",J305,0)</f>
        <v>0</v>
      </c>
      <c r="BF305" s="228">
        <f>IF(N305="snížená",J305,0)</f>
        <v>0</v>
      </c>
      <c r="BG305" s="228">
        <f>IF(N305="zákl. přenesená",J305,0)</f>
        <v>0</v>
      </c>
      <c r="BH305" s="228">
        <f>IF(N305="sníž. přenesená",J305,0)</f>
        <v>0</v>
      </c>
      <c r="BI305" s="228">
        <f>IF(N305="nulová",J305,0)</f>
        <v>0</v>
      </c>
      <c r="BJ305" s="20" t="s">
        <v>80</v>
      </c>
      <c r="BK305" s="228">
        <f>ROUND(I305*H305,2)</f>
        <v>0</v>
      </c>
      <c r="BL305" s="20" t="s">
        <v>153</v>
      </c>
      <c r="BM305" s="227" t="s">
        <v>370</v>
      </c>
    </row>
    <row r="306" s="2" customFormat="1">
      <c r="A306" s="41"/>
      <c r="B306" s="42"/>
      <c r="C306" s="43"/>
      <c r="D306" s="229" t="s">
        <v>154</v>
      </c>
      <c r="E306" s="43"/>
      <c r="F306" s="230" t="s">
        <v>369</v>
      </c>
      <c r="G306" s="43"/>
      <c r="H306" s="43"/>
      <c r="I306" s="231"/>
      <c r="J306" s="43"/>
      <c r="K306" s="43"/>
      <c r="L306" s="47"/>
      <c r="M306" s="232"/>
      <c r="N306" s="233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154</v>
      </c>
      <c r="AU306" s="20" t="s">
        <v>86</v>
      </c>
    </row>
    <row r="307" s="13" customFormat="1">
      <c r="A307" s="13"/>
      <c r="B307" s="236"/>
      <c r="C307" s="237"/>
      <c r="D307" s="229" t="s">
        <v>157</v>
      </c>
      <c r="E307" s="238" t="s">
        <v>19</v>
      </c>
      <c r="F307" s="239" t="s">
        <v>371</v>
      </c>
      <c r="G307" s="237"/>
      <c r="H307" s="240">
        <v>38.399999999999999</v>
      </c>
      <c r="I307" s="241"/>
      <c r="J307" s="237"/>
      <c r="K307" s="237"/>
      <c r="L307" s="242"/>
      <c r="M307" s="243"/>
      <c r="N307" s="244"/>
      <c r="O307" s="244"/>
      <c r="P307" s="244"/>
      <c r="Q307" s="244"/>
      <c r="R307" s="244"/>
      <c r="S307" s="244"/>
      <c r="T307" s="24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6" t="s">
        <v>157</v>
      </c>
      <c r="AU307" s="246" t="s">
        <v>86</v>
      </c>
      <c r="AV307" s="13" t="s">
        <v>86</v>
      </c>
      <c r="AW307" s="13" t="s">
        <v>33</v>
      </c>
      <c r="AX307" s="13" t="s">
        <v>73</v>
      </c>
      <c r="AY307" s="246" t="s">
        <v>146</v>
      </c>
    </row>
    <row r="308" s="15" customFormat="1">
      <c r="A308" s="15"/>
      <c r="B308" s="257"/>
      <c r="C308" s="258"/>
      <c r="D308" s="229" t="s">
        <v>157</v>
      </c>
      <c r="E308" s="259" t="s">
        <v>19</v>
      </c>
      <c r="F308" s="260" t="s">
        <v>161</v>
      </c>
      <c r="G308" s="258"/>
      <c r="H308" s="261">
        <v>38.399999999999999</v>
      </c>
      <c r="I308" s="262"/>
      <c r="J308" s="258"/>
      <c r="K308" s="258"/>
      <c r="L308" s="263"/>
      <c r="M308" s="264"/>
      <c r="N308" s="265"/>
      <c r="O308" s="265"/>
      <c r="P308" s="265"/>
      <c r="Q308" s="265"/>
      <c r="R308" s="265"/>
      <c r="S308" s="265"/>
      <c r="T308" s="266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67" t="s">
        <v>157</v>
      </c>
      <c r="AU308" s="267" t="s">
        <v>86</v>
      </c>
      <c r="AV308" s="15" t="s">
        <v>153</v>
      </c>
      <c r="AW308" s="15" t="s">
        <v>33</v>
      </c>
      <c r="AX308" s="15" t="s">
        <v>80</v>
      </c>
      <c r="AY308" s="267" t="s">
        <v>146</v>
      </c>
    </row>
    <row r="309" s="2" customFormat="1" ht="33" customHeight="1">
      <c r="A309" s="41"/>
      <c r="B309" s="42"/>
      <c r="C309" s="216" t="s">
        <v>260</v>
      </c>
      <c r="D309" s="216" t="s">
        <v>148</v>
      </c>
      <c r="E309" s="217" t="s">
        <v>372</v>
      </c>
      <c r="F309" s="218" t="s">
        <v>373</v>
      </c>
      <c r="G309" s="219" t="s">
        <v>151</v>
      </c>
      <c r="H309" s="220">
        <v>102.06</v>
      </c>
      <c r="I309" s="221"/>
      <c r="J309" s="222">
        <f>ROUND(I309*H309,2)</f>
        <v>0</v>
      </c>
      <c r="K309" s="218" t="s">
        <v>152</v>
      </c>
      <c r="L309" s="47"/>
      <c r="M309" s="223" t="s">
        <v>19</v>
      </c>
      <c r="N309" s="224" t="s">
        <v>44</v>
      </c>
      <c r="O309" s="87"/>
      <c r="P309" s="225">
        <f>O309*H309</f>
        <v>0</v>
      </c>
      <c r="Q309" s="225">
        <v>0</v>
      </c>
      <c r="R309" s="225">
        <f>Q309*H309</f>
        <v>0</v>
      </c>
      <c r="S309" s="225">
        <v>0</v>
      </c>
      <c r="T309" s="226">
        <f>S309*H309</f>
        <v>0</v>
      </c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R309" s="227" t="s">
        <v>153</v>
      </c>
      <c r="AT309" s="227" t="s">
        <v>148</v>
      </c>
      <c r="AU309" s="227" t="s">
        <v>86</v>
      </c>
      <c r="AY309" s="20" t="s">
        <v>146</v>
      </c>
      <c r="BE309" s="228">
        <f>IF(N309="základní",J309,0)</f>
        <v>0</v>
      </c>
      <c r="BF309" s="228">
        <f>IF(N309="snížená",J309,0)</f>
        <v>0</v>
      </c>
      <c r="BG309" s="228">
        <f>IF(N309="zákl. přenesená",J309,0)</f>
        <v>0</v>
      </c>
      <c r="BH309" s="228">
        <f>IF(N309="sníž. přenesená",J309,0)</f>
        <v>0</v>
      </c>
      <c r="BI309" s="228">
        <f>IF(N309="nulová",J309,0)</f>
        <v>0</v>
      </c>
      <c r="BJ309" s="20" t="s">
        <v>80</v>
      </c>
      <c r="BK309" s="228">
        <f>ROUND(I309*H309,2)</f>
        <v>0</v>
      </c>
      <c r="BL309" s="20" t="s">
        <v>153</v>
      </c>
      <c r="BM309" s="227" t="s">
        <v>374</v>
      </c>
    </row>
    <row r="310" s="2" customFormat="1">
      <c r="A310" s="41"/>
      <c r="B310" s="42"/>
      <c r="C310" s="43"/>
      <c r="D310" s="229" t="s">
        <v>154</v>
      </c>
      <c r="E310" s="43"/>
      <c r="F310" s="230" t="s">
        <v>373</v>
      </c>
      <c r="G310" s="43"/>
      <c r="H310" s="43"/>
      <c r="I310" s="231"/>
      <c r="J310" s="43"/>
      <c r="K310" s="43"/>
      <c r="L310" s="47"/>
      <c r="M310" s="232"/>
      <c r="N310" s="233"/>
      <c r="O310" s="87"/>
      <c r="P310" s="87"/>
      <c r="Q310" s="87"/>
      <c r="R310" s="87"/>
      <c r="S310" s="87"/>
      <c r="T310" s="88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T310" s="20" t="s">
        <v>154</v>
      </c>
      <c r="AU310" s="20" t="s">
        <v>86</v>
      </c>
    </row>
    <row r="311" s="2" customFormat="1">
      <c r="A311" s="41"/>
      <c r="B311" s="42"/>
      <c r="C311" s="43"/>
      <c r="D311" s="234" t="s">
        <v>155</v>
      </c>
      <c r="E311" s="43"/>
      <c r="F311" s="235" t="s">
        <v>375</v>
      </c>
      <c r="G311" s="43"/>
      <c r="H311" s="43"/>
      <c r="I311" s="231"/>
      <c r="J311" s="43"/>
      <c r="K311" s="43"/>
      <c r="L311" s="47"/>
      <c r="M311" s="232"/>
      <c r="N311" s="233"/>
      <c r="O311" s="87"/>
      <c r="P311" s="87"/>
      <c r="Q311" s="87"/>
      <c r="R311" s="87"/>
      <c r="S311" s="87"/>
      <c r="T311" s="88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T311" s="20" t="s">
        <v>155</v>
      </c>
      <c r="AU311" s="20" t="s">
        <v>86</v>
      </c>
    </row>
    <row r="312" s="13" customFormat="1">
      <c r="A312" s="13"/>
      <c r="B312" s="236"/>
      <c r="C312" s="237"/>
      <c r="D312" s="229" t="s">
        <v>157</v>
      </c>
      <c r="E312" s="238" t="s">
        <v>19</v>
      </c>
      <c r="F312" s="239" t="s">
        <v>376</v>
      </c>
      <c r="G312" s="237"/>
      <c r="H312" s="240">
        <v>102.06</v>
      </c>
      <c r="I312" s="241"/>
      <c r="J312" s="237"/>
      <c r="K312" s="237"/>
      <c r="L312" s="242"/>
      <c r="M312" s="243"/>
      <c r="N312" s="244"/>
      <c r="O312" s="244"/>
      <c r="P312" s="244"/>
      <c r="Q312" s="244"/>
      <c r="R312" s="244"/>
      <c r="S312" s="244"/>
      <c r="T312" s="24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6" t="s">
        <v>157</v>
      </c>
      <c r="AU312" s="246" t="s">
        <v>86</v>
      </c>
      <c r="AV312" s="13" t="s">
        <v>86</v>
      </c>
      <c r="AW312" s="13" t="s">
        <v>33</v>
      </c>
      <c r="AX312" s="13" t="s">
        <v>73</v>
      </c>
      <c r="AY312" s="246" t="s">
        <v>146</v>
      </c>
    </row>
    <row r="313" s="15" customFormat="1">
      <c r="A313" s="15"/>
      <c r="B313" s="257"/>
      <c r="C313" s="258"/>
      <c r="D313" s="229" t="s">
        <v>157</v>
      </c>
      <c r="E313" s="259" t="s">
        <v>19</v>
      </c>
      <c r="F313" s="260" t="s">
        <v>161</v>
      </c>
      <c r="G313" s="258"/>
      <c r="H313" s="261">
        <v>102.06</v>
      </c>
      <c r="I313" s="262"/>
      <c r="J313" s="258"/>
      <c r="K313" s="258"/>
      <c r="L313" s="263"/>
      <c r="M313" s="264"/>
      <c r="N313" s="265"/>
      <c r="O313" s="265"/>
      <c r="P313" s="265"/>
      <c r="Q313" s="265"/>
      <c r="R313" s="265"/>
      <c r="S313" s="265"/>
      <c r="T313" s="266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67" t="s">
        <v>157</v>
      </c>
      <c r="AU313" s="267" t="s">
        <v>86</v>
      </c>
      <c r="AV313" s="15" t="s">
        <v>153</v>
      </c>
      <c r="AW313" s="15" t="s">
        <v>33</v>
      </c>
      <c r="AX313" s="15" t="s">
        <v>80</v>
      </c>
      <c r="AY313" s="267" t="s">
        <v>146</v>
      </c>
    </row>
    <row r="314" s="2" customFormat="1" ht="37.8" customHeight="1">
      <c r="A314" s="41"/>
      <c r="B314" s="42"/>
      <c r="C314" s="216" t="s">
        <v>377</v>
      </c>
      <c r="D314" s="216" t="s">
        <v>148</v>
      </c>
      <c r="E314" s="217" t="s">
        <v>378</v>
      </c>
      <c r="F314" s="218" t="s">
        <v>379</v>
      </c>
      <c r="G314" s="219" t="s">
        <v>151</v>
      </c>
      <c r="H314" s="220">
        <v>237.27000000000001</v>
      </c>
      <c r="I314" s="221"/>
      <c r="J314" s="222">
        <f>ROUND(I314*H314,2)</f>
        <v>0</v>
      </c>
      <c r="K314" s="218" t="s">
        <v>152</v>
      </c>
      <c r="L314" s="47"/>
      <c r="M314" s="223" t="s">
        <v>19</v>
      </c>
      <c r="N314" s="224" t="s">
        <v>44</v>
      </c>
      <c r="O314" s="87"/>
      <c r="P314" s="225">
        <f>O314*H314</f>
        <v>0</v>
      </c>
      <c r="Q314" s="225">
        <v>0</v>
      </c>
      <c r="R314" s="225">
        <f>Q314*H314</f>
        <v>0</v>
      </c>
      <c r="S314" s="225">
        <v>0</v>
      </c>
      <c r="T314" s="226">
        <f>S314*H314</f>
        <v>0</v>
      </c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R314" s="227" t="s">
        <v>153</v>
      </c>
      <c r="AT314" s="227" t="s">
        <v>148</v>
      </c>
      <c r="AU314" s="227" t="s">
        <v>86</v>
      </c>
      <c r="AY314" s="20" t="s">
        <v>146</v>
      </c>
      <c r="BE314" s="228">
        <f>IF(N314="základní",J314,0)</f>
        <v>0</v>
      </c>
      <c r="BF314" s="228">
        <f>IF(N314="snížená",J314,0)</f>
        <v>0</v>
      </c>
      <c r="BG314" s="228">
        <f>IF(N314="zákl. přenesená",J314,0)</f>
        <v>0</v>
      </c>
      <c r="BH314" s="228">
        <f>IF(N314="sníž. přenesená",J314,0)</f>
        <v>0</v>
      </c>
      <c r="BI314" s="228">
        <f>IF(N314="nulová",J314,0)</f>
        <v>0</v>
      </c>
      <c r="BJ314" s="20" t="s">
        <v>80</v>
      </c>
      <c r="BK314" s="228">
        <f>ROUND(I314*H314,2)</f>
        <v>0</v>
      </c>
      <c r="BL314" s="20" t="s">
        <v>153</v>
      </c>
      <c r="BM314" s="227" t="s">
        <v>380</v>
      </c>
    </row>
    <row r="315" s="2" customFormat="1">
      <c r="A315" s="41"/>
      <c r="B315" s="42"/>
      <c r="C315" s="43"/>
      <c r="D315" s="229" t="s">
        <v>154</v>
      </c>
      <c r="E315" s="43"/>
      <c r="F315" s="230" t="s">
        <v>379</v>
      </c>
      <c r="G315" s="43"/>
      <c r="H315" s="43"/>
      <c r="I315" s="231"/>
      <c r="J315" s="43"/>
      <c r="K315" s="43"/>
      <c r="L315" s="47"/>
      <c r="M315" s="232"/>
      <c r="N315" s="233"/>
      <c r="O315" s="87"/>
      <c r="P315" s="87"/>
      <c r="Q315" s="87"/>
      <c r="R315" s="87"/>
      <c r="S315" s="87"/>
      <c r="T315" s="88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T315" s="20" t="s">
        <v>154</v>
      </c>
      <c r="AU315" s="20" t="s">
        <v>86</v>
      </c>
    </row>
    <row r="316" s="2" customFormat="1">
      <c r="A316" s="41"/>
      <c r="B316" s="42"/>
      <c r="C316" s="43"/>
      <c r="D316" s="234" t="s">
        <v>155</v>
      </c>
      <c r="E316" s="43"/>
      <c r="F316" s="235" t="s">
        <v>381</v>
      </c>
      <c r="G316" s="43"/>
      <c r="H316" s="43"/>
      <c r="I316" s="231"/>
      <c r="J316" s="43"/>
      <c r="K316" s="43"/>
      <c r="L316" s="47"/>
      <c r="M316" s="232"/>
      <c r="N316" s="233"/>
      <c r="O316" s="87"/>
      <c r="P316" s="87"/>
      <c r="Q316" s="87"/>
      <c r="R316" s="87"/>
      <c r="S316" s="87"/>
      <c r="T316" s="88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T316" s="20" t="s">
        <v>155</v>
      </c>
      <c r="AU316" s="20" t="s">
        <v>86</v>
      </c>
    </row>
    <row r="317" s="13" customFormat="1">
      <c r="A317" s="13"/>
      <c r="B317" s="236"/>
      <c r="C317" s="237"/>
      <c r="D317" s="229" t="s">
        <v>157</v>
      </c>
      <c r="E317" s="238" t="s">
        <v>19</v>
      </c>
      <c r="F317" s="239" t="s">
        <v>382</v>
      </c>
      <c r="G317" s="237"/>
      <c r="H317" s="240">
        <v>237.27000000000001</v>
      </c>
      <c r="I317" s="241"/>
      <c r="J317" s="237"/>
      <c r="K317" s="237"/>
      <c r="L317" s="242"/>
      <c r="M317" s="243"/>
      <c r="N317" s="244"/>
      <c r="O317" s="244"/>
      <c r="P317" s="244"/>
      <c r="Q317" s="244"/>
      <c r="R317" s="244"/>
      <c r="S317" s="244"/>
      <c r="T317" s="245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6" t="s">
        <v>157</v>
      </c>
      <c r="AU317" s="246" t="s">
        <v>86</v>
      </c>
      <c r="AV317" s="13" t="s">
        <v>86</v>
      </c>
      <c r="AW317" s="13" t="s">
        <v>33</v>
      </c>
      <c r="AX317" s="13" t="s">
        <v>73</v>
      </c>
      <c r="AY317" s="246" t="s">
        <v>146</v>
      </c>
    </row>
    <row r="318" s="15" customFormat="1">
      <c r="A318" s="15"/>
      <c r="B318" s="257"/>
      <c r="C318" s="258"/>
      <c r="D318" s="229" t="s">
        <v>157</v>
      </c>
      <c r="E318" s="259" t="s">
        <v>19</v>
      </c>
      <c r="F318" s="260" t="s">
        <v>161</v>
      </c>
      <c r="G318" s="258"/>
      <c r="H318" s="261">
        <v>237.27000000000001</v>
      </c>
      <c r="I318" s="262"/>
      <c r="J318" s="258"/>
      <c r="K318" s="258"/>
      <c r="L318" s="263"/>
      <c r="M318" s="264"/>
      <c r="N318" s="265"/>
      <c r="O318" s="265"/>
      <c r="P318" s="265"/>
      <c r="Q318" s="265"/>
      <c r="R318" s="265"/>
      <c r="S318" s="265"/>
      <c r="T318" s="266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67" t="s">
        <v>157</v>
      </c>
      <c r="AU318" s="267" t="s">
        <v>86</v>
      </c>
      <c r="AV318" s="15" t="s">
        <v>153</v>
      </c>
      <c r="AW318" s="15" t="s">
        <v>33</v>
      </c>
      <c r="AX318" s="15" t="s">
        <v>80</v>
      </c>
      <c r="AY318" s="267" t="s">
        <v>146</v>
      </c>
    </row>
    <row r="319" s="2" customFormat="1" ht="24.15" customHeight="1">
      <c r="A319" s="41"/>
      <c r="B319" s="42"/>
      <c r="C319" s="216" t="s">
        <v>266</v>
      </c>
      <c r="D319" s="216" t="s">
        <v>148</v>
      </c>
      <c r="E319" s="217" t="s">
        <v>383</v>
      </c>
      <c r="F319" s="218" t="s">
        <v>384</v>
      </c>
      <c r="G319" s="219" t="s">
        <v>151</v>
      </c>
      <c r="H319" s="220">
        <v>3675.0599999999999</v>
      </c>
      <c r="I319" s="221"/>
      <c r="J319" s="222">
        <f>ROUND(I319*H319,2)</f>
        <v>0</v>
      </c>
      <c r="K319" s="218" t="s">
        <v>152</v>
      </c>
      <c r="L319" s="47"/>
      <c r="M319" s="223" t="s">
        <v>19</v>
      </c>
      <c r="N319" s="224" t="s">
        <v>44</v>
      </c>
      <c r="O319" s="87"/>
      <c r="P319" s="225">
        <f>O319*H319</f>
        <v>0</v>
      </c>
      <c r="Q319" s="225">
        <v>0</v>
      </c>
      <c r="R319" s="225">
        <f>Q319*H319</f>
        <v>0</v>
      </c>
      <c r="S319" s="225">
        <v>0</v>
      </c>
      <c r="T319" s="226">
        <f>S319*H319</f>
        <v>0</v>
      </c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R319" s="227" t="s">
        <v>153</v>
      </c>
      <c r="AT319" s="227" t="s">
        <v>148</v>
      </c>
      <c r="AU319" s="227" t="s">
        <v>86</v>
      </c>
      <c r="AY319" s="20" t="s">
        <v>146</v>
      </c>
      <c r="BE319" s="228">
        <f>IF(N319="základní",J319,0)</f>
        <v>0</v>
      </c>
      <c r="BF319" s="228">
        <f>IF(N319="snížená",J319,0)</f>
        <v>0</v>
      </c>
      <c r="BG319" s="228">
        <f>IF(N319="zákl. přenesená",J319,0)</f>
        <v>0</v>
      </c>
      <c r="BH319" s="228">
        <f>IF(N319="sníž. přenesená",J319,0)</f>
        <v>0</v>
      </c>
      <c r="BI319" s="228">
        <f>IF(N319="nulová",J319,0)</f>
        <v>0</v>
      </c>
      <c r="BJ319" s="20" t="s">
        <v>80</v>
      </c>
      <c r="BK319" s="228">
        <f>ROUND(I319*H319,2)</f>
        <v>0</v>
      </c>
      <c r="BL319" s="20" t="s">
        <v>153</v>
      </c>
      <c r="BM319" s="227" t="s">
        <v>385</v>
      </c>
    </row>
    <row r="320" s="2" customFormat="1">
      <c r="A320" s="41"/>
      <c r="B320" s="42"/>
      <c r="C320" s="43"/>
      <c r="D320" s="229" t="s">
        <v>154</v>
      </c>
      <c r="E320" s="43"/>
      <c r="F320" s="230" t="s">
        <v>384</v>
      </c>
      <c r="G320" s="43"/>
      <c r="H320" s="43"/>
      <c r="I320" s="231"/>
      <c r="J320" s="43"/>
      <c r="K320" s="43"/>
      <c r="L320" s="47"/>
      <c r="M320" s="232"/>
      <c r="N320" s="233"/>
      <c r="O320" s="87"/>
      <c r="P320" s="87"/>
      <c r="Q320" s="87"/>
      <c r="R320" s="87"/>
      <c r="S320" s="87"/>
      <c r="T320" s="88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T320" s="20" t="s">
        <v>154</v>
      </c>
      <c r="AU320" s="20" t="s">
        <v>86</v>
      </c>
    </row>
    <row r="321" s="2" customFormat="1">
      <c r="A321" s="41"/>
      <c r="B321" s="42"/>
      <c r="C321" s="43"/>
      <c r="D321" s="234" t="s">
        <v>155</v>
      </c>
      <c r="E321" s="43"/>
      <c r="F321" s="235" t="s">
        <v>386</v>
      </c>
      <c r="G321" s="43"/>
      <c r="H321" s="43"/>
      <c r="I321" s="231"/>
      <c r="J321" s="43"/>
      <c r="K321" s="43"/>
      <c r="L321" s="47"/>
      <c r="M321" s="232"/>
      <c r="N321" s="233"/>
      <c r="O321" s="87"/>
      <c r="P321" s="87"/>
      <c r="Q321" s="87"/>
      <c r="R321" s="87"/>
      <c r="S321" s="87"/>
      <c r="T321" s="88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T321" s="20" t="s">
        <v>155</v>
      </c>
      <c r="AU321" s="20" t="s">
        <v>86</v>
      </c>
    </row>
    <row r="322" s="13" customFormat="1">
      <c r="A322" s="13"/>
      <c r="B322" s="236"/>
      <c r="C322" s="237"/>
      <c r="D322" s="229" t="s">
        <v>157</v>
      </c>
      <c r="E322" s="238" t="s">
        <v>19</v>
      </c>
      <c r="F322" s="239" t="s">
        <v>387</v>
      </c>
      <c r="G322" s="237"/>
      <c r="H322" s="240">
        <v>3675.0599999999999</v>
      </c>
      <c r="I322" s="241"/>
      <c r="J322" s="237"/>
      <c r="K322" s="237"/>
      <c r="L322" s="242"/>
      <c r="M322" s="243"/>
      <c r="N322" s="244"/>
      <c r="O322" s="244"/>
      <c r="P322" s="244"/>
      <c r="Q322" s="244"/>
      <c r="R322" s="244"/>
      <c r="S322" s="244"/>
      <c r="T322" s="24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6" t="s">
        <v>157</v>
      </c>
      <c r="AU322" s="246" t="s">
        <v>86</v>
      </c>
      <c r="AV322" s="13" t="s">
        <v>86</v>
      </c>
      <c r="AW322" s="13" t="s">
        <v>33</v>
      </c>
      <c r="AX322" s="13" t="s">
        <v>73</v>
      </c>
      <c r="AY322" s="246" t="s">
        <v>146</v>
      </c>
    </row>
    <row r="323" s="15" customFormat="1">
      <c r="A323" s="15"/>
      <c r="B323" s="257"/>
      <c r="C323" s="258"/>
      <c r="D323" s="229" t="s">
        <v>157</v>
      </c>
      <c r="E323" s="259" t="s">
        <v>19</v>
      </c>
      <c r="F323" s="260" t="s">
        <v>161</v>
      </c>
      <c r="G323" s="258"/>
      <c r="H323" s="261">
        <v>3675.0599999999999</v>
      </c>
      <c r="I323" s="262"/>
      <c r="J323" s="258"/>
      <c r="K323" s="258"/>
      <c r="L323" s="263"/>
      <c r="M323" s="264"/>
      <c r="N323" s="265"/>
      <c r="O323" s="265"/>
      <c r="P323" s="265"/>
      <c r="Q323" s="265"/>
      <c r="R323" s="265"/>
      <c r="S323" s="265"/>
      <c r="T323" s="266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67" t="s">
        <v>157</v>
      </c>
      <c r="AU323" s="267" t="s">
        <v>86</v>
      </c>
      <c r="AV323" s="15" t="s">
        <v>153</v>
      </c>
      <c r="AW323" s="15" t="s">
        <v>33</v>
      </c>
      <c r="AX323" s="15" t="s">
        <v>80</v>
      </c>
      <c r="AY323" s="267" t="s">
        <v>146</v>
      </c>
    </row>
    <row r="324" s="2" customFormat="1" ht="24.15" customHeight="1">
      <c r="A324" s="41"/>
      <c r="B324" s="42"/>
      <c r="C324" s="216" t="s">
        <v>388</v>
      </c>
      <c r="D324" s="216" t="s">
        <v>148</v>
      </c>
      <c r="E324" s="217" t="s">
        <v>389</v>
      </c>
      <c r="F324" s="218" t="s">
        <v>390</v>
      </c>
      <c r="G324" s="219" t="s">
        <v>151</v>
      </c>
      <c r="H324" s="220">
        <v>339.32999999999998</v>
      </c>
      <c r="I324" s="221"/>
      <c r="J324" s="222">
        <f>ROUND(I324*H324,2)</f>
        <v>0</v>
      </c>
      <c r="K324" s="218" t="s">
        <v>152</v>
      </c>
      <c r="L324" s="47"/>
      <c r="M324" s="223" t="s">
        <v>19</v>
      </c>
      <c r="N324" s="224" t="s">
        <v>44</v>
      </c>
      <c r="O324" s="87"/>
      <c r="P324" s="225">
        <f>O324*H324</f>
        <v>0</v>
      </c>
      <c r="Q324" s="225">
        <v>0</v>
      </c>
      <c r="R324" s="225">
        <f>Q324*H324</f>
        <v>0</v>
      </c>
      <c r="S324" s="225">
        <v>0</v>
      </c>
      <c r="T324" s="226">
        <f>S324*H324</f>
        <v>0</v>
      </c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R324" s="227" t="s">
        <v>153</v>
      </c>
      <c r="AT324" s="227" t="s">
        <v>148</v>
      </c>
      <c r="AU324" s="227" t="s">
        <v>86</v>
      </c>
      <c r="AY324" s="20" t="s">
        <v>146</v>
      </c>
      <c r="BE324" s="228">
        <f>IF(N324="základní",J324,0)</f>
        <v>0</v>
      </c>
      <c r="BF324" s="228">
        <f>IF(N324="snížená",J324,0)</f>
        <v>0</v>
      </c>
      <c r="BG324" s="228">
        <f>IF(N324="zákl. přenesená",J324,0)</f>
        <v>0</v>
      </c>
      <c r="BH324" s="228">
        <f>IF(N324="sníž. přenesená",J324,0)</f>
        <v>0</v>
      </c>
      <c r="BI324" s="228">
        <f>IF(N324="nulová",J324,0)</f>
        <v>0</v>
      </c>
      <c r="BJ324" s="20" t="s">
        <v>80</v>
      </c>
      <c r="BK324" s="228">
        <f>ROUND(I324*H324,2)</f>
        <v>0</v>
      </c>
      <c r="BL324" s="20" t="s">
        <v>153</v>
      </c>
      <c r="BM324" s="227" t="s">
        <v>391</v>
      </c>
    </row>
    <row r="325" s="2" customFormat="1">
      <c r="A325" s="41"/>
      <c r="B325" s="42"/>
      <c r="C325" s="43"/>
      <c r="D325" s="229" t="s">
        <v>154</v>
      </c>
      <c r="E325" s="43"/>
      <c r="F325" s="230" t="s">
        <v>390</v>
      </c>
      <c r="G325" s="43"/>
      <c r="H325" s="43"/>
      <c r="I325" s="231"/>
      <c r="J325" s="43"/>
      <c r="K325" s="43"/>
      <c r="L325" s="47"/>
      <c r="M325" s="232"/>
      <c r="N325" s="233"/>
      <c r="O325" s="87"/>
      <c r="P325" s="87"/>
      <c r="Q325" s="87"/>
      <c r="R325" s="87"/>
      <c r="S325" s="87"/>
      <c r="T325" s="88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T325" s="20" t="s">
        <v>154</v>
      </c>
      <c r="AU325" s="20" t="s">
        <v>86</v>
      </c>
    </row>
    <row r="326" s="2" customFormat="1">
      <c r="A326" s="41"/>
      <c r="B326" s="42"/>
      <c r="C326" s="43"/>
      <c r="D326" s="234" t="s">
        <v>155</v>
      </c>
      <c r="E326" s="43"/>
      <c r="F326" s="235" t="s">
        <v>392</v>
      </c>
      <c r="G326" s="43"/>
      <c r="H326" s="43"/>
      <c r="I326" s="231"/>
      <c r="J326" s="43"/>
      <c r="K326" s="43"/>
      <c r="L326" s="47"/>
      <c r="M326" s="232"/>
      <c r="N326" s="233"/>
      <c r="O326" s="87"/>
      <c r="P326" s="87"/>
      <c r="Q326" s="87"/>
      <c r="R326" s="87"/>
      <c r="S326" s="87"/>
      <c r="T326" s="88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T326" s="20" t="s">
        <v>155</v>
      </c>
      <c r="AU326" s="20" t="s">
        <v>86</v>
      </c>
    </row>
    <row r="327" s="13" customFormat="1">
      <c r="A327" s="13"/>
      <c r="B327" s="236"/>
      <c r="C327" s="237"/>
      <c r="D327" s="229" t="s">
        <v>157</v>
      </c>
      <c r="E327" s="238" t="s">
        <v>19</v>
      </c>
      <c r="F327" s="239" t="s">
        <v>393</v>
      </c>
      <c r="G327" s="237"/>
      <c r="H327" s="240">
        <v>339.32999999999998</v>
      </c>
      <c r="I327" s="241"/>
      <c r="J327" s="237"/>
      <c r="K327" s="237"/>
      <c r="L327" s="242"/>
      <c r="M327" s="243"/>
      <c r="N327" s="244"/>
      <c r="O327" s="244"/>
      <c r="P327" s="244"/>
      <c r="Q327" s="244"/>
      <c r="R327" s="244"/>
      <c r="S327" s="244"/>
      <c r="T327" s="245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6" t="s">
        <v>157</v>
      </c>
      <c r="AU327" s="246" t="s">
        <v>86</v>
      </c>
      <c r="AV327" s="13" t="s">
        <v>86</v>
      </c>
      <c r="AW327" s="13" t="s">
        <v>33</v>
      </c>
      <c r="AX327" s="13" t="s">
        <v>73</v>
      </c>
      <c r="AY327" s="246" t="s">
        <v>146</v>
      </c>
    </row>
    <row r="328" s="15" customFormat="1">
      <c r="A328" s="15"/>
      <c r="B328" s="257"/>
      <c r="C328" s="258"/>
      <c r="D328" s="229" t="s">
        <v>157</v>
      </c>
      <c r="E328" s="259" t="s">
        <v>19</v>
      </c>
      <c r="F328" s="260" t="s">
        <v>161</v>
      </c>
      <c r="G328" s="258"/>
      <c r="H328" s="261">
        <v>339.32999999999998</v>
      </c>
      <c r="I328" s="262"/>
      <c r="J328" s="258"/>
      <c r="K328" s="258"/>
      <c r="L328" s="263"/>
      <c r="M328" s="264"/>
      <c r="N328" s="265"/>
      <c r="O328" s="265"/>
      <c r="P328" s="265"/>
      <c r="Q328" s="265"/>
      <c r="R328" s="265"/>
      <c r="S328" s="265"/>
      <c r="T328" s="266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67" t="s">
        <v>157</v>
      </c>
      <c r="AU328" s="267" t="s">
        <v>86</v>
      </c>
      <c r="AV328" s="15" t="s">
        <v>153</v>
      </c>
      <c r="AW328" s="15" t="s">
        <v>33</v>
      </c>
      <c r="AX328" s="15" t="s">
        <v>80</v>
      </c>
      <c r="AY328" s="267" t="s">
        <v>146</v>
      </c>
    </row>
    <row r="329" s="2" customFormat="1" ht="24.15" customHeight="1">
      <c r="A329" s="41"/>
      <c r="B329" s="42"/>
      <c r="C329" s="216" t="s">
        <v>272</v>
      </c>
      <c r="D329" s="216" t="s">
        <v>148</v>
      </c>
      <c r="E329" s="217" t="s">
        <v>394</v>
      </c>
      <c r="F329" s="218" t="s">
        <v>395</v>
      </c>
      <c r="G329" s="219" t="s">
        <v>151</v>
      </c>
      <c r="H329" s="220">
        <v>3675.0599999999999</v>
      </c>
      <c r="I329" s="221"/>
      <c r="J329" s="222">
        <f>ROUND(I329*H329,2)</f>
        <v>0</v>
      </c>
      <c r="K329" s="218" t="s">
        <v>152</v>
      </c>
      <c r="L329" s="47"/>
      <c r="M329" s="223" t="s">
        <v>19</v>
      </c>
      <c r="N329" s="224" t="s">
        <v>44</v>
      </c>
      <c r="O329" s="87"/>
      <c r="P329" s="225">
        <f>O329*H329</f>
        <v>0</v>
      </c>
      <c r="Q329" s="225">
        <v>0</v>
      </c>
      <c r="R329" s="225">
        <f>Q329*H329</f>
        <v>0</v>
      </c>
      <c r="S329" s="225">
        <v>0</v>
      </c>
      <c r="T329" s="226">
        <f>S329*H329</f>
        <v>0</v>
      </c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R329" s="227" t="s">
        <v>153</v>
      </c>
      <c r="AT329" s="227" t="s">
        <v>148</v>
      </c>
      <c r="AU329" s="227" t="s">
        <v>86</v>
      </c>
      <c r="AY329" s="20" t="s">
        <v>146</v>
      </c>
      <c r="BE329" s="228">
        <f>IF(N329="základní",J329,0)</f>
        <v>0</v>
      </c>
      <c r="BF329" s="228">
        <f>IF(N329="snížená",J329,0)</f>
        <v>0</v>
      </c>
      <c r="BG329" s="228">
        <f>IF(N329="zákl. přenesená",J329,0)</f>
        <v>0</v>
      </c>
      <c r="BH329" s="228">
        <f>IF(N329="sníž. přenesená",J329,0)</f>
        <v>0</v>
      </c>
      <c r="BI329" s="228">
        <f>IF(N329="nulová",J329,0)</f>
        <v>0</v>
      </c>
      <c r="BJ329" s="20" t="s">
        <v>80</v>
      </c>
      <c r="BK329" s="228">
        <f>ROUND(I329*H329,2)</f>
        <v>0</v>
      </c>
      <c r="BL329" s="20" t="s">
        <v>153</v>
      </c>
      <c r="BM329" s="227" t="s">
        <v>396</v>
      </c>
    </row>
    <row r="330" s="2" customFormat="1">
      <c r="A330" s="41"/>
      <c r="B330" s="42"/>
      <c r="C330" s="43"/>
      <c r="D330" s="229" t="s">
        <v>154</v>
      </c>
      <c r="E330" s="43"/>
      <c r="F330" s="230" t="s">
        <v>395</v>
      </c>
      <c r="G330" s="43"/>
      <c r="H330" s="43"/>
      <c r="I330" s="231"/>
      <c r="J330" s="43"/>
      <c r="K330" s="43"/>
      <c r="L330" s="47"/>
      <c r="M330" s="232"/>
      <c r="N330" s="233"/>
      <c r="O330" s="87"/>
      <c r="P330" s="87"/>
      <c r="Q330" s="87"/>
      <c r="R330" s="87"/>
      <c r="S330" s="87"/>
      <c r="T330" s="88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T330" s="20" t="s">
        <v>154</v>
      </c>
      <c r="AU330" s="20" t="s">
        <v>86</v>
      </c>
    </row>
    <row r="331" s="2" customFormat="1">
      <c r="A331" s="41"/>
      <c r="B331" s="42"/>
      <c r="C331" s="43"/>
      <c r="D331" s="234" t="s">
        <v>155</v>
      </c>
      <c r="E331" s="43"/>
      <c r="F331" s="235" t="s">
        <v>397</v>
      </c>
      <c r="G331" s="43"/>
      <c r="H331" s="43"/>
      <c r="I331" s="231"/>
      <c r="J331" s="43"/>
      <c r="K331" s="43"/>
      <c r="L331" s="47"/>
      <c r="M331" s="232"/>
      <c r="N331" s="233"/>
      <c r="O331" s="87"/>
      <c r="P331" s="87"/>
      <c r="Q331" s="87"/>
      <c r="R331" s="87"/>
      <c r="S331" s="87"/>
      <c r="T331" s="88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T331" s="20" t="s">
        <v>155</v>
      </c>
      <c r="AU331" s="20" t="s">
        <v>86</v>
      </c>
    </row>
    <row r="332" s="13" customFormat="1">
      <c r="A332" s="13"/>
      <c r="B332" s="236"/>
      <c r="C332" s="237"/>
      <c r="D332" s="229" t="s">
        <v>157</v>
      </c>
      <c r="E332" s="238" t="s">
        <v>19</v>
      </c>
      <c r="F332" s="239" t="s">
        <v>398</v>
      </c>
      <c r="G332" s="237"/>
      <c r="H332" s="240">
        <v>3675.0599999999999</v>
      </c>
      <c r="I332" s="241"/>
      <c r="J332" s="237"/>
      <c r="K332" s="237"/>
      <c r="L332" s="242"/>
      <c r="M332" s="243"/>
      <c r="N332" s="244"/>
      <c r="O332" s="244"/>
      <c r="P332" s="244"/>
      <c r="Q332" s="244"/>
      <c r="R332" s="244"/>
      <c r="S332" s="244"/>
      <c r="T332" s="245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6" t="s">
        <v>157</v>
      </c>
      <c r="AU332" s="246" t="s">
        <v>86</v>
      </c>
      <c r="AV332" s="13" t="s">
        <v>86</v>
      </c>
      <c r="AW332" s="13" t="s">
        <v>33</v>
      </c>
      <c r="AX332" s="13" t="s">
        <v>73</v>
      </c>
      <c r="AY332" s="246" t="s">
        <v>146</v>
      </c>
    </row>
    <row r="333" s="15" customFormat="1">
      <c r="A333" s="15"/>
      <c r="B333" s="257"/>
      <c r="C333" s="258"/>
      <c r="D333" s="229" t="s">
        <v>157</v>
      </c>
      <c r="E333" s="259" t="s">
        <v>19</v>
      </c>
      <c r="F333" s="260" t="s">
        <v>161</v>
      </c>
      <c r="G333" s="258"/>
      <c r="H333" s="261">
        <v>3675.0599999999999</v>
      </c>
      <c r="I333" s="262"/>
      <c r="J333" s="258"/>
      <c r="K333" s="258"/>
      <c r="L333" s="263"/>
      <c r="M333" s="264"/>
      <c r="N333" s="265"/>
      <c r="O333" s="265"/>
      <c r="P333" s="265"/>
      <c r="Q333" s="265"/>
      <c r="R333" s="265"/>
      <c r="S333" s="265"/>
      <c r="T333" s="266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67" t="s">
        <v>157</v>
      </c>
      <c r="AU333" s="267" t="s">
        <v>86</v>
      </c>
      <c r="AV333" s="15" t="s">
        <v>153</v>
      </c>
      <c r="AW333" s="15" t="s">
        <v>33</v>
      </c>
      <c r="AX333" s="15" t="s">
        <v>80</v>
      </c>
      <c r="AY333" s="267" t="s">
        <v>146</v>
      </c>
    </row>
    <row r="334" s="2" customFormat="1" ht="16.5" customHeight="1">
      <c r="A334" s="41"/>
      <c r="B334" s="42"/>
      <c r="C334" s="279" t="s">
        <v>399</v>
      </c>
      <c r="D334" s="279" t="s">
        <v>325</v>
      </c>
      <c r="E334" s="280" t="s">
        <v>400</v>
      </c>
      <c r="F334" s="281" t="s">
        <v>401</v>
      </c>
      <c r="G334" s="282" t="s">
        <v>402</v>
      </c>
      <c r="H334" s="283">
        <v>120.432</v>
      </c>
      <c r="I334" s="284"/>
      <c r="J334" s="285">
        <f>ROUND(I334*H334,2)</f>
        <v>0</v>
      </c>
      <c r="K334" s="281" t="s">
        <v>152</v>
      </c>
      <c r="L334" s="286"/>
      <c r="M334" s="287" t="s">
        <v>19</v>
      </c>
      <c r="N334" s="288" t="s">
        <v>44</v>
      </c>
      <c r="O334" s="87"/>
      <c r="P334" s="225">
        <f>O334*H334</f>
        <v>0</v>
      </c>
      <c r="Q334" s="225">
        <v>0</v>
      </c>
      <c r="R334" s="225">
        <f>Q334*H334</f>
        <v>0</v>
      </c>
      <c r="S334" s="225">
        <v>0</v>
      </c>
      <c r="T334" s="226">
        <f>S334*H334</f>
        <v>0</v>
      </c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R334" s="227" t="s">
        <v>173</v>
      </c>
      <c r="AT334" s="227" t="s">
        <v>325</v>
      </c>
      <c r="AU334" s="227" t="s">
        <v>86</v>
      </c>
      <c r="AY334" s="20" t="s">
        <v>146</v>
      </c>
      <c r="BE334" s="228">
        <f>IF(N334="základní",J334,0)</f>
        <v>0</v>
      </c>
      <c r="BF334" s="228">
        <f>IF(N334="snížená",J334,0)</f>
        <v>0</v>
      </c>
      <c r="BG334" s="228">
        <f>IF(N334="zákl. přenesená",J334,0)</f>
        <v>0</v>
      </c>
      <c r="BH334" s="228">
        <f>IF(N334="sníž. přenesená",J334,0)</f>
        <v>0</v>
      </c>
      <c r="BI334" s="228">
        <f>IF(N334="nulová",J334,0)</f>
        <v>0</v>
      </c>
      <c r="BJ334" s="20" t="s">
        <v>80</v>
      </c>
      <c r="BK334" s="228">
        <f>ROUND(I334*H334,2)</f>
        <v>0</v>
      </c>
      <c r="BL334" s="20" t="s">
        <v>153</v>
      </c>
      <c r="BM334" s="227" t="s">
        <v>403</v>
      </c>
    </row>
    <row r="335" s="2" customFormat="1">
      <c r="A335" s="41"/>
      <c r="B335" s="42"/>
      <c r="C335" s="43"/>
      <c r="D335" s="229" t="s">
        <v>154</v>
      </c>
      <c r="E335" s="43"/>
      <c r="F335" s="230" t="s">
        <v>401</v>
      </c>
      <c r="G335" s="43"/>
      <c r="H335" s="43"/>
      <c r="I335" s="231"/>
      <c r="J335" s="43"/>
      <c r="K335" s="43"/>
      <c r="L335" s="47"/>
      <c r="M335" s="232"/>
      <c r="N335" s="233"/>
      <c r="O335" s="87"/>
      <c r="P335" s="87"/>
      <c r="Q335" s="87"/>
      <c r="R335" s="87"/>
      <c r="S335" s="87"/>
      <c r="T335" s="88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T335" s="20" t="s">
        <v>154</v>
      </c>
      <c r="AU335" s="20" t="s">
        <v>86</v>
      </c>
    </row>
    <row r="336" s="14" customFormat="1">
      <c r="A336" s="14"/>
      <c r="B336" s="247"/>
      <c r="C336" s="248"/>
      <c r="D336" s="229" t="s">
        <v>157</v>
      </c>
      <c r="E336" s="249" t="s">
        <v>19</v>
      </c>
      <c r="F336" s="250" t="s">
        <v>404</v>
      </c>
      <c r="G336" s="248"/>
      <c r="H336" s="249" t="s">
        <v>19</v>
      </c>
      <c r="I336" s="251"/>
      <c r="J336" s="248"/>
      <c r="K336" s="248"/>
      <c r="L336" s="252"/>
      <c r="M336" s="253"/>
      <c r="N336" s="254"/>
      <c r="O336" s="254"/>
      <c r="P336" s="254"/>
      <c r="Q336" s="254"/>
      <c r="R336" s="254"/>
      <c r="S336" s="254"/>
      <c r="T336" s="255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6" t="s">
        <v>157</v>
      </c>
      <c r="AU336" s="256" t="s">
        <v>86</v>
      </c>
      <c r="AV336" s="14" t="s">
        <v>80</v>
      </c>
      <c r="AW336" s="14" t="s">
        <v>33</v>
      </c>
      <c r="AX336" s="14" t="s">
        <v>73</v>
      </c>
      <c r="AY336" s="256" t="s">
        <v>146</v>
      </c>
    </row>
    <row r="337" s="13" customFormat="1">
      <c r="A337" s="13"/>
      <c r="B337" s="236"/>
      <c r="C337" s="237"/>
      <c r="D337" s="229" t="s">
        <v>157</v>
      </c>
      <c r="E337" s="238" t="s">
        <v>19</v>
      </c>
      <c r="F337" s="239" t="s">
        <v>405</v>
      </c>
      <c r="G337" s="237"/>
      <c r="H337" s="240">
        <v>120.432</v>
      </c>
      <c r="I337" s="241"/>
      <c r="J337" s="237"/>
      <c r="K337" s="237"/>
      <c r="L337" s="242"/>
      <c r="M337" s="243"/>
      <c r="N337" s="244"/>
      <c r="O337" s="244"/>
      <c r="P337" s="244"/>
      <c r="Q337" s="244"/>
      <c r="R337" s="244"/>
      <c r="S337" s="244"/>
      <c r="T337" s="245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6" t="s">
        <v>157</v>
      </c>
      <c r="AU337" s="246" t="s">
        <v>86</v>
      </c>
      <c r="AV337" s="13" t="s">
        <v>86</v>
      </c>
      <c r="AW337" s="13" t="s">
        <v>33</v>
      </c>
      <c r="AX337" s="13" t="s">
        <v>73</v>
      </c>
      <c r="AY337" s="246" t="s">
        <v>146</v>
      </c>
    </row>
    <row r="338" s="15" customFormat="1">
      <c r="A338" s="15"/>
      <c r="B338" s="257"/>
      <c r="C338" s="258"/>
      <c r="D338" s="229" t="s">
        <v>157</v>
      </c>
      <c r="E338" s="259" t="s">
        <v>19</v>
      </c>
      <c r="F338" s="260" t="s">
        <v>161</v>
      </c>
      <c r="G338" s="258"/>
      <c r="H338" s="261">
        <v>120.432</v>
      </c>
      <c r="I338" s="262"/>
      <c r="J338" s="258"/>
      <c r="K338" s="258"/>
      <c r="L338" s="263"/>
      <c r="M338" s="264"/>
      <c r="N338" s="265"/>
      <c r="O338" s="265"/>
      <c r="P338" s="265"/>
      <c r="Q338" s="265"/>
      <c r="R338" s="265"/>
      <c r="S338" s="265"/>
      <c r="T338" s="266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67" t="s">
        <v>157</v>
      </c>
      <c r="AU338" s="267" t="s">
        <v>86</v>
      </c>
      <c r="AV338" s="15" t="s">
        <v>153</v>
      </c>
      <c r="AW338" s="15" t="s">
        <v>33</v>
      </c>
      <c r="AX338" s="15" t="s">
        <v>80</v>
      </c>
      <c r="AY338" s="267" t="s">
        <v>146</v>
      </c>
    </row>
    <row r="339" s="2" customFormat="1" ht="24.15" customHeight="1">
      <c r="A339" s="41"/>
      <c r="B339" s="42"/>
      <c r="C339" s="216" t="s">
        <v>278</v>
      </c>
      <c r="D339" s="216" t="s">
        <v>148</v>
      </c>
      <c r="E339" s="217" t="s">
        <v>406</v>
      </c>
      <c r="F339" s="218" t="s">
        <v>407</v>
      </c>
      <c r="G339" s="219" t="s">
        <v>151</v>
      </c>
      <c r="H339" s="220">
        <v>339.32999999999998</v>
      </c>
      <c r="I339" s="221"/>
      <c r="J339" s="222">
        <f>ROUND(I339*H339,2)</f>
        <v>0</v>
      </c>
      <c r="K339" s="218" t="s">
        <v>152</v>
      </c>
      <c r="L339" s="47"/>
      <c r="M339" s="223" t="s">
        <v>19</v>
      </c>
      <c r="N339" s="224" t="s">
        <v>44</v>
      </c>
      <c r="O339" s="87"/>
      <c r="P339" s="225">
        <f>O339*H339</f>
        <v>0</v>
      </c>
      <c r="Q339" s="225">
        <v>0</v>
      </c>
      <c r="R339" s="225">
        <f>Q339*H339</f>
        <v>0</v>
      </c>
      <c r="S339" s="225">
        <v>0</v>
      </c>
      <c r="T339" s="226">
        <f>S339*H339</f>
        <v>0</v>
      </c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R339" s="227" t="s">
        <v>153</v>
      </c>
      <c r="AT339" s="227" t="s">
        <v>148</v>
      </c>
      <c r="AU339" s="227" t="s">
        <v>86</v>
      </c>
      <c r="AY339" s="20" t="s">
        <v>146</v>
      </c>
      <c r="BE339" s="228">
        <f>IF(N339="základní",J339,0)</f>
        <v>0</v>
      </c>
      <c r="BF339" s="228">
        <f>IF(N339="snížená",J339,0)</f>
        <v>0</v>
      </c>
      <c r="BG339" s="228">
        <f>IF(N339="zákl. přenesená",J339,0)</f>
        <v>0</v>
      </c>
      <c r="BH339" s="228">
        <f>IF(N339="sníž. přenesená",J339,0)</f>
        <v>0</v>
      </c>
      <c r="BI339" s="228">
        <f>IF(N339="nulová",J339,0)</f>
        <v>0</v>
      </c>
      <c r="BJ339" s="20" t="s">
        <v>80</v>
      </c>
      <c r="BK339" s="228">
        <f>ROUND(I339*H339,2)</f>
        <v>0</v>
      </c>
      <c r="BL339" s="20" t="s">
        <v>153</v>
      </c>
      <c r="BM339" s="227" t="s">
        <v>408</v>
      </c>
    </row>
    <row r="340" s="2" customFormat="1">
      <c r="A340" s="41"/>
      <c r="B340" s="42"/>
      <c r="C340" s="43"/>
      <c r="D340" s="229" t="s">
        <v>154</v>
      </c>
      <c r="E340" s="43"/>
      <c r="F340" s="230" t="s">
        <v>407</v>
      </c>
      <c r="G340" s="43"/>
      <c r="H340" s="43"/>
      <c r="I340" s="231"/>
      <c r="J340" s="43"/>
      <c r="K340" s="43"/>
      <c r="L340" s="47"/>
      <c r="M340" s="232"/>
      <c r="N340" s="233"/>
      <c r="O340" s="87"/>
      <c r="P340" s="87"/>
      <c r="Q340" s="87"/>
      <c r="R340" s="87"/>
      <c r="S340" s="87"/>
      <c r="T340" s="88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T340" s="20" t="s">
        <v>154</v>
      </c>
      <c r="AU340" s="20" t="s">
        <v>86</v>
      </c>
    </row>
    <row r="341" s="2" customFormat="1">
      <c r="A341" s="41"/>
      <c r="B341" s="42"/>
      <c r="C341" s="43"/>
      <c r="D341" s="234" t="s">
        <v>155</v>
      </c>
      <c r="E341" s="43"/>
      <c r="F341" s="235" t="s">
        <v>409</v>
      </c>
      <c r="G341" s="43"/>
      <c r="H341" s="43"/>
      <c r="I341" s="231"/>
      <c r="J341" s="43"/>
      <c r="K341" s="43"/>
      <c r="L341" s="47"/>
      <c r="M341" s="232"/>
      <c r="N341" s="233"/>
      <c r="O341" s="87"/>
      <c r="P341" s="87"/>
      <c r="Q341" s="87"/>
      <c r="R341" s="87"/>
      <c r="S341" s="87"/>
      <c r="T341" s="88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T341" s="20" t="s">
        <v>155</v>
      </c>
      <c r="AU341" s="20" t="s">
        <v>86</v>
      </c>
    </row>
    <row r="342" s="13" customFormat="1">
      <c r="A342" s="13"/>
      <c r="B342" s="236"/>
      <c r="C342" s="237"/>
      <c r="D342" s="229" t="s">
        <v>157</v>
      </c>
      <c r="E342" s="238" t="s">
        <v>19</v>
      </c>
      <c r="F342" s="239" t="s">
        <v>410</v>
      </c>
      <c r="G342" s="237"/>
      <c r="H342" s="240">
        <v>339.32999999999998</v>
      </c>
      <c r="I342" s="241"/>
      <c r="J342" s="237"/>
      <c r="K342" s="237"/>
      <c r="L342" s="242"/>
      <c r="M342" s="243"/>
      <c r="N342" s="244"/>
      <c r="O342" s="244"/>
      <c r="P342" s="244"/>
      <c r="Q342" s="244"/>
      <c r="R342" s="244"/>
      <c r="S342" s="244"/>
      <c r="T342" s="245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6" t="s">
        <v>157</v>
      </c>
      <c r="AU342" s="246" t="s">
        <v>86</v>
      </c>
      <c r="AV342" s="13" t="s">
        <v>86</v>
      </c>
      <c r="AW342" s="13" t="s">
        <v>33</v>
      </c>
      <c r="AX342" s="13" t="s">
        <v>73</v>
      </c>
      <c r="AY342" s="246" t="s">
        <v>146</v>
      </c>
    </row>
    <row r="343" s="15" customFormat="1">
      <c r="A343" s="15"/>
      <c r="B343" s="257"/>
      <c r="C343" s="258"/>
      <c r="D343" s="229" t="s">
        <v>157</v>
      </c>
      <c r="E343" s="259" t="s">
        <v>19</v>
      </c>
      <c r="F343" s="260" t="s">
        <v>161</v>
      </c>
      <c r="G343" s="258"/>
      <c r="H343" s="261">
        <v>339.32999999999998</v>
      </c>
      <c r="I343" s="262"/>
      <c r="J343" s="258"/>
      <c r="K343" s="258"/>
      <c r="L343" s="263"/>
      <c r="M343" s="264"/>
      <c r="N343" s="265"/>
      <c r="O343" s="265"/>
      <c r="P343" s="265"/>
      <c r="Q343" s="265"/>
      <c r="R343" s="265"/>
      <c r="S343" s="265"/>
      <c r="T343" s="266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67" t="s">
        <v>157</v>
      </c>
      <c r="AU343" s="267" t="s">
        <v>86</v>
      </c>
      <c r="AV343" s="15" t="s">
        <v>153</v>
      </c>
      <c r="AW343" s="15" t="s">
        <v>33</v>
      </c>
      <c r="AX343" s="15" t="s">
        <v>80</v>
      </c>
      <c r="AY343" s="267" t="s">
        <v>146</v>
      </c>
    </row>
    <row r="344" s="2" customFormat="1" ht="16.5" customHeight="1">
      <c r="A344" s="41"/>
      <c r="B344" s="42"/>
      <c r="C344" s="216" t="s">
        <v>411</v>
      </c>
      <c r="D344" s="216" t="s">
        <v>148</v>
      </c>
      <c r="E344" s="217" t="s">
        <v>412</v>
      </c>
      <c r="F344" s="218" t="s">
        <v>413</v>
      </c>
      <c r="G344" s="219" t="s">
        <v>151</v>
      </c>
      <c r="H344" s="220">
        <v>3675.0599999999999</v>
      </c>
      <c r="I344" s="221"/>
      <c r="J344" s="222">
        <f>ROUND(I344*H344,2)</f>
        <v>0</v>
      </c>
      <c r="K344" s="218" t="s">
        <v>152</v>
      </c>
      <c r="L344" s="47"/>
      <c r="M344" s="223" t="s">
        <v>19</v>
      </c>
      <c r="N344" s="224" t="s">
        <v>44</v>
      </c>
      <c r="O344" s="87"/>
      <c r="P344" s="225">
        <f>O344*H344</f>
        <v>0</v>
      </c>
      <c r="Q344" s="225">
        <v>0</v>
      </c>
      <c r="R344" s="225">
        <f>Q344*H344</f>
        <v>0</v>
      </c>
      <c r="S344" s="225">
        <v>0</v>
      </c>
      <c r="T344" s="226">
        <f>S344*H344</f>
        <v>0</v>
      </c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R344" s="227" t="s">
        <v>153</v>
      </c>
      <c r="AT344" s="227" t="s">
        <v>148</v>
      </c>
      <c r="AU344" s="227" t="s">
        <v>86</v>
      </c>
      <c r="AY344" s="20" t="s">
        <v>146</v>
      </c>
      <c r="BE344" s="228">
        <f>IF(N344="základní",J344,0)</f>
        <v>0</v>
      </c>
      <c r="BF344" s="228">
        <f>IF(N344="snížená",J344,0)</f>
        <v>0</v>
      </c>
      <c r="BG344" s="228">
        <f>IF(N344="zákl. přenesená",J344,0)</f>
        <v>0</v>
      </c>
      <c r="BH344" s="228">
        <f>IF(N344="sníž. přenesená",J344,0)</f>
        <v>0</v>
      </c>
      <c r="BI344" s="228">
        <f>IF(N344="nulová",J344,0)</f>
        <v>0</v>
      </c>
      <c r="BJ344" s="20" t="s">
        <v>80</v>
      </c>
      <c r="BK344" s="228">
        <f>ROUND(I344*H344,2)</f>
        <v>0</v>
      </c>
      <c r="BL344" s="20" t="s">
        <v>153</v>
      </c>
      <c r="BM344" s="227" t="s">
        <v>414</v>
      </c>
    </row>
    <row r="345" s="2" customFormat="1">
      <c r="A345" s="41"/>
      <c r="B345" s="42"/>
      <c r="C345" s="43"/>
      <c r="D345" s="229" t="s">
        <v>154</v>
      </c>
      <c r="E345" s="43"/>
      <c r="F345" s="230" t="s">
        <v>413</v>
      </c>
      <c r="G345" s="43"/>
      <c r="H345" s="43"/>
      <c r="I345" s="231"/>
      <c r="J345" s="43"/>
      <c r="K345" s="43"/>
      <c r="L345" s="47"/>
      <c r="M345" s="232"/>
      <c r="N345" s="233"/>
      <c r="O345" s="87"/>
      <c r="P345" s="87"/>
      <c r="Q345" s="87"/>
      <c r="R345" s="87"/>
      <c r="S345" s="87"/>
      <c r="T345" s="88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T345" s="20" t="s">
        <v>154</v>
      </c>
      <c r="AU345" s="20" t="s">
        <v>86</v>
      </c>
    </row>
    <row r="346" s="2" customFormat="1">
      <c r="A346" s="41"/>
      <c r="B346" s="42"/>
      <c r="C346" s="43"/>
      <c r="D346" s="234" t="s">
        <v>155</v>
      </c>
      <c r="E346" s="43"/>
      <c r="F346" s="235" t="s">
        <v>415</v>
      </c>
      <c r="G346" s="43"/>
      <c r="H346" s="43"/>
      <c r="I346" s="231"/>
      <c r="J346" s="43"/>
      <c r="K346" s="43"/>
      <c r="L346" s="47"/>
      <c r="M346" s="232"/>
      <c r="N346" s="233"/>
      <c r="O346" s="87"/>
      <c r="P346" s="87"/>
      <c r="Q346" s="87"/>
      <c r="R346" s="87"/>
      <c r="S346" s="87"/>
      <c r="T346" s="88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T346" s="20" t="s">
        <v>155</v>
      </c>
      <c r="AU346" s="20" t="s">
        <v>86</v>
      </c>
    </row>
    <row r="347" s="13" customFormat="1">
      <c r="A347" s="13"/>
      <c r="B347" s="236"/>
      <c r="C347" s="237"/>
      <c r="D347" s="229" t="s">
        <v>157</v>
      </c>
      <c r="E347" s="238" t="s">
        <v>19</v>
      </c>
      <c r="F347" s="239" t="s">
        <v>416</v>
      </c>
      <c r="G347" s="237"/>
      <c r="H347" s="240">
        <v>3675.0599999999999</v>
      </c>
      <c r="I347" s="241"/>
      <c r="J347" s="237"/>
      <c r="K347" s="237"/>
      <c r="L347" s="242"/>
      <c r="M347" s="243"/>
      <c r="N347" s="244"/>
      <c r="O347" s="244"/>
      <c r="P347" s="244"/>
      <c r="Q347" s="244"/>
      <c r="R347" s="244"/>
      <c r="S347" s="244"/>
      <c r="T347" s="245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6" t="s">
        <v>157</v>
      </c>
      <c r="AU347" s="246" t="s">
        <v>86</v>
      </c>
      <c r="AV347" s="13" t="s">
        <v>86</v>
      </c>
      <c r="AW347" s="13" t="s">
        <v>33</v>
      </c>
      <c r="AX347" s="13" t="s">
        <v>73</v>
      </c>
      <c r="AY347" s="246" t="s">
        <v>146</v>
      </c>
    </row>
    <row r="348" s="15" customFormat="1">
      <c r="A348" s="15"/>
      <c r="B348" s="257"/>
      <c r="C348" s="258"/>
      <c r="D348" s="229" t="s">
        <v>157</v>
      </c>
      <c r="E348" s="259" t="s">
        <v>19</v>
      </c>
      <c r="F348" s="260" t="s">
        <v>161</v>
      </c>
      <c r="G348" s="258"/>
      <c r="H348" s="261">
        <v>3675.0599999999999</v>
      </c>
      <c r="I348" s="262"/>
      <c r="J348" s="258"/>
      <c r="K348" s="258"/>
      <c r="L348" s="263"/>
      <c r="M348" s="264"/>
      <c r="N348" s="265"/>
      <c r="O348" s="265"/>
      <c r="P348" s="265"/>
      <c r="Q348" s="265"/>
      <c r="R348" s="265"/>
      <c r="S348" s="265"/>
      <c r="T348" s="266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67" t="s">
        <v>157</v>
      </c>
      <c r="AU348" s="267" t="s">
        <v>86</v>
      </c>
      <c r="AV348" s="15" t="s">
        <v>153</v>
      </c>
      <c r="AW348" s="15" t="s">
        <v>33</v>
      </c>
      <c r="AX348" s="15" t="s">
        <v>80</v>
      </c>
      <c r="AY348" s="267" t="s">
        <v>146</v>
      </c>
    </row>
    <row r="349" s="2" customFormat="1" ht="24.15" customHeight="1">
      <c r="A349" s="41"/>
      <c r="B349" s="42"/>
      <c r="C349" s="216" t="s">
        <v>288</v>
      </c>
      <c r="D349" s="216" t="s">
        <v>148</v>
      </c>
      <c r="E349" s="217" t="s">
        <v>417</v>
      </c>
      <c r="F349" s="218" t="s">
        <v>418</v>
      </c>
      <c r="G349" s="219" t="s">
        <v>151</v>
      </c>
      <c r="H349" s="220">
        <v>10892.75</v>
      </c>
      <c r="I349" s="221"/>
      <c r="J349" s="222">
        <f>ROUND(I349*H349,2)</f>
        <v>0</v>
      </c>
      <c r="K349" s="218" t="s">
        <v>152</v>
      </c>
      <c r="L349" s="47"/>
      <c r="M349" s="223" t="s">
        <v>19</v>
      </c>
      <c r="N349" s="224" t="s">
        <v>44</v>
      </c>
      <c r="O349" s="87"/>
      <c r="P349" s="225">
        <f>O349*H349</f>
        <v>0</v>
      </c>
      <c r="Q349" s="225">
        <v>0</v>
      </c>
      <c r="R349" s="225">
        <f>Q349*H349</f>
        <v>0</v>
      </c>
      <c r="S349" s="225">
        <v>0</v>
      </c>
      <c r="T349" s="226">
        <f>S349*H349</f>
        <v>0</v>
      </c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R349" s="227" t="s">
        <v>153</v>
      </c>
      <c r="AT349" s="227" t="s">
        <v>148</v>
      </c>
      <c r="AU349" s="227" t="s">
        <v>86</v>
      </c>
      <c r="AY349" s="20" t="s">
        <v>146</v>
      </c>
      <c r="BE349" s="228">
        <f>IF(N349="základní",J349,0)</f>
        <v>0</v>
      </c>
      <c r="BF349" s="228">
        <f>IF(N349="snížená",J349,0)</f>
        <v>0</v>
      </c>
      <c r="BG349" s="228">
        <f>IF(N349="zákl. přenesená",J349,0)</f>
        <v>0</v>
      </c>
      <c r="BH349" s="228">
        <f>IF(N349="sníž. přenesená",J349,0)</f>
        <v>0</v>
      </c>
      <c r="BI349" s="228">
        <f>IF(N349="nulová",J349,0)</f>
        <v>0</v>
      </c>
      <c r="BJ349" s="20" t="s">
        <v>80</v>
      </c>
      <c r="BK349" s="228">
        <f>ROUND(I349*H349,2)</f>
        <v>0</v>
      </c>
      <c r="BL349" s="20" t="s">
        <v>153</v>
      </c>
      <c r="BM349" s="227" t="s">
        <v>419</v>
      </c>
    </row>
    <row r="350" s="2" customFormat="1">
      <c r="A350" s="41"/>
      <c r="B350" s="42"/>
      <c r="C350" s="43"/>
      <c r="D350" s="229" t="s">
        <v>154</v>
      </c>
      <c r="E350" s="43"/>
      <c r="F350" s="230" t="s">
        <v>418</v>
      </c>
      <c r="G350" s="43"/>
      <c r="H350" s="43"/>
      <c r="I350" s="231"/>
      <c r="J350" s="43"/>
      <c r="K350" s="43"/>
      <c r="L350" s="47"/>
      <c r="M350" s="232"/>
      <c r="N350" s="233"/>
      <c r="O350" s="87"/>
      <c r="P350" s="87"/>
      <c r="Q350" s="87"/>
      <c r="R350" s="87"/>
      <c r="S350" s="87"/>
      <c r="T350" s="88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T350" s="20" t="s">
        <v>154</v>
      </c>
      <c r="AU350" s="20" t="s">
        <v>86</v>
      </c>
    </row>
    <row r="351" s="2" customFormat="1">
      <c r="A351" s="41"/>
      <c r="B351" s="42"/>
      <c r="C351" s="43"/>
      <c r="D351" s="234" t="s">
        <v>155</v>
      </c>
      <c r="E351" s="43"/>
      <c r="F351" s="235" t="s">
        <v>420</v>
      </c>
      <c r="G351" s="43"/>
      <c r="H351" s="43"/>
      <c r="I351" s="231"/>
      <c r="J351" s="43"/>
      <c r="K351" s="43"/>
      <c r="L351" s="47"/>
      <c r="M351" s="232"/>
      <c r="N351" s="233"/>
      <c r="O351" s="87"/>
      <c r="P351" s="87"/>
      <c r="Q351" s="87"/>
      <c r="R351" s="87"/>
      <c r="S351" s="87"/>
      <c r="T351" s="88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T351" s="20" t="s">
        <v>155</v>
      </c>
      <c r="AU351" s="20" t="s">
        <v>86</v>
      </c>
    </row>
    <row r="352" s="13" customFormat="1">
      <c r="A352" s="13"/>
      <c r="B352" s="236"/>
      <c r="C352" s="237"/>
      <c r="D352" s="229" t="s">
        <v>157</v>
      </c>
      <c r="E352" s="238" t="s">
        <v>19</v>
      </c>
      <c r="F352" s="239" t="s">
        <v>421</v>
      </c>
      <c r="G352" s="237"/>
      <c r="H352" s="240">
        <v>5051.2600000000002</v>
      </c>
      <c r="I352" s="241"/>
      <c r="J352" s="237"/>
      <c r="K352" s="237"/>
      <c r="L352" s="242"/>
      <c r="M352" s="243"/>
      <c r="N352" s="244"/>
      <c r="O352" s="244"/>
      <c r="P352" s="244"/>
      <c r="Q352" s="244"/>
      <c r="R352" s="244"/>
      <c r="S352" s="244"/>
      <c r="T352" s="245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6" t="s">
        <v>157</v>
      </c>
      <c r="AU352" s="246" t="s">
        <v>86</v>
      </c>
      <c r="AV352" s="13" t="s">
        <v>86</v>
      </c>
      <c r="AW352" s="13" t="s">
        <v>33</v>
      </c>
      <c r="AX352" s="13" t="s">
        <v>73</v>
      </c>
      <c r="AY352" s="246" t="s">
        <v>146</v>
      </c>
    </row>
    <row r="353" s="13" customFormat="1">
      <c r="A353" s="13"/>
      <c r="B353" s="236"/>
      <c r="C353" s="237"/>
      <c r="D353" s="229" t="s">
        <v>157</v>
      </c>
      <c r="E353" s="238" t="s">
        <v>19</v>
      </c>
      <c r="F353" s="239" t="s">
        <v>422</v>
      </c>
      <c r="G353" s="237"/>
      <c r="H353" s="240">
        <v>5841.4899999999998</v>
      </c>
      <c r="I353" s="241"/>
      <c r="J353" s="237"/>
      <c r="K353" s="237"/>
      <c r="L353" s="242"/>
      <c r="M353" s="243"/>
      <c r="N353" s="244"/>
      <c r="O353" s="244"/>
      <c r="P353" s="244"/>
      <c r="Q353" s="244"/>
      <c r="R353" s="244"/>
      <c r="S353" s="244"/>
      <c r="T353" s="245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6" t="s">
        <v>157</v>
      </c>
      <c r="AU353" s="246" t="s">
        <v>86</v>
      </c>
      <c r="AV353" s="13" t="s">
        <v>86</v>
      </c>
      <c r="AW353" s="13" t="s">
        <v>33</v>
      </c>
      <c r="AX353" s="13" t="s">
        <v>73</v>
      </c>
      <c r="AY353" s="246" t="s">
        <v>146</v>
      </c>
    </row>
    <row r="354" s="15" customFormat="1">
      <c r="A354" s="15"/>
      <c r="B354" s="257"/>
      <c r="C354" s="258"/>
      <c r="D354" s="229" t="s">
        <v>157</v>
      </c>
      <c r="E354" s="259" t="s">
        <v>19</v>
      </c>
      <c r="F354" s="260" t="s">
        <v>161</v>
      </c>
      <c r="G354" s="258"/>
      <c r="H354" s="261">
        <v>10892.75</v>
      </c>
      <c r="I354" s="262"/>
      <c r="J354" s="258"/>
      <c r="K354" s="258"/>
      <c r="L354" s="263"/>
      <c r="M354" s="264"/>
      <c r="N354" s="265"/>
      <c r="O354" s="265"/>
      <c r="P354" s="265"/>
      <c r="Q354" s="265"/>
      <c r="R354" s="265"/>
      <c r="S354" s="265"/>
      <c r="T354" s="266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67" t="s">
        <v>157</v>
      </c>
      <c r="AU354" s="267" t="s">
        <v>86</v>
      </c>
      <c r="AV354" s="15" t="s">
        <v>153</v>
      </c>
      <c r="AW354" s="15" t="s">
        <v>33</v>
      </c>
      <c r="AX354" s="15" t="s">
        <v>80</v>
      </c>
      <c r="AY354" s="267" t="s">
        <v>146</v>
      </c>
    </row>
    <row r="355" s="2" customFormat="1" ht="16.5" customHeight="1">
      <c r="A355" s="41"/>
      <c r="B355" s="42"/>
      <c r="C355" s="216" t="s">
        <v>423</v>
      </c>
      <c r="D355" s="216" t="s">
        <v>148</v>
      </c>
      <c r="E355" s="217" t="s">
        <v>424</v>
      </c>
      <c r="F355" s="218" t="s">
        <v>425</v>
      </c>
      <c r="G355" s="219" t="s">
        <v>195</v>
      </c>
      <c r="H355" s="220">
        <v>401.43900000000002</v>
      </c>
      <c r="I355" s="221"/>
      <c r="J355" s="222">
        <f>ROUND(I355*H355,2)</f>
        <v>0</v>
      </c>
      <c r="K355" s="218" t="s">
        <v>152</v>
      </c>
      <c r="L355" s="47"/>
      <c r="M355" s="223" t="s">
        <v>19</v>
      </c>
      <c r="N355" s="224" t="s">
        <v>44</v>
      </c>
      <c r="O355" s="87"/>
      <c r="P355" s="225">
        <f>O355*H355</f>
        <v>0</v>
      </c>
      <c r="Q355" s="225">
        <v>0</v>
      </c>
      <c r="R355" s="225">
        <f>Q355*H355</f>
        <v>0</v>
      </c>
      <c r="S355" s="225">
        <v>0</v>
      </c>
      <c r="T355" s="226">
        <f>S355*H355</f>
        <v>0</v>
      </c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R355" s="227" t="s">
        <v>153</v>
      </c>
      <c r="AT355" s="227" t="s">
        <v>148</v>
      </c>
      <c r="AU355" s="227" t="s">
        <v>86</v>
      </c>
      <c r="AY355" s="20" t="s">
        <v>146</v>
      </c>
      <c r="BE355" s="228">
        <f>IF(N355="základní",J355,0)</f>
        <v>0</v>
      </c>
      <c r="BF355" s="228">
        <f>IF(N355="snížená",J355,0)</f>
        <v>0</v>
      </c>
      <c r="BG355" s="228">
        <f>IF(N355="zákl. přenesená",J355,0)</f>
        <v>0</v>
      </c>
      <c r="BH355" s="228">
        <f>IF(N355="sníž. přenesená",J355,0)</f>
        <v>0</v>
      </c>
      <c r="BI355" s="228">
        <f>IF(N355="nulová",J355,0)</f>
        <v>0</v>
      </c>
      <c r="BJ355" s="20" t="s">
        <v>80</v>
      </c>
      <c r="BK355" s="228">
        <f>ROUND(I355*H355,2)</f>
        <v>0</v>
      </c>
      <c r="BL355" s="20" t="s">
        <v>153</v>
      </c>
      <c r="BM355" s="227" t="s">
        <v>426</v>
      </c>
    </row>
    <row r="356" s="2" customFormat="1">
      <c r="A356" s="41"/>
      <c r="B356" s="42"/>
      <c r="C356" s="43"/>
      <c r="D356" s="229" t="s">
        <v>154</v>
      </c>
      <c r="E356" s="43"/>
      <c r="F356" s="230" t="s">
        <v>425</v>
      </c>
      <c r="G356" s="43"/>
      <c r="H356" s="43"/>
      <c r="I356" s="231"/>
      <c r="J356" s="43"/>
      <c r="K356" s="43"/>
      <c r="L356" s="47"/>
      <c r="M356" s="232"/>
      <c r="N356" s="233"/>
      <c r="O356" s="87"/>
      <c r="P356" s="87"/>
      <c r="Q356" s="87"/>
      <c r="R356" s="87"/>
      <c r="S356" s="87"/>
      <c r="T356" s="88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T356" s="20" t="s">
        <v>154</v>
      </c>
      <c r="AU356" s="20" t="s">
        <v>86</v>
      </c>
    </row>
    <row r="357" s="2" customFormat="1">
      <c r="A357" s="41"/>
      <c r="B357" s="42"/>
      <c r="C357" s="43"/>
      <c r="D357" s="234" t="s">
        <v>155</v>
      </c>
      <c r="E357" s="43"/>
      <c r="F357" s="235" t="s">
        <v>427</v>
      </c>
      <c r="G357" s="43"/>
      <c r="H357" s="43"/>
      <c r="I357" s="231"/>
      <c r="J357" s="43"/>
      <c r="K357" s="43"/>
      <c r="L357" s="47"/>
      <c r="M357" s="232"/>
      <c r="N357" s="233"/>
      <c r="O357" s="87"/>
      <c r="P357" s="87"/>
      <c r="Q357" s="87"/>
      <c r="R357" s="87"/>
      <c r="S357" s="87"/>
      <c r="T357" s="88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T357" s="20" t="s">
        <v>155</v>
      </c>
      <c r="AU357" s="20" t="s">
        <v>86</v>
      </c>
    </row>
    <row r="358" s="14" customFormat="1">
      <c r="A358" s="14"/>
      <c r="B358" s="247"/>
      <c r="C358" s="248"/>
      <c r="D358" s="229" t="s">
        <v>157</v>
      </c>
      <c r="E358" s="249" t="s">
        <v>19</v>
      </c>
      <c r="F358" s="250" t="s">
        <v>428</v>
      </c>
      <c r="G358" s="248"/>
      <c r="H358" s="249" t="s">
        <v>19</v>
      </c>
      <c r="I358" s="251"/>
      <c r="J358" s="248"/>
      <c r="K358" s="248"/>
      <c r="L358" s="252"/>
      <c r="M358" s="253"/>
      <c r="N358" s="254"/>
      <c r="O358" s="254"/>
      <c r="P358" s="254"/>
      <c r="Q358" s="254"/>
      <c r="R358" s="254"/>
      <c r="S358" s="254"/>
      <c r="T358" s="255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6" t="s">
        <v>157</v>
      </c>
      <c r="AU358" s="256" t="s">
        <v>86</v>
      </c>
      <c r="AV358" s="14" t="s">
        <v>80</v>
      </c>
      <c r="AW358" s="14" t="s">
        <v>33</v>
      </c>
      <c r="AX358" s="14" t="s">
        <v>73</v>
      </c>
      <c r="AY358" s="256" t="s">
        <v>146</v>
      </c>
    </row>
    <row r="359" s="13" customFormat="1">
      <c r="A359" s="13"/>
      <c r="B359" s="236"/>
      <c r="C359" s="237"/>
      <c r="D359" s="229" t="s">
        <v>157</v>
      </c>
      <c r="E359" s="238" t="s">
        <v>19</v>
      </c>
      <c r="F359" s="239" t="s">
        <v>429</v>
      </c>
      <c r="G359" s="237"/>
      <c r="H359" s="240">
        <v>401.43900000000002</v>
      </c>
      <c r="I359" s="241"/>
      <c r="J359" s="237"/>
      <c r="K359" s="237"/>
      <c r="L359" s="242"/>
      <c r="M359" s="243"/>
      <c r="N359" s="244"/>
      <c r="O359" s="244"/>
      <c r="P359" s="244"/>
      <c r="Q359" s="244"/>
      <c r="R359" s="244"/>
      <c r="S359" s="244"/>
      <c r="T359" s="245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6" t="s">
        <v>157</v>
      </c>
      <c r="AU359" s="246" t="s">
        <v>86</v>
      </c>
      <c r="AV359" s="13" t="s">
        <v>86</v>
      </c>
      <c r="AW359" s="13" t="s">
        <v>33</v>
      </c>
      <c r="AX359" s="13" t="s">
        <v>73</v>
      </c>
      <c r="AY359" s="246" t="s">
        <v>146</v>
      </c>
    </row>
    <row r="360" s="15" customFormat="1">
      <c r="A360" s="15"/>
      <c r="B360" s="257"/>
      <c r="C360" s="258"/>
      <c r="D360" s="229" t="s">
        <v>157</v>
      </c>
      <c r="E360" s="259" t="s">
        <v>19</v>
      </c>
      <c r="F360" s="260" t="s">
        <v>161</v>
      </c>
      <c r="G360" s="258"/>
      <c r="H360" s="261">
        <v>401.43900000000002</v>
      </c>
      <c r="I360" s="262"/>
      <c r="J360" s="258"/>
      <c r="K360" s="258"/>
      <c r="L360" s="263"/>
      <c r="M360" s="264"/>
      <c r="N360" s="265"/>
      <c r="O360" s="265"/>
      <c r="P360" s="265"/>
      <c r="Q360" s="265"/>
      <c r="R360" s="265"/>
      <c r="S360" s="265"/>
      <c r="T360" s="266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67" t="s">
        <v>157</v>
      </c>
      <c r="AU360" s="267" t="s">
        <v>86</v>
      </c>
      <c r="AV360" s="15" t="s">
        <v>153</v>
      </c>
      <c r="AW360" s="15" t="s">
        <v>33</v>
      </c>
      <c r="AX360" s="15" t="s">
        <v>80</v>
      </c>
      <c r="AY360" s="267" t="s">
        <v>146</v>
      </c>
    </row>
    <row r="361" s="12" customFormat="1" ht="22.8" customHeight="1">
      <c r="A361" s="12"/>
      <c r="B361" s="200"/>
      <c r="C361" s="201"/>
      <c r="D361" s="202" t="s">
        <v>72</v>
      </c>
      <c r="E361" s="214" t="s">
        <v>86</v>
      </c>
      <c r="F361" s="214" t="s">
        <v>430</v>
      </c>
      <c r="G361" s="201"/>
      <c r="H361" s="201"/>
      <c r="I361" s="204"/>
      <c r="J361" s="215">
        <f>BK361</f>
        <v>0</v>
      </c>
      <c r="K361" s="201"/>
      <c r="L361" s="206"/>
      <c r="M361" s="207"/>
      <c r="N361" s="208"/>
      <c r="O361" s="208"/>
      <c r="P361" s="209">
        <f>SUM(P362:P394)</f>
        <v>0</v>
      </c>
      <c r="Q361" s="208"/>
      <c r="R361" s="209">
        <f>SUM(R362:R394)</f>
        <v>0</v>
      </c>
      <c r="S361" s="208"/>
      <c r="T361" s="210">
        <f>SUM(T362:T394)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211" t="s">
        <v>80</v>
      </c>
      <c r="AT361" s="212" t="s">
        <v>72</v>
      </c>
      <c r="AU361" s="212" t="s">
        <v>80</v>
      </c>
      <c r="AY361" s="211" t="s">
        <v>146</v>
      </c>
      <c r="BK361" s="213">
        <f>SUM(BK362:BK394)</f>
        <v>0</v>
      </c>
    </row>
    <row r="362" s="2" customFormat="1" ht="33" customHeight="1">
      <c r="A362" s="41"/>
      <c r="B362" s="42"/>
      <c r="C362" s="216" t="s">
        <v>294</v>
      </c>
      <c r="D362" s="216" t="s">
        <v>148</v>
      </c>
      <c r="E362" s="217" t="s">
        <v>431</v>
      </c>
      <c r="F362" s="218" t="s">
        <v>432</v>
      </c>
      <c r="G362" s="219" t="s">
        <v>195</v>
      </c>
      <c r="H362" s="220">
        <v>156.75</v>
      </c>
      <c r="I362" s="221"/>
      <c r="J362" s="222">
        <f>ROUND(I362*H362,2)</f>
        <v>0</v>
      </c>
      <c r="K362" s="218" t="s">
        <v>152</v>
      </c>
      <c r="L362" s="47"/>
      <c r="M362" s="223" t="s">
        <v>19</v>
      </c>
      <c r="N362" s="224" t="s">
        <v>44</v>
      </c>
      <c r="O362" s="87"/>
      <c r="P362" s="225">
        <f>O362*H362</f>
        <v>0</v>
      </c>
      <c r="Q362" s="225">
        <v>0</v>
      </c>
      <c r="R362" s="225">
        <f>Q362*H362</f>
        <v>0</v>
      </c>
      <c r="S362" s="225">
        <v>0</v>
      </c>
      <c r="T362" s="226">
        <f>S362*H362</f>
        <v>0</v>
      </c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R362" s="227" t="s">
        <v>153</v>
      </c>
      <c r="AT362" s="227" t="s">
        <v>148</v>
      </c>
      <c r="AU362" s="227" t="s">
        <v>86</v>
      </c>
      <c r="AY362" s="20" t="s">
        <v>146</v>
      </c>
      <c r="BE362" s="228">
        <f>IF(N362="základní",J362,0)</f>
        <v>0</v>
      </c>
      <c r="BF362" s="228">
        <f>IF(N362="snížená",J362,0)</f>
        <v>0</v>
      </c>
      <c r="BG362" s="228">
        <f>IF(N362="zákl. přenesená",J362,0)</f>
        <v>0</v>
      </c>
      <c r="BH362" s="228">
        <f>IF(N362="sníž. přenesená",J362,0)</f>
        <v>0</v>
      </c>
      <c r="BI362" s="228">
        <f>IF(N362="nulová",J362,0)</f>
        <v>0</v>
      </c>
      <c r="BJ362" s="20" t="s">
        <v>80</v>
      </c>
      <c r="BK362" s="228">
        <f>ROUND(I362*H362,2)</f>
        <v>0</v>
      </c>
      <c r="BL362" s="20" t="s">
        <v>153</v>
      </c>
      <c r="BM362" s="227" t="s">
        <v>433</v>
      </c>
    </row>
    <row r="363" s="2" customFormat="1">
      <c r="A363" s="41"/>
      <c r="B363" s="42"/>
      <c r="C363" s="43"/>
      <c r="D363" s="229" t="s">
        <v>154</v>
      </c>
      <c r="E363" s="43"/>
      <c r="F363" s="230" t="s">
        <v>432</v>
      </c>
      <c r="G363" s="43"/>
      <c r="H363" s="43"/>
      <c r="I363" s="231"/>
      <c r="J363" s="43"/>
      <c r="K363" s="43"/>
      <c r="L363" s="47"/>
      <c r="M363" s="232"/>
      <c r="N363" s="233"/>
      <c r="O363" s="87"/>
      <c r="P363" s="87"/>
      <c r="Q363" s="87"/>
      <c r="R363" s="87"/>
      <c r="S363" s="87"/>
      <c r="T363" s="88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T363" s="20" t="s">
        <v>154</v>
      </c>
      <c r="AU363" s="20" t="s">
        <v>86</v>
      </c>
    </row>
    <row r="364" s="2" customFormat="1">
      <c r="A364" s="41"/>
      <c r="B364" s="42"/>
      <c r="C364" s="43"/>
      <c r="D364" s="234" t="s">
        <v>155</v>
      </c>
      <c r="E364" s="43"/>
      <c r="F364" s="235" t="s">
        <v>434</v>
      </c>
      <c r="G364" s="43"/>
      <c r="H364" s="43"/>
      <c r="I364" s="231"/>
      <c r="J364" s="43"/>
      <c r="K364" s="43"/>
      <c r="L364" s="47"/>
      <c r="M364" s="232"/>
      <c r="N364" s="233"/>
      <c r="O364" s="87"/>
      <c r="P364" s="87"/>
      <c r="Q364" s="87"/>
      <c r="R364" s="87"/>
      <c r="S364" s="87"/>
      <c r="T364" s="88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T364" s="20" t="s">
        <v>155</v>
      </c>
      <c r="AU364" s="20" t="s">
        <v>86</v>
      </c>
    </row>
    <row r="365" s="13" customFormat="1">
      <c r="A365" s="13"/>
      <c r="B365" s="236"/>
      <c r="C365" s="237"/>
      <c r="D365" s="229" t="s">
        <v>157</v>
      </c>
      <c r="E365" s="238" t="s">
        <v>19</v>
      </c>
      <c r="F365" s="239" t="s">
        <v>435</v>
      </c>
      <c r="G365" s="237"/>
      <c r="H365" s="240">
        <v>156.75</v>
      </c>
      <c r="I365" s="241"/>
      <c r="J365" s="237"/>
      <c r="K365" s="237"/>
      <c r="L365" s="242"/>
      <c r="M365" s="243"/>
      <c r="N365" s="244"/>
      <c r="O365" s="244"/>
      <c r="P365" s="244"/>
      <c r="Q365" s="244"/>
      <c r="R365" s="244"/>
      <c r="S365" s="244"/>
      <c r="T365" s="24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6" t="s">
        <v>157</v>
      </c>
      <c r="AU365" s="246" t="s">
        <v>86</v>
      </c>
      <c r="AV365" s="13" t="s">
        <v>86</v>
      </c>
      <c r="AW365" s="13" t="s">
        <v>33</v>
      </c>
      <c r="AX365" s="13" t="s">
        <v>73</v>
      </c>
      <c r="AY365" s="246" t="s">
        <v>146</v>
      </c>
    </row>
    <row r="366" s="15" customFormat="1">
      <c r="A366" s="15"/>
      <c r="B366" s="257"/>
      <c r="C366" s="258"/>
      <c r="D366" s="229" t="s">
        <v>157</v>
      </c>
      <c r="E366" s="259" t="s">
        <v>19</v>
      </c>
      <c r="F366" s="260" t="s">
        <v>161</v>
      </c>
      <c r="G366" s="258"/>
      <c r="H366" s="261">
        <v>156.75</v>
      </c>
      <c r="I366" s="262"/>
      <c r="J366" s="258"/>
      <c r="K366" s="258"/>
      <c r="L366" s="263"/>
      <c r="M366" s="264"/>
      <c r="N366" s="265"/>
      <c r="O366" s="265"/>
      <c r="P366" s="265"/>
      <c r="Q366" s="265"/>
      <c r="R366" s="265"/>
      <c r="S366" s="265"/>
      <c r="T366" s="266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T366" s="267" t="s">
        <v>157</v>
      </c>
      <c r="AU366" s="267" t="s">
        <v>86</v>
      </c>
      <c r="AV366" s="15" t="s">
        <v>153</v>
      </c>
      <c r="AW366" s="15" t="s">
        <v>33</v>
      </c>
      <c r="AX366" s="15" t="s">
        <v>80</v>
      </c>
      <c r="AY366" s="267" t="s">
        <v>146</v>
      </c>
    </row>
    <row r="367" s="2" customFormat="1" ht="33" customHeight="1">
      <c r="A367" s="41"/>
      <c r="B367" s="42"/>
      <c r="C367" s="216" t="s">
        <v>436</v>
      </c>
      <c r="D367" s="216" t="s">
        <v>148</v>
      </c>
      <c r="E367" s="217" t="s">
        <v>437</v>
      </c>
      <c r="F367" s="218" t="s">
        <v>438</v>
      </c>
      <c r="G367" s="219" t="s">
        <v>195</v>
      </c>
      <c r="H367" s="220">
        <v>57.243000000000002</v>
      </c>
      <c r="I367" s="221"/>
      <c r="J367" s="222">
        <f>ROUND(I367*H367,2)</f>
        <v>0</v>
      </c>
      <c r="K367" s="218" t="s">
        <v>152</v>
      </c>
      <c r="L367" s="47"/>
      <c r="M367" s="223" t="s">
        <v>19</v>
      </c>
      <c r="N367" s="224" t="s">
        <v>44</v>
      </c>
      <c r="O367" s="87"/>
      <c r="P367" s="225">
        <f>O367*H367</f>
        <v>0</v>
      </c>
      <c r="Q367" s="225">
        <v>0</v>
      </c>
      <c r="R367" s="225">
        <f>Q367*H367</f>
        <v>0</v>
      </c>
      <c r="S367" s="225">
        <v>0</v>
      </c>
      <c r="T367" s="226">
        <f>S367*H367</f>
        <v>0</v>
      </c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R367" s="227" t="s">
        <v>153</v>
      </c>
      <c r="AT367" s="227" t="s">
        <v>148</v>
      </c>
      <c r="AU367" s="227" t="s">
        <v>86</v>
      </c>
      <c r="AY367" s="20" t="s">
        <v>146</v>
      </c>
      <c r="BE367" s="228">
        <f>IF(N367="základní",J367,0)</f>
        <v>0</v>
      </c>
      <c r="BF367" s="228">
        <f>IF(N367="snížená",J367,0)</f>
        <v>0</v>
      </c>
      <c r="BG367" s="228">
        <f>IF(N367="zákl. přenesená",J367,0)</f>
        <v>0</v>
      </c>
      <c r="BH367" s="228">
        <f>IF(N367="sníž. přenesená",J367,0)</f>
        <v>0</v>
      </c>
      <c r="BI367" s="228">
        <f>IF(N367="nulová",J367,0)</f>
        <v>0</v>
      </c>
      <c r="BJ367" s="20" t="s">
        <v>80</v>
      </c>
      <c r="BK367" s="228">
        <f>ROUND(I367*H367,2)</f>
        <v>0</v>
      </c>
      <c r="BL367" s="20" t="s">
        <v>153</v>
      </c>
      <c r="BM367" s="227" t="s">
        <v>439</v>
      </c>
    </row>
    <row r="368" s="2" customFormat="1">
      <c r="A368" s="41"/>
      <c r="B368" s="42"/>
      <c r="C368" s="43"/>
      <c r="D368" s="229" t="s">
        <v>154</v>
      </c>
      <c r="E368" s="43"/>
      <c r="F368" s="230" t="s">
        <v>438</v>
      </c>
      <c r="G368" s="43"/>
      <c r="H368" s="43"/>
      <c r="I368" s="231"/>
      <c r="J368" s="43"/>
      <c r="K368" s="43"/>
      <c r="L368" s="47"/>
      <c r="M368" s="232"/>
      <c r="N368" s="233"/>
      <c r="O368" s="87"/>
      <c r="P368" s="87"/>
      <c r="Q368" s="87"/>
      <c r="R368" s="87"/>
      <c r="S368" s="87"/>
      <c r="T368" s="88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T368" s="20" t="s">
        <v>154</v>
      </c>
      <c r="AU368" s="20" t="s">
        <v>86</v>
      </c>
    </row>
    <row r="369" s="2" customFormat="1">
      <c r="A369" s="41"/>
      <c r="B369" s="42"/>
      <c r="C369" s="43"/>
      <c r="D369" s="234" t="s">
        <v>155</v>
      </c>
      <c r="E369" s="43"/>
      <c r="F369" s="235" t="s">
        <v>440</v>
      </c>
      <c r="G369" s="43"/>
      <c r="H369" s="43"/>
      <c r="I369" s="231"/>
      <c r="J369" s="43"/>
      <c r="K369" s="43"/>
      <c r="L369" s="47"/>
      <c r="M369" s="232"/>
      <c r="N369" s="233"/>
      <c r="O369" s="87"/>
      <c r="P369" s="87"/>
      <c r="Q369" s="87"/>
      <c r="R369" s="87"/>
      <c r="S369" s="87"/>
      <c r="T369" s="88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T369" s="20" t="s">
        <v>155</v>
      </c>
      <c r="AU369" s="20" t="s">
        <v>86</v>
      </c>
    </row>
    <row r="370" s="14" customFormat="1">
      <c r="A370" s="14"/>
      <c r="B370" s="247"/>
      <c r="C370" s="248"/>
      <c r="D370" s="229" t="s">
        <v>157</v>
      </c>
      <c r="E370" s="249" t="s">
        <v>19</v>
      </c>
      <c r="F370" s="250" t="s">
        <v>441</v>
      </c>
      <c r="G370" s="248"/>
      <c r="H370" s="249" t="s">
        <v>19</v>
      </c>
      <c r="I370" s="251"/>
      <c r="J370" s="248"/>
      <c r="K370" s="248"/>
      <c r="L370" s="252"/>
      <c r="M370" s="253"/>
      <c r="N370" s="254"/>
      <c r="O370" s="254"/>
      <c r="P370" s="254"/>
      <c r="Q370" s="254"/>
      <c r="R370" s="254"/>
      <c r="S370" s="254"/>
      <c r="T370" s="255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6" t="s">
        <v>157</v>
      </c>
      <c r="AU370" s="256" t="s">
        <v>86</v>
      </c>
      <c r="AV370" s="14" t="s">
        <v>80</v>
      </c>
      <c r="AW370" s="14" t="s">
        <v>33</v>
      </c>
      <c r="AX370" s="14" t="s">
        <v>73</v>
      </c>
      <c r="AY370" s="256" t="s">
        <v>146</v>
      </c>
    </row>
    <row r="371" s="14" customFormat="1">
      <c r="A371" s="14"/>
      <c r="B371" s="247"/>
      <c r="C371" s="248"/>
      <c r="D371" s="229" t="s">
        <v>157</v>
      </c>
      <c r="E371" s="249" t="s">
        <v>19</v>
      </c>
      <c r="F371" s="250" t="s">
        <v>442</v>
      </c>
      <c r="G371" s="248"/>
      <c r="H371" s="249" t="s">
        <v>19</v>
      </c>
      <c r="I371" s="251"/>
      <c r="J371" s="248"/>
      <c r="K371" s="248"/>
      <c r="L371" s="252"/>
      <c r="M371" s="253"/>
      <c r="N371" s="254"/>
      <c r="O371" s="254"/>
      <c r="P371" s="254"/>
      <c r="Q371" s="254"/>
      <c r="R371" s="254"/>
      <c r="S371" s="254"/>
      <c r="T371" s="255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6" t="s">
        <v>157</v>
      </c>
      <c r="AU371" s="256" t="s">
        <v>86</v>
      </c>
      <c r="AV371" s="14" t="s">
        <v>80</v>
      </c>
      <c r="AW371" s="14" t="s">
        <v>33</v>
      </c>
      <c r="AX371" s="14" t="s">
        <v>73</v>
      </c>
      <c r="AY371" s="256" t="s">
        <v>146</v>
      </c>
    </row>
    <row r="372" s="13" customFormat="1">
      <c r="A372" s="13"/>
      <c r="B372" s="236"/>
      <c r="C372" s="237"/>
      <c r="D372" s="229" t="s">
        <v>157</v>
      </c>
      <c r="E372" s="238" t="s">
        <v>19</v>
      </c>
      <c r="F372" s="239" t="s">
        <v>443</v>
      </c>
      <c r="G372" s="237"/>
      <c r="H372" s="240">
        <v>57.243000000000002</v>
      </c>
      <c r="I372" s="241"/>
      <c r="J372" s="237"/>
      <c r="K372" s="237"/>
      <c r="L372" s="242"/>
      <c r="M372" s="243"/>
      <c r="N372" s="244"/>
      <c r="O372" s="244"/>
      <c r="P372" s="244"/>
      <c r="Q372" s="244"/>
      <c r="R372" s="244"/>
      <c r="S372" s="244"/>
      <c r="T372" s="245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6" t="s">
        <v>157</v>
      </c>
      <c r="AU372" s="246" t="s">
        <v>86</v>
      </c>
      <c r="AV372" s="13" t="s">
        <v>86</v>
      </c>
      <c r="AW372" s="13" t="s">
        <v>33</v>
      </c>
      <c r="AX372" s="13" t="s">
        <v>73</v>
      </c>
      <c r="AY372" s="246" t="s">
        <v>146</v>
      </c>
    </row>
    <row r="373" s="15" customFormat="1">
      <c r="A373" s="15"/>
      <c r="B373" s="257"/>
      <c r="C373" s="258"/>
      <c r="D373" s="229" t="s">
        <v>157</v>
      </c>
      <c r="E373" s="259" t="s">
        <v>19</v>
      </c>
      <c r="F373" s="260" t="s">
        <v>161</v>
      </c>
      <c r="G373" s="258"/>
      <c r="H373" s="261">
        <v>57.243000000000002</v>
      </c>
      <c r="I373" s="262"/>
      <c r="J373" s="258"/>
      <c r="K373" s="258"/>
      <c r="L373" s="263"/>
      <c r="M373" s="264"/>
      <c r="N373" s="265"/>
      <c r="O373" s="265"/>
      <c r="P373" s="265"/>
      <c r="Q373" s="265"/>
      <c r="R373" s="265"/>
      <c r="S373" s="265"/>
      <c r="T373" s="266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67" t="s">
        <v>157</v>
      </c>
      <c r="AU373" s="267" t="s">
        <v>86</v>
      </c>
      <c r="AV373" s="15" t="s">
        <v>153</v>
      </c>
      <c r="AW373" s="15" t="s">
        <v>33</v>
      </c>
      <c r="AX373" s="15" t="s">
        <v>80</v>
      </c>
      <c r="AY373" s="267" t="s">
        <v>146</v>
      </c>
    </row>
    <row r="374" s="2" customFormat="1" ht="33" customHeight="1">
      <c r="A374" s="41"/>
      <c r="B374" s="42"/>
      <c r="C374" s="216" t="s">
        <v>300</v>
      </c>
      <c r="D374" s="216" t="s">
        <v>148</v>
      </c>
      <c r="E374" s="217" t="s">
        <v>444</v>
      </c>
      <c r="F374" s="218" t="s">
        <v>445</v>
      </c>
      <c r="G374" s="219" t="s">
        <v>151</v>
      </c>
      <c r="H374" s="220">
        <v>1254</v>
      </c>
      <c r="I374" s="221"/>
      <c r="J374" s="222">
        <f>ROUND(I374*H374,2)</f>
        <v>0</v>
      </c>
      <c r="K374" s="218" t="s">
        <v>152</v>
      </c>
      <c r="L374" s="47"/>
      <c r="M374" s="223" t="s">
        <v>19</v>
      </c>
      <c r="N374" s="224" t="s">
        <v>44</v>
      </c>
      <c r="O374" s="87"/>
      <c r="P374" s="225">
        <f>O374*H374</f>
        <v>0</v>
      </c>
      <c r="Q374" s="225">
        <v>0</v>
      </c>
      <c r="R374" s="225">
        <f>Q374*H374</f>
        <v>0</v>
      </c>
      <c r="S374" s="225">
        <v>0</v>
      </c>
      <c r="T374" s="226">
        <f>S374*H374</f>
        <v>0</v>
      </c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R374" s="227" t="s">
        <v>153</v>
      </c>
      <c r="AT374" s="227" t="s">
        <v>148</v>
      </c>
      <c r="AU374" s="227" t="s">
        <v>86</v>
      </c>
      <c r="AY374" s="20" t="s">
        <v>146</v>
      </c>
      <c r="BE374" s="228">
        <f>IF(N374="základní",J374,0)</f>
        <v>0</v>
      </c>
      <c r="BF374" s="228">
        <f>IF(N374="snížená",J374,0)</f>
        <v>0</v>
      </c>
      <c r="BG374" s="228">
        <f>IF(N374="zákl. přenesená",J374,0)</f>
        <v>0</v>
      </c>
      <c r="BH374" s="228">
        <f>IF(N374="sníž. přenesená",J374,0)</f>
        <v>0</v>
      </c>
      <c r="BI374" s="228">
        <f>IF(N374="nulová",J374,0)</f>
        <v>0</v>
      </c>
      <c r="BJ374" s="20" t="s">
        <v>80</v>
      </c>
      <c r="BK374" s="228">
        <f>ROUND(I374*H374,2)</f>
        <v>0</v>
      </c>
      <c r="BL374" s="20" t="s">
        <v>153</v>
      </c>
      <c r="BM374" s="227" t="s">
        <v>446</v>
      </c>
    </row>
    <row r="375" s="2" customFormat="1">
      <c r="A375" s="41"/>
      <c r="B375" s="42"/>
      <c r="C375" s="43"/>
      <c r="D375" s="229" t="s">
        <v>154</v>
      </c>
      <c r="E375" s="43"/>
      <c r="F375" s="230" t="s">
        <v>445</v>
      </c>
      <c r="G375" s="43"/>
      <c r="H375" s="43"/>
      <c r="I375" s="231"/>
      <c r="J375" s="43"/>
      <c r="K375" s="43"/>
      <c r="L375" s="47"/>
      <c r="M375" s="232"/>
      <c r="N375" s="233"/>
      <c r="O375" s="87"/>
      <c r="P375" s="87"/>
      <c r="Q375" s="87"/>
      <c r="R375" s="87"/>
      <c r="S375" s="87"/>
      <c r="T375" s="88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T375" s="20" t="s">
        <v>154</v>
      </c>
      <c r="AU375" s="20" t="s">
        <v>86</v>
      </c>
    </row>
    <row r="376" s="2" customFormat="1">
      <c r="A376" s="41"/>
      <c r="B376" s="42"/>
      <c r="C376" s="43"/>
      <c r="D376" s="234" t="s">
        <v>155</v>
      </c>
      <c r="E376" s="43"/>
      <c r="F376" s="235" t="s">
        <v>447</v>
      </c>
      <c r="G376" s="43"/>
      <c r="H376" s="43"/>
      <c r="I376" s="231"/>
      <c r="J376" s="43"/>
      <c r="K376" s="43"/>
      <c r="L376" s="47"/>
      <c r="M376" s="232"/>
      <c r="N376" s="233"/>
      <c r="O376" s="87"/>
      <c r="P376" s="87"/>
      <c r="Q376" s="87"/>
      <c r="R376" s="87"/>
      <c r="S376" s="87"/>
      <c r="T376" s="88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T376" s="20" t="s">
        <v>155</v>
      </c>
      <c r="AU376" s="20" t="s">
        <v>86</v>
      </c>
    </row>
    <row r="377" s="13" customFormat="1">
      <c r="A377" s="13"/>
      <c r="B377" s="236"/>
      <c r="C377" s="237"/>
      <c r="D377" s="229" t="s">
        <v>157</v>
      </c>
      <c r="E377" s="238" t="s">
        <v>19</v>
      </c>
      <c r="F377" s="239" t="s">
        <v>448</v>
      </c>
      <c r="G377" s="237"/>
      <c r="H377" s="240">
        <v>1254</v>
      </c>
      <c r="I377" s="241"/>
      <c r="J377" s="237"/>
      <c r="K377" s="237"/>
      <c r="L377" s="242"/>
      <c r="M377" s="243"/>
      <c r="N377" s="244"/>
      <c r="O377" s="244"/>
      <c r="P377" s="244"/>
      <c r="Q377" s="244"/>
      <c r="R377" s="244"/>
      <c r="S377" s="244"/>
      <c r="T377" s="245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6" t="s">
        <v>157</v>
      </c>
      <c r="AU377" s="246" t="s">
        <v>86</v>
      </c>
      <c r="AV377" s="13" t="s">
        <v>86</v>
      </c>
      <c r="AW377" s="13" t="s">
        <v>33</v>
      </c>
      <c r="AX377" s="13" t="s">
        <v>73</v>
      </c>
      <c r="AY377" s="246" t="s">
        <v>146</v>
      </c>
    </row>
    <row r="378" s="14" customFormat="1">
      <c r="A378" s="14"/>
      <c r="B378" s="247"/>
      <c r="C378" s="248"/>
      <c r="D378" s="229" t="s">
        <v>157</v>
      </c>
      <c r="E378" s="249" t="s">
        <v>19</v>
      </c>
      <c r="F378" s="250" t="s">
        <v>449</v>
      </c>
      <c r="G378" s="248"/>
      <c r="H378" s="249" t="s">
        <v>19</v>
      </c>
      <c r="I378" s="251"/>
      <c r="J378" s="248"/>
      <c r="K378" s="248"/>
      <c r="L378" s="252"/>
      <c r="M378" s="253"/>
      <c r="N378" s="254"/>
      <c r="O378" s="254"/>
      <c r="P378" s="254"/>
      <c r="Q378" s="254"/>
      <c r="R378" s="254"/>
      <c r="S378" s="254"/>
      <c r="T378" s="255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6" t="s">
        <v>157</v>
      </c>
      <c r="AU378" s="256" t="s">
        <v>86</v>
      </c>
      <c r="AV378" s="14" t="s">
        <v>80</v>
      </c>
      <c r="AW378" s="14" t="s">
        <v>33</v>
      </c>
      <c r="AX378" s="14" t="s">
        <v>73</v>
      </c>
      <c r="AY378" s="256" t="s">
        <v>146</v>
      </c>
    </row>
    <row r="379" s="15" customFormat="1">
      <c r="A379" s="15"/>
      <c r="B379" s="257"/>
      <c r="C379" s="258"/>
      <c r="D379" s="229" t="s">
        <v>157</v>
      </c>
      <c r="E379" s="259" t="s">
        <v>19</v>
      </c>
      <c r="F379" s="260" t="s">
        <v>161</v>
      </c>
      <c r="G379" s="258"/>
      <c r="H379" s="261">
        <v>1254</v>
      </c>
      <c r="I379" s="262"/>
      <c r="J379" s="258"/>
      <c r="K379" s="258"/>
      <c r="L379" s="263"/>
      <c r="M379" s="264"/>
      <c r="N379" s="265"/>
      <c r="O379" s="265"/>
      <c r="P379" s="265"/>
      <c r="Q379" s="265"/>
      <c r="R379" s="265"/>
      <c r="S379" s="265"/>
      <c r="T379" s="266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67" t="s">
        <v>157</v>
      </c>
      <c r="AU379" s="267" t="s">
        <v>86</v>
      </c>
      <c r="AV379" s="15" t="s">
        <v>153</v>
      </c>
      <c r="AW379" s="15" t="s">
        <v>33</v>
      </c>
      <c r="AX379" s="15" t="s">
        <v>80</v>
      </c>
      <c r="AY379" s="267" t="s">
        <v>146</v>
      </c>
    </row>
    <row r="380" s="2" customFormat="1" ht="24.15" customHeight="1">
      <c r="A380" s="41"/>
      <c r="B380" s="42"/>
      <c r="C380" s="279" t="s">
        <v>450</v>
      </c>
      <c r="D380" s="279" t="s">
        <v>325</v>
      </c>
      <c r="E380" s="280" t="s">
        <v>451</v>
      </c>
      <c r="F380" s="281" t="s">
        <v>452</v>
      </c>
      <c r="G380" s="282" t="s">
        <v>151</v>
      </c>
      <c r="H380" s="283">
        <v>1485.3630000000001</v>
      </c>
      <c r="I380" s="284"/>
      <c r="J380" s="285">
        <f>ROUND(I380*H380,2)</f>
        <v>0</v>
      </c>
      <c r="K380" s="281" t="s">
        <v>152</v>
      </c>
      <c r="L380" s="286"/>
      <c r="M380" s="287" t="s">
        <v>19</v>
      </c>
      <c r="N380" s="288" t="s">
        <v>44</v>
      </c>
      <c r="O380" s="87"/>
      <c r="P380" s="225">
        <f>O380*H380</f>
        <v>0</v>
      </c>
      <c r="Q380" s="225">
        <v>0</v>
      </c>
      <c r="R380" s="225">
        <f>Q380*H380</f>
        <v>0</v>
      </c>
      <c r="S380" s="225">
        <v>0</v>
      </c>
      <c r="T380" s="226">
        <f>S380*H380</f>
        <v>0</v>
      </c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R380" s="227" t="s">
        <v>173</v>
      </c>
      <c r="AT380" s="227" t="s">
        <v>325</v>
      </c>
      <c r="AU380" s="227" t="s">
        <v>86</v>
      </c>
      <c r="AY380" s="20" t="s">
        <v>146</v>
      </c>
      <c r="BE380" s="228">
        <f>IF(N380="základní",J380,0)</f>
        <v>0</v>
      </c>
      <c r="BF380" s="228">
        <f>IF(N380="snížená",J380,0)</f>
        <v>0</v>
      </c>
      <c r="BG380" s="228">
        <f>IF(N380="zákl. přenesená",J380,0)</f>
        <v>0</v>
      </c>
      <c r="BH380" s="228">
        <f>IF(N380="sníž. přenesená",J380,0)</f>
        <v>0</v>
      </c>
      <c r="BI380" s="228">
        <f>IF(N380="nulová",J380,0)</f>
        <v>0</v>
      </c>
      <c r="BJ380" s="20" t="s">
        <v>80</v>
      </c>
      <c r="BK380" s="228">
        <f>ROUND(I380*H380,2)</f>
        <v>0</v>
      </c>
      <c r="BL380" s="20" t="s">
        <v>153</v>
      </c>
      <c r="BM380" s="227" t="s">
        <v>453</v>
      </c>
    </row>
    <row r="381" s="2" customFormat="1">
      <c r="A381" s="41"/>
      <c r="B381" s="42"/>
      <c r="C381" s="43"/>
      <c r="D381" s="229" t="s">
        <v>154</v>
      </c>
      <c r="E381" s="43"/>
      <c r="F381" s="230" t="s">
        <v>452</v>
      </c>
      <c r="G381" s="43"/>
      <c r="H381" s="43"/>
      <c r="I381" s="231"/>
      <c r="J381" s="43"/>
      <c r="K381" s="43"/>
      <c r="L381" s="47"/>
      <c r="M381" s="232"/>
      <c r="N381" s="233"/>
      <c r="O381" s="87"/>
      <c r="P381" s="87"/>
      <c r="Q381" s="87"/>
      <c r="R381" s="87"/>
      <c r="S381" s="87"/>
      <c r="T381" s="88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T381" s="20" t="s">
        <v>154</v>
      </c>
      <c r="AU381" s="20" t="s">
        <v>86</v>
      </c>
    </row>
    <row r="382" s="2" customFormat="1" ht="37.8" customHeight="1">
      <c r="A382" s="41"/>
      <c r="B382" s="42"/>
      <c r="C382" s="216" t="s">
        <v>309</v>
      </c>
      <c r="D382" s="216" t="s">
        <v>148</v>
      </c>
      <c r="E382" s="217" t="s">
        <v>454</v>
      </c>
      <c r="F382" s="218" t="s">
        <v>455</v>
      </c>
      <c r="G382" s="219" t="s">
        <v>179</v>
      </c>
      <c r="H382" s="220">
        <v>412.10000000000002</v>
      </c>
      <c r="I382" s="221"/>
      <c r="J382" s="222">
        <f>ROUND(I382*H382,2)</f>
        <v>0</v>
      </c>
      <c r="K382" s="218" t="s">
        <v>152</v>
      </c>
      <c r="L382" s="47"/>
      <c r="M382" s="223" t="s">
        <v>19</v>
      </c>
      <c r="N382" s="224" t="s">
        <v>44</v>
      </c>
      <c r="O382" s="87"/>
      <c r="P382" s="225">
        <f>O382*H382</f>
        <v>0</v>
      </c>
      <c r="Q382" s="225">
        <v>0</v>
      </c>
      <c r="R382" s="225">
        <f>Q382*H382</f>
        <v>0</v>
      </c>
      <c r="S382" s="225">
        <v>0</v>
      </c>
      <c r="T382" s="226">
        <f>S382*H382</f>
        <v>0</v>
      </c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R382" s="227" t="s">
        <v>153</v>
      </c>
      <c r="AT382" s="227" t="s">
        <v>148</v>
      </c>
      <c r="AU382" s="227" t="s">
        <v>86</v>
      </c>
      <c r="AY382" s="20" t="s">
        <v>146</v>
      </c>
      <c r="BE382" s="228">
        <f>IF(N382="základní",J382,0)</f>
        <v>0</v>
      </c>
      <c r="BF382" s="228">
        <f>IF(N382="snížená",J382,0)</f>
        <v>0</v>
      </c>
      <c r="BG382" s="228">
        <f>IF(N382="zákl. přenesená",J382,0)</f>
        <v>0</v>
      </c>
      <c r="BH382" s="228">
        <f>IF(N382="sníž. přenesená",J382,0)</f>
        <v>0</v>
      </c>
      <c r="BI382" s="228">
        <f>IF(N382="nulová",J382,0)</f>
        <v>0</v>
      </c>
      <c r="BJ382" s="20" t="s">
        <v>80</v>
      </c>
      <c r="BK382" s="228">
        <f>ROUND(I382*H382,2)</f>
        <v>0</v>
      </c>
      <c r="BL382" s="20" t="s">
        <v>153</v>
      </c>
      <c r="BM382" s="227" t="s">
        <v>456</v>
      </c>
    </row>
    <row r="383" s="2" customFormat="1">
      <c r="A383" s="41"/>
      <c r="B383" s="42"/>
      <c r="C383" s="43"/>
      <c r="D383" s="229" t="s">
        <v>154</v>
      </c>
      <c r="E383" s="43"/>
      <c r="F383" s="230" t="s">
        <v>455</v>
      </c>
      <c r="G383" s="43"/>
      <c r="H383" s="43"/>
      <c r="I383" s="231"/>
      <c r="J383" s="43"/>
      <c r="K383" s="43"/>
      <c r="L383" s="47"/>
      <c r="M383" s="232"/>
      <c r="N383" s="233"/>
      <c r="O383" s="87"/>
      <c r="P383" s="87"/>
      <c r="Q383" s="87"/>
      <c r="R383" s="87"/>
      <c r="S383" s="87"/>
      <c r="T383" s="88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T383" s="20" t="s">
        <v>154</v>
      </c>
      <c r="AU383" s="20" t="s">
        <v>86</v>
      </c>
    </row>
    <row r="384" s="2" customFormat="1">
      <c r="A384" s="41"/>
      <c r="B384" s="42"/>
      <c r="C384" s="43"/>
      <c r="D384" s="234" t="s">
        <v>155</v>
      </c>
      <c r="E384" s="43"/>
      <c r="F384" s="235" t="s">
        <v>457</v>
      </c>
      <c r="G384" s="43"/>
      <c r="H384" s="43"/>
      <c r="I384" s="231"/>
      <c r="J384" s="43"/>
      <c r="K384" s="43"/>
      <c r="L384" s="47"/>
      <c r="M384" s="232"/>
      <c r="N384" s="233"/>
      <c r="O384" s="87"/>
      <c r="P384" s="87"/>
      <c r="Q384" s="87"/>
      <c r="R384" s="87"/>
      <c r="S384" s="87"/>
      <c r="T384" s="88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T384" s="20" t="s">
        <v>155</v>
      </c>
      <c r="AU384" s="20" t="s">
        <v>86</v>
      </c>
    </row>
    <row r="385" s="13" customFormat="1">
      <c r="A385" s="13"/>
      <c r="B385" s="236"/>
      <c r="C385" s="237"/>
      <c r="D385" s="229" t="s">
        <v>157</v>
      </c>
      <c r="E385" s="238" t="s">
        <v>19</v>
      </c>
      <c r="F385" s="239" t="s">
        <v>458</v>
      </c>
      <c r="G385" s="237"/>
      <c r="H385" s="240">
        <v>327.10000000000002</v>
      </c>
      <c r="I385" s="241"/>
      <c r="J385" s="237"/>
      <c r="K385" s="237"/>
      <c r="L385" s="242"/>
      <c r="M385" s="243"/>
      <c r="N385" s="244"/>
      <c r="O385" s="244"/>
      <c r="P385" s="244"/>
      <c r="Q385" s="244"/>
      <c r="R385" s="244"/>
      <c r="S385" s="244"/>
      <c r="T385" s="245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6" t="s">
        <v>157</v>
      </c>
      <c r="AU385" s="246" t="s">
        <v>86</v>
      </c>
      <c r="AV385" s="13" t="s">
        <v>86</v>
      </c>
      <c r="AW385" s="13" t="s">
        <v>33</v>
      </c>
      <c r="AX385" s="13" t="s">
        <v>73</v>
      </c>
      <c r="AY385" s="246" t="s">
        <v>146</v>
      </c>
    </row>
    <row r="386" s="13" customFormat="1">
      <c r="A386" s="13"/>
      <c r="B386" s="236"/>
      <c r="C386" s="237"/>
      <c r="D386" s="229" t="s">
        <v>157</v>
      </c>
      <c r="E386" s="238" t="s">
        <v>19</v>
      </c>
      <c r="F386" s="239" t="s">
        <v>459</v>
      </c>
      <c r="G386" s="237"/>
      <c r="H386" s="240">
        <v>85</v>
      </c>
      <c r="I386" s="241"/>
      <c r="J386" s="237"/>
      <c r="K386" s="237"/>
      <c r="L386" s="242"/>
      <c r="M386" s="243"/>
      <c r="N386" s="244"/>
      <c r="O386" s="244"/>
      <c r="P386" s="244"/>
      <c r="Q386" s="244"/>
      <c r="R386" s="244"/>
      <c r="S386" s="244"/>
      <c r="T386" s="245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6" t="s">
        <v>157</v>
      </c>
      <c r="AU386" s="246" t="s">
        <v>86</v>
      </c>
      <c r="AV386" s="13" t="s">
        <v>86</v>
      </c>
      <c r="AW386" s="13" t="s">
        <v>33</v>
      </c>
      <c r="AX386" s="13" t="s">
        <v>73</v>
      </c>
      <c r="AY386" s="246" t="s">
        <v>146</v>
      </c>
    </row>
    <row r="387" s="15" customFormat="1">
      <c r="A387" s="15"/>
      <c r="B387" s="257"/>
      <c r="C387" s="258"/>
      <c r="D387" s="229" t="s">
        <v>157</v>
      </c>
      <c r="E387" s="259" t="s">
        <v>19</v>
      </c>
      <c r="F387" s="260" t="s">
        <v>161</v>
      </c>
      <c r="G387" s="258"/>
      <c r="H387" s="261">
        <v>412.10000000000002</v>
      </c>
      <c r="I387" s="262"/>
      <c r="J387" s="258"/>
      <c r="K387" s="258"/>
      <c r="L387" s="263"/>
      <c r="M387" s="264"/>
      <c r="N387" s="265"/>
      <c r="O387" s="265"/>
      <c r="P387" s="265"/>
      <c r="Q387" s="265"/>
      <c r="R387" s="265"/>
      <c r="S387" s="265"/>
      <c r="T387" s="266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67" t="s">
        <v>157</v>
      </c>
      <c r="AU387" s="267" t="s">
        <v>86</v>
      </c>
      <c r="AV387" s="15" t="s">
        <v>153</v>
      </c>
      <c r="AW387" s="15" t="s">
        <v>33</v>
      </c>
      <c r="AX387" s="15" t="s">
        <v>80</v>
      </c>
      <c r="AY387" s="267" t="s">
        <v>146</v>
      </c>
    </row>
    <row r="388" s="2" customFormat="1" ht="24.15" customHeight="1">
      <c r="A388" s="41"/>
      <c r="B388" s="42"/>
      <c r="C388" s="216" t="s">
        <v>460</v>
      </c>
      <c r="D388" s="216" t="s">
        <v>148</v>
      </c>
      <c r="E388" s="217" t="s">
        <v>461</v>
      </c>
      <c r="F388" s="218" t="s">
        <v>462</v>
      </c>
      <c r="G388" s="219" t="s">
        <v>151</v>
      </c>
      <c r="H388" s="220">
        <v>3417.6799999999998</v>
      </c>
      <c r="I388" s="221"/>
      <c r="J388" s="222">
        <f>ROUND(I388*H388,2)</f>
        <v>0</v>
      </c>
      <c r="K388" s="218" t="s">
        <v>152</v>
      </c>
      <c r="L388" s="47"/>
      <c r="M388" s="223" t="s">
        <v>19</v>
      </c>
      <c r="N388" s="224" t="s">
        <v>44</v>
      </c>
      <c r="O388" s="87"/>
      <c r="P388" s="225">
        <f>O388*H388</f>
        <v>0</v>
      </c>
      <c r="Q388" s="225">
        <v>0</v>
      </c>
      <c r="R388" s="225">
        <f>Q388*H388</f>
        <v>0</v>
      </c>
      <c r="S388" s="225">
        <v>0</v>
      </c>
      <c r="T388" s="226">
        <f>S388*H388</f>
        <v>0</v>
      </c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R388" s="227" t="s">
        <v>153</v>
      </c>
      <c r="AT388" s="227" t="s">
        <v>148</v>
      </c>
      <c r="AU388" s="227" t="s">
        <v>86</v>
      </c>
      <c r="AY388" s="20" t="s">
        <v>146</v>
      </c>
      <c r="BE388" s="228">
        <f>IF(N388="základní",J388,0)</f>
        <v>0</v>
      </c>
      <c r="BF388" s="228">
        <f>IF(N388="snížená",J388,0)</f>
        <v>0</v>
      </c>
      <c r="BG388" s="228">
        <f>IF(N388="zákl. přenesená",J388,0)</f>
        <v>0</v>
      </c>
      <c r="BH388" s="228">
        <f>IF(N388="sníž. přenesená",J388,0)</f>
        <v>0</v>
      </c>
      <c r="BI388" s="228">
        <f>IF(N388="nulová",J388,0)</f>
        <v>0</v>
      </c>
      <c r="BJ388" s="20" t="s">
        <v>80</v>
      </c>
      <c r="BK388" s="228">
        <f>ROUND(I388*H388,2)</f>
        <v>0</v>
      </c>
      <c r="BL388" s="20" t="s">
        <v>153</v>
      </c>
      <c r="BM388" s="227" t="s">
        <v>463</v>
      </c>
    </row>
    <row r="389" s="2" customFormat="1">
      <c r="A389" s="41"/>
      <c r="B389" s="42"/>
      <c r="C389" s="43"/>
      <c r="D389" s="229" t="s">
        <v>154</v>
      </c>
      <c r="E389" s="43"/>
      <c r="F389" s="230" t="s">
        <v>462</v>
      </c>
      <c r="G389" s="43"/>
      <c r="H389" s="43"/>
      <c r="I389" s="231"/>
      <c r="J389" s="43"/>
      <c r="K389" s="43"/>
      <c r="L389" s="47"/>
      <c r="M389" s="232"/>
      <c r="N389" s="233"/>
      <c r="O389" s="87"/>
      <c r="P389" s="87"/>
      <c r="Q389" s="87"/>
      <c r="R389" s="87"/>
      <c r="S389" s="87"/>
      <c r="T389" s="88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T389" s="20" t="s">
        <v>154</v>
      </c>
      <c r="AU389" s="20" t="s">
        <v>86</v>
      </c>
    </row>
    <row r="390" s="2" customFormat="1">
      <c r="A390" s="41"/>
      <c r="B390" s="42"/>
      <c r="C390" s="43"/>
      <c r="D390" s="234" t="s">
        <v>155</v>
      </c>
      <c r="E390" s="43"/>
      <c r="F390" s="235" t="s">
        <v>464</v>
      </c>
      <c r="G390" s="43"/>
      <c r="H390" s="43"/>
      <c r="I390" s="231"/>
      <c r="J390" s="43"/>
      <c r="K390" s="43"/>
      <c r="L390" s="47"/>
      <c r="M390" s="232"/>
      <c r="N390" s="233"/>
      <c r="O390" s="87"/>
      <c r="P390" s="87"/>
      <c r="Q390" s="87"/>
      <c r="R390" s="87"/>
      <c r="S390" s="87"/>
      <c r="T390" s="88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T390" s="20" t="s">
        <v>155</v>
      </c>
      <c r="AU390" s="20" t="s">
        <v>86</v>
      </c>
    </row>
    <row r="391" s="13" customFormat="1">
      <c r="A391" s="13"/>
      <c r="B391" s="236"/>
      <c r="C391" s="237"/>
      <c r="D391" s="229" t="s">
        <v>157</v>
      </c>
      <c r="E391" s="238" t="s">
        <v>19</v>
      </c>
      <c r="F391" s="239" t="s">
        <v>465</v>
      </c>
      <c r="G391" s="237"/>
      <c r="H391" s="240">
        <v>3417.6799999999998</v>
      </c>
      <c r="I391" s="241"/>
      <c r="J391" s="237"/>
      <c r="K391" s="237"/>
      <c r="L391" s="242"/>
      <c r="M391" s="243"/>
      <c r="N391" s="244"/>
      <c r="O391" s="244"/>
      <c r="P391" s="244"/>
      <c r="Q391" s="244"/>
      <c r="R391" s="244"/>
      <c r="S391" s="244"/>
      <c r="T391" s="245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6" t="s">
        <v>157</v>
      </c>
      <c r="AU391" s="246" t="s">
        <v>86</v>
      </c>
      <c r="AV391" s="13" t="s">
        <v>86</v>
      </c>
      <c r="AW391" s="13" t="s">
        <v>33</v>
      </c>
      <c r="AX391" s="13" t="s">
        <v>73</v>
      </c>
      <c r="AY391" s="246" t="s">
        <v>146</v>
      </c>
    </row>
    <row r="392" s="15" customFormat="1">
      <c r="A392" s="15"/>
      <c r="B392" s="257"/>
      <c r="C392" s="258"/>
      <c r="D392" s="229" t="s">
        <v>157</v>
      </c>
      <c r="E392" s="259" t="s">
        <v>19</v>
      </c>
      <c r="F392" s="260" t="s">
        <v>161</v>
      </c>
      <c r="G392" s="258"/>
      <c r="H392" s="261">
        <v>3417.6799999999998</v>
      </c>
      <c r="I392" s="262"/>
      <c r="J392" s="258"/>
      <c r="K392" s="258"/>
      <c r="L392" s="263"/>
      <c r="M392" s="264"/>
      <c r="N392" s="265"/>
      <c r="O392" s="265"/>
      <c r="P392" s="265"/>
      <c r="Q392" s="265"/>
      <c r="R392" s="265"/>
      <c r="S392" s="265"/>
      <c r="T392" s="266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T392" s="267" t="s">
        <v>157</v>
      </c>
      <c r="AU392" s="267" t="s">
        <v>86</v>
      </c>
      <c r="AV392" s="15" t="s">
        <v>153</v>
      </c>
      <c r="AW392" s="15" t="s">
        <v>33</v>
      </c>
      <c r="AX392" s="15" t="s">
        <v>80</v>
      </c>
      <c r="AY392" s="267" t="s">
        <v>146</v>
      </c>
    </row>
    <row r="393" s="2" customFormat="1" ht="16.5" customHeight="1">
      <c r="A393" s="41"/>
      <c r="B393" s="42"/>
      <c r="C393" s="279" t="s">
        <v>315</v>
      </c>
      <c r="D393" s="279" t="s">
        <v>325</v>
      </c>
      <c r="E393" s="280" t="s">
        <v>466</v>
      </c>
      <c r="F393" s="281" t="s">
        <v>467</v>
      </c>
      <c r="G393" s="282" t="s">
        <v>151</v>
      </c>
      <c r="H393" s="283">
        <v>3930.3319999999999</v>
      </c>
      <c r="I393" s="284"/>
      <c r="J393" s="285">
        <f>ROUND(I393*H393,2)</f>
        <v>0</v>
      </c>
      <c r="K393" s="281" t="s">
        <v>152</v>
      </c>
      <c r="L393" s="286"/>
      <c r="M393" s="287" t="s">
        <v>19</v>
      </c>
      <c r="N393" s="288" t="s">
        <v>44</v>
      </c>
      <c r="O393" s="87"/>
      <c r="P393" s="225">
        <f>O393*H393</f>
        <v>0</v>
      </c>
      <c r="Q393" s="225">
        <v>0</v>
      </c>
      <c r="R393" s="225">
        <f>Q393*H393</f>
        <v>0</v>
      </c>
      <c r="S393" s="225">
        <v>0</v>
      </c>
      <c r="T393" s="226">
        <f>S393*H393</f>
        <v>0</v>
      </c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R393" s="227" t="s">
        <v>173</v>
      </c>
      <c r="AT393" s="227" t="s">
        <v>325</v>
      </c>
      <c r="AU393" s="227" t="s">
        <v>86</v>
      </c>
      <c r="AY393" s="20" t="s">
        <v>146</v>
      </c>
      <c r="BE393" s="228">
        <f>IF(N393="základní",J393,0)</f>
        <v>0</v>
      </c>
      <c r="BF393" s="228">
        <f>IF(N393="snížená",J393,0)</f>
        <v>0</v>
      </c>
      <c r="BG393" s="228">
        <f>IF(N393="zákl. přenesená",J393,0)</f>
        <v>0</v>
      </c>
      <c r="BH393" s="228">
        <f>IF(N393="sníž. přenesená",J393,0)</f>
        <v>0</v>
      </c>
      <c r="BI393" s="228">
        <f>IF(N393="nulová",J393,0)</f>
        <v>0</v>
      </c>
      <c r="BJ393" s="20" t="s">
        <v>80</v>
      </c>
      <c r="BK393" s="228">
        <f>ROUND(I393*H393,2)</f>
        <v>0</v>
      </c>
      <c r="BL393" s="20" t="s">
        <v>153</v>
      </c>
      <c r="BM393" s="227" t="s">
        <v>468</v>
      </c>
    </row>
    <row r="394" s="2" customFormat="1">
      <c r="A394" s="41"/>
      <c r="B394" s="42"/>
      <c r="C394" s="43"/>
      <c r="D394" s="229" t="s">
        <v>154</v>
      </c>
      <c r="E394" s="43"/>
      <c r="F394" s="230" t="s">
        <v>467</v>
      </c>
      <c r="G394" s="43"/>
      <c r="H394" s="43"/>
      <c r="I394" s="231"/>
      <c r="J394" s="43"/>
      <c r="K394" s="43"/>
      <c r="L394" s="47"/>
      <c r="M394" s="232"/>
      <c r="N394" s="233"/>
      <c r="O394" s="87"/>
      <c r="P394" s="87"/>
      <c r="Q394" s="87"/>
      <c r="R394" s="87"/>
      <c r="S394" s="87"/>
      <c r="T394" s="88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T394" s="20" t="s">
        <v>154</v>
      </c>
      <c r="AU394" s="20" t="s">
        <v>86</v>
      </c>
    </row>
    <row r="395" s="12" customFormat="1" ht="22.8" customHeight="1">
      <c r="A395" s="12"/>
      <c r="B395" s="200"/>
      <c r="C395" s="201"/>
      <c r="D395" s="202" t="s">
        <v>72</v>
      </c>
      <c r="E395" s="214" t="s">
        <v>153</v>
      </c>
      <c r="F395" s="214" t="s">
        <v>469</v>
      </c>
      <c r="G395" s="201"/>
      <c r="H395" s="201"/>
      <c r="I395" s="204"/>
      <c r="J395" s="215">
        <f>BK395</f>
        <v>0</v>
      </c>
      <c r="K395" s="201"/>
      <c r="L395" s="206"/>
      <c r="M395" s="207"/>
      <c r="N395" s="208"/>
      <c r="O395" s="208"/>
      <c r="P395" s="209">
        <f>SUM(P396:P462)</f>
        <v>0</v>
      </c>
      <c r="Q395" s="208"/>
      <c r="R395" s="209">
        <f>SUM(R396:R462)</f>
        <v>0</v>
      </c>
      <c r="S395" s="208"/>
      <c r="T395" s="210">
        <f>SUM(T396:T462)</f>
        <v>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211" t="s">
        <v>80</v>
      </c>
      <c r="AT395" s="212" t="s">
        <v>72</v>
      </c>
      <c r="AU395" s="212" t="s">
        <v>80</v>
      </c>
      <c r="AY395" s="211" t="s">
        <v>146</v>
      </c>
      <c r="BK395" s="213">
        <f>SUM(BK396:BK462)</f>
        <v>0</v>
      </c>
    </row>
    <row r="396" s="2" customFormat="1" ht="24.15" customHeight="1">
      <c r="A396" s="41"/>
      <c r="B396" s="42"/>
      <c r="C396" s="216" t="s">
        <v>470</v>
      </c>
      <c r="D396" s="216" t="s">
        <v>148</v>
      </c>
      <c r="E396" s="217" t="s">
        <v>471</v>
      </c>
      <c r="F396" s="218" t="s">
        <v>472</v>
      </c>
      <c r="G396" s="219" t="s">
        <v>151</v>
      </c>
      <c r="H396" s="220">
        <v>95.420000000000002</v>
      </c>
      <c r="I396" s="221"/>
      <c r="J396" s="222">
        <f>ROUND(I396*H396,2)</f>
        <v>0</v>
      </c>
      <c r="K396" s="218" t="s">
        <v>152</v>
      </c>
      <c r="L396" s="47"/>
      <c r="M396" s="223" t="s">
        <v>19</v>
      </c>
      <c r="N396" s="224" t="s">
        <v>44</v>
      </c>
      <c r="O396" s="87"/>
      <c r="P396" s="225">
        <f>O396*H396</f>
        <v>0</v>
      </c>
      <c r="Q396" s="225">
        <v>0</v>
      </c>
      <c r="R396" s="225">
        <f>Q396*H396</f>
        <v>0</v>
      </c>
      <c r="S396" s="225">
        <v>0</v>
      </c>
      <c r="T396" s="226">
        <f>S396*H396</f>
        <v>0</v>
      </c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R396" s="227" t="s">
        <v>153</v>
      </c>
      <c r="AT396" s="227" t="s">
        <v>148</v>
      </c>
      <c r="AU396" s="227" t="s">
        <v>86</v>
      </c>
      <c r="AY396" s="20" t="s">
        <v>146</v>
      </c>
      <c r="BE396" s="228">
        <f>IF(N396="základní",J396,0)</f>
        <v>0</v>
      </c>
      <c r="BF396" s="228">
        <f>IF(N396="snížená",J396,0)</f>
        <v>0</v>
      </c>
      <c r="BG396" s="228">
        <f>IF(N396="zákl. přenesená",J396,0)</f>
        <v>0</v>
      </c>
      <c r="BH396" s="228">
        <f>IF(N396="sníž. přenesená",J396,0)</f>
        <v>0</v>
      </c>
      <c r="BI396" s="228">
        <f>IF(N396="nulová",J396,0)</f>
        <v>0</v>
      </c>
      <c r="BJ396" s="20" t="s">
        <v>80</v>
      </c>
      <c r="BK396" s="228">
        <f>ROUND(I396*H396,2)</f>
        <v>0</v>
      </c>
      <c r="BL396" s="20" t="s">
        <v>153</v>
      </c>
      <c r="BM396" s="227" t="s">
        <v>473</v>
      </c>
    </row>
    <row r="397" s="2" customFormat="1">
      <c r="A397" s="41"/>
      <c r="B397" s="42"/>
      <c r="C397" s="43"/>
      <c r="D397" s="229" t="s">
        <v>154</v>
      </c>
      <c r="E397" s="43"/>
      <c r="F397" s="230" t="s">
        <v>472</v>
      </c>
      <c r="G397" s="43"/>
      <c r="H397" s="43"/>
      <c r="I397" s="231"/>
      <c r="J397" s="43"/>
      <c r="K397" s="43"/>
      <c r="L397" s="47"/>
      <c r="M397" s="232"/>
      <c r="N397" s="233"/>
      <c r="O397" s="87"/>
      <c r="P397" s="87"/>
      <c r="Q397" s="87"/>
      <c r="R397" s="87"/>
      <c r="S397" s="87"/>
      <c r="T397" s="88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T397" s="20" t="s">
        <v>154</v>
      </c>
      <c r="AU397" s="20" t="s">
        <v>86</v>
      </c>
    </row>
    <row r="398" s="2" customFormat="1">
      <c r="A398" s="41"/>
      <c r="B398" s="42"/>
      <c r="C398" s="43"/>
      <c r="D398" s="234" t="s">
        <v>155</v>
      </c>
      <c r="E398" s="43"/>
      <c r="F398" s="235" t="s">
        <v>474</v>
      </c>
      <c r="G398" s="43"/>
      <c r="H398" s="43"/>
      <c r="I398" s="231"/>
      <c r="J398" s="43"/>
      <c r="K398" s="43"/>
      <c r="L398" s="47"/>
      <c r="M398" s="232"/>
      <c r="N398" s="233"/>
      <c r="O398" s="87"/>
      <c r="P398" s="87"/>
      <c r="Q398" s="87"/>
      <c r="R398" s="87"/>
      <c r="S398" s="87"/>
      <c r="T398" s="88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T398" s="20" t="s">
        <v>155</v>
      </c>
      <c r="AU398" s="20" t="s">
        <v>86</v>
      </c>
    </row>
    <row r="399" s="13" customFormat="1">
      <c r="A399" s="13"/>
      <c r="B399" s="236"/>
      <c r="C399" s="237"/>
      <c r="D399" s="229" t="s">
        <v>157</v>
      </c>
      <c r="E399" s="238" t="s">
        <v>19</v>
      </c>
      <c r="F399" s="239" t="s">
        <v>475</v>
      </c>
      <c r="G399" s="237"/>
      <c r="H399" s="240">
        <v>95.420000000000002</v>
      </c>
      <c r="I399" s="241"/>
      <c r="J399" s="237"/>
      <c r="K399" s="237"/>
      <c r="L399" s="242"/>
      <c r="M399" s="243"/>
      <c r="N399" s="244"/>
      <c r="O399" s="244"/>
      <c r="P399" s="244"/>
      <c r="Q399" s="244"/>
      <c r="R399" s="244"/>
      <c r="S399" s="244"/>
      <c r="T399" s="245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6" t="s">
        <v>157</v>
      </c>
      <c r="AU399" s="246" t="s">
        <v>86</v>
      </c>
      <c r="AV399" s="13" t="s">
        <v>86</v>
      </c>
      <c r="AW399" s="13" t="s">
        <v>33</v>
      </c>
      <c r="AX399" s="13" t="s">
        <v>73</v>
      </c>
      <c r="AY399" s="246" t="s">
        <v>146</v>
      </c>
    </row>
    <row r="400" s="15" customFormat="1">
      <c r="A400" s="15"/>
      <c r="B400" s="257"/>
      <c r="C400" s="258"/>
      <c r="D400" s="229" t="s">
        <v>157</v>
      </c>
      <c r="E400" s="259" t="s">
        <v>19</v>
      </c>
      <c r="F400" s="260" t="s">
        <v>161</v>
      </c>
      <c r="G400" s="258"/>
      <c r="H400" s="261">
        <v>95.420000000000002</v>
      </c>
      <c r="I400" s="262"/>
      <c r="J400" s="258"/>
      <c r="K400" s="258"/>
      <c r="L400" s="263"/>
      <c r="M400" s="264"/>
      <c r="N400" s="265"/>
      <c r="O400" s="265"/>
      <c r="P400" s="265"/>
      <c r="Q400" s="265"/>
      <c r="R400" s="265"/>
      <c r="S400" s="265"/>
      <c r="T400" s="266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67" t="s">
        <v>157</v>
      </c>
      <c r="AU400" s="267" t="s">
        <v>86</v>
      </c>
      <c r="AV400" s="15" t="s">
        <v>153</v>
      </c>
      <c r="AW400" s="15" t="s">
        <v>33</v>
      </c>
      <c r="AX400" s="15" t="s">
        <v>80</v>
      </c>
      <c r="AY400" s="267" t="s">
        <v>146</v>
      </c>
    </row>
    <row r="401" s="2" customFormat="1" ht="16.5" customHeight="1">
      <c r="A401" s="41"/>
      <c r="B401" s="42"/>
      <c r="C401" s="216" t="s">
        <v>321</v>
      </c>
      <c r="D401" s="216" t="s">
        <v>148</v>
      </c>
      <c r="E401" s="217" t="s">
        <v>476</v>
      </c>
      <c r="F401" s="218" t="s">
        <v>477</v>
      </c>
      <c r="G401" s="219" t="s">
        <v>195</v>
      </c>
      <c r="H401" s="220">
        <v>2.52</v>
      </c>
      <c r="I401" s="221"/>
      <c r="J401" s="222">
        <f>ROUND(I401*H401,2)</f>
        <v>0</v>
      </c>
      <c r="K401" s="218" t="s">
        <v>152</v>
      </c>
      <c r="L401" s="47"/>
      <c r="M401" s="223" t="s">
        <v>19</v>
      </c>
      <c r="N401" s="224" t="s">
        <v>44</v>
      </c>
      <c r="O401" s="87"/>
      <c r="P401" s="225">
        <f>O401*H401</f>
        <v>0</v>
      </c>
      <c r="Q401" s="225">
        <v>0</v>
      </c>
      <c r="R401" s="225">
        <f>Q401*H401</f>
        <v>0</v>
      </c>
      <c r="S401" s="225">
        <v>0</v>
      </c>
      <c r="T401" s="226">
        <f>S401*H401</f>
        <v>0</v>
      </c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R401" s="227" t="s">
        <v>153</v>
      </c>
      <c r="AT401" s="227" t="s">
        <v>148</v>
      </c>
      <c r="AU401" s="227" t="s">
        <v>86</v>
      </c>
      <c r="AY401" s="20" t="s">
        <v>146</v>
      </c>
      <c r="BE401" s="228">
        <f>IF(N401="základní",J401,0)</f>
        <v>0</v>
      </c>
      <c r="BF401" s="228">
        <f>IF(N401="snížená",J401,0)</f>
        <v>0</v>
      </c>
      <c r="BG401" s="228">
        <f>IF(N401="zákl. přenesená",J401,0)</f>
        <v>0</v>
      </c>
      <c r="BH401" s="228">
        <f>IF(N401="sníž. přenesená",J401,0)</f>
        <v>0</v>
      </c>
      <c r="BI401" s="228">
        <f>IF(N401="nulová",J401,0)</f>
        <v>0</v>
      </c>
      <c r="BJ401" s="20" t="s">
        <v>80</v>
      </c>
      <c r="BK401" s="228">
        <f>ROUND(I401*H401,2)</f>
        <v>0</v>
      </c>
      <c r="BL401" s="20" t="s">
        <v>153</v>
      </c>
      <c r="BM401" s="227" t="s">
        <v>478</v>
      </c>
    </row>
    <row r="402" s="2" customFormat="1">
      <c r="A402" s="41"/>
      <c r="B402" s="42"/>
      <c r="C402" s="43"/>
      <c r="D402" s="229" t="s">
        <v>154</v>
      </c>
      <c r="E402" s="43"/>
      <c r="F402" s="230" t="s">
        <v>477</v>
      </c>
      <c r="G402" s="43"/>
      <c r="H402" s="43"/>
      <c r="I402" s="231"/>
      <c r="J402" s="43"/>
      <c r="K402" s="43"/>
      <c r="L402" s="47"/>
      <c r="M402" s="232"/>
      <c r="N402" s="233"/>
      <c r="O402" s="87"/>
      <c r="P402" s="87"/>
      <c r="Q402" s="87"/>
      <c r="R402" s="87"/>
      <c r="S402" s="87"/>
      <c r="T402" s="88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T402" s="20" t="s">
        <v>154</v>
      </c>
      <c r="AU402" s="20" t="s">
        <v>86</v>
      </c>
    </row>
    <row r="403" s="2" customFormat="1">
      <c r="A403" s="41"/>
      <c r="B403" s="42"/>
      <c r="C403" s="43"/>
      <c r="D403" s="234" t="s">
        <v>155</v>
      </c>
      <c r="E403" s="43"/>
      <c r="F403" s="235" t="s">
        <v>479</v>
      </c>
      <c r="G403" s="43"/>
      <c r="H403" s="43"/>
      <c r="I403" s="231"/>
      <c r="J403" s="43"/>
      <c r="K403" s="43"/>
      <c r="L403" s="47"/>
      <c r="M403" s="232"/>
      <c r="N403" s="233"/>
      <c r="O403" s="87"/>
      <c r="P403" s="87"/>
      <c r="Q403" s="87"/>
      <c r="R403" s="87"/>
      <c r="S403" s="87"/>
      <c r="T403" s="88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T403" s="20" t="s">
        <v>155</v>
      </c>
      <c r="AU403" s="20" t="s">
        <v>86</v>
      </c>
    </row>
    <row r="404" s="13" customFormat="1">
      <c r="A404" s="13"/>
      <c r="B404" s="236"/>
      <c r="C404" s="237"/>
      <c r="D404" s="229" t="s">
        <v>157</v>
      </c>
      <c r="E404" s="238" t="s">
        <v>19</v>
      </c>
      <c r="F404" s="239" t="s">
        <v>480</v>
      </c>
      <c r="G404" s="237"/>
      <c r="H404" s="240">
        <v>2.52</v>
      </c>
      <c r="I404" s="241"/>
      <c r="J404" s="237"/>
      <c r="K404" s="237"/>
      <c r="L404" s="242"/>
      <c r="M404" s="243"/>
      <c r="N404" s="244"/>
      <c r="O404" s="244"/>
      <c r="P404" s="244"/>
      <c r="Q404" s="244"/>
      <c r="R404" s="244"/>
      <c r="S404" s="244"/>
      <c r="T404" s="245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6" t="s">
        <v>157</v>
      </c>
      <c r="AU404" s="246" t="s">
        <v>86</v>
      </c>
      <c r="AV404" s="13" t="s">
        <v>86</v>
      </c>
      <c r="AW404" s="13" t="s">
        <v>33</v>
      </c>
      <c r="AX404" s="13" t="s">
        <v>73</v>
      </c>
      <c r="AY404" s="246" t="s">
        <v>146</v>
      </c>
    </row>
    <row r="405" s="15" customFormat="1">
      <c r="A405" s="15"/>
      <c r="B405" s="257"/>
      <c r="C405" s="258"/>
      <c r="D405" s="229" t="s">
        <v>157</v>
      </c>
      <c r="E405" s="259" t="s">
        <v>19</v>
      </c>
      <c r="F405" s="260" t="s">
        <v>161</v>
      </c>
      <c r="G405" s="258"/>
      <c r="H405" s="261">
        <v>2.52</v>
      </c>
      <c r="I405" s="262"/>
      <c r="J405" s="258"/>
      <c r="K405" s="258"/>
      <c r="L405" s="263"/>
      <c r="M405" s="264"/>
      <c r="N405" s="265"/>
      <c r="O405" s="265"/>
      <c r="P405" s="265"/>
      <c r="Q405" s="265"/>
      <c r="R405" s="265"/>
      <c r="S405" s="265"/>
      <c r="T405" s="266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67" t="s">
        <v>157</v>
      </c>
      <c r="AU405" s="267" t="s">
        <v>86</v>
      </c>
      <c r="AV405" s="15" t="s">
        <v>153</v>
      </c>
      <c r="AW405" s="15" t="s">
        <v>33</v>
      </c>
      <c r="AX405" s="15" t="s">
        <v>80</v>
      </c>
      <c r="AY405" s="267" t="s">
        <v>146</v>
      </c>
    </row>
    <row r="406" s="2" customFormat="1" ht="24.15" customHeight="1">
      <c r="A406" s="41"/>
      <c r="B406" s="42"/>
      <c r="C406" s="216" t="s">
        <v>481</v>
      </c>
      <c r="D406" s="216" t="s">
        <v>148</v>
      </c>
      <c r="E406" s="217" t="s">
        <v>482</v>
      </c>
      <c r="F406" s="218" t="s">
        <v>483</v>
      </c>
      <c r="G406" s="219" t="s">
        <v>195</v>
      </c>
      <c r="H406" s="220">
        <v>0.13500000000000001</v>
      </c>
      <c r="I406" s="221"/>
      <c r="J406" s="222">
        <f>ROUND(I406*H406,2)</f>
        <v>0</v>
      </c>
      <c r="K406" s="218" t="s">
        <v>152</v>
      </c>
      <c r="L406" s="47"/>
      <c r="M406" s="223" t="s">
        <v>19</v>
      </c>
      <c r="N406" s="224" t="s">
        <v>44</v>
      </c>
      <c r="O406" s="87"/>
      <c r="P406" s="225">
        <f>O406*H406</f>
        <v>0</v>
      </c>
      <c r="Q406" s="225">
        <v>0</v>
      </c>
      <c r="R406" s="225">
        <f>Q406*H406</f>
        <v>0</v>
      </c>
      <c r="S406" s="225">
        <v>0</v>
      </c>
      <c r="T406" s="226">
        <f>S406*H406</f>
        <v>0</v>
      </c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R406" s="227" t="s">
        <v>153</v>
      </c>
      <c r="AT406" s="227" t="s">
        <v>148</v>
      </c>
      <c r="AU406" s="227" t="s">
        <v>86</v>
      </c>
      <c r="AY406" s="20" t="s">
        <v>146</v>
      </c>
      <c r="BE406" s="228">
        <f>IF(N406="základní",J406,0)</f>
        <v>0</v>
      </c>
      <c r="BF406" s="228">
        <f>IF(N406="snížená",J406,0)</f>
        <v>0</v>
      </c>
      <c r="BG406" s="228">
        <f>IF(N406="zákl. přenesená",J406,0)</f>
        <v>0</v>
      </c>
      <c r="BH406" s="228">
        <f>IF(N406="sníž. přenesená",J406,0)</f>
        <v>0</v>
      </c>
      <c r="BI406" s="228">
        <f>IF(N406="nulová",J406,0)</f>
        <v>0</v>
      </c>
      <c r="BJ406" s="20" t="s">
        <v>80</v>
      </c>
      <c r="BK406" s="228">
        <f>ROUND(I406*H406,2)</f>
        <v>0</v>
      </c>
      <c r="BL406" s="20" t="s">
        <v>153</v>
      </c>
      <c r="BM406" s="227" t="s">
        <v>484</v>
      </c>
    </row>
    <row r="407" s="2" customFormat="1">
      <c r="A407" s="41"/>
      <c r="B407" s="42"/>
      <c r="C407" s="43"/>
      <c r="D407" s="229" t="s">
        <v>154</v>
      </c>
      <c r="E407" s="43"/>
      <c r="F407" s="230" t="s">
        <v>483</v>
      </c>
      <c r="G407" s="43"/>
      <c r="H407" s="43"/>
      <c r="I407" s="231"/>
      <c r="J407" s="43"/>
      <c r="K407" s="43"/>
      <c r="L407" s="47"/>
      <c r="M407" s="232"/>
      <c r="N407" s="233"/>
      <c r="O407" s="87"/>
      <c r="P407" s="87"/>
      <c r="Q407" s="87"/>
      <c r="R407" s="87"/>
      <c r="S407" s="87"/>
      <c r="T407" s="88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T407" s="20" t="s">
        <v>154</v>
      </c>
      <c r="AU407" s="20" t="s">
        <v>86</v>
      </c>
    </row>
    <row r="408" s="2" customFormat="1">
      <c r="A408" s="41"/>
      <c r="B408" s="42"/>
      <c r="C408" s="43"/>
      <c r="D408" s="234" t="s">
        <v>155</v>
      </c>
      <c r="E408" s="43"/>
      <c r="F408" s="235" t="s">
        <v>485</v>
      </c>
      <c r="G408" s="43"/>
      <c r="H408" s="43"/>
      <c r="I408" s="231"/>
      <c r="J408" s="43"/>
      <c r="K408" s="43"/>
      <c r="L408" s="47"/>
      <c r="M408" s="232"/>
      <c r="N408" s="233"/>
      <c r="O408" s="87"/>
      <c r="P408" s="87"/>
      <c r="Q408" s="87"/>
      <c r="R408" s="87"/>
      <c r="S408" s="87"/>
      <c r="T408" s="88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T408" s="20" t="s">
        <v>155</v>
      </c>
      <c r="AU408" s="20" t="s">
        <v>86</v>
      </c>
    </row>
    <row r="409" s="14" customFormat="1">
      <c r="A409" s="14"/>
      <c r="B409" s="247"/>
      <c r="C409" s="248"/>
      <c r="D409" s="229" t="s">
        <v>157</v>
      </c>
      <c r="E409" s="249" t="s">
        <v>19</v>
      </c>
      <c r="F409" s="250" t="s">
        <v>486</v>
      </c>
      <c r="G409" s="248"/>
      <c r="H409" s="249" t="s">
        <v>19</v>
      </c>
      <c r="I409" s="251"/>
      <c r="J409" s="248"/>
      <c r="K409" s="248"/>
      <c r="L409" s="252"/>
      <c r="M409" s="253"/>
      <c r="N409" s="254"/>
      <c r="O409" s="254"/>
      <c r="P409" s="254"/>
      <c r="Q409" s="254"/>
      <c r="R409" s="254"/>
      <c r="S409" s="254"/>
      <c r="T409" s="255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56" t="s">
        <v>157</v>
      </c>
      <c r="AU409" s="256" t="s">
        <v>86</v>
      </c>
      <c r="AV409" s="14" t="s">
        <v>80</v>
      </c>
      <c r="AW409" s="14" t="s">
        <v>33</v>
      </c>
      <c r="AX409" s="14" t="s">
        <v>73</v>
      </c>
      <c r="AY409" s="256" t="s">
        <v>146</v>
      </c>
    </row>
    <row r="410" s="13" customFormat="1">
      <c r="A410" s="13"/>
      <c r="B410" s="236"/>
      <c r="C410" s="237"/>
      <c r="D410" s="229" t="s">
        <v>157</v>
      </c>
      <c r="E410" s="238" t="s">
        <v>19</v>
      </c>
      <c r="F410" s="239" t="s">
        <v>487</v>
      </c>
      <c r="G410" s="237"/>
      <c r="H410" s="240">
        <v>0.13500000000000001</v>
      </c>
      <c r="I410" s="241"/>
      <c r="J410" s="237"/>
      <c r="K410" s="237"/>
      <c r="L410" s="242"/>
      <c r="M410" s="243"/>
      <c r="N410" s="244"/>
      <c r="O410" s="244"/>
      <c r="P410" s="244"/>
      <c r="Q410" s="244"/>
      <c r="R410" s="244"/>
      <c r="S410" s="244"/>
      <c r="T410" s="245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6" t="s">
        <v>157</v>
      </c>
      <c r="AU410" s="246" t="s">
        <v>86</v>
      </c>
      <c r="AV410" s="13" t="s">
        <v>86</v>
      </c>
      <c r="AW410" s="13" t="s">
        <v>33</v>
      </c>
      <c r="AX410" s="13" t="s">
        <v>73</v>
      </c>
      <c r="AY410" s="246" t="s">
        <v>146</v>
      </c>
    </row>
    <row r="411" s="15" customFormat="1">
      <c r="A411" s="15"/>
      <c r="B411" s="257"/>
      <c r="C411" s="258"/>
      <c r="D411" s="229" t="s">
        <v>157</v>
      </c>
      <c r="E411" s="259" t="s">
        <v>19</v>
      </c>
      <c r="F411" s="260" t="s">
        <v>161</v>
      </c>
      <c r="G411" s="258"/>
      <c r="H411" s="261">
        <v>0.13500000000000001</v>
      </c>
      <c r="I411" s="262"/>
      <c r="J411" s="258"/>
      <c r="K411" s="258"/>
      <c r="L411" s="263"/>
      <c r="M411" s="264"/>
      <c r="N411" s="265"/>
      <c r="O411" s="265"/>
      <c r="P411" s="265"/>
      <c r="Q411" s="265"/>
      <c r="R411" s="265"/>
      <c r="S411" s="265"/>
      <c r="T411" s="266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67" t="s">
        <v>157</v>
      </c>
      <c r="AU411" s="267" t="s">
        <v>86</v>
      </c>
      <c r="AV411" s="15" t="s">
        <v>153</v>
      </c>
      <c r="AW411" s="15" t="s">
        <v>33</v>
      </c>
      <c r="AX411" s="15" t="s">
        <v>80</v>
      </c>
      <c r="AY411" s="267" t="s">
        <v>146</v>
      </c>
    </row>
    <row r="412" s="2" customFormat="1" ht="16.5" customHeight="1">
      <c r="A412" s="41"/>
      <c r="B412" s="42"/>
      <c r="C412" s="216" t="s">
        <v>329</v>
      </c>
      <c r="D412" s="216" t="s">
        <v>148</v>
      </c>
      <c r="E412" s="217" t="s">
        <v>488</v>
      </c>
      <c r="F412" s="218" t="s">
        <v>489</v>
      </c>
      <c r="G412" s="219" t="s">
        <v>195</v>
      </c>
      <c r="H412" s="220">
        <v>5.7599999999999998</v>
      </c>
      <c r="I412" s="221"/>
      <c r="J412" s="222">
        <f>ROUND(I412*H412,2)</f>
        <v>0</v>
      </c>
      <c r="K412" s="218" t="s">
        <v>152</v>
      </c>
      <c r="L412" s="47"/>
      <c r="M412" s="223" t="s">
        <v>19</v>
      </c>
      <c r="N412" s="224" t="s">
        <v>44</v>
      </c>
      <c r="O412" s="87"/>
      <c r="P412" s="225">
        <f>O412*H412</f>
        <v>0</v>
      </c>
      <c r="Q412" s="225">
        <v>0</v>
      </c>
      <c r="R412" s="225">
        <f>Q412*H412</f>
        <v>0</v>
      </c>
      <c r="S412" s="225">
        <v>0</v>
      </c>
      <c r="T412" s="226">
        <f>S412*H412</f>
        <v>0</v>
      </c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R412" s="227" t="s">
        <v>153</v>
      </c>
      <c r="AT412" s="227" t="s">
        <v>148</v>
      </c>
      <c r="AU412" s="227" t="s">
        <v>86</v>
      </c>
      <c r="AY412" s="20" t="s">
        <v>146</v>
      </c>
      <c r="BE412" s="228">
        <f>IF(N412="základní",J412,0)</f>
        <v>0</v>
      </c>
      <c r="BF412" s="228">
        <f>IF(N412="snížená",J412,0)</f>
        <v>0</v>
      </c>
      <c r="BG412" s="228">
        <f>IF(N412="zákl. přenesená",J412,0)</f>
        <v>0</v>
      </c>
      <c r="BH412" s="228">
        <f>IF(N412="sníž. přenesená",J412,0)</f>
        <v>0</v>
      </c>
      <c r="BI412" s="228">
        <f>IF(N412="nulová",J412,0)</f>
        <v>0</v>
      </c>
      <c r="BJ412" s="20" t="s">
        <v>80</v>
      </c>
      <c r="BK412" s="228">
        <f>ROUND(I412*H412,2)</f>
        <v>0</v>
      </c>
      <c r="BL412" s="20" t="s">
        <v>153</v>
      </c>
      <c r="BM412" s="227" t="s">
        <v>490</v>
      </c>
    </row>
    <row r="413" s="2" customFormat="1">
      <c r="A413" s="41"/>
      <c r="B413" s="42"/>
      <c r="C413" s="43"/>
      <c r="D413" s="229" t="s">
        <v>154</v>
      </c>
      <c r="E413" s="43"/>
      <c r="F413" s="230" t="s">
        <v>489</v>
      </c>
      <c r="G413" s="43"/>
      <c r="H413" s="43"/>
      <c r="I413" s="231"/>
      <c r="J413" s="43"/>
      <c r="K413" s="43"/>
      <c r="L413" s="47"/>
      <c r="M413" s="232"/>
      <c r="N413" s="233"/>
      <c r="O413" s="87"/>
      <c r="P413" s="87"/>
      <c r="Q413" s="87"/>
      <c r="R413" s="87"/>
      <c r="S413" s="87"/>
      <c r="T413" s="88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T413" s="20" t="s">
        <v>154</v>
      </c>
      <c r="AU413" s="20" t="s">
        <v>86</v>
      </c>
    </row>
    <row r="414" s="2" customFormat="1">
      <c r="A414" s="41"/>
      <c r="B414" s="42"/>
      <c r="C414" s="43"/>
      <c r="D414" s="234" t="s">
        <v>155</v>
      </c>
      <c r="E414" s="43"/>
      <c r="F414" s="235" t="s">
        <v>491</v>
      </c>
      <c r="G414" s="43"/>
      <c r="H414" s="43"/>
      <c r="I414" s="231"/>
      <c r="J414" s="43"/>
      <c r="K414" s="43"/>
      <c r="L414" s="47"/>
      <c r="M414" s="232"/>
      <c r="N414" s="233"/>
      <c r="O414" s="87"/>
      <c r="P414" s="87"/>
      <c r="Q414" s="87"/>
      <c r="R414" s="87"/>
      <c r="S414" s="87"/>
      <c r="T414" s="88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T414" s="20" t="s">
        <v>155</v>
      </c>
      <c r="AU414" s="20" t="s">
        <v>86</v>
      </c>
    </row>
    <row r="415" s="13" customFormat="1">
      <c r="A415" s="13"/>
      <c r="B415" s="236"/>
      <c r="C415" s="237"/>
      <c r="D415" s="229" t="s">
        <v>157</v>
      </c>
      <c r="E415" s="238" t="s">
        <v>19</v>
      </c>
      <c r="F415" s="239" t="s">
        <v>492</v>
      </c>
      <c r="G415" s="237"/>
      <c r="H415" s="240">
        <v>5.7599999999999998</v>
      </c>
      <c r="I415" s="241"/>
      <c r="J415" s="237"/>
      <c r="K415" s="237"/>
      <c r="L415" s="242"/>
      <c r="M415" s="243"/>
      <c r="N415" s="244"/>
      <c r="O415" s="244"/>
      <c r="P415" s="244"/>
      <c r="Q415" s="244"/>
      <c r="R415" s="244"/>
      <c r="S415" s="244"/>
      <c r="T415" s="245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6" t="s">
        <v>157</v>
      </c>
      <c r="AU415" s="246" t="s">
        <v>86</v>
      </c>
      <c r="AV415" s="13" t="s">
        <v>86</v>
      </c>
      <c r="AW415" s="13" t="s">
        <v>33</v>
      </c>
      <c r="AX415" s="13" t="s">
        <v>73</v>
      </c>
      <c r="AY415" s="246" t="s">
        <v>146</v>
      </c>
    </row>
    <row r="416" s="15" customFormat="1">
      <c r="A416" s="15"/>
      <c r="B416" s="257"/>
      <c r="C416" s="258"/>
      <c r="D416" s="229" t="s">
        <v>157</v>
      </c>
      <c r="E416" s="259" t="s">
        <v>19</v>
      </c>
      <c r="F416" s="260" t="s">
        <v>161</v>
      </c>
      <c r="G416" s="258"/>
      <c r="H416" s="261">
        <v>5.7599999999999998</v>
      </c>
      <c r="I416" s="262"/>
      <c r="J416" s="258"/>
      <c r="K416" s="258"/>
      <c r="L416" s="263"/>
      <c r="M416" s="264"/>
      <c r="N416" s="265"/>
      <c r="O416" s="265"/>
      <c r="P416" s="265"/>
      <c r="Q416" s="265"/>
      <c r="R416" s="265"/>
      <c r="S416" s="265"/>
      <c r="T416" s="266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267" t="s">
        <v>157</v>
      </c>
      <c r="AU416" s="267" t="s">
        <v>86</v>
      </c>
      <c r="AV416" s="15" t="s">
        <v>153</v>
      </c>
      <c r="AW416" s="15" t="s">
        <v>33</v>
      </c>
      <c r="AX416" s="15" t="s">
        <v>80</v>
      </c>
      <c r="AY416" s="267" t="s">
        <v>146</v>
      </c>
    </row>
    <row r="417" s="2" customFormat="1" ht="24.15" customHeight="1">
      <c r="A417" s="41"/>
      <c r="B417" s="42"/>
      <c r="C417" s="216" t="s">
        <v>493</v>
      </c>
      <c r="D417" s="216" t="s">
        <v>148</v>
      </c>
      <c r="E417" s="217" t="s">
        <v>494</v>
      </c>
      <c r="F417" s="218" t="s">
        <v>495</v>
      </c>
      <c r="G417" s="219" t="s">
        <v>496</v>
      </c>
      <c r="H417" s="220">
        <v>1</v>
      </c>
      <c r="I417" s="221"/>
      <c r="J417" s="222">
        <f>ROUND(I417*H417,2)</f>
        <v>0</v>
      </c>
      <c r="K417" s="218" t="s">
        <v>152</v>
      </c>
      <c r="L417" s="47"/>
      <c r="M417" s="223" t="s">
        <v>19</v>
      </c>
      <c r="N417" s="224" t="s">
        <v>44</v>
      </c>
      <c r="O417" s="87"/>
      <c r="P417" s="225">
        <f>O417*H417</f>
        <v>0</v>
      </c>
      <c r="Q417" s="225">
        <v>0</v>
      </c>
      <c r="R417" s="225">
        <f>Q417*H417</f>
        <v>0</v>
      </c>
      <c r="S417" s="225">
        <v>0</v>
      </c>
      <c r="T417" s="226">
        <f>S417*H417</f>
        <v>0</v>
      </c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R417" s="227" t="s">
        <v>153</v>
      </c>
      <c r="AT417" s="227" t="s">
        <v>148</v>
      </c>
      <c r="AU417" s="227" t="s">
        <v>86</v>
      </c>
      <c r="AY417" s="20" t="s">
        <v>146</v>
      </c>
      <c r="BE417" s="228">
        <f>IF(N417="základní",J417,0)</f>
        <v>0</v>
      </c>
      <c r="BF417" s="228">
        <f>IF(N417="snížená",J417,0)</f>
        <v>0</v>
      </c>
      <c r="BG417" s="228">
        <f>IF(N417="zákl. přenesená",J417,0)</f>
        <v>0</v>
      </c>
      <c r="BH417" s="228">
        <f>IF(N417="sníž. přenesená",J417,0)</f>
        <v>0</v>
      </c>
      <c r="BI417" s="228">
        <f>IF(N417="nulová",J417,0)</f>
        <v>0</v>
      </c>
      <c r="BJ417" s="20" t="s">
        <v>80</v>
      </c>
      <c r="BK417" s="228">
        <f>ROUND(I417*H417,2)</f>
        <v>0</v>
      </c>
      <c r="BL417" s="20" t="s">
        <v>153</v>
      </c>
      <c r="BM417" s="227" t="s">
        <v>497</v>
      </c>
    </row>
    <row r="418" s="2" customFormat="1">
      <c r="A418" s="41"/>
      <c r="B418" s="42"/>
      <c r="C418" s="43"/>
      <c r="D418" s="229" t="s">
        <v>154</v>
      </c>
      <c r="E418" s="43"/>
      <c r="F418" s="230" t="s">
        <v>495</v>
      </c>
      <c r="G418" s="43"/>
      <c r="H418" s="43"/>
      <c r="I418" s="231"/>
      <c r="J418" s="43"/>
      <c r="K418" s="43"/>
      <c r="L418" s="47"/>
      <c r="M418" s="232"/>
      <c r="N418" s="233"/>
      <c r="O418" s="87"/>
      <c r="P418" s="87"/>
      <c r="Q418" s="87"/>
      <c r="R418" s="87"/>
      <c r="S418" s="87"/>
      <c r="T418" s="88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T418" s="20" t="s">
        <v>154</v>
      </c>
      <c r="AU418" s="20" t="s">
        <v>86</v>
      </c>
    </row>
    <row r="419" s="2" customFormat="1">
      <c r="A419" s="41"/>
      <c r="B419" s="42"/>
      <c r="C419" s="43"/>
      <c r="D419" s="234" t="s">
        <v>155</v>
      </c>
      <c r="E419" s="43"/>
      <c r="F419" s="235" t="s">
        <v>498</v>
      </c>
      <c r="G419" s="43"/>
      <c r="H419" s="43"/>
      <c r="I419" s="231"/>
      <c r="J419" s="43"/>
      <c r="K419" s="43"/>
      <c r="L419" s="47"/>
      <c r="M419" s="232"/>
      <c r="N419" s="233"/>
      <c r="O419" s="87"/>
      <c r="P419" s="87"/>
      <c r="Q419" s="87"/>
      <c r="R419" s="87"/>
      <c r="S419" s="87"/>
      <c r="T419" s="88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T419" s="20" t="s">
        <v>155</v>
      </c>
      <c r="AU419" s="20" t="s">
        <v>86</v>
      </c>
    </row>
    <row r="420" s="14" customFormat="1">
      <c r="A420" s="14"/>
      <c r="B420" s="247"/>
      <c r="C420" s="248"/>
      <c r="D420" s="229" t="s">
        <v>157</v>
      </c>
      <c r="E420" s="249" t="s">
        <v>19</v>
      </c>
      <c r="F420" s="250" t="s">
        <v>499</v>
      </c>
      <c r="G420" s="248"/>
      <c r="H420" s="249" t="s">
        <v>19</v>
      </c>
      <c r="I420" s="251"/>
      <c r="J420" s="248"/>
      <c r="K420" s="248"/>
      <c r="L420" s="252"/>
      <c r="M420" s="253"/>
      <c r="N420" s="254"/>
      <c r="O420" s="254"/>
      <c r="P420" s="254"/>
      <c r="Q420" s="254"/>
      <c r="R420" s="254"/>
      <c r="S420" s="254"/>
      <c r="T420" s="255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6" t="s">
        <v>157</v>
      </c>
      <c r="AU420" s="256" t="s">
        <v>86</v>
      </c>
      <c r="AV420" s="14" t="s">
        <v>80</v>
      </c>
      <c r="AW420" s="14" t="s">
        <v>33</v>
      </c>
      <c r="AX420" s="14" t="s">
        <v>73</v>
      </c>
      <c r="AY420" s="256" t="s">
        <v>146</v>
      </c>
    </row>
    <row r="421" s="13" customFormat="1">
      <c r="A421" s="13"/>
      <c r="B421" s="236"/>
      <c r="C421" s="237"/>
      <c r="D421" s="229" t="s">
        <v>157</v>
      </c>
      <c r="E421" s="238" t="s">
        <v>19</v>
      </c>
      <c r="F421" s="239" t="s">
        <v>500</v>
      </c>
      <c r="G421" s="237"/>
      <c r="H421" s="240">
        <v>1</v>
      </c>
      <c r="I421" s="241"/>
      <c r="J421" s="237"/>
      <c r="K421" s="237"/>
      <c r="L421" s="242"/>
      <c r="M421" s="243"/>
      <c r="N421" s="244"/>
      <c r="O421" s="244"/>
      <c r="P421" s="244"/>
      <c r="Q421" s="244"/>
      <c r="R421" s="244"/>
      <c r="S421" s="244"/>
      <c r="T421" s="245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6" t="s">
        <v>157</v>
      </c>
      <c r="AU421" s="246" t="s">
        <v>86</v>
      </c>
      <c r="AV421" s="13" t="s">
        <v>86</v>
      </c>
      <c r="AW421" s="13" t="s">
        <v>33</v>
      </c>
      <c r="AX421" s="13" t="s">
        <v>73</v>
      </c>
      <c r="AY421" s="246" t="s">
        <v>146</v>
      </c>
    </row>
    <row r="422" s="15" customFormat="1">
      <c r="A422" s="15"/>
      <c r="B422" s="257"/>
      <c r="C422" s="258"/>
      <c r="D422" s="229" t="s">
        <v>157</v>
      </c>
      <c r="E422" s="259" t="s">
        <v>19</v>
      </c>
      <c r="F422" s="260" t="s">
        <v>161</v>
      </c>
      <c r="G422" s="258"/>
      <c r="H422" s="261">
        <v>1</v>
      </c>
      <c r="I422" s="262"/>
      <c r="J422" s="258"/>
      <c r="K422" s="258"/>
      <c r="L422" s="263"/>
      <c r="M422" s="264"/>
      <c r="N422" s="265"/>
      <c r="O422" s="265"/>
      <c r="P422" s="265"/>
      <c r="Q422" s="265"/>
      <c r="R422" s="265"/>
      <c r="S422" s="265"/>
      <c r="T422" s="266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T422" s="267" t="s">
        <v>157</v>
      </c>
      <c r="AU422" s="267" t="s">
        <v>86</v>
      </c>
      <c r="AV422" s="15" t="s">
        <v>153</v>
      </c>
      <c r="AW422" s="15" t="s">
        <v>33</v>
      </c>
      <c r="AX422" s="15" t="s">
        <v>80</v>
      </c>
      <c r="AY422" s="267" t="s">
        <v>146</v>
      </c>
    </row>
    <row r="423" s="2" customFormat="1" ht="24.15" customHeight="1">
      <c r="A423" s="41"/>
      <c r="B423" s="42"/>
      <c r="C423" s="279" t="s">
        <v>338</v>
      </c>
      <c r="D423" s="279" t="s">
        <v>325</v>
      </c>
      <c r="E423" s="280" t="s">
        <v>501</v>
      </c>
      <c r="F423" s="281" t="s">
        <v>502</v>
      </c>
      <c r="G423" s="282" t="s">
        <v>496</v>
      </c>
      <c r="H423" s="283">
        <v>1</v>
      </c>
      <c r="I423" s="284"/>
      <c r="J423" s="285">
        <f>ROUND(I423*H423,2)</f>
        <v>0</v>
      </c>
      <c r="K423" s="281" t="s">
        <v>152</v>
      </c>
      <c r="L423" s="286"/>
      <c r="M423" s="287" t="s">
        <v>19</v>
      </c>
      <c r="N423" s="288" t="s">
        <v>44</v>
      </c>
      <c r="O423" s="87"/>
      <c r="P423" s="225">
        <f>O423*H423</f>
        <v>0</v>
      </c>
      <c r="Q423" s="225">
        <v>0</v>
      </c>
      <c r="R423" s="225">
        <f>Q423*H423</f>
        <v>0</v>
      </c>
      <c r="S423" s="225">
        <v>0</v>
      </c>
      <c r="T423" s="226">
        <f>S423*H423</f>
        <v>0</v>
      </c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R423" s="227" t="s">
        <v>173</v>
      </c>
      <c r="AT423" s="227" t="s">
        <v>325</v>
      </c>
      <c r="AU423" s="227" t="s">
        <v>86</v>
      </c>
      <c r="AY423" s="20" t="s">
        <v>146</v>
      </c>
      <c r="BE423" s="228">
        <f>IF(N423="základní",J423,0)</f>
        <v>0</v>
      </c>
      <c r="BF423" s="228">
        <f>IF(N423="snížená",J423,0)</f>
        <v>0</v>
      </c>
      <c r="BG423" s="228">
        <f>IF(N423="zákl. přenesená",J423,0)</f>
        <v>0</v>
      </c>
      <c r="BH423" s="228">
        <f>IF(N423="sníž. přenesená",J423,0)</f>
        <v>0</v>
      </c>
      <c r="BI423" s="228">
        <f>IF(N423="nulová",J423,0)</f>
        <v>0</v>
      </c>
      <c r="BJ423" s="20" t="s">
        <v>80</v>
      </c>
      <c r="BK423" s="228">
        <f>ROUND(I423*H423,2)</f>
        <v>0</v>
      </c>
      <c r="BL423" s="20" t="s">
        <v>153</v>
      </c>
      <c r="BM423" s="227" t="s">
        <v>503</v>
      </c>
    </row>
    <row r="424" s="2" customFormat="1">
      <c r="A424" s="41"/>
      <c r="B424" s="42"/>
      <c r="C424" s="43"/>
      <c r="D424" s="229" t="s">
        <v>154</v>
      </c>
      <c r="E424" s="43"/>
      <c r="F424" s="230" t="s">
        <v>502</v>
      </c>
      <c r="G424" s="43"/>
      <c r="H424" s="43"/>
      <c r="I424" s="231"/>
      <c r="J424" s="43"/>
      <c r="K424" s="43"/>
      <c r="L424" s="47"/>
      <c r="M424" s="232"/>
      <c r="N424" s="233"/>
      <c r="O424" s="87"/>
      <c r="P424" s="87"/>
      <c r="Q424" s="87"/>
      <c r="R424" s="87"/>
      <c r="S424" s="87"/>
      <c r="T424" s="88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T424" s="20" t="s">
        <v>154</v>
      </c>
      <c r="AU424" s="20" t="s">
        <v>86</v>
      </c>
    </row>
    <row r="425" s="2" customFormat="1" ht="33" customHeight="1">
      <c r="A425" s="41"/>
      <c r="B425" s="42"/>
      <c r="C425" s="216" t="s">
        <v>504</v>
      </c>
      <c r="D425" s="216" t="s">
        <v>148</v>
      </c>
      <c r="E425" s="217" t="s">
        <v>505</v>
      </c>
      <c r="F425" s="218" t="s">
        <v>506</v>
      </c>
      <c r="G425" s="219" t="s">
        <v>195</v>
      </c>
      <c r="H425" s="220">
        <v>4.6200000000000001</v>
      </c>
      <c r="I425" s="221"/>
      <c r="J425" s="222">
        <f>ROUND(I425*H425,2)</f>
        <v>0</v>
      </c>
      <c r="K425" s="218" t="s">
        <v>152</v>
      </c>
      <c r="L425" s="47"/>
      <c r="M425" s="223" t="s">
        <v>19</v>
      </c>
      <c r="N425" s="224" t="s">
        <v>44</v>
      </c>
      <c r="O425" s="87"/>
      <c r="P425" s="225">
        <f>O425*H425</f>
        <v>0</v>
      </c>
      <c r="Q425" s="225">
        <v>0</v>
      </c>
      <c r="R425" s="225">
        <f>Q425*H425</f>
        <v>0</v>
      </c>
      <c r="S425" s="225">
        <v>0</v>
      </c>
      <c r="T425" s="226">
        <f>S425*H425</f>
        <v>0</v>
      </c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R425" s="227" t="s">
        <v>153</v>
      </c>
      <c r="AT425" s="227" t="s">
        <v>148</v>
      </c>
      <c r="AU425" s="227" t="s">
        <v>86</v>
      </c>
      <c r="AY425" s="20" t="s">
        <v>146</v>
      </c>
      <c r="BE425" s="228">
        <f>IF(N425="základní",J425,0)</f>
        <v>0</v>
      </c>
      <c r="BF425" s="228">
        <f>IF(N425="snížená",J425,0)</f>
        <v>0</v>
      </c>
      <c r="BG425" s="228">
        <f>IF(N425="zákl. přenesená",J425,0)</f>
        <v>0</v>
      </c>
      <c r="BH425" s="228">
        <f>IF(N425="sníž. přenesená",J425,0)</f>
        <v>0</v>
      </c>
      <c r="BI425" s="228">
        <f>IF(N425="nulová",J425,0)</f>
        <v>0</v>
      </c>
      <c r="BJ425" s="20" t="s">
        <v>80</v>
      </c>
      <c r="BK425" s="228">
        <f>ROUND(I425*H425,2)</f>
        <v>0</v>
      </c>
      <c r="BL425" s="20" t="s">
        <v>153</v>
      </c>
      <c r="BM425" s="227" t="s">
        <v>507</v>
      </c>
    </row>
    <row r="426" s="2" customFormat="1">
      <c r="A426" s="41"/>
      <c r="B426" s="42"/>
      <c r="C426" s="43"/>
      <c r="D426" s="229" t="s">
        <v>154</v>
      </c>
      <c r="E426" s="43"/>
      <c r="F426" s="230" t="s">
        <v>506</v>
      </c>
      <c r="G426" s="43"/>
      <c r="H426" s="43"/>
      <c r="I426" s="231"/>
      <c r="J426" s="43"/>
      <c r="K426" s="43"/>
      <c r="L426" s="47"/>
      <c r="M426" s="232"/>
      <c r="N426" s="233"/>
      <c r="O426" s="87"/>
      <c r="P426" s="87"/>
      <c r="Q426" s="87"/>
      <c r="R426" s="87"/>
      <c r="S426" s="87"/>
      <c r="T426" s="88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T426" s="20" t="s">
        <v>154</v>
      </c>
      <c r="AU426" s="20" t="s">
        <v>86</v>
      </c>
    </row>
    <row r="427" s="2" customFormat="1">
      <c r="A427" s="41"/>
      <c r="B427" s="42"/>
      <c r="C427" s="43"/>
      <c r="D427" s="234" t="s">
        <v>155</v>
      </c>
      <c r="E427" s="43"/>
      <c r="F427" s="235" t="s">
        <v>508</v>
      </c>
      <c r="G427" s="43"/>
      <c r="H427" s="43"/>
      <c r="I427" s="231"/>
      <c r="J427" s="43"/>
      <c r="K427" s="43"/>
      <c r="L427" s="47"/>
      <c r="M427" s="232"/>
      <c r="N427" s="233"/>
      <c r="O427" s="87"/>
      <c r="P427" s="87"/>
      <c r="Q427" s="87"/>
      <c r="R427" s="87"/>
      <c r="S427" s="87"/>
      <c r="T427" s="88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T427" s="20" t="s">
        <v>155</v>
      </c>
      <c r="AU427" s="20" t="s">
        <v>86</v>
      </c>
    </row>
    <row r="428" s="13" customFormat="1">
      <c r="A428" s="13"/>
      <c r="B428" s="236"/>
      <c r="C428" s="237"/>
      <c r="D428" s="229" t="s">
        <v>157</v>
      </c>
      <c r="E428" s="238" t="s">
        <v>19</v>
      </c>
      <c r="F428" s="239" t="s">
        <v>509</v>
      </c>
      <c r="G428" s="237"/>
      <c r="H428" s="240">
        <v>2.52</v>
      </c>
      <c r="I428" s="241"/>
      <c r="J428" s="237"/>
      <c r="K428" s="237"/>
      <c r="L428" s="242"/>
      <c r="M428" s="243"/>
      <c r="N428" s="244"/>
      <c r="O428" s="244"/>
      <c r="P428" s="244"/>
      <c r="Q428" s="244"/>
      <c r="R428" s="244"/>
      <c r="S428" s="244"/>
      <c r="T428" s="245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6" t="s">
        <v>157</v>
      </c>
      <c r="AU428" s="246" t="s">
        <v>86</v>
      </c>
      <c r="AV428" s="13" t="s">
        <v>86</v>
      </c>
      <c r="AW428" s="13" t="s">
        <v>33</v>
      </c>
      <c r="AX428" s="13" t="s">
        <v>73</v>
      </c>
      <c r="AY428" s="246" t="s">
        <v>146</v>
      </c>
    </row>
    <row r="429" s="14" customFormat="1">
      <c r="A429" s="14"/>
      <c r="B429" s="247"/>
      <c r="C429" s="248"/>
      <c r="D429" s="229" t="s">
        <v>157</v>
      </c>
      <c r="E429" s="249" t="s">
        <v>19</v>
      </c>
      <c r="F429" s="250" t="s">
        <v>510</v>
      </c>
      <c r="G429" s="248"/>
      <c r="H429" s="249" t="s">
        <v>19</v>
      </c>
      <c r="I429" s="251"/>
      <c r="J429" s="248"/>
      <c r="K429" s="248"/>
      <c r="L429" s="252"/>
      <c r="M429" s="253"/>
      <c r="N429" s="254"/>
      <c r="O429" s="254"/>
      <c r="P429" s="254"/>
      <c r="Q429" s="254"/>
      <c r="R429" s="254"/>
      <c r="S429" s="254"/>
      <c r="T429" s="255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56" t="s">
        <v>157</v>
      </c>
      <c r="AU429" s="256" t="s">
        <v>86</v>
      </c>
      <c r="AV429" s="14" t="s">
        <v>80</v>
      </c>
      <c r="AW429" s="14" t="s">
        <v>33</v>
      </c>
      <c r="AX429" s="14" t="s">
        <v>73</v>
      </c>
      <c r="AY429" s="256" t="s">
        <v>146</v>
      </c>
    </row>
    <row r="430" s="13" customFormat="1">
      <c r="A430" s="13"/>
      <c r="B430" s="236"/>
      <c r="C430" s="237"/>
      <c r="D430" s="229" t="s">
        <v>157</v>
      </c>
      <c r="E430" s="238" t="s">
        <v>19</v>
      </c>
      <c r="F430" s="239" t="s">
        <v>511</v>
      </c>
      <c r="G430" s="237"/>
      <c r="H430" s="240">
        <v>2.1000000000000001</v>
      </c>
      <c r="I430" s="241"/>
      <c r="J430" s="237"/>
      <c r="K430" s="237"/>
      <c r="L430" s="242"/>
      <c r="M430" s="243"/>
      <c r="N430" s="244"/>
      <c r="O430" s="244"/>
      <c r="P430" s="244"/>
      <c r="Q430" s="244"/>
      <c r="R430" s="244"/>
      <c r="S430" s="244"/>
      <c r="T430" s="245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6" t="s">
        <v>157</v>
      </c>
      <c r="AU430" s="246" t="s">
        <v>86</v>
      </c>
      <c r="AV430" s="13" t="s">
        <v>86</v>
      </c>
      <c r="AW430" s="13" t="s">
        <v>33</v>
      </c>
      <c r="AX430" s="13" t="s">
        <v>73</v>
      </c>
      <c r="AY430" s="246" t="s">
        <v>146</v>
      </c>
    </row>
    <row r="431" s="15" customFormat="1">
      <c r="A431" s="15"/>
      <c r="B431" s="257"/>
      <c r="C431" s="258"/>
      <c r="D431" s="229" t="s">
        <v>157</v>
      </c>
      <c r="E431" s="259" t="s">
        <v>19</v>
      </c>
      <c r="F431" s="260" t="s">
        <v>161</v>
      </c>
      <c r="G431" s="258"/>
      <c r="H431" s="261">
        <v>4.6200000000000001</v>
      </c>
      <c r="I431" s="262"/>
      <c r="J431" s="258"/>
      <c r="K431" s="258"/>
      <c r="L431" s="263"/>
      <c r="M431" s="264"/>
      <c r="N431" s="265"/>
      <c r="O431" s="265"/>
      <c r="P431" s="265"/>
      <c r="Q431" s="265"/>
      <c r="R431" s="265"/>
      <c r="S431" s="265"/>
      <c r="T431" s="266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67" t="s">
        <v>157</v>
      </c>
      <c r="AU431" s="267" t="s">
        <v>86</v>
      </c>
      <c r="AV431" s="15" t="s">
        <v>153</v>
      </c>
      <c r="AW431" s="15" t="s">
        <v>33</v>
      </c>
      <c r="AX431" s="15" t="s">
        <v>80</v>
      </c>
      <c r="AY431" s="267" t="s">
        <v>146</v>
      </c>
    </row>
    <row r="432" s="2" customFormat="1" ht="24.15" customHeight="1">
      <c r="A432" s="41"/>
      <c r="B432" s="42"/>
      <c r="C432" s="216" t="s">
        <v>343</v>
      </c>
      <c r="D432" s="216" t="s">
        <v>148</v>
      </c>
      <c r="E432" s="217" t="s">
        <v>512</v>
      </c>
      <c r="F432" s="218" t="s">
        <v>513</v>
      </c>
      <c r="G432" s="219" t="s">
        <v>195</v>
      </c>
      <c r="H432" s="220">
        <v>13.548</v>
      </c>
      <c r="I432" s="221"/>
      <c r="J432" s="222">
        <f>ROUND(I432*H432,2)</f>
        <v>0</v>
      </c>
      <c r="K432" s="218" t="s">
        <v>152</v>
      </c>
      <c r="L432" s="47"/>
      <c r="M432" s="223" t="s">
        <v>19</v>
      </c>
      <c r="N432" s="224" t="s">
        <v>44</v>
      </c>
      <c r="O432" s="87"/>
      <c r="P432" s="225">
        <f>O432*H432</f>
        <v>0</v>
      </c>
      <c r="Q432" s="225">
        <v>0</v>
      </c>
      <c r="R432" s="225">
        <f>Q432*H432</f>
        <v>0</v>
      </c>
      <c r="S432" s="225">
        <v>0</v>
      </c>
      <c r="T432" s="226">
        <f>S432*H432</f>
        <v>0</v>
      </c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R432" s="227" t="s">
        <v>153</v>
      </c>
      <c r="AT432" s="227" t="s">
        <v>148</v>
      </c>
      <c r="AU432" s="227" t="s">
        <v>86</v>
      </c>
      <c r="AY432" s="20" t="s">
        <v>146</v>
      </c>
      <c r="BE432" s="228">
        <f>IF(N432="základní",J432,0)</f>
        <v>0</v>
      </c>
      <c r="BF432" s="228">
        <f>IF(N432="snížená",J432,0)</f>
        <v>0</v>
      </c>
      <c r="BG432" s="228">
        <f>IF(N432="zákl. přenesená",J432,0)</f>
        <v>0</v>
      </c>
      <c r="BH432" s="228">
        <f>IF(N432="sníž. přenesená",J432,0)</f>
        <v>0</v>
      </c>
      <c r="BI432" s="228">
        <f>IF(N432="nulová",J432,0)</f>
        <v>0</v>
      </c>
      <c r="BJ432" s="20" t="s">
        <v>80</v>
      </c>
      <c r="BK432" s="228">
        <f>ROUND(I432*H432,2)</f>
        <v>0</v>
      </c>
      <c r="BL432" s="20" t="s">
        <v>153</v>
      </c>
      <c r="BM432" s="227" t="s">
        <v>514</v>
      </c>
    </row>
    <row r="433" s="2" customFormat="1">
      <c r="A433" s="41"/>
      <c r="B433" s="42"/>
      <c r="C433" s="43"/>
      <c r="D433" s="229" t="s">
        <v>154</v>
      </c>
      <c r="E433" s="43"/>
      <c r="F433" s="230" t="s">
        <v>513</v>
      </c>
      <c r="G433" s="43"/>
      <c r="H433" s="43"/>
      <c r="I433" s="231"/>
      <c r="J433" s="43"/>
      <c r="K433" s="43"/>
      <c r="L433" s="47"/>
      <c r="M433" s="232"/>
      <c r="N433" s="233"/>
      <c r="O433" s="87"/>
      <c r="P433" s="87"/>
      <c r="Q433" s="87"/>
      <c r="R433" s="87"/>
      <c r="S433" s="87"/>
      <c r="T433" s="88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T433" s="20" t="s">
        <v>154</v>
      </c>
      <c r="AU433" s="20" t="s">
        <v>86</v>
      </c>
    </row>
    <row r="434" s="2" customFormat="1">
      <c r="A434" s="41"/>
      <c r="B434" s="42"/>
      <c r="C434" s="43"/>
      <c r="D434" s="234" t="s">
        <v>155</v>
      </c>
      <c r="E434" s="43"/>
      <c r="F434" s="235" t="s">
        <v>515</v>
      </c>
      <c r="G434" s="43"/>
      <c r="H434" s="43"/>
      <c r="I434" s="231"/>
      <c r="J434" s="43"/>
      <c r="K434" s="43"/>
      <c r="L434" s="47"/>
      <c r="M434" s="232"/>
      <c r="N434" s="233"/>
      <c r="O434" s="87"/>
      <c r="P434" s="87"/>
      <c r="Q434" s="87"/>
      <c r="R434" s="87"/>
      <c r="S434" s="87"/>
      <c r="T434" s="88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T434" s="20" t="s">
        <v>155</v>
      </c>
      <c r="AU434" s="20" t="s">
        <v>86</v>
      </c>
    </row>
    <row r="435" s="13" customFormat="1">
      <c r="A435" s="13"/>
      <c r="B435" s="236"/>
      <c r="C435" s="237"/>
      <c r="D435" s="229" t="s">
        <v>157</v>
      </c>
      <c r="E435" s="238" t="s">
        <v>19</v>
      </c>
      <c r="F435" s="239" t="s">
        <v>516</v>
      </c>
      <c r="G435" s="237"/>
      <c r="H435" s="240">
        <v>13.548</v>
      </c>
      <c r="I435" s="241"/>
      <c r="J435" s="237"/>
      <c r="K435" s="237"/>
      <c r="L435" s="242"/>
      <c r="M435" s="243"/>
      <c r="N435" s="244"/>
      <c r="O435" s="244"/>
      <c r="P435" s="244"/>
      <c r="Q435" s="244"/>
      <c r="R435" s="244"/>
      <c r="S435" s="244"/>
      <c r="T435" s="245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6" t="s">
        <v>157</v>
      </c>
      <c r="AU435" s="246" t="s">
        <v>86</v>
      </c>
      <c r="AV435" s="13" t="s">
        <v>86</v>
      </c>
      <c r="AW435" s="13" t="s">
        <v>33</v>
      </c>
      <c r="AX435" s="13" t="s">
        <v>73</v>
      </c>
      <c r="AY435" s="246" t="s">
        <v>146</v>
      </c>
    </row>
    <row r="436" s="15" customFormat="1">
      <c r="A436" s="15"/>
      <c r="B436" s="257"/>
      <c r="C436" s="258"/>
      <c r="D436" s="229" t="s">
        <v>157</v>
      </c>
      <c r="E436" s="259" t="s">
        <v>19</v>
      </c>
      <c r="F436" s="260" t="s">
        <v>161</v>
      </c>
      <c r="G436" s="258"/>
      <c r="H436" s="261">
        <v>13.548</v>
      </c>
      <c r="I436" s="262"/>
      <c r="J436" s="258"/>
      <c r="K436" s="258"/>
      <c r="L436" s="263"/>
      <c r="M436" s="264"/>
      <c r="N436" s="265"/>
      <c r="O436" s="265"/>
      <c r="P436" s="265"/>
      <c r="Q436" s="265"/>
      <c r="R436" s="265"/>
      <c r="S436" s="265"/>
      <c r="T436" s="266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T436" s="267" t="s">
        <v>157</v>
      </c>
      <c r="AU436" s="267" t="s">
        <v>86</v>
      </c>
      <c r="AV436" s="15" t="s">
        <v>153</v>
      </c>
      <c r="AW436" s="15" t="s">
        <v>33</v>
      </c>
      <c r="AX436" s="15" t="s">
        <v>80</v>
      </c>
      <c r="AY436" s="267" t="s">
        <v>146</v>
      </c>
    </row>
    <row r="437" s="2" customFormat="1" ht="24.15" customHeight="1">
      <c r="A437" s="41"/>
      <c r="B437" s="42"/>
      <c r="C437" s="216" t="s">
        <v>517</v>
      </c>
      <c r="D437" s="216" t="s">
        <v>148</v>
      </c>
      <c r="E437" s="217" t="s">
        <v>518</v>
      </c>
      <c r="F437" s="218" t="s">
        <v>519</v>
      </c>
      <c r="G437" s="219" t="s">
        <v>195</v>
      </c>
      <c r="H437" s="220">
        <v>1.8899999999999999</v>
      </c>
      <c r="I437" s="221"/>
      <c r="J437" s="222">
        <f>ROUND(I437*H437,2)</f>
        <v>0</v>
      </c>
      <c r="K437" s="218" t="s">
        <v>152</v>
      </c>
      <c r="L437" s="47"/>
      <c r="M437" s="223" t="s">
        <v>19</v>
      </c>
      <c r="N437" s="224" t="s">
        <v>44</v>
      </c>
      <c r="O437" s="87"/>
      <c r="P437" s="225">
        <f>O437*H437</f>
        <v>0</v>
      </c>
      <c r="Q437" s="225">
        <v>0</v>
      </c>
      <c r="R437" s="225">
        <f>Q437*H437</f>
        <v>0</v>
      </c>
      <c r="S437" s="225">
        <v>0</v>
      </c>
      <c r="T437" s="226">
        <f>S437*H437</f>
        <v>0</v>
      </c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R437" s="227" t="s">
        <v>153</v>
      </c>
      <c r="AT437" s="227" t="s">
        <v>148</v>
      </c>
      <c r="AU437" s="227" t="s">
        <v>86</v>
      </c>
      <c r="AY437" s="20" t="s">
        <v>146</v>
      </c>
      <c r="BE437" s="228">
        <f>IF(N437="základní",J437,0)</f>
        <v>0</v>
      </c>
      <c r="BF437" s="228">
        <f>IF(N437="snížená",J437,0)</f>
        <v>0</v>
      </c>
      <c r="BG437" s="228">
        <f>IF(N437="zákl. přenesená",J437,0)</f>
        <v>0</v>
      </c>
      <c r="BH437" s="228">
        <f>IF(N437="sníž. přenesená",J437,0)</f>
        <v>0</v>
      </c>
      <c r="BI437" s="228">
        <f>IF(N437="nulová",J437,0)</f>
        <v>0</v>
      </c>
      <c r="BJ437" s="20" t="s">
        <v>80</v>
      </c>
      <c r="BK437" s="228">
        <f>ROUND(I437*H437,2)</f>
        <v>0</v>
      </c>
      <c r="BL437" s="20" t="s">
        <v>153</v>
      </c>
      <c r="BM437" s="227" t="s">
        <v>520</v>
      </c>
    </row>
    <row r="438" s="2" customFormat="1">
      <c r="A438" s="41"/>
      <c r="B438" s="42"/>
      <c r="C438" s="43"/>
      <c r="D438" s="229" t="s">
        <v>154</v>
      </c>
      <c r="E438" s="43"/>
      <c r="F438" s="230" t="s">
        <v>519</v>
      </c>
      <c r="G438" s="43"/>
      <c r="H438" s="43"/>
      <c r="I438" s="231"/>
      <c r="J438" s="43"/>
      <c r="K438" s="43"/>
      <c r="L438" s="47"/>
      <c r="M438" s="232"/>
      <c r="N438" s="233"/>
      <c r="O438" s="87"/>
      <c r="P438" s="87"/>
      <c r="Q438" s="87"/>
      <c r="R438" s="87"/>
      <c r="S438" s="87"/>
      <c r="T438" s="88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T438" s="20" t="s">
        <v>154</v>
      </c>
      <c r="AU438" s="20" t="s">
        <v>86</v>
      </c>
    </row>
    <row r="439" s="2" customFormat="1">
      <c r="A439" s="41"/>
      <c r="B439" s="42"/>
      <c r="C439" s="43"/>
      <c r="D439" s="234" t="s">
        <v>155</v>
      </c>
      <c r="E439" s="43"/>
      <c r="F439" s="235" t="s">
        <v>521</v>
      </c>
      <c r="G439" s="43"/>
      <c r="H439" s="43"/>
      <c r="I439" s="231"/>
      <c r="J439" s="43"/>
      <c r="K439" s="43"/>
      <c r="L439" s="47"/>
      <c r="M439" s="232"/>
      <c r="N439" s="233"/>
      <c r="O439" s="87"/>
      <c r="P439" s="87"/>
      <c r="Q439" s="87"/>
      <c r="R439" s="87"/>
      <c r="S439" s="87"/>
      <c r="T439" s="88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T439" s="20" t="s">
        <v>155</v>
      </c>
      <c r="AU439" s="20" t="s">
        <v>86</v>
      </c>
    </row>
    <row r="440" s="13" customFormat="1">
      <c r="A440" s="13"/>
      <c r="B440" s="236"/>
      <c r="C440" s="237"/>
      <c r="D440" s="229" t="s">
        <v>157</v>
      </c>
      <c r="E440" s="238" t="s">
        <v>19</v>
      </c>
      <c r="F440" s="239" t="s">
        <v>522</v>
      </c>
      <c r="G440" s="237"/>
      <c r="H440" s="240">
        <v>1.8899999999999999</v>
      </c>
      <c r="I440" s="241"/>
      <c r="J440" s="237"/>
      <c r="K440" s="237"/>
      <c r="L440" s="242"/>
      <c r="M440" s="243"/>
      <c r="N440" s="244"/>
      <c r="O440" s="244"/>
      <c r="P440" s="244"/>
      <c r="Q440" s="244"/>
      <c r="R440" s="244"/>
      <c r="S440" s="244"/>
      <c r="T440" s="245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6" t="s">
        <v>157</v>
      </c>
      <c r="AU440" s="246" t="s">
        <v>86</v>
      </c>
      <c r="AV440" s="13" t="s">
        <v>86</v>
      </c>
      <c r="AW440" s="13" t="s">
        <v>33</v>
      </c>
      <c r="AX440" s="13" t="s">
        <v>73</v>
      </c>
      <c r="AY440" s="246" t="s">
        <v>146</v>
      </c>
    </row>
    <row r="441" s="14" customFormat="1">
      <c r="A441" s="14"/>
      <c r="B441" s="247"/>
      <c r="C441" s="248"/>
      <c r="D441" s="229" t="s">
        <v>157</v>
      </c>
      <c r="E441" s="249" t="s">
        <v>19</v>
      </c>
      <c r="F441" s="250" t="s">
        <v>523</v>
      </c>
      <c r="G441" s="248"/>
      <c r="H441" s="249" t="s">
        <v>19</v>
      </c>
      <c r="I441" s="251"/>
      <c r="J441" s="248"/>
      <c r="K441" s="248"/>
      <c r="L441" s="252"/>
      <c r="M441" s="253"/>
      <c r="N441" s="254"/>
      <c r="O441" s="254"/>
      <c r="P441" s="254"/>
      <c r="Q441" s="254"/>
      <c r="R441" s="254"/>
      <c r="S441" s="254"/>
      <c r="T441" s="255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6" t="s">
        <v>157</v>
      </c>
      <c r="AU441" s="256" t="s">
        <v>86</v>
      </c>
      <c r="AV441" s="14" t="s">
        <v>80</v>
      </c>
      <c r="AW441" s="14" t="s">
        <v>33</v>
      </c>
      <c r="AX441" s="14" t="s">
        <v>73</v>
      </c>
      <c r="AY441" s="256" t="s">
        <v>146</v>
      </c>
    </row>
    <row r="442" s="15" customFormat="1">
      <c r="A442" s="15"/>
      <c r="B442" s="257"/>
      <c r="C442" s="258"/>
      <c r="D442" s="229" t="s">
        <v>157</v>
      </c>
      <c r="E442" s="259" t="s">
        <v>19</v>
      </c>
      <c r="F442" s="260" t="s">
        <v>161</v>
      </c>
      <c r="G442" s="258"/>
      <c r="H442" s="261">
        <v>1.8899999999999999</v>
      </c>
      <c r="I442" s="262"/>
      <c r="J442" s="258"/>
      <c r="K442" s="258"/>
      <c r="L442" s="263"/>
      <c r="M442" s="264"/>
      <c r="N442" s="265"/>
      <c r="O442" s="265"/>
      <c r="P442" s="265"/>
      <c r="Q442" s="265"/>
      <c r="R442" s="265"/>
      <c r="S442" s="265"/>
      <c r="T442" s="266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T442" s="267" t="s">
        <v>157</v>
      </c>
      <c r="AU442" s="267" t="s">
        <v>86</v>
      </c>
      <c r="AV442" s="15" t="s">
        <v>153</v>
      </c>
      <c r="AW442" s="15" t="s">
        <v>33</v>
      </c>
      <c r="AX442" s="15" t="s">
        <v>80</v>
      </c>
      <c r="AY442" s="267" t="s">
        <v>146</v>
      </c>
    </row>
    <row r="443" s="2" customFormat="1" ht="24.15" customHeight="1">
      <c r="A443" s="41"/>
      <c r="B443" s="42"/>
      <c r="C443" s="216" t="s">
        <v>355</v>
      </c>
      <c r="D443" s="216" t="s">
        <v>148</v>
      </c>
      <c r="E443" s="217" t="s">
        <v>524</v>
      </c>
      <c r="F443" s="218" t="s">
        <v>525</v>
      </c>
      <c r="G443" s="219" t="s">
        <v>151</v>
      </c>
      <c r="H443" s="220">
        <v>6.7199999999999998</v>
      </c>
      <c r="I443" s="221"/>
      <c r="J443" s="222">
        <f>ROUND(I443*H443,2)</f>
        <v>0</v>
      </c>
      <c r="K443" s="218" t="s">
        <v>152</v>
      </c>
      <c r="L443" s="47"/>
      <c r="M443" s="223" t="s">
        <v>19</v>
      </c>
      <c r="N443" s="224" t="s">
        <v>44</v>
      </c>
      <c r="O443" s="87"/>
      <c r="P443" s="225">
        <f>O443*H443</f>
        <v>0</v>
      </c>
      <c r="Q443" s="225">
        <v>0</v>
      </c>
      <c r="R443" s="225">
        <f>Q443*H443</f>
        <v>0</v>
      </c>
      <c r="S443" s="225">
        <v>0</v>
      </c>
      <c r="T443" s="226">
        <f>S443*H443</f>
        <v>0</v>
      </c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R443" s="227" t="s">
        <v>153</v>
      </c>
      <c r="AT443" s="227" t="s">
        <v>148</v>
      </c>
      <c r="AU443" s="227" t="s">
        <v>86</v>
      </c>
      <c r="AY443" s="20" t="s">
        <v>146</v>
      </c>
      <c r="BE443" s="228">
        <f>IF(N443="základní",J443,0)</f>
        <v>0</v>
      </c>
      <c r="BF443" s="228">
        <f>IF(N443="snížená",J443,0)</f>
        <v>0</v>
      </c>
      <c r="BG443" s="228">
        <f>IF(N443="zákl. přenesená",J443,0)</f>
        <v>0</v>
      </c>
      <c r="BH443" s="228">
        <f>IF(N443="sníž. přenesená",J443,0)</f>
        <v>0</v>
      </c>
      <c r="BI443" s="228">
        <f>IF(N443="nulová",J443,0)</f>
        <v>0</v>
      </c>
      <c r="BJ443" s="20" t="s">
        <v>80</v>
      </c>
      <c r="BK443" s="228">
        <f>ROUND(I443*H443,2)</f>
        <v>0</v>
      </c>
      <c r="BL443" s="20" t="s">
        <v>153</v>
      </c>
      <c r="BM443" s="227" t="s">
        <v>526</v>
      </c>
    </row>
    <row r="444" s="2" customFormat="1">
      <c r="A444" s="41"/>
      <c r="B444" s="42"/>
      <c r="C444" s="43"/>
      <c r="D444" s="229" t="s">
        <v>154</v>
      </c>
      <c r="E444" s="43"/>
      <c r="F444" s="230" t="s">
        <v>525</v>
      </c>
      <c r="G444" s="43"/>
      <c r="H444" s="43"/>
      <c r="I444" s="231"/>
      <c r="J444" s="43"/>
      <c r="K444" s="43"/>
      <c r="L444" s="47"/>
      <c r="M444" s="232"/>
      <c r="N444" s="233"/>
      <c r="O444" s="87"/>
      <c r="P444" s="87"/>
      <c r="Q444" s="87"/>
      <c r="R444" s="87"/>
      <c r="S444" s="87"/>
      <c r="T444" s="88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T444" s="20" t="s">
        <v>154</v>
      </c>
      <c r="AU444" s="20" t="s">
        <v>86</v>
      </c>
    </row>
    <row r="445" s="2" customFormat="1">
      <c r="A445" s="41"/>
      <c r="B445" s="42"/>
      <c r="C445" s="43"/>
      <c r="D445" s="234" t="s">
        <v>155</v>
      </c>
      <c r="E445" s="43"/>
      <c r="F445" s="235" t="s">
        <v>527</v>
      </c>
      <c r="G445" s="43"/>
      <c r="H445" s="43"/>
      <c r="I445" s="231"/>
      <c r="J445" s="43"/>
      <c r="K445" s="43"/>
      <c r="L445" s="47"/>
      <c r="M445" s="232"/>
      <c r="N445" s="233"/>
      <c r="O445" s="87"/>
      <c r="P445" s="87"/>
      <c r="Q445" s="87"/>
      <c r="R445" s="87"/>
      <c r="S445" s="87"/>
      <c r="T445" s="88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T445" s="20" t="s">
        <v>155</v>
      </c>
      <c r="AU445" s="20" t="s">
        <v>86</v>
      </c>
    </row>
    <row r="446" s="13" customFormat="1">
      <c r="A446" s="13"/>
      <c r="B446" s="236"/>
      <c r="C446" s="237"/>
      <c r="D446" s="229" t="s">
        <v>157</v>
      </c>
      <c r="E446" s="238" t="s">
        <v>19</v>
      </c>
      <c r="F446" s="239" t="s">
        <v>528</v>
      </c>
      <c r="G446" s="237"/>
      <c r="H446" s="240">
        <v>6.7199999999999998</v>
      </c>
      <c r="I446" s="241"/>
      <c r="J446" s="237"/>
      <c r="K446" s="237"/>
      <c r="L446" s="242"/>
      <c r="M446" s="243"/>
      <c r="N446" s="244"/>
      <c r="O446" s="244"/>
      <c r="P446" s="244"/>
      <c r="Q446" s="244"/>
      <c r="R446" s="244"/>
      <c r="S446" s="244"/>
      <c r="T446" s="245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46" t="s">
        <v>157</v>
      </c>
      <c r="AU446" s="246" t="s">
        <v>86</v>
      </c>
      <c r="AV446" s="13" t="s">
        <v>86</v>
      </c>
      <c r="AW446" s="13" t="s">
        <v>33</v>
      </c>
      <c r="AX446" s="13" t="s">
        <v>73</v>
      </c>
      <c r="AY446" s="246" t="s">
        <v>146</v>
      </c>
    </row>
    <row r="447" s="15" customFormat="1">
      <c r="A447" s="15"/>
      <c r="B447" s="257"/>
      <c r="C447" s="258"/>
      <c r="D447" s="229" t="s">
        <v>157</v>
      </c>
      <c r="E447" s="259" t="s">
        <v>19</v>
      </c>
      <c r="F447" s="260" t="s">
        <v>161</v>
      </c>
      <c r="G447" s="258"/>
      <c r="H447" s="261">
        <v>6.7199999999999998</v>
      </c>
      <c r="I447" s="262"/>
      <c r="J447" s="258"/>
      <c r="K447" s="258"/>
      <c r="L447" s="263"/>
      <c r="M447" s="264"/>
      <c r="N447" s="265"/>
      <c r="O447" s="265"/>
      <c r="P447" s="265"/>
      <c r="Q447" s="265"/>
      <c r="R447" s="265"/>
      <c r="S447" s="265"/>
      <c r="T447" s="266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67" t="s">
        <v>157</v>
      </c>
      <c r="AU447" s="267" t="s">
        <v>86</v>
      </c>
      <c r="AV447" s="15" t="s">
        <v>153</v>
      </c>
      <c r="AW447" s="15" t="s">
        <v>33</v>
      </c>
      <c r="AX447" s="15" t="s">
        <v>80</v>
      </c>
      <c r="AY447" s="267" t="s">
        <v>146</v>
      </c>
    </row>
    <row r="448" s="2" customFormat="1" ht="24.15" customHeight="1">
      <c r="A448" s="41"/>
      <c r="B448" s="42"/>
      <c r="C448" s="216" t="s">
        <v>529</v>
      </c>
      <c r="D448" s="216" t="s">
        <v>148</v>
      </c>
      <c r="E448" s="217" t="s">
        <v>530</v>
      </c>
      <c r="F448" s="218" t="s">
        <v>531</v>
      </c>
      <c r="G448" s="219" t="s">
        <v>151</v>
      </c>
      <c r="H448" s="220">
        <v>6.7199999999999998</v>
      </c>
      <c r="I448" s="221"/>
      <c r="J448" s="222">
        <f>ROUND(I448*H448,2)</f>
        <v>0</v>
      </c>
      <c r="K448" s="218" t="s">
        <v>152</v>
      </c>
      <c r="L448" s="47"/>
      <c r="M448" s="223" t="s">
        <v>19</v>
      </c>
      <c r="N448" s="224" t="s">
        <v>44</v>
      </c>
      <c r="O448" s="87"/>
      <c r="P448" s="225">
        <f>O448*H448</f>
        <v>0</v>
      </c>
      <c r="Q448" s="225">
        <v>0</v>
      </c>
      <c r="R448" s="225">
        <f>Q448*H448</f>
        <v>0</v>
      </c>
      <c r="S448" s="225">
        <v>0</v>
      </c>
      <c r="T448" s="226">
        <f>S448*H448</f>
        <v>0</v>
      </c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R448" s="227" t="s">
        <v>153</v>
      </c>
      <c r="AT448" s="227" t="s">
        <v>148</v>
      </c>
      <c r="AU448" s="227" t="s">
        <v>86</v>
      </c>
      <c r="AY448" s="20" t="s">
        <v>146</v>
      </c>
      <c r="BE448" s="228">
        <f>IF(N448="základní",J448,0)</f>
        <v>0</v>
      </c>
      <c r="BF448" s="228">
        <f>IF(N448="snížená",J448,0)</f>
        <v>0</v>
      </c>
      <c r="BG448" s="228">
        <f>IF(N448="zákl. přenesená",J448,0)</f>
        <v>0</v>
      </c>
      <c r="BH448" s="228">
        <f>IF(N448="sníž. přenesená",J448,0)</f>
        <v>0</v>
      </c>
      <c r="BI448" s="228">
        <f>IF(N448="nulová",J448,0)</f>
        <v>0</v>
      </c>
      <c r="BJ448" s="20" t="s">
        <v>80</v>
      </c>
      <c r="BK448" s="228">
        <f>ROUND(I448*H448,2)</f>
        <v>0</v>
      </c>
      <c r="BL448" s="20" t="s">
        <v>153</v>
      </c>
      <c r="BM448" s="227" t="s">
        <v>532</v>
      </c>
    </row>
    <row r="449" s="2" customFormat="1">
      <c r="A449" s="41"/>
      <c r="B449" s="42"/>
      <c r="C449" s="43"/>
      <c r="D449" s="229" t="s">
        <v>154</v>
      </c>
      <c r="E449" s="43"/>
      <c r="F449" s="230" t="s">
        <v>531</v>
      </c>
      <c r="G449" s="43"/>
      <c r="H449" s="43"/>
      <c r="I449" s="231"/>
      <c r="J449" s="43"/>
      <c r="K449" s="43"/>
      <c r="L449" s="47"/>
      <c r="M449" s="232"/>
      <c r="N449" s="233"/>
      <c r="O449" s="87"/>
      <c r="P449" s="87"/>
      <c r="Q449" s="87"/>
      <c r="R449" s="87"/>
      <c r="S449" s="87"/>
      <c r="T449" s="88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T449" s="20" t="s">
        <v>154</v>
      </c>
      <c r="AU449" s="20" t="s">
        <v>86</v>
      </c>
    </row>
    <row r="450" s="2" customFormat="1">
      <c r="A450" s="41"/>
      <c r="B450" s="42"/>
      <c r="C450" s="43"/>
      <c r="D450" s="234" t="s">
        <v>155</v>
      </c>
      <c r="E450" s="43"/>
      <c r="F450" s="235" t="s">
        <v>533</v>
      </c>
      <c r="G450" s="43"/>
      <c r="H450" s="43"/>
      <c r="I450" s="231"/>
      <c r="J450" s="43"/>
      <c r="K450" s="43"/>
      <c r="L450" s="47"/>
      <c r="M450" s="232"/>
      <c r="N450" s="233"/>
      <c r="O450" s="87"/>
      <c r="P450" s="87"/>
      <c r="Q450" s="87"/>
      <c r="R450" s="87"/>
      <c r="S450" s="87"/>
      <c r="T450" s="88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T450" s="20" t="s">
        <v>155</v>
      </c>
      <c r="AU450" s="20" t="s">
        <v>86</v>
      </c>
    </row>
    <row r="451" s="13" customFormat="1">
      <c r="A451" s="13"/>
      <c r="B451" s="236"/>
      <c r="C451" s="237"/>
      <c r="D451" s="229" t="s">
        <v>157</v>
      </c>
      <c r="E451" s="238" t="s">
        <v>19</v>
      </c>
      <c r="F451" s="239" t="s">
        <v>534</v>
      </c>
      <c r="G451" s="237"/>
      <c r="H451" s="240">
        <v>6.7199999999999998</v>
      </c>
      <c r="I451" s="241"/>
      <c r="J451" s="237"/>
      <c r="K451" s="237"/>
      <c r="L451" s="242"/>
      <c r="M451" s="243"/>
      <c r="N451" s="244"/>
      <c r="O451" s="244"/>
      <c r="P451" s="244"/>
      <c r="Q451" s="244"/>
      <c r="R451" s="244"/>
      <c r="S451" s="244"/>
      <c r="T451" s="245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46" t="s">
        <v>157</v>
      </c>
      <c r="AU451" s="246" t="s">
        <v>86</v>
      </c>
      <c r="AV451" s="13" t="s">
        <v>86</v>
      </c>
      <c r="AW451" s="13" t="s">
        <v>33</v>
      </c>
      <c r="AX451" s="13" t="s">
        <v>73</v>
      </c>
      <c r="AY451" s="246" t="s">
        <v>146</v>
      </c>
    </row>
    <row r="452" s="15" customFormat="1">
      <c r="A452" s="15"/>
      <c r="B452" s="257"/>
      <c r="C452" s="258"/>
      <c r="D452" s="229" t="s">
        <v>157</v>
      </c>
      <c r="E452" s="259" t="s">
        <v>19</v>
      </c>
      <c r="F452" s="260" t="s">
        <v>161</v>
      </c>
      <c r="G452" s="258"/>
      <c r="H452" s="261">
        <v>6.7199999999999998</v>
      </c>
      <c r="I452" s="262"/>
      <c r="J452" s="258"/>
      <c r="K452" s="258"/>
      <c r="L452" s="263"/>
      <c r="M452" s="264"/>
      <c r="N452" s="265"/>
      <c r="O452" s="265"/>
      <c r="P452" s="265"/>
      <c r="Q452" s="265"/>
      <c r="R452" s="265"/>
      <c r="S452" s="265"/>
      <c r="T452" s="266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T452" s="267" t="s">
        <v>157</v>
      </c>
      <c r="AU452" s="267" t="s">
        <v>86</v>
      </c>
      <c r="AV452" s="15" t="s">
        <v>153</v>
      </c>
      <c r="AW452" s="15" t="s">
        <v>33</v>
      </c>
      <c r="AX452" s="15" t="s">
        <v>80</v>
      </c>
      <c r="AY452" s="267" t="s">
        <v>146</v>
      </c>
    </row>
    <row r="453" s="2" customFormat="1" ht="24.15" customHeight="1">
      <c r="A453" s="41"/>
      <c r="B453" s="42"/>
      <c r="C453" s="216" t="s">
        <v>365</v>
      </c>
      <c r="D453" s="216" t="s">
        <v>148</v>
      </c>
      <c r="E453" s="217" t="s">
        <v>535</v>
      </c>
      <c r="F453" s="218" t="s">
        <v>536</v>
      </c>
      <c r="G453" s="219" t="s">
        <v>195</v>
      </c>
      <c r="H453" s="220">
        <v>6.2999999999999998</v>
      </c>
      <c r="I453" s="221"/>
      <c r="J453" s="222">
        <f>ROUND(I453*H453,2)</f>
        <v>0</v>
      </c>
      <c r="K453" s="218" t="s">
        <v>152</v>
      </c>
      <c r="L453" s="47"/>
      <c r="M453" s="223" t="s">
        <v>19</v>
      </c>
      <c r="N453" s="224" t="s">
        <v>44</v>
      </c>
      <c r="O453" s="87"/>
      <c r="P453" s="225">
        <f>O453*H453</f>
        <v>0</v>
      </c>
      <c r="Q453" s="225">
        <v>0</v>
      </c>
      <c r="R453" s="225">
        <f>Q453*H453</f>
        <v>0</v>
      </c>
      <c r="S453" s="225">
        <v>0</v>
      </c>
      <c r="T453" s="226">
        <f>S453*H453</f>
        <v>0</v>
      </c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R453" s="227" t="s">
        <v>153</v>
      </c>
      <c r="AT453" s="227" t="s">
        <v>148</v>
      </c>
      <c r="AU453" s="227" t="s">
        <v>86</v>
      </c>
      <c r="AY453" s="20" t="s">
        <v>146</v>
      </c>
      <c r="BE453" s="228">
        <f>IF(N453="základní",J453,0)</f>
        <v>0</v>
      </c>
      <c r="BF453" s="228">
        <f>IF(N453="snížená",J453,0)</f>
        <v>0</v>
      </c>
      <c r="BG453" s="228">
        <f>IF(N453="zákl. přenesená",J453,0)</f>
        <v>0</v>
      </c>
      <c r="BH453" s="228">
        <f>IF(N453="sníž. přenesená",J453,0)</f>
        <v>0</v>
      </c>
      <c r="BI453" s="228">
        <f>IF(N453="nulová",J453,0)</f>
        <v>0</v>
      </c>
      <c r="BJ453" s="20" t="s">
        <v>80</v>
      </c>
      <c r="BK453" s="228">
        <f>ROUND(I453*H453,2)</f>
        <v>0</v>
      </c>
      <c r="BL453" s="20" t="s">
        <v>153</v>
      </c>
      <c r="BM453" s="227" t="s">
        <v>537</v>
      </c>
    </row>
    <row r="454" s="2" customFormat="1">
      <c r="A454" s="41"/>
      <c r="B454" s="42"/>
      <c r="C454" s="43"/>
      <c r="D454" s="229" t="s">
        <v>154</v>
      </c>
      <c r="E454" s="43"/>
      <c r="F454" s="230" t="s">
        <v>536</v>
      </c>
      <c r="G454" s="43"/>
      <c r="H454" s="43"/>
      <c r="I454" s="231"/>
      <c r="J454" s="43"/>
      <c r="K454" s="43"/>
      <c r="L454" s="47"/>
      <c r="M454" s="232"/>
      <c r="N454" s="233"/>
      <c r="O454" s="87"/>
      <c r="P454" s="87"/>
      <c r="Q454" s="87"/>
      <c r="R454" s="87"/>
      <c r="S454" s="87"/>
      <c r="T454" s="88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T454" s="20" t="s">
        <v>154</v>
      </c>
      <c r="AU454" s="20" t="s">
        <v>86</v>
      </c>
    </row>
    <row r="455" s="2" customFormat="1">
      <c r="A455" s="41"/>
      <c r="B455" s="42"/>
      <c r="C455" s="43"/>
      <c r="D455" s="234" t="s">
        <v>155</v>
      </c>
      <c r="E455" s="43"/>
      <c r="F455" s="235" t="s">
        <v>538</v>
      </c>
      <c r="G455" s="43"/>
      <c r="H455" s="43"/>
      <c r="I455" s="231"/>
      <c r="J455" s="43"/>
      <c r="K455" s="43"/>
      <c r="L455" s="47"/>
      <c r="M455" s="232"/>
      <c r="N455" s="233"/>
      <c r="O455" s="87"/>
      <c r="P455" s="87"/>
      <c r="Q455" s="87"/>
      <c r="R455" s="87"/>
      <c r="S455" s="87"/>
      <c r="T455" s="88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T455" s="20" t="s">
        <v>155</v>
      </c>
      <c r="AU455" s="20" t="s">
        <v>86</v>
      </c>
    </row>
    <row r="456" s="13" customFormat="1">
      <c r="A456" s="13"/>
      <c r="B456" s="236"/>
      <c r="C456" s="237"/>
      <c r="D456" s="229" t="s">
        <v>157</v>
      </c>
      <c r="E456" s="238" t="s">
        <v>19</v>
      </c>
      <c r="F456" s="239" t="s">
        <v>539</v>
      </c>
      <c r="G456" s="237"/>
      <c r="H456" s="240">
        <v>6.2999999999999998</v>
      </c>
      <c r="I456" s="241"/>
      <c r="J456" s="237"/>
      <c r="K456" s="237"/>
      <c r="L456" s="242"/>
      <c r="M456" s="243"/>
      <c r="N456" s="244"/>
      <c r="O456" s="244"/>
      <c r="P456" s="244"/>
      <c r="Q456" s="244"/>
      <c r="R456" s="244"/>
      <c r="S456" s="244"/>
      <c r="T456" s="245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6" t="s">
        <v>157</v>
      </c>
      <c r="AU456" s="246" t="s">
        <v>86</v>
      </c>
      <c r="AV456" s="13" t="s">
        <v>86</v>
      </c>
      <c r="AW456" s="13" t="s">
        <v>33</v>
      </c>
      <c r="AX456" s="13" t="s">
        <v>73</v>
      </c>
      <c r="AY456" s="246" t="s">
        <v>146</v>
      </c>
    </row>
    <row r="457" s="15" customFormat="1">
      <c r="A457" s="15"/>
      <c r="B457" s="257"/>
      <c r="C457" s="258"/>
      <c r="D457" s="229" t="s">
        <v>157</v>
      </c>
      <c r="E457" s="259" t="s">
        <v>19</v>
      </c>
      <c r="F457" s="260" t="s">
        <v>161</v>
      </c>
      <c r="G457" s="258"/>
      <c r="H457" s="261">
        <v>6.2999999999999998</v>
      </c>
      <c r="I457" s="262"/>
      <c r="J457" s="258"/>
      <c r="K457" s="258"/>
      <c r="L457" s="263"/>
      <c r="M457" s="264"/>
      <c r="N457" s="265"/>
      <c r="O457" s="265"/>
      <c r="P457" s="265"/>
      <c r="Q457" s="265"/>
      <c r="R457" s="265"/>
      <c r="S457" s="265"/>
      <c r="T457" s="266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67" t="s">
        <v>157</v>
      </c>
      <c r="AU457" s="267" t="s">
        <v>86</v>
      </c>
      <c r="AV457" s="15" t="s">
        <v>153</v>
      </c>
      <c r="AW457" s="15" t="s">
        <v>33</v>
      </c>
      <c r="AX457" s="15" t="s">
        <v>80</v>
      </c>
      <c r="AY457" s="267" t="s">
        <v>146</v>
      </c>
    </row>
    <row r="458" s="2" customFormat="1" ht="33" customHeight="1">
      <c r="A458" s="41"/>
      <c r="B458" s="42"/>
      <c r="C458" s="216" t="s">
        <v>540</v>
      </c>
      <c r="D458" s="216" t="s">
        <v>148</v>
      </c>
      <c r="E458" s="217" t="s">
        <v>541</v>
      </c>
      <c r="F458" s="218" t="s">
        <v>542</v>
      </c>
      <c r="G458" s="219" t="s">
        <v>151</v>
      </c>
      <c r="H458" s="220">
        <v>95.420000000000002</v>
      </c>
      <c r="I458" s="221"/>
      <c r="J458" s="222">
        <f>ROUND(I458*H458,2)</f>
        <v>0</v>
      </c>
      <c r="K458" s="218" t="s">
        <v>152</v>
      </c>
      <c r="L458" s="47"/>
      <c r="M458" s="223" t="s">
        <v>19</v>
      </c>
      <c r="N458" s="224" t="s">
        <v>44</v>
      </c>
      <c r="O458" s="87"/>
      <c r="P458" s="225">
        <f>O458*H458</f>
        <v>0</v>
      </c>
      <c r="Q458" s="225">
        <v>0</v>
      </c>
      <c r="R458" s="225">
        <f>Q458*H458</f>
        <v>0</v>
      </c>
      <c r="S458" s="225">
        <v>0</v>
      </c>
      <c r="T458" s="226">
        <f>S458*H458</f>
        <v>0</v>
      </c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R458" s="227" t="s">
        <v>153</v>
      </c>
      <c r="AT458" s="227" t="s">
        <v>148</v>
      </c>
      <c r="AU458" s="227" t="s">
        <v>86</v>
      </c>
      <c r="AY458" s="20" t="s">
        <v>146</v>
      </c>
      <c r="BE458" s="228">
        <f>IF(N458="základní",J458,0)</f>
        <v>0</v>
      </c>
      <c r="BF458" s="228">
        <f>IF(N458="snížená",J458,0)</f>
        <v>0</v>
      </c>
      <c r="BG458" s="228">
        <f>IF(N458="zákl. přenesená",J458,0)</f>
        <v>0</v>
      </c>
      <c r="BH458" s="228">
        <f>IF(N458="sníž. přenesená",J458,0)</f>
        <v>0</v>
      </c>
      <c r="BI458" s="228">
        <f>IF(N458="nulová",J458,0)</f>
        <v>0</v>
      </c>
      <c r="BJ458" s="20" t="s">
        <v>80</v>
      </c>
      <c r="BK458" s="228">
        <f>ROUND(I458*H458,2)</f>
        <v>0</v>
      </c>
      <c r="BL458" s="20" t="s">
        <v>153</v>
      </c>
      <c r="BM458" s="227" t="s">
        <v>543</v>
      </c>
    </row>
    <row r="459" s="2" customFormat="1">
      <c r="A459" s="41"/>
      <c r="B459" s="42"/>
      <c r="C459" s="43"/>
      <c r="D459" s="229" t="s">
        <v>154</v>
      </c>
      <c r="E459" s="43"/>
      <c r="F459" s="230" t="s">
        <v>542</v>
      </c>
      <c r="G459" s="43"/>
      <c r="H459" s="43"/>
      <c r="I459" s="231"/>
      <c r="J459" s="43"/>
      <c r="K459" s="43"/>
      <c r="L459" s="47"/>
      <c r="M459" s="232"/>
      <c r="N459" s="233"/>
      <c r="O459" s="87"/>
      <c r="P459" s="87"/>
      <c r="Q459" s="87"/>
      <c r="R459" s="87"/>
      <c r="S459" s="87"/>
      <c r="T459" s="88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T459" s="20" t="s">
        <v>154</v>
      </c>
      <c r="AU459" s="20" t="s">
        <v>86</v>
      </c>
    </row>
    <row r="460" s="2" customFormat="1">
      <c r="A460" s="41"/>
      <c r="B460" s="42"/>
      <c r="C460" s="43"/>
      <c r="D460" s="234" t="s">
        <v>155</v>
      </c>
      <c r="E460" s="43"/>
      <c r="F460" s="235" t="s">
        <v>544</v>
      </c>
      <c r="G460" s="43"/>
      <c r="H460" s="43"/>
      <c r="I460" s="231"/>
      <c r="J460" s="43"/>
      <c r="K460" s="43"/>
      <c r="L460" s="47"/>
      <c r="M460" s="232"/>
      <c r="N460" s="233"/>
      <c r="O460" s="87"/>
      <c r="P460" s="87"/>
      <c r="Q460" s="87"/>
      <c r="R460" s="87"/>
      <c r="S460" s="87"/>
      <c r="T460" s="88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T460" s="20" t="s">
        <v>155</v>
      </c>
      <c r="AU460" s="20" t="s">
        <v>86</v>
      </c>
    </row>
    <row r="461" s="13" customFormat="1">
      <c r="A461" s="13"/>
      <c r="B461" s="236"/>
      <c r="C461" s="237"/>
      <c r="D461" s="229" t="s">
        <v>157</v>
      </c>
      <c r="E461" s="238" t="s">
        <v>19</v>
      </c>
      <c r="F461" s="239" t="s">
        <v>545</v>
      </c>
      <c r="G461" s="237"/>
      <c r="H461" s="240">
        <v>95.420000000000002</v>
      </c>
      <c r="I461" s="241"/>
      <c r="J461" s="237"/>
      <c r="K461" s="237"/>
      <c r="L461" s="242"/>
      <c r="M461" s="243"/>
      <c r="N461" s="244"/>
      <c r="O461" s="244"/>
      <c r="P461" s="244"/>
      <c r="Q461" s="244"/>
      <c r="R461" s="244"/>
      <c r="S461" s="244"/>
      <c r="T461" s="245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6" t="s">
        <v>157</v>
      </c>
      <c r="AU461" s="246" t="s">
        <v>86</v>
      </c>
      <c r="AV461" s="13" t="s">
        <v>86</v>
      </c>
      <c r="AW461" s="13" t="s">
        <v>33</v>
      </c>
      <c r="AX461" s="13" t="s">
        <v>73</v>
      </c>
      <c r="AY461" s="246" t="s">
        <v>146</v>
      </c>
    </row>
    <row r="462" s="15" customFormat="1">
      <c r="A462" s="15"/>
      <c r="B462" s="257"/>
      <c r="C462" s="258"/>
      <c r="D462" s="229" t="s">
        <v>157</v>
      </c>
      <c r="E462" s="259" t="s">
        <v>19</v>
      </c>
      <c r="F462" s="260" t="s">
        <v>161</v>
      </c>
      <c r="G462" s="258"/>
      <c r="H462" s="261">
        <v>95.420000000000002</v>
      </c>
      <c r="I462" s="262"/>
      <c r="J462" s="258"/>
      <c r="K462" s="258"/>
      <c r="L462" s="263"/>
      <c r="M462" s="264"/>
      <c r="N462" s="265"/>
      <c r="O462" s="265"/>
      <c r="P462" s="265"/>
      <c r="Q462" s="265"/>
      <c r="R462" s="265"/>
      <c r="S462" s="265"/>
      <c r="T462" s="266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T462" s="267" t="s">
        <v>157</v>
      </c>
      <c r="AU462" s="267" t="s">
        <v>86</v>
      </c>
      <c r="AV462" s="15" t="s">
        <v>153</v>
      </c>
      <c r="AW462" s="15" t="s">
        <v>33</v>
      </c>
      <c r="AX462" s="15" t="s">
        <v>80</v>
      </c>
      <c r="AY462" s="267" t="s">
        <v>146</v>
      </c>
    </row>
    <row r="463" s="12" customFormat="1" ht="22.8" customHeight="1">
      <c r="A463" s="12"/>
      <c r="B463" s="200"/>
      <c r="C463" s="201"/>
      <c r="D463" s="202" t="s">
        <v>72</v>
      </c>
      <c r="E463" s="214" t="s">
        <v>176</v>
      </c>
      <c r="F463" s="214" t="s">
        <v>546</v>
      </c>
      <c r="G463" s="201"/>
      <c r="H463" s="201"/>
      <c r="I463" s="204"/>
      <c r="J463" s="215">
        <f>BK463</f>
        <v>0</v>
      </c>
      <c r="K463" s="201"/>
      <c r="L463" s="206"/>
      <c r="M463" s="207"/>
      <c r="N463" s="208"/>
      <c r="O463" s="208"/>
      <c r="P463" s="209">
        <f>SUM(P464:P538)</f>
        <v>0</v>
      </c>
      <c r="Q463" s="208"/>
      <c r="R463" s="209">
        <f>SUM(R464:R538)</f>
        <v>0</v>
      </c>
      <c r="S463" s="208"/>
      <c r="T463" s="210">
        <f>SUM(T464:T538)</f>
        <v>0</v>
      </c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R463" s="211" t="s">
        <v>80</v>
      </c>
      <c r="AT463" s="212" t="s">
        <v>72</v>
      </c>
      <c r="AU463" s="212" t="s">
        <v>80</v>
      </c>
      <c r="AY463" s="211" t="s">
        <v>146</v>
      </c>
      <c r="BK463" s="213">
        <f>SUM(BK464:BK538)</f>
        <v>0</v>
      </c>
    </row>
    <row r="464" s="2" customFormat="1" ht="24.15" customHeight="1">
      <c r="A464" s="41"/>
      <c r="B464" s="42"/>
      <c r="C464" s="216" t="s">
        <v>370</v>
      </c>
      <c r="D464" s="216" t="s">
        <v>148</v>
      </c>
      <c r="E464" s="217" t="s">
        <v>547</v>
      </c>
      <c r="F464" s="218" t="s">
        <v>548</v>
      </c>
      <c r="G464" s="219" t="s">
        <v>151</v>
      </c>
      <c r="H464" s="220">
        <v>3720.3000000000002</v>
      </c>
      <c r="I464" s="221"/>
      <c r="J464" s="222">
        <f>ROUND(I464*H464,2)</f>
        <v>0</v>
      </c>
      <c r="K464" s="218" t="s">
        <v>152</v>
      </c>
      <c r="L464" s="47"/>
      <c r="M464" s="223" t="s">
        <v>19</v>
      </c>
      <c r="N464" s="224" t="s">
        <v>44</v>
      </c>
      <c r="O464" s="87"/>
      <c r="P464" s="225">
        <f>O464*H464</f>
        <v>0</v>
      </c>
      <c r="Q464" s="225">
        <v>0</v>
      </c>
      <c r="R464" s="225">
        <f>Q464*H464</f>
        <v>0</v>
      </c>
      <c r="S464" s="225">
        <v>0</v>
      </c>
      <c r="T464" s="226">
        <f>S464*H464</f>
        <v>0</v>
      </c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R464" s="227" t="s">
        <v>153</v>
      </c>
      <c r="AT464" s="227" t="s">
        <v>148</v>
      </c>
      <c r="AU464" s="227" t="s">
        <v>86</v>
      </c>
      <c r="AY464" s="20" t="s">
        <v>146</v>
      </c>
      <c r="BE464" s="228">
        <f>IF(N464="základní",J464,0)</f>
        <v>0</v>
      </c>
      <c r="BF464" s="228">
        <f>IF(N464="snížená",J464,0)</f>
        <v>0</v>
      </c>
      <c r="BG464" s="228">
        <f>IF(N464="zákl. přenesená",J464,0)</f>
        <v>0</v>
      </c>
      <c r="BH464" s="228">
        <f>IF(N464="sníž. přenesená",J464,0)</f>
        <v>0</v>
      </c>
      <c r="BI464" s="228">
        <f>IF(N464="nulová",J464,0)</f>
        <v>0</v>
      </c>
      <c r="BJ464" s="20" t="s">
        <v>80</v>
      </c>
      <c r="BK464" s="228">
        <f>ROUND(I464*H464,2)</f>
        <v>0</v>
      </c>
      <c r="BL464" s="20" t="s">
        <v>153</v>
      </c>
      <c r="BM464" s="227" t="s">
        <v>549</v>
      </c>
    </row>
    <row r="465" s="2" customFormat="1">
      <c r="A465" s="41"/>
      <c r="B465" s="42"/>
      <c r="C465" s="43"/>
      <c r="D465" s="229" t="s">
        <v>154</v>
      </c>
      <c r="E465" s="43"/>
      <c r="F465" s="230" t="s">
        <v>548</v>
      </c>
      <c r="G465" s="43"/>
      <c r="H465" s="43"/>
      <c r="I465" s="231"/>
      <c r="J465" s="43"/>
      <c r="K465" s="43"/>
      <c r="L465" s="47"/>
      <c r="M465" s="232"/>
      <c r="N465" s="233"/>
      <c r="O465" s="87"/>
      <c r="P465" s="87"/>
      <c r="Q465" s="87"/>
      <c r="R465" s="87"/>
      <c r="S465" s="87"/>
      <c r="T465" s="88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T465" s="20" t="s">
        <v>154</v>
      </c>
      <c r="AU465" s="20" t="s">
        <v>86</v>
      </c>
    </row>
    <row r="466" s="2" customFormat="1">
      <c r="A466" s="41"/>
      <c r="B466" s="42"/>
      <c r="C466" s="43"/>
      <c r="D466" s="234" t="s">
        <v>155</v>
      </c>
      <c r="E466" s="43"/>
      <c r="F466" s="235" t="s">
        <v>550</v>
      </c>
      <c r="G466" s="43"/>
      <c r="H466" s="43"/>
      <c r="I466" s="231"/>
      <c r="J466" s="43"/>
      <c r="K466" s="43"/>
      <c r="L466" s="47"/>
      <c r="M466" s="232"/>
      <c r="N466" s="233"/>
      <c r="O466" s="87"/>
      <c r="P466" s="87"/>
      <c r="Q466" s="87"/>
      <c r="R466" s="87"/>
      <c r="S466" s="87"/>
      <c r="T466" s="88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T466" s="20" t="s">
        <v>155</v>
      </c>
      <c r="AU466" s="20" t="s">
        <v>86</v>
      </c>
    </row>
    <row r="467" s="14" customFormat="1">
      <c r="A467" s="14"/>
      <c r="B467" s="247"/>
      <c r="C467" s="248"/>
      <c r="D467" s="229" t="s">
        <v>157</v>
      </c>
      <c r="E467" s="249" t="s">
        <v>19</v>
      </c>
      <c r="F467" s="250" t="s">
        <v>551</v>
      </c>
      <c r="G467" s="248"/>
      <c r="H467" s="249" t="s">
        <v>19</v>
      </c>
      <c r="I467" s="251"/>
      <c r="J467" s="248"/>
      <c r="K467" s="248"/>
      <c r="L467" s="252"/>
      <c r="M467" s="253"/>
      <c r="N467" s="254"/>
      <c r="O467" s="254"/>
      <c r="P467" s="254"/>
      <c r="Q467" s="254"/>
      <c r="R467" s="254"/>
      <c r="S467" s="254"/>
      <c r="T467" s="255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56" t="s">
        <v>157</v>
      </c>
      <c r="AU467" s="256" t="s">
        <v>86</v>
      </c>
      <c r="AV467" s="14" t="s">
        <v>80</v>
      </c>
      <c r="AW467" s="14" t="s">
        <v>33</v>
      </c>
      <c r="AX467" s="14" t="s">
        <v>73</v>
      </c>
      <c r="AY467" s="256" t="s">
        <v>146</v>
      </c>
    </row>
    <row r="468" s="13" customFormat="1">
      <c r="A468" s="13"/>
      <c r="B468" s="236"/>
      <c r="C468" s="237"/>
      <c r="D468" s="229" t="s">
        <v>157</v>
      </c>
      <c r="E468" s="238" t="s">
        <v>19</v>
      </c>
      <c r="F468" s="239" t="s">
        <v>552</v>
      </c>
      <c r="G468" s="237"/>
      <c r="H468" s="240">
        <v>3720.3000000000002</v>
      </c>
      <c r="I468" s="241"/>
      <c r="J468" s="237"/>
      <c r="K468" s="237"/>
      <c r="L468" s="242"/>
      <c r="M468" s="243"/>
      <c r="N468" s="244"/>
      <c r="O468" s="244"/>
      <c r="P468" s="244"/>
      <c r="Q468" s="244"/>
      <c r="R468" s="244"/>
      <c r="S468" s="244"/>
      <c r="T468" s="245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6" t="s">
        <v>157</v>
      </c>
      <c r="AU468" s="246" t="s">
        <v>86</v>
      </c>
      <c r="AV468" s="13" t="s">
        <v>86</v>
      </c>
      <c r="AW468" s="13" t="s">
        <v>33</v>
      </c>
      <c r="AX468" s="13" t="s">
        <v>73</v>
      </c>
      <c r="AY468" s="246" t="s">
        <v>146</v>
      </c>
    </row>
    <row r="469" s="15" customFormat="1">
      <c r="A469" s="15"/>
      <c r="B469" s="257"/>
      <c r="C469" s="258"/>
      <c r="D469" s="229" t="s">
        <v>157</v>
      </c>
      <c r="E469" s="259" t="s">
        <v>19</v>
      </c>
      <c r="F469" s="260" t="s">
        <v>161</v>
      </c>
      <c r="G469" s="258"/>
      <c r="H469" s="261">
        <v>3720.3000000000002</v>
      </c>
      <c r="I469" s="262"/>
      <c r="J469" s="258"/>
      <c r="K469" s="258"/>
      <c r="L469" s="263"/>
      <c r="M469" s="264"/>
      <c r="N469" s="265"/>
      <c r="O469" s="265"/>
      <c r="P469" s="265"/>
      <c r="Q469" s="265"/>
      <c r="R469" s="265"/>
      <c r="S469" s="265"/>
      <c r="T469" s="266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T469" s="267" t="s">
        <v>157</v>
      </c>
      <c r="AU469" s="267" t="s">
        <v>86</v>
      </c>
      <c r="AV469" s="15" t="s">
        <v>153</v>
      </c>
      <c r="AW469" s="15" t="s">
        <v>33</v>
      </c>
      <c r="AX469" s="15" t="s">
        <v>80</v>
      </c>
      <c r="AY469" s="267" t="s">
        <v>146</v>
      </c>
    </row>
    <row r="470" s="2" customFormat="1" ht="24.15" customHeight="1">
      <c r="A470" s="41"/>
      <c r="B470" s="42"/>
      <c r="C470" s="216" t="s">
        <v>553</v>
      </c>
      <c r="D470" s="216" t="s">
        <v>148</v>
      </c>
      <c r="E470" s="217" t="s">
        <v>554</v>
      </c>
      <c r="F470" s="218" t="s">
        <v>555</v>
      </c>
      <c r="G470" s="219" t="s">
        <v>151</v>
      </c>
      <c r="H470" s="220">
        <v>3720.3000000000002</v>
      </c>
      <c r="I470" s="221"/>
      <c r="J470" s="222">
        <f>ROUND(I470*H470,2)</f>
        <v>0</v>
      </c>
      <c r="K470" s="218" t="s">
        <v>152</v>
      </c>
      <c r="L470" s="47"/>
      <c r="M470" s="223" t="s">
        <v>19</v>
      </c>
      <c r="N470" s="224" t="s">
        <v>44</v>
      </c>
      <c r="O470" s="87"/>
      <c r="P470" s="225">
        <f>O470*H470</f>
        <v>0</v>
      </c>
      <c r="Q470" s="225">
        <v>0</v>
      </c>
      <c r="R470" s="225">
        <f>Q470*H470</f>
        <v>0</v>
      </c>
      <c r="S470" s="225">
        <v>0</v>
      </c>
      <c r="T470" s="226">
        <f>S470*H470</f>
        <v>0</v>
      </c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R470" s="227" t="s">
        <v>153</v>
      </c>
      <c r="AT470" s="227" t="s">
        <v>148</v>
      </c>
      <c r="AU470" s="227" t="s">
        <v>86</v>
      </c>
      <c r="AY470" s="20" t="s">
        <v>146</v>
      </c>
      <c r="BE470" s="228">
        <f>IF(N470="základní",J470,0)</f>
        <v>0</v>
      </c>
      <c r="BF470" s="228">
        <f>IF(N470="snížená",J470,0)</f>
        <v>0</v>
      </c>
      <c r="BG470" s="228">
        <f>IF(N470="zákl. přenesená",J470,0)</f>
        <v>0</v>
      </c>
      <c r="BH470" s="228">
        <f>IF(N470="sníž. přenesená",J470,0)</f>
        <v>0</v>
      </c>
      <c r="BI470" s="228">
        <f>IF(N470="nulová",J470,0)</f>
        <v>0</v>
      </c>
      <c r="BJ470" s="20" t="s">
        <v>80</v>
      </c>
      <c r="BK470" s="228">
        <f>ROUND(I470*H470,2)</f>
        <v>0</v>
      </c>
      <c r="BL470" s="20" t="s">
        <v>153</v>
      </c>
      <c r="BM470" s="227" t="s">
        <v>556</v>
      </c>
    </row>
    <row r="471" s="2" customFormat="1">
      <c r="A471" s="41"/>
      <c r="B471" s="42"/>
      <c r="C471" s="43"/>
      <c r="D471" s="229" t="s">
        <v>154</v>
      </c>
      <c r="E471" s="43"/>
      <c r="F471" s="230" t="s">
        <v>555</v>
      </c>
      <c r="G471" s="43"/>
      <c r="H471" s="43"/>
      <c r="I471" s="231"/>
      <c r="J471" s="43"/>
      <c r="K471" s="43"/>
      <c r="L471" s="47"/>
      <c r="M471" s="232"/>
      <c r="N471" s="233"/>
      <c r="O471" s="87"/>
      <c r="P471" s="87"/>
      <c r="Q471" s="87"/>
      <c r="R471" s="87"/>
      <c r="S471" s="87"/>
      <c r="T471" s="88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T471" s="20" t="s">
        <v>154</v>
      </c>
      <c r="AU471" s="20" t="s">
        <v>86</v>
      </c>
    </row>
    <row r="472" s="2" customFormat="1">
      <c r="A472" s="41"/>
      <c r="B472" s="42"/>
      <c r="C472" s="43"/>
      <c r="D472" s="234" t="s">
        <v>155</v>
      </c>
      <c r="E472" s="43"/>
      <c r="F472" s="235" t="s">
        <v>557</v>
      </c>
      <c r="G472" s="43"/>
      <c r="H472" s="43"/>
      <c r="I472" s="231"/>
      <c r="J472" s="43"/>
      <c r="K472" s="43"/>
      <c r="L472" s="47"/>
      <c r="M472" s="232"/>
      <c r="N472" s="233"/>
      <c r="O472" s="87"/>
      <c r="P472" s="87"/>
      <c r="Q472" s="87"/>
      <c r="R472" s="87"/>
      <c r="S472" s="87"/>
      <c r="T472" s="88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T472" s="20" t="s">
        <v>155</v>
      </c>
      <c r="AU472" s="20" t="s">
        <v>86</v>
      </c>
    </row>
    <row r="473" s="14" customFormat="1">
      <c r="A473" s="14"/>
      <c r="B473" s="247"/>
      <c r="C473" s="248"/>
      <c r="D473" s="229" t="s">
        <v>157</v>
      </c>
      <c r="E473" s="249" t="s">
        <v>19</v>
      </c>
      <c r="F473" s="250" t="s">
        <v>558</v>
      </c>
      <c r="G473" s="248"/>
      <c r="H473" s="249" t="s">
        <v>19</v>
      </c>
      <c r="I473" s="251"/>
      <c r="J473" s="248"/>
      <c r="K473" s="248"/>
      <c r="L473" s="252"/>
      <c r="M473" s="253"/>
      <c r="N473" s="254"/>
      <c r="O473" s="254"/>
      <c r="P473" s="254"/>
      <c r="Q473" s="254"/>
      <c r="R473" s="254"/>
      <c r="S473" s="254"/>
      <c r="T473" s="255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56" t="s">
        <v>157</v>
      </c>
      <c r="AU473" s="256" t="s">
        <v>86</v>
      </c>
      <c r="AV473" s="14" t="s">
        <v>80</v>
      </c>
      <c r="AW473" s="14" t="s">
        <v>33</v>
      </c>
      <c r="AX473" s="14" t="s">
        <v>73</v>
      </c>
      <c r="AY473" s="256" t="s">
        <v>146</v>
      </c>
    </row>
    <row r="474" s="13" customFormat="1">
      <c r="A474" s="13"/>
      <c r="B474" s="236"/>
      <c r="C474" s="237"/>
      <c r="D474" s="229" t="s">
        <v>157</v>
      </c>
      <c r="E474" s="238" t="s">
        <v>19</v>
      </c>
      <c r="F474" s="239" t="s">
        <v>559</v>
      </c>
      <c r="G474" s="237"/>
      <c r="H474" s="240">
        <v>3720.3000000000002</v>
      </c>
      <c r="I474" s="241"/>
      <c r="J474" s="237"/>
      <c r="K474" s="237"/>
      <c r="L474" s="242"/>
      <c r="M474" s="243"/>
      <c r="N474" s="244"/>
      <c r="O474" s="244"/>
      <c r="P474" s="244"/>
      <c r="Q474" s="244"/>
      <c r="R474" s="244"/>
      <c r="S474" s="244"/>
      <c r="T474" s="245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46" t="s">
        <v>157</v>
      </c>
      <c r="AU474" s="246" t="s">
        <v>86</v>
      </c>
      <c r="AV474" s="13" t="s">
        <v>86</v>
      </c>
      <c r="AW474" s="13" t="s">
        <v>33</v>
      </c>
      <c r="AX474" s="13" t="s">
        <v>73</v>
      </c>
      <c r="AY474" s="246" t="s">
        <v>146</v>
      </c>
    </row>
    <row r="475" s="15" customFormat="1">
      <c r="A475" s="15"/>
      <c r="B475" s="257"/>
      <c r="C475" s="258"/>
      <c r="D475" s="229" t="s">
        <v>157</v>
      </c>
      <c r="E475" s="259" t="s">
        <v>19</v>
      </c>
      <c r="F475" s="260" t="s">
        <v>161</v>
      </c>
      <c r="G475" s="258"/>
      <c r="H475" s="261">
        <v>3720.3000000000002</v>
      </c>
      <c r="I475" s="262"/>
      <c r="J475" s="258"/>
      <c r="K475" s="258"/>
      <c r="L475" s="263"/>
      <c r="M475" s="264"/>
      <c r="N475" s="265"/>
      <c r="O475" s="265"/>
      <c r="P475" s="265"/>
      <c r="Q475" s="265"/>
      <c r="R475" s="265"/>
      <c r="S475" s="265"/>
      <c r="T475" s="266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67" t="s">
        <v>157</v>
      </c>
      <c r="AU475" s="267" t="s">
        <v>86</v>
      </c>
      <c r="AV475" s="15" t="s">
        <v>153</v>
      </c>
      <c r="AW475" s="15" t="s">
        <v>33</v>
      </c>
      <c r="AX475" s="15" t="s">
        <v>80</v>
      </c>
      <c r="AY475" s="267" t="s">
        <v>146</v>
      </c>
    </row>
    <row r="476" s="2" customFormat="1" ht="24.15" customHeight="1">
      <c r="A476" s="41"/>
      <c r="B476" s="42"/>
      <c r="C476" s="216" t="s">
        <v>374</v>
      </c>
      <c r="D476" s="216" t="s">
        <v>148</v>
      </c>
      <c r="E476" s="217" t="s">
        <v>560</v>
      </c>
      <c r="F476" s="218" t="s">
        <v>561</v>
      </c>
      <c r="G476" s="219" t="s">
        <v>151</v>
      </c>
      <c r="H476" s="220">
        <v>44.560000000000002</v>
      </c>
      <c r="I476" s="221"/>
      <c r="J476" s="222">
        <f>ROUND(I476*H476,2)</f>
        <v>0</v>
      </c>
      <c r="K476" s="218" t="s">
        <v>152</v>
      </c>
      <c r="L476" s="47"/>
      <c r="M476" s="223" t="s">
        <v>19</v>
      </c>
      <c r="N476" s="224" t="s">
        <v>44</v>
      </c>
      <c r="O476" s="87"/>
      <c r="P476" s="225">
        <f>O476*H476</f>
        <v>0</v>
      </c>
      <c r="Q476" s="225">
        <v>0</v>
      </c>
      <c r="R476" s="225">
        <f>Q476*H476</f>
        <v>0</v>
      </c>
      <c r="S476" s="225">
        <v>0</v>
      </c>
      <c r="T476" s="226">
        <f>S476*H476</f>
        <v>0</v>
      </c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R476" s="227" t="s">
        <v>153</v>
      </c>
      <c r="AT476" s="227" t="s">
        <v>148</v>
      </c>
      <c r="AU476" s="227" t="s">
        <v>86</v>
      </c>
      <c r="AY476" s="20" t="s">
        <v>146</v>
      </c>
      <c r="BE476" s="228">
        <f>IF(N476="základní",J476,0)</f>
        <v>0</v>
      </c>
      <c r="BF476" s="228">
        <f>IF(N476="snížená",J476,0)</f>
        <v>0</v>
      </c>
      <c r="BG476" s="228">
        <f>IF(N476="zákl. přenesená",J476,0)</f>
        <v>0</v>
      </c>
      <c r="BH476" s="228">
        <f>IF(N476="sníž. přenesená",J476,0)</f>
        <v>0</v>
      </c>
      <c r="BI476" s="228">
        <f>IF(N476="nulová",J476,0)</f>
        <v>0</v>
      </c>
      <c r="BJ476" s="20" t="s">
        <v>80</v>
      </c>
      <c r="BK476" s="228">
        <f>ROUND(I476*H476,2)</f>
        <v>0</v>
      </c>
      <c r="BL476" s="20" t="s">
        <v>153</v>
      </c>
      <c r="BM476" s="227" t="s">
        <v>562</v>
      </c>
    </row>
    <row r="477" s="2" customFormat="1">
      <c r="A477" s="41"/>
      <c r="B477" s="42"/>
      <c r="C477" s="43"/>
      <c r="D477" s="229" t="s">
        <v>154</v>
      </c>
      <c r="E477" s="43"/>
      <c r="F477" s="230" t="s">
        <v>561</v>
      </c>
      <c r="G477" s="43"/>
      <c r="H477" s="43"/>
      <c r="I477" s="231"/>
      <c r="J477" s="43"/>
      <c r="K477" s="43"/>
      <c r="L477" s="47"/>
      <c r="M477" s="232"/>
      <c r="N477" s="233"/>
      <c r="O477" s="87"/>
      <c r="P477" s="87"/>
      <c r="Q477" s="87"/>
      <c r="R477" s="87"/>
      <c r="S477" s="87"/>
      <c r="T477" s="88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T477" s="20" t="s">
        <v>154</v>
      </c>
      <c r="AU477" s="20" t="s">
        <v>86</v>
      </c>
    </row>
    <row r="478" s="2" customFormat="1">
      <c r="A478" s="41"/>
      <c r="B478" s="42"/>
      <c r="C478" s="43"/>
      <c r="D478" s="234" t="s">
        <v>155</v>
      </c>
      <c r="E478" s="43"/>
      <c r="F478" s="235" t="s">
        <v>563</v>
      </c>
      <c r="G478" s="43"/>
      <c r="H478" s="43"/>
      <c r="I478" s="231"/>
      <c r="J478" s="43"/>
      <c r="K478" s="43"/>
      <c r="L478" s="47"/>
      <c r="M478" s="232"/>
      <c r="N478" s="233"/>
      <c r="O478" s="87"/>
      <c r="P478" s="87"/>
      <c r="Q478" s="87"/>
      <c r="R478" s="87"/>
      <c r="S478" s="87"/>
      <c r="T478" s="88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T478" s="20" t="s">
        <v>155</v>
      </c>
      <c r="AU478" s="20" t="s">
        <v>86</v>
      </c>
    </row>
    <row r="479" s="13" customFormat="1">
      <c r="A479" s="13"/>
      <c r="B479" s="236"/>
      <c r="C479" s="237"/>
      <c r="D479" s="229" t="s">
        <v>157</v>
      </c>
      <c r="E479" s="238" t="s">
        <v>19</v>
      </c>
      <c r="F479" s="239" t="s">
        <v>564</v>
      </c>
      <c r="G479" s="237"/>
      <c r="H479" s="240">
        <v>44.560000000000002</v>
      </c>
      <c r="I479" s="241"/>
      <c r="J479" s="237"/>
      <c r="K479" s="237"/>
      <c r="L479" s="242"/>
      <c r="M479" s="243"/>
      <c r="N479" s="244"/>
      <c r="O479" s="244"/>
      <c r="P479" s="244"/>
      <c r="Q479" s="244"/>
      <c r="R479" s="244"/>
      <c r="S479" s="244"/>
      <c r="T479" s="245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6" t="s">
        <v>157</v>
      </c>
      <c r="AU479" s="246" t="s">
        <v>86</v>
      </c>
      <c r="AV479" s="13" t="s">
        <v>86</v>
      </c>
      <c r="AW479" s="13" t="s">
        <v>33</v>
      </c>
      <c r="AX479" s="13" t="s">
        <v>73</v>
      </c>
      <c r="AY479" s="246" t="s">
        <v>146</v>
      </c>
    </row>
    <row r="480" s="15" customFormat="1">
      <c r="A480" s="15"/>
      <c r="B480" s="257"/>
      <c r="C480" s="258"/>
      <c r="D480" s="229" t="s">
        <v>157</v>
      </c>
      <c r="E480" s="259" t="s">
        <v>19</v>
      </c>
      <c r="F480" s="260" t="s">
        <v>161</v>
      </c>
      <c r="G480" s="258"/>
      <c r="H480" s="261">
        <v>44.560000000000002</v>
      </c>
      <c r="I480" s="262"/>
      <c r="J480" s="258"/>
      <c r="K480" s="258"/>
      <c r="L480" s="263"/>
      <c r="M480" s="264"/>
      <c r="N480" s="265"/>
      <c r="O480" s="265"/>
      <c r="P480" s="265"/>
      <c r="Q480" s="265"/>
      <c r="R480" s="265"/>
      <c r="S480" s="265"/>
      <c r="T480" s="266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T480" s="267" t="s">
        <v>157</v>
      </c>
      <c r="AU480" s="267" t="s">
        <v>86</v>
      </c>
      <c r="AV480" s="15" t="s">
        <v>153</v>
      </c>
      <c r="AW480" s="15" t="s">
        <v>33</v>
      </c>
      <c r="AX480" s="15" t="s">
        <v>80</v>
      </c>
      <c r="AY480" s="267" t="s">
        <v>146</v>
      </c>
    </row>
    <row r="481" s="2" customFormat="1" ht="21.75" customHeight="1">
      <c r="A481" s="41"/>
      <c r="B481" s="42"/>
      <c r="C481" s="216" t="s">
        <v>565</v>
      </c>
      <c r="D481" s="216" t="s">
        <v>148</v>
      </c>
      <c r="E481" s="217" t="s">
        <v>566</v>
      </c>
      <c r="F481" s="218" t="s">
        <v>567</v>
      </c>
      <c r="G481" s="219" t="s">
        <v>151</v>
      </c>
      <c r="H481" s="220">
        <v>44.560000000000002</v>
      </c>
      <c r="I481" s="221"/>
      <c r="J481" s="222">
        <f>ROUND(I481*H481,2)</f>
        <v>0</v>
      </c>
      <c r="K481" s="218" t="s">
        <v>152</v>
      </c>
      <c r="L481" s="47"/>
      <c r="M481" s="223" t="s">
        <v>19</v>
      </c>
      <c r="N481" s="224" t="s">
        <v>44</v>
      </c>
      <c r="O481" s="87"/>
      <c r="P481" s="225">
        <f>O481*H481</f>
        <v>0</v>
      </c>
      <c r="Q481" s="225">
        <v>0</v>
      </c>
      <c r="R481" s="225">
        <f>Q481*H481</f>
        <v>0</v>
      </c>
      <c r="S481" s="225">
        <v>0</v>
      </c>
      <c r="T481" s="226">
        <f>S481*H481</f>
        <v>0</v>
      </c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R481" s="227" t="s">
        <v>153</v>
      </c>
      <c r="AT481" s="227" t="s">
        <v>148</v>
      </c>
      <c r="AU481" s="227" t="s">
        <v>86</v>
      </c>
      <c r="AY481" s="20" t="s">
        <v>146</v>
      </c>
      <c r="BE481" s="228">
        <f>IF(N481="základní",J481,0)</f>
        <v>0</v>
      </c>
      <c r="BF481" s="228">
        <f>IF(N481="snížená",J481,0)</f>
        <v>0</v>
      </c>
      <c r="BG481" s="228">
        <f>IF(N481="zákl. přenesená",J481,0)</f>
        <v>0</v>
      </c>
      <c r="BH481" s="228">
        <f>IF(N481="sníž. přenesená",J481,0)</f>
        <v>0</v>
      </c>
      <c r="BI481" s="228">
        <f>IF(N481="nulová",J481,0)</f>
        <v>0</v>
      </c>
      <c r="BJ481" s="20" t="s">
        <v>80</v>
      </c>
      <c r="BK481" s="228">
        <f>ROUND(I481*H481,2)</f>
        <v>0</v>
      </c>
      <c r="BL481" s="20" t="s">
        <v>153</v>
      </c>
      <c r="BM481" s="227" t="s">
        <v>568</v>
      </c>
    </row>
    <row r="482" s="2" customFormat="1">
      <c r="A482" s="41"/>
      <c r="B482" s="42"/>
      <c r="C482" s="43"/>
      <c r="D482" s="229" t="s">
        <v>154</v>
      </c>
      <c r="E482" s="43"/>
      <c r="F482" s="230" t="s">
        <v>567</v>
      </c>
      <c r="G482" s="43"/>
      <c r="H482" s="43"/>
      <c r="I482" s="231"/>
      <c r="J482" s="43"/>
      <c r="K482" s="43"/>
      <c r="L482" s="47"/>
      <c r="M482" s="232"/>
      <c r="N482" s="233"/>
      <c r="O482" s="87"/>
      <c r="P482" s="87"/>
      <c r="Q482" s="87"/>
      <c r="R482" s="87"/>
      <c r="S482" s="87"/>
      <c r="T482" s="88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T482" s="20" t="s">
        <v>154</v>
      </c>
      <c r="AU482" s="20" t="s">
        <v>86</v>
      </c>
    </row>
    <row r="483" s="2" customFormat="1">
      <c r="A483" s="41"/>
      <c r="B483" s="42"/>
      <c r="C483" s="43"/>
      <c r="D483" s="234" t="s">
        <v>155</v>
      </c>
      <c r="E483" s="43"/>
      <c r="F483" s="235" t="s">
        <v>569</v>
      </c>
      <c r="G483" s="43"/>
      <c r="H483" s="43"/>
      <c r="I483" s="231"/>
      <c r="J483" s="43"/>
      <c r="K483" s="43"/>
      <c r="L483" s="47"/>
      <c r="M483" s="232"/>
      <c r="N483" s="233"/>
      <c r="O483" s="87"/>
      <c r="P483" s="87"/>
      <c r="Q483" s="87"/>
      <c r="R483" s="87"/>
      <c r="S483" s="87"/>
      <c r="T483" s="88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T483" s="20" t="s">
        <v>155</v>
      </c>
      <c r="AU483" s="20" t="s">
        <v>86</v>
      </c>
    </row>
    <row r="484" s="13" customFormat="1">
      <c r="A484" s="13"/>
      <c r="B484" s="236"/>
      <c r="C484" s="237"/>
      <c r="D484" s="229" t="s">
        <v>157</v>
      </c>
      <c r="E484" s="238" t="s">
        <v>19</v>
      </c>
      <c r="F484" s="239" t="s">
        <v>570</v>
      </c>
      <c r="G484" s="237"/>
      <c r="H484" s="240">
        <v>44.560000000000002</v>
      </c>
      <c r="I484" s="241"/>
      <c r="J484" s="237"/>
      <c r="K484" s="237"/>
      <c r="L484" s="242"/>
      <c r="M484" s="243"/>
      <c r="N484" s="244"/>
      <c r="O484" s="244"/>
      <c r="P484" s="244"/>
      <c r="Q484" s="244"/>
      <c r="R484" s="244"/>
      <c r="S484" s="244"/>
      <c r="T484" s="245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46" t="s">
        <v>157</v>
      </c>
      <c r="AU484" s="246" t="s">
        <v>86</v>
      </c>
      <c r="AV484" s="13" t="s">
        <v>86</v>
      </c>
      <c r="AW484" s="13" t="s">
        <v>33</v>
      </c>
      <c r="AX484" s="13" t="s">
        <v>73</v>
      </c>
      <c r="AY484" s="246" t="s">
        <v>146</v>
      </c>
    </row>
    <row r="485" s="15" customFormat="1">
      <c r="A485" s="15"/>
      <c r="B485" s="257"/>
      <c r="C485" s="258"/>
      <c r="D485" s="229" t="s">
        <v>157</v>
      </c>
      <c r="E485" s="259" t="s">
        <v>19</v>
      </c>
      <c r="F485" s="260" t="s">
        <v>161</v>
      </c>
      <c r="G485" s="258"/>
      <c r="H485" s="261">
        <v>44.560000000000002</v>
      </c>
      <c r="I485" s="262"/>
      <c r="J485" s="258"/>
      <c r="K485" s="258"/>
      <c r="L485" s="263"/>
      <c r="M485" s="264"/>
      <c r="N485" s="265"/>
      <c r="O485" s="265"/>
      <c r="P485" s="265"/>
      <c r="Q485" s="265"/>
      <c r="R485" s="265"/>
      <c r="S485" s="265"/>
      <c r="T485" s="266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T485" s="267" t="s">
        <v>157</v>
      </c>
      <c r="AU485" s="267" t="s">
        <v>86</v>
      </c>
      <c r="AV485" s="15" t="s">
        <v>153</v>
      </c>
      <c r="AW485" s="15" t="s">
        <v>33</v>
      </c>
      <c r="AX485" s="15" t="s">
        <v>80</v>
      </c>
      <c r="AY485" s="267" t="s">
        <v>146</v>
      </c>
    </row>
    <row r="486" s="2" customFormat="1" ht="33" customHeight="1">
      <c r="A486" s="41"/>
      <c r="B486" s="42"/>
      <c r="C486" s="216" t="s">
        <v>380</v>
      </c>
      <c r="D486" s="216" t="s">
        <v>148</v>
      </c>
      <c r="E486" s="217" t="s">
        <v>571</v>
      </c>
      <c r="F486" s="218" t="s">
        <v>572</v>
      </c>
      <c r="G486" s="219" t="s">
        <v>151</v>
      </c>
      <c r="H486" s="220">
        <v>3720.3000000000002</v>
      </c>
      <c r="I486" s="221"/>
      <c r="J486" s="222">
        <f>ROUND(I486*H486,2)</f>
        <v>0</v>
      </c>
      <c r="K486" s="218" t="s">
        <v>152</v>
      </c>
      <c r="L486" s="47"/>
      <c r="M486" s="223" t="s">
        <v>19</v>
      </c>
      <c r="N486" s="224" t="s">
        <v>44</v>
      </c>
      <c r="O486" s="87"/>
      <c r="P486" s="225">
        <f>O486*H486</f>
        <v>0</v>
      </c>
      <c r="Q486" s="225">
        <v>0</v>
      </c>
      <c r="R486" s="225">
        <f>Q486*H486</f>
        <v>0</v>
      </c>
      <c r="S486" s="225">
        <v>0</v>
      </c>
      <c r="T486" s="226">
        <f>S486*H486</f>
        <v>0</v>
      </c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R486" s="227" t="s">
        <v>153</v>
      </c>
      <c r="AT486" s="227" t="s">
        <v>148</v>
      </c>
      <c r="AU486" s="227" t="s">
        <v>86</v>
      </c>
      <c r="AY486" s="20" t="s">
        <v>146</v>
      </c>
      <c r="BE486" s="228">
        <f>IF(N486="základní",J486,0)</f>
        <v>0</v>
      </c>
      <c r="BF486" s="228">
        <f>IF(N486="snížená",J486,0)</f>
        <v>0</v>
      </c>
      <c r="BG486" s="228">
        <f>IF(N486="zákl. přenesená",J486,0)</f>
        <v>0</v>
      </c>
      <c r="BH486" s="228">
        <f>IF(N486="sníž. přenesená",J486,0)</f>
        <v>0</v>
      </c>
      <c r="BI486" s="228">
        <f>IF(N486="nulová",J486,0)</f>
        <v>0</v>
      </c>
      <c r="BJ486" s="20" t="s">
        <v>80</v>
      </c>
      <c r="BK486" s="228">
        <f>ROUND(I486*H486,2)</f>
        <v>0</v>
      </c>
      <c r="BL486" s="20" t="s">
        <v>153</v>
      </c>
      <c r="BM486" s="227" t="s">
        <v>573</v>
      </c>
    </row>
    <row r="487" s="2" customFormat="1">
      <c r="A487" s="41"/>
      <c r="B487" s="42"/>
      <c r="C487" s="43"/>
      <c r="D487" s="229" t="s">
        <v>154</v>
      </c>
      <c r="E487" s="43"/>
      <c r="F487" s="230" t="s">
        <v>572</v>
      </c>
      <c r="G487" s="43"/>
      <c r="H487" s="43"/>
      <c r="I487" s="231"/>
      <c r="J487" s="43"/>
      <c r="K487" s="43"/>
      <c r="L487" s="47"/>
      <c r="M487" s="232"/>
      <c r="N487" s="233"/>
      <c r="O487" s="87"/>
      <c r="P487" s="87"/>
      <c r="Q487" s="87"/>
      <c r="R487" s="87"/>
      <c r="S487" s="87"/>
      <c r="T487" s="88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T487" s="20" t="s">
        <v>154</v>
      </c>
      <c r="AU487" s="20" t="s">
        <v>86</v>
      </c>
    </row>
    <row r="488" s="2" customFormat="1">
      <c r="A488" s="41"/>
      <c r="B488" s="42"/>
      <c r="C488" s="43"/>
      <c r="D488" s="234" t="s">
        <v>155</v>
      </c>
      <c r="E488" s="43"/>
      <c r="F488" s="235" t="s">
        <v>574</v>
      </c>
      <c r="G488" s="43"/>
      <c r="H488" s="43"/>
      <c r="I488" s="231"/>
      <c r="J488" s="43"/>
      <c r="K488" s="43"/>
      <c r="L488" s="47"/>
      <c r="M488" s="232"/>
      <c r="N488" s="233"/>
      <c r="O488" s="87"/>
      <c r="P488" s="87"/>
      <c r="Q488" s="87"/>
      <c r="R488" s="87"/>
      <c r="S488" s="87"/>
      <c r="T488" s="88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T488" s="20" t="s">
        <v>155</v>
      </c>
      <c r="AU488" s="20" t="s">
        <v>86</v>
      </c>
    </row>
    <row r="489" s="14" customFormat="1">
      <c r="A489" s="14"/>
      <c r="B489" s="247"/>
      <c r="C489" s="248"/>
      <c r="D489" s="229" t="s">
        <v>157</v>
      </c>
      <c r="E489" s="249" t="s">
        <v>19</v>
      </c>
      <c r="F489" s="250" t="s">
        <v>575</v>
      </c>
      <c r="G489" s="248"/>
      <c r="H489" s="249" t="s">
        <v>19</v>
      </c>
      <c r="I489" s="251"/>
      <c r="J489" s="248"/>
      <c r="K489" s="248"/>
      <c r="L489" s="252"/>
      <c r="M489" s="253"/>
      <c r="N489" s="254"/>
      <c r="O489" s="254"/>
      <c r="P489" s="254"/>
      <c r="Q489" s="254"/>
      <c r="R489" s="254"/>
      <c r="S489" s="254"/>
      <c r="T489" s="255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56" t="s">
        <v>157</v>
      </c>
      <c r="AU489" s="256" t="s">
        <v>86</v>
      </c>
      <c r="AV489" s="14" t="s">
        <v>80</v>
      </c>
      <c r="AW489" s="14" t="s">
        <v>33</v>
      </c>
      <c r="AX489" s="14" t="s">
        <v>73</v>
      </c>
      <c r="AY489" s="256" t="s">
        <v>146</v>
      </c>
    </row>
    <row r="490" s="13" customFormat="1">
      <c r="A490" s="13"/>
      <c r="B490" s="236"/>
      <c r="C490" s="237"/>
      <c r="D490" s="229" t="s">
        <v>157</v>
      </c>
      <c r="E490" s="238" t="s">
        <v>19</v>
      </c>
      <c r="F490" s="239" t="s">
        <v>559</v>
      </c>
      <c r="G490" s="237"/>
      <c r="H490" s="240">
        <v>3720.3000000000002</v>
      </c>
      <c r="I490" s="241"/>
      <c r="J490" s="237"/>
      <c r="K490" s="237"/>
      <c r="L490" s="242"/>
      <c r="M490" s="243"/>
      <c r="N490" s="244"/>
      <c r="O490" s="244"/>
      <c r="P490" s="244"/>
      <c r="Q490" s="244"/>
      <c r="R490" s="244"/>
      <c r="S490" s="244"/>
      <c r="T490" s="245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46" t="s">
        <v>157</v>
      </c>
      <c r="AU490" s="246" t="s">
        <v>86</v>
      </c>
      <c r="AV490" s="13" t="s">
        <v>86</v>
      </c>
      <c r="AW490" s="13" t="s">
        <v>33</v>
      </c>
      <c r="AX490" s="13" t="s">
        <v>73</v>
      </c>
      <c r="AY490" s="246" t="s">
        <v>146</v>
      </c>
    </row>
    <row r="491" s="15" customFormat="1">
      <c r="A491" s="15"/>
      <c r="B491" s="257"/>
      <c r="C491" s="258"/>
      <c r="D491" s="229" t="s">
        <v>157</v>
      </c>
      <c r="E491" s="259" t="s">
        <v>19</v>
      </c>
      <c r="F491" s="260" t="s">
        <v>161</v>
      </c>
      <c r="G491" s="258"/>
      <c r="H491" s="261">
        <v>3720.3000000000002</v>
      </c>
      <c r="I491" s="262"/>
      <c r="J491" s="258"/>
      <c r="K491" s="258"/>
      <c r="L491" s="263"/>
      <c r="M491" s="264"/>
      <c r="N491" s="265"/>
      <c r="O491" s="265"/>
      <c r="P491" s="265"/>
      <c r="Q491" s="265"/>
      <c r="R491" s="265"/>
      <c r="S491" s="265"/>
      <c r="T491" s="266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T491" s="267" t="s">
        <v>157</v>
      </c>
      <c r="AU491" s="267" t="s">
        <v>86</v>
      </c>
      <c r="AV491" s="15" t="s">
        <v>153</v>
      </c>
      <c r="AW491" s="15" t="s">
        <v>33</v>
      </c>
      <c r="AX491" s="15" t="s">
        <v>80</v>
      </c>
      <c r="AY491" s="267" t="s">
        <v>146</v>
      </c>
    </row>
    <row r="492" s="2" customFormat="1" ht="16.5" customHeight="1">
      <c r="A492" s="41"/>
      <c r="B492" s="42"/>
      <c r="C492" s="216" t="s">
        <v>576</v>
      </c>
      <c r="D492" s="216" t="s">
        <v>148</v>
      </c>
      <c r="E492" s="217" t="s">
        <v>577</v>
      </c>
      <c r="F492" s="218" t="s">
        <v>578</v>
      </c>
      <c r="G492" s="219" t="s">
        <v>151</v>
      </c>
      <c r="H492" s="220">
        <v>792.58000000000004</v>
      </c>
      <c r="I492" s="221"/>
      <c r="J492" s="222">
        <f>ROUND(I492*H492,2)</f>
        <v>0</v>
      </c>
      <c r="K492" s="218" t="s">
        <v>152</v>
      </c>
      <c r="L492" s="47"/>
      <c r="M492" s="223" t="s">
        <v>19</v>
      </c>
      <c r="N492" s="224" t="s">
        <v>44</v>
      </c>
      <c r="O492" s="87"/>
      <c r="P492" s="225">
        <f>O492*H492</f>
        <v>0</v>
      </c>
      <c r="Q492" s="225">
        <v>0</v>
      </c>
      <c r="R492" s="225">
        <f>Q492*H492</f>
        <v>0</v>
      </c>
      <c r="S492" s="225">
        <v>0</v>
      </c>
      <c r="T492" s="226">
        <f>S492*H492</f>
        <v>0</v>
      </c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R492" s="227" t="s">
        <v>153</v>
      </c>
      <c r="AT492" s="227" t="s">
        <v>148</v>
      </c>
      <c r="AU492" s="227" t="s">
        <v>86</v>
      </c>
      <c r="AY492" s="20" t="s">
        <v>146</v>
      </c>
      <c r="BE492" s="228">
        <f>IF(N492="základní",J492,0)</f>
        <v>0</v>
      </c>
      <c r="BF492" s="228">
        <f>IF(N492="snížená",J492,0)</f>
        <v>0</v>
      </c>
      <c r="BG492" s="228">
        <f>IF(N492="zákl. přenesená",J492,0)</f>
        <v>0</v>
      </c>
      <c r="BH492" s="228">
        <f>IF(N492="sníž. přenesená",J492,0)</f>
        <v>0</v>
      </c>
      <c r="BI492" s="228">
        <f>IF(N492="nulová",J492,0)</f>
        <v>0</v>
      </c>
      <c r="BJ492" s="20" t="s">
        <v>80</v>
      </c>
      <c r="BK492" s="228">
        <f>ROUND(I492*H492,2)</f>
        <v>0</v>
      </c>
      <c r="BL492" s="20" t="s">
        <v>153</v>
      </c>
      <c r="BM492" s="227" t="s">
        <v>579</v>
      </c>
    </row>
    <row r="493" s="2" customFormat="1">
      <c r="A493" s="41"/>
      <c r="B493" s="42"/>
      <c r="C493" s="43"/>
      <c r="D493" s="229" t="s">
        <v>154</v>
      </c>
      <c r="E493" s="43"/>
      <c r="F493" s="230" t="s">
        <v>578</v>
      </c>
      <c r="G493" s="43"/>
      <c r="H493" s="43"/>
      <c r="I493" s="231"/>
      <c r="J493" s="43"/>
      <c r="K493" s="43"/>
      <c r="L493" s="47"/>
      <c r="M493" s="232"/>
      <c r="N493" s="233"/>
      <c r="O493" s="87"/>
      <c r="P493" s="87"/>
      <c r="Q493" s="87"/>
      <c r="R493" s="87"/>
      <c r="S493" s="87"/>
      <c r="T493" s="88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T493" s="20" t="s">
        <v>154</v>
      </c>
      <c r="AU493" s="20" t="s">
        <v>86</v>
      </c>
    </row>
    <row r="494" s="2" customFormat="1">
      <c r="A494" s="41"/>
      <c r="B494" s="42"/>
      <c r="C494" s="43"/>
      <c r="D494" s="234" t="s">
        <v>155</v>
      </c>
      <c r="E494" s="43"/>
      <c r="F494" s="235" t="s">
        <v>580</v>
      </c>
      <c r="G494" s="43"/>
      <c r="H494" s="43"/>
      <c r="I494" s="231"/>
      <c r="J494" s="43"/>
      <c r="K494" s="43"/>
      <c r="L494" s="47"/>
      <c r="M494" s="232"/>
      <c r="N494" s="233"/>
      <c r="O494" s="87"/>
      <c r="P494" s="87"/>
      <c r="Q494" s="87"/>
      <c r="R494" s="87"/>
      <c r="S494" s="87"/>
      <c r="T494" s="88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T494" s="20" t="s">
        <v>155</v>
      </c>
      <c r="AU494" s="20" t="s">
        <v>86</v>
      </c>
    </row>
    <row r="495" s="13" customFormat="1">
      <c r="A495" s="13"/>
      <c r="B495" s="236"/>
      <c r="C495" s="237"/>
      <c r="D495" s="229" t="s">
        <v>157</v>
      </c>
      <c r="E495" s="238" t="s">
        <v>19</v>
      </c>
      <c r="F495" s="239" t="s">
        <v>581</v>
      </c>
      <c r="G495" s="237"/>
      <c r="H495" s="240">
        <v>764.54999999999995</v>
      </c>
      <c r="I495" s="241"/>
      <c r="J495" s="237"/>
      <c r="K495" s="237"/>
      <c r="L495" s="242"/>
      <c r="M495" s="243"/>
      <c r="N495" s="244"/>
      <c r="O495" s="244"/>
      <c r="P495" s="244"/>
      <c r="Q495" s="244"/>
      <c r="R495" s="244"/>
      <c r="S495" s="244"/>
      <c r="T495" s="245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46" t="s">
        <v>157</v>
      </c>
      <c r="AU495" s="246" t="s">
        <v>86</v>
      </c>
      <c r="AV495" s="13" t="s">
        <v>86</v>
      </c>
      <c r="AW495" s="13" t="s">
        <v>33</v>
      </c>
      <c r="AX495" s="13" t="s">
        <v>73</v>
      </c>
      <c r="AY495" s="246" t="s">
        <v>146</v>
      </c>
    </row>
    <row r="496" s="13" customFormat="1">
      <c r="A496" s="13"/>
      <c r="B496" s="236"/>
      <c r="C496" s="237"/>
      <c r="D496" s="229" t="s">
        <v>157</v>
      </c>
      <c r="E496" s="238" t="s">
        <v>19</v>
      </c>
      <c r="F496" s="239" t="s">
        <v>582</v>
      </c>
      <c r="G496" s="237"/>
      <c r="H496" s="240">
        <v>28.030000000000001</v>
      </c>
      <c r="I496" s="241"/>
      <c r="J496" s="237"/>
      <c r="K496" s="237"/>
      <c r="L496" s="242"/>
      <c r="M496" s="243"/>
      <c r="N496" s="244"/>
      <c r="O496" s="244"/>
      <c r="P496" s="244"/>
      <c r="Q496" s="244"/>
      <c r="R496" s="244"/>
      <c r="S496" s="244"/>
      <c r="T496" s="245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46" t="s">
        <v>157</v>
      </c>
      <c r="AU496" s="246" t="s">
        <v>86</v>
      </c>
      <c r="AV496" s="13" t="s">
        <v>86</v>
      </c>
      <c r="AW496" s="13" t="s">
        <v>33</v>
      </c>
      <c r="AX496" s="13" t="s">
        <v>73</v>
      </c>
      <c r="AY496" s="246" t="s">
        <v>146</v>
      </c>
    </row>
    <row r="497" s="15" customFormat="1">
      <c r="A497" s="15"/>
      <c r="B497" s="257"/>
      <c r="C497" s="258"/>
      <c r="D497" s="229" t="s">
        <v>157</v>
      </c>
      <c r="E497" s="259" t="s">
        <v>19</v>
      </c>
      <c r="F497" s="260" t="s">
        <v>161</v>
      </c>
      <c r="G497" s="258"/>
      <c r="H497" s="261">
        <v>792.57999999999993</v>
      </c>
      <c r="I497" s="262"/>
      <c r="J497" s="258"/>
      <c r="K497" s="258"/>
      <c r="L497" s="263"/>
      <c r="M497" s="264"/>
      <c r="N497" s="265"/>
      <c r="O497" s="265"/>
      <c r="P497" s="265"/>
      <c r="Q497" s="265"/>
      <c r="R497" s="265"/>
      <c r="S497" s="265"/>
      <c r="T497" s="266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T497" s="267" t="s">
        <v>157</v>
      </c>
      <c r="AU497" s="267" t="s">
        <v>86</v>
      </c>
      <c r="AV497" s="15" t="s">
        <v>153</v>
      </c>
      <c r="AW497" s="15" t="s">
        <v>33</v>
      </c>
      <c r="AX497" s="15" t="s">
        <v>80</v>
      </c>
      <c r="AY497" s="267" t="s">
        <v>146</v>
      </c>
    </row>
    <row r="498" s="2" customFormat="1" ht="33" customHeight="1">
      <c r="A498" s="41"/>
      <c r="B498" s="42"/>
      <c r="C498" s="216" t="s">
        <v>385</v>
      </c>
      <c r="D498" s="216" t="s">
        <v>148</v>
      </c>
      <c r="E498" s="217" t="s">
        <v>583</v>
      </c>
      <c r="F498" s="218" t="s">
        <v>584</v>
      </c>
      <c r="G498" s="219" t="s">
        <v>151</v>
      </c>
      <c r="H498" s="220">
        <v>27.66</v>
      </c>
      <c r="I498" s="221"/>
      <c r="J498" s="222">
        <f>ROUND(I498*H498,2)</f>
        <v>0</v>
      </c>
      <c r="K498" s="218" t="s">
        <v>152</v>
      </c>
      <c r="L498" s="47"/>
      <c r="M498" s="223" t="s">
        <v>19</v>
      </c>
      <c r="N498" s="224" t="s">
        <v>44</v>
      </c>
      <c r="O498" s="87"/>
      <c r="P498" s="225">
        <f>O498*H498</f>
        <v>0</v>
      </c>
      <c r="Q498" s="225">
        <v>0</v>
      </c>
      <c r="R498" s="225">
        <f>Q498*H498</f>
        <v>0</v>
      </c>
      <c r="S498" s="225">
        <v>0</v>
      </c>
      <c r="T498" s="226">
        <f>S498*H498</f>
        <v>0</v>
      </c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R498" s="227" t="s">
        <v>153</v>
      </c>
      <c r="AT498" s="227" t="s">
        <v>148</v>
      </c>
      <c r="AU498" s="227" t="s">
        <v>86</v>
      </c>
      <c r="AY498" s="20" t="s">
        <v>146</v>
      </c>
      <c r="BE498" s="228">
        <f>IF(N498="základní",J498,0)</f>
        <v>0</v>
      </c>
      <c r="BF498" s="228">
        <f>IF(N498="snížená",J498,0)</f>
        <v>0</v>
      </c>
      <c r="BG498" s="228">
        <f>IF(N498="zákl. přenesená",J498,0)</f>
        <v>0</v>
      </c>
      <c r="BH498" s="228">
        <f>IF(N498="sníž. přenesená",J498,0)</f>
        <v>0</v>
      </c>
      <c r="BI498" s="228">
        <f>IF(N498="nulová",J498,0)</f>
        <v>0</v>
      </c>
      <c r="BJ498" s="20" t="s">
        <v>80</v>
      </c>
      <c r="BK498" s="228">
        <f>ROUND(I498*H498,2)</f>
        <v>0</v>
      </c>
      <c r="BL498" s="20" t="s">
        <v>153</v>
      </c>
      <c r="BM498" s="227" t="s">
        <v>585</v>
      </c>
    </row>
    <row r="499" s="2" customFormat="1">
      <c r="A499" s="41"/>
      <c r="B499" s="42"/>
      <c r="C499" s="43"/>
      <c r="D499" s="229" t="s">
        <v>154</v>
      </c>
      <c r="E499" s="43"/>
      <c r="F499" s="230" t="s">
        <v>584</v>
      </c>
      <c r="G499" s="43"/>
      <c r="H499" s="43"/>
      <c r="I499" s="231"/>
      <c r="J499" s="43"/>
      <c r="K499" s="43"/>
      <c r="L499" s="47"/>
      <c r="M499" s="232"/>
      <c r="N499" s="233"/>
      <c r="O499" s="87"/>
      <c r="P499" s="87"/>
      <c r="Q499" s="87"/>
      <c r="R499" s="87"/>
      <c r="S499" s="87"/>
      <c r="T499" s="88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T499" s="20" t="s">
        <v>154</v>
      </c>
      <c r="AU499" s="20" t="s">
        <v>86</v>
      </c>
    </row>
    <row r="500" s="2" customFormat="1">
      <c r="A500" s="41"/>
      <c r="B500" s="42"/>
      <c r="C500" s="43"/>
      <c r="D500" s="234" t="s">
        <v>155</v>
      </c>
      <c r="E500" s="43"/>
      <c r="F500" s="235" t="s">
        <v>586</v>
      </c>
      <c r="G500" s="43"/>
      <c r="H500" s="43"/>
      <c r="I500" s="231"/>
      <c r="J500" s="43"/>
      <c r="K500" s="43"/>
      <c r="L500" s="47"/>
      <c r="M500" s="232"/>
      <c r="N500" s="233"/>
      <c r="O500" s="87"/>
      <c r="P500" s="87"/>
      <c r="Q500" s="87"/>
      <c r="R500" s="87"/>
      <c r="S500" s="87"/>
      <c r="T500" s="88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T500" s="20" t="s">
        <v>155</v>
      </c>
      <c r="AU500" s="20" t="s">
        <v>86</v>
      </c>
    </row>
    <row r="501" s="14" customFormat="1">
      <c r="A501" s="14"/>
      <c r="B501" s="247"/>
      <c r="C501" s="248"/>
      <c r="D501" s="229" t="s">
        <v>157</v>
      </c>
      <c r="E501" s="249" t="s">
        <v>19</v>
      </c>
      <c r="F501" s="250" t="s">
        <v>587</v>
      </c>
      <c r="G501" s="248"/>
      <c r="H501" s="249" t="s">
        <v>19</v>
      </c>
      <c r="I501" s="251"/>
      <c r="J501" s="248"/>
      <c r="K501" s="248"/>
      <c r="L501" s="252"/>
      <c r="M501" s="253"/>
      <c r="N501" s="254"/>
      <c r="O501" s="254"/>
      <c r="P501" s="254"/>
      <c r="Q501" s="254"/>
      <c r="R501" s="254"/>
      <c r="S501" s="254"/>
      <c r="T501" s="255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56" t="s">
        <v>157</v>
      </c>
      <c r="AU501" s="256" t="s">
        <v>86</v>
      </c>
      <c r="AV501" s="14" t="s">
        <v>80</v>
      </c>
      <c r="AW501" s="14" t="s">
        <v>33</v>
      </c>
      <c r="AX501" s="14" t="s">
        <v>73</v>
      </c>
      <c r="AY501" s="256" t="s">
        <v>146</v>
      </c>
    </row>
    <row r="502" s="13" customFormat="1">
      <c r="A502" s="13"/>
      <c r="B502" s="236"/>
      <c r="C502" s="237"/>
      <c r="D502" s="229" t="s">
        <v>157</v>
      </c>
      <c r="E502" s="238" t="s">
        <v>19</v>
      </c>
      <c r="F502" s="239" t="s">
        <v>588</v>
      </c>
      <c r="G502" s="237"/>
      <c r="H502" s="240">
        <v>27.66</v>
      </c>
      <c r="I502" s="241"/>
      <c r="J502" s="237"/>
      <c r="K502" s="237"/>
      <c r="L502" s="242"/>
      <c r="M502" s="243"/>
      <c r="N502" s="244"/>
      <c r="O502" s="244"/>
      <c r="P502" s="244"/>
      <c r="Q502" s="244"/>
      <c r="R502" s="244"/>
      <c r="S502" s="244"/>
      <c r="T502" s="245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46" t="s">
        <v>157</v>
      </c>
      <c r="AU502" s="246" t="s">
        <v>86</v>
      </c>
      <c r="AV502" s="13" t="s">
        <v>86</v>
      </c>
      <c r="AW502" s="13" t="s">
        <v>33</v>
      </c>
      <c r="AX502" s="13" t="s">
        <v>73</v>
      </c>
      <c r="AY502" s="246" t="s">
        <v>146</v>
      </c>
    </row>
    <row r="503" s="15" customFormat="1">
      <c r="A503" s="15"/>
      <c r="B503" s="257"/>
      <c r="C503" s="258"/>
      <c r="D503" s="229" t="s">
        <v>157</v>
      </c>
      <c r="E503" s="259" t="s">
        <v>19</v>
      </c>
      <c r="F503" s="260" t="s">
        <v>161</v>
      </c>
      <c r="G503" s="258"/>
      <c r="H503" s="261">
        <v>27.66</v>
      </c>
      <c r="I503" s="262"/>
      <c r="J503" s="258"/>
      <c r="K503" s="258"/>
      <c r="L503" s="263"/>
      <c r="M503" s="264"/>
      <c r="N503" s="265"/>
      <c r="O503" s="265"/>
      <c r="P503" s="265"/>
      <c r="Q503" s="265"/>
      <c r="R503" s="265"/>
      <c r="S503" s="265"/>
      <c r="T503" s="266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T503" s="267" t="s">
        <v>157</v>
      </c>
      <c r="AU503" s="267" t="s">
        <v>86</v>
      </c>
      <c r="AV503" s="15" t="s">
        <v>153</v>
      </c>
      <c r="AW503" s="15" t="s">
        <v>33</v>
      </c>
      <c r="AX503" s="15" t="s">
        <v>80</v>
      </c>
      <c r="AY503" s="267" t="s">
        <v>146</v>
      </c>
    </row>
    <row r="504" s="2" customFormat="1" ht="24.15" customHeight="1">
      <c r="A504" s="41"/>
      <c r="B504" s="42"/>
      <c r="C504" s="216" t="s">
        <v>589</v>
      </c>
      <c r="D504" s="216" t="s">
        <v>148</v>
      </c>
      <c r="E504" s="217" t="s">
        <v>590</v>
      </c>
      <c r="F504" s="218" t="s">
        <v>591</v>
      </c>
      <c r="G504" s="219" t="s">
        <v>151</v>
      </c>
      <c r="H504" s="220">
        <v>3720.3000000000002</v>
      </c>
      <c r="I504" s="221"/>
      <c r="J504" s="222">
        <f>ROUND(I504*H504,2)</f>
        <v>0</v>
      </c>
      <c r="K504" s="218" t="s">
        <v>152</v>
      </c>
      <c r="L504" s="47"/>
      <c r="M504" s="223" t="s">
        <v>19</v>
      </c>
      <c r="N504" s="224" t="s">
        <v>44</v>
      </c>
      <c r="O504" s="87"/>
      <c r="P504" s="225">
        <f>O504*H504</f>
        <v>0</v>
      </c>
      <c r="Q504" s="225">
        <v>0</v>
      </c>
      <c r="R504" s="225">
        <f>Q504*H504</f>
        <v>0</v>
      </c>
      <c r="S504" s="225">
        <v>0</v>
      </c>
      <c r="T504" s="226">
        <f>S504*H504</f>
        <v>0</v>
      </c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R504" s="227" t="s">
        <v>153</v>
      </c>
      <c r="AT504" s="227" t="s">
        <v>148</v>
      </c>
      <c r="AU504" s="227" t="s">
        <v>86</v>
      </c>
      <c r="AY504" s="20" t="s">
        <v>146</v>
      </c>
      <c r="BE504" s="228">
        <f>IF(N504="základní",J504,0)</f>
        <v>0</v>
      </c>
      <c r="BF504" s="228">
        <f>IF(N504="snížená",J504,0)</f>
        <v>0</v>
      </c>
      <c r="BG504" s="228">
        <f>IF(N504="zákl. přenesená",J504,0)</f>
        <v>0</v>
      </c>
      <c r="BH504" s="228">
        <f>IF(N504="sníž. přenesená",J504,0)</f>
        <v>0</v>
      </c>
      <c r="BI504" s="228">
        <f>IF(N504="nulová",J504,0)</f>
        <v>0</v>
      </c>
      <c r="BJ504" s="20" t="s">
        <v>80</v>
      </c>
      <c r="BK504" s="228">
        <f>ROUND(I504*H504,2)</f>
        <v>0</v>
      </c>
      <c r="BL504" s="20" t="s">
        <v>153</v>
      </c>
      <c r="BM504" s="227" t="s">
        <v>592</v>
      </c>
    </row>
    <row r="505" s="2" customFormat="1">
      <c r="A505" s="41"/>
      <c r="B505" s="42"/>
      <c r="C505" s="43"/>
      <c r="D505" s="229" t="s">
        <v>154</v>
      </c>
      <c r="E505" s="43"/>
      <c r="F505" s="230" t="s">
        <v>591</v>
      </c>
      <c r="G505" s="43"/>
      <c r="H505" s="43"/>
      <c r="I505" s="231"/>
      <c r="J505" s="43"/>
      <c r="K505" s="43"/>
      <c r="L505" s="47"/>
      <c r="M505" s="232"/>
      <c r="N505" s="233"/>
      <c r="O505" s="87"/>
      <c r="P505" s="87"/>
      <c r="Q505" s="87"/>
      <c r="R505" s="87"/>
      <c r="S505" s="87"/>
      <c r="T505" s="88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T505" s="20" t="s">
        <v>154</v>
      </c>
      <c r="AU505" s="20" t="s">
        <v>86</v>
      </c>
    </row>
    <row r="506" s="2" customFormat="1">
      <c r="A506" s="41"/>
      <c r="B506" s="42"/>
      <c r="C506" s="43"/>
      <c r="D506" s="234" t="s">
        <v>155</v>
      </c>
      <c r="E506" s="43"/>
      <c r="F506" s="235" t="s">
        <v>593</v>
      </c>
      <c r="G506" s="43"/>
      <c r="H506" s="43"/>
      <c r="I506" s="231"/>
      <c r="J506" s="43"/>
      <c r="K506" s="43"/>
      <c r="L506" s="47"/>
      <c r="M506" s="232"/>
      <c r="N506" s="233"/>
      <c r="O506" s="87"/>
      <c r="P506" s="87"/>
      <c r="Q506" s="87"/>
      <c r="R506" s="87"/>
      <c r="S506" s="87"/>
      <c r="T506" s="88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T506" s="20" t="s">
        <v>155</v>
      </c>
      <c r="AU506" s="20" t="s">
        <v>86</v>
      </c>
    </row>
    <row r="507" s="13" customFormat="1">
      <c r="A507" s="13"/>
      <c r="B507" s="236"/>
      <c r="C507" s="237"/>
      <c r="D507" s="229" t="s">
        <v>157</v>
      </c>
      <c r="E507" s="238" t="s">
        <v>19</v>
      </c>
      <c r="F507" s="239" t="s">
        <v>594</v>
      </c>
      <c r="G507" s="237"/>
      <c r="H507" s="240">
        <v>3720.3000000000002</v>
      </c>
      <c r="I507" s="241"/>
      <c r="J507" s="237"/>
      <c r="K507" s="237"/>
      <c r="L507" s="242"/>
      <c r="M507" s="243"/>
      <c r="N507" s="244"/>
      <c r="O507" s="244"/>
      <c r="P507" s="244"/>
      <c r="Q507" s="244"/>
      <c r="R507" s="244"/>
      <c r="S507" s="244"/>
      <c r="T507" s="245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6" t="s">
        <v>157</v>
      </c>
      <c r="AU507" s="246" t="s">
        <v>86</v>
      </c>
      <c r="AV507" s="13" t="s">
        <v>86</v>
      </c>
      <c r="AW507" s="13" t="s">
        <v>33</v>
      </c>
      <c r="AX507" s="13" t="s">
        <v>73</v>
      </c>
      <c r="AY507" s="246" t="s">
        <v>146</v>
      </c>
    </row>
    <row r="508" s="15" customFormat="1">
      <c r="A508" s="15"/>
      <c r="B508" s="257"/>
      <c r="C508" s="258"/>
      <c r="D508" s="229" t="s">
        <v>157</v>
      </c>
      <c r="E508" s="259" t="s">
        <v>19</v>
      </c>
      <c r="F508" s="260" t="s">
        <v>161</v>
      </c>
      <c r="G508" s="258"/>
      <c r="H508" s="261">
        <v>3720.3000000000002</v>
      </c>
      <c r="I508" s="262"/>
      <c r="J508" s="258"/>
      <c r="K508" s="258"/>
      <c r="L508" s="263"/>
      <c r="M508" s="264"/>
      <c r="N508" s="265"/>
      <c r="O508" s="265"/>
      <c r="P508" s="265"/>
      <c r="Q508" s="265"/>
      <c r="R508" s="265"/>
      <c r="S508" s="265"/>
      <c r="T508" s="266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T508" s="267" t="s">
        <v>157</v>
      </c>
      <c r="AU508" s="267" t="s">
        <v>86</v>
      </c>
      <c r="AV508" s="15" t="s">
        <v>153</v>
      </c>
      <c r="AW508" s="15" t="s">
        <v>33</v>
      </c>
      <c r="AX508" s="15" t="s">
        <v>80</v>
      </c>
      <c r="AY508" s="267" t="s">
        <v>146</v>
      </c>
    </row>
    <row r="509" s="2" customFormat="1" ht="24.15" customHeight="1">
      <c r="A509" s="41"/>
      <c r="B509" s="42"/>
      <c r="C509" s="216" t="s">
        <v>391</v>
      </c>
      <c r="D509" s="216" t="s">
        <v>148</v>
      </c>
      <c r="E509" s="217" t="s">
        <v>595</v>
      </c>
      <c r="F509" s="218" t="s">
        <v>596</v>
      </c>
      <c r="G509" s="219" t="s">
        <v>151</v>
      </c>
      <c r="H509" s="220">
        <v>3747.96</v>
      </c>
      <c r="I509" s="221"/>
      <c r="J509" s="222">
        <f>ROUND(I509*H509,2)</f>
        <v>0</v>
      </c>
      <c r="K509" s="218" t="s">
        <v>152</v>
      </c>
      <c r="L509" s="47"/>
      <c r="M509" s="223" t="s">
        <v>19</v>
      </c>
      <c r="N509" s="224" t="s">
        <v>44</v>
      </c>
      <c r="O509" s="87"/>
      <c r="P509" s="225">
        <f>O509*H509</f>
        <v>0</v>
      </c>
      <c r="Q509" s="225">
        <v>0</v>
      </c>
      <c r="R509" s="225">
        <f>Q509*H509</f>
        <v>0</v>
      </c>
      <c r="S509" s="225">
        <v>0</v>
      </c>
      <c r="T509" s="226">
        <f>S509*H509</f>
        <v>0</v>
      </c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R509" s="227" t="s">
        <v>153</v>
      </c>
      <c r="AT509" s="227" t="s">
        <v>148</v>
      </c>
      <c r="AU509" s="227" t="s">
        <v>86</v>
      </c>
      <c r="AY509" s="20" t="s">
        <v>146</v>
      </c>
      <c r="BE509" s="228">
        <f>IF(N509="základní",J509,0)</f>
        <v>0</v>
      </c>
      <c r="BF509" s="228">
        <f>IF(N509="snížená",J509,0)</f>
        <v>0</v>
      </c>
      <c r="BG509" s="228">
        <f>IF(N509="zákl. přenesená",J509,0)</f>
        <v>0</v>
      </c>
      <c r="BH509" s="228">
        <f>IF(N509="sníž. přenesená",J509,0)</f>
        <v>0</v>
      </c>
      <c r="BI509" s="228">
        <f>IF(N509="nulová",J509,0)</f>
        <v>0</v>
      </c>
      <c r="BJ509" s="20" t="s">
        <v>80</v>
      </c>
      <c r="BK509" s="228">
        <f>ROUND(I509*H509,2)</f>
        <v>0</v>
      </c>
      <c r="BL509" s="20" t="s">
        <v>153</v>
      </c>
      <c r="BM509" s="227" t="s">
        <v>597</v>
      </c>
    </row>
    <row r="510" s="2" customFormat="1">
      <c r="A510" s="41"/>
      <c r="B510" s="42"/>
      <c r="C510" s="43"/>
      <c r="D510" s="229" t="s">
        <v>154</v>
      </c>
      <c r="E510" s="43"/>
      <c r="F510" s="230" t="s">
        <v>596</v>
      </c>
      <c r="G510" s="43"/>
      <c r="H510" s="43"/>
      <c r="I510" s="231"/>
      <c r="J510" s="43"/>
      <c r="K510" s="43"/>
      <c r="L510" s="47"/>
      <c r="M510" s="232"/>
      <c r="N510" s="233"/>
      <c r="O510" s="87"/>
      <c r="P510" s="87"/>
      <c r="Q510" s="87"/>
      <c r="R510" s="87"/>
      <c r="S510" s="87"/>
      <c r="T510" s="88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T510" s="20" t="s">
        <v>154</v>
      </c>
      <c r="AU510" s="20" t="s">
        <v>86</v>
      </c>
    </row>
    <row r="511" s="2" customFormat="1">
      <c r="A511" s="41"/>
      <c r="B511" s="42"/>
      <c r="C511" s="43"/>
      <c r="D511" s="234" t="s">
        <v>155</v>
      </c>
      <c r="E511" s="43"/>
      <c r="F511" s="235" t="s">
        <v>598</v>
      </c>
      <c r="G511" s="43"/>
      <c r="H511" s="43"/>
      <c r="I511" s="231"/>
      <c r="J511" s="43"/>
      <c r="K511" s="43"/>
      <c r="L511" s="47"/>
      <c r="M511" s="232"/>
      <c r="N511" s="233"/>
      <c r="O511" s="87"/>
      <c r="P511" s="87"/>
      <c r="Q511" s="87"/>
      <c r="R511" s="87"/>
      <c r="S511" s="87"/>
      <c r="T511" s="88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T511" s="20" t="s">
        <v>155</v>
      </c>
      <c r="AU511" s="20" t="s">
        <v>86</v>
      </c>
    </row>
    <row r="512" s="14" customFormat="1">
      <c r="A512" s="14"/>
      <c r="B512" s="247"/>
      <c r="C512" s="248"/>
      <c r="D512" s="229" t="s">
        <v>157</v>
      </c>
      <c r="E512" s="249" t="s">
        <v>19</v>
      </c>
      <c r="F512" s="250" t="s">
        <v>599</v>
      </c>
      <c r="G512" s="248"/>
      <c r="H512" s="249" t="s">
        <v>19</v>
      </c>
      <c r="I512" s="251"/>
      <c r="J512" s="248"/>
      <c r="K512" s="248"/>
      <c r="L512" s="252"/>
      <c r="M512" s="253"/>
      <c r="N512" s="254"/>
      <c r="O512" s="254"/>
      <c r="P512" s="254"/>
      <c r="Q512" s="254"/>
      <c r="R512" s="254"/>
      <c r="S512" s="254"/>
      <c r="T512" s="255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56" t="s">
        <v>157</v>
      </c>
      <c r="AU512" s="256" t="s">
        <v>86</v>
      </c>
      <c r="AV512" s="14" t="s">
        <v>80</v>
      </c>
      <c r="AW512" s="14" t="s">
        <v>33</v>
      </c>
      <c r="AX512" s="14" t="s">
        <v>73</v>
      </c>
      <c r="AY512" s="256" t="s">
        <v>146</v>
      </c>
    </row>
    <row r="513" s="13" customFormat="1">
      <c r="A513" s="13"/>
      <c r="B513" s="236"/>
      <c r="C513" s="237"/>
      <c r="D513" s="229" t="s">
        <v>157</v>
      </c>
      <c r="E513" s="238" t="s">
        <v>19</v>
      </c>
      <c r="F513" s="239" t="s">
        <v>600</v>
      </c>
      <c r="G513" s="237"/>
      <c r="H513" s="240">
        <v>3720.3000000000002</v>
      </c>
      <c r="I513" s="241"/>
      <c r="J513" s="237"/>
      <c r="K513" s="237"/>
      <c r="L513" s="242"/>
      <c r="M513" s="243"/>
      <c r="N513" s="244"/>
      <c r="O513" s="244"/>
      <c r="P513" s="244"/>
      <c r="Q513" s="244"/>
      <c r="R513" s="244"/>
      <c r="S513" s="244"/>
      <c r="T513" s="245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6" t="s">
        <v>157</v>
      </c>
      <c r="AU513" s="246" t="s">
        <v>86</v>
      </c>
      <c r="AV513" s="13" t="s">
        <v>86</v>
      </c>
      <c r="AW513" s="13" t="s">
        <v>33</v>
      </c>
      <c r="AX513" s="13" t="s">
        <v>73</v>
      </c>
      <c r="AY513" s="246" t="s">
        <v>146</v>
      </c>
    </row>
    <row r="514" s="13" customFormat="1">
      <c r="A514" s="13"/>
      <c r="B514" s="236"/>
      <c r="C514" s="237"/>
      <c r="D514" s="229" t="s">
        <v>157</v>
      </c>
      <c r="E514" s="238" t="s">
        <v>19</v>
      </c>
      <c r="F514" s="239" t="s">
        <v>601</v>
      </c>
      <c r="G514" s="237"/>
      <c r="H514" s="240">
        <v>27.66</v>
      </c>
      <c r="I514" s="241"/>
      <c r="J514" s="237"/>
      <c r="K514" s="237"/>
      <c r="L514" s="242"/>
      <c r="M514" s="243"/>
      <c r="N514" s="244"/>
      <c r="O514" s="244"/>
      <c r="P514" s="244"/>
      <c r="Q514" s="244"/>
      <c r="R514" s="244"/>
      <c r="S514" s="244"/>
      <c r="T514" s="245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46" t="s">
        <v>157</v>
      </c>
      <c r="AU514" s="246" t="s">
        <v>86</v>
      </c>
      <c r="AV514" s="13" t="s">
        <v>86</v>
      </c>
      <c r="AW514" s="13" t="s">
        <v>33</v>
      </c>
      <c r="AX514" s="13" t="s">
        <v>73</v>
      </c>
      <c r="AY514" s="246" t="s">
        <v>146</v>
      </c>
    </row>
    <row r="515" s="15" customFormat="1">
      <c r="A515" s="15"/>
      <c r="B515" s="257"/>
      <c r="C515" s="258"/>
      <c r="D515" s="229" t="s">
        <v>157</v>
      </c>
      <c r="E515" s="259" t="s">
        <v>19</v>
      </c>
      <c r="F515" s="260" t="s">
        <v>161</v>
      </c>
      <c r="G515" s="258"/>
      <c r="H515" s="261">
        <v>3747.96</v>
      </c>
      <c r="I515" s="262"/>
      <c r="J515" s="258"/>
      <c r="K515" s="258"/>
      <c r="L515" s="263"/>
      <c r="M515" s="264"/>
      <c r="N515" s="265"/>
      <c r="O515" s="265"/>
      <c r="P515" s="265"/>
      <c r="Q515" s="265"/>
      <c r="R515" s="265"/>
      <c r="S515" s="265"/>
      <c r="T515" s="266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T515" s="267" t="s">
        <v>157</v>
      </c>
      <c r="AU515" s="267" t="s">
        <v>86</v>
      </c>
      <c r="AV515" s="15" t="s">
        <v>153</v>
      </c>
      <c r="AW515" s="15" t="s">
        <v>33</v>
      </c>
      <c r="AX515" s="15" t="s">
        <v>80</v>
      </c>
      <c r="AY515" s="267" t="s">
        <v>146</v>
      </c>
    </row>
    <row r="516" s="2" customFormat="1" ht="21.75" customHeight="1">
      <c r="A516" s="41"/>
      <c r="B516" s="42"/>
      <c r="C516" s="216" t="s">
        <v>602</v>
      </c>
      <c r="D516" s="216" t="s">
        <v>148</v>
      </c>
      <c r="E516" s="217" t="s">
        <v>603</v>
      </c>
      <c r="F516" s="218" t="s">
        <v>604</v>
      </c>
      <c r="G516" s="219" t="s">
        <v>151</v>
      </c>
      <c r="H516" s="220">
        <v>44.560000000000002</v>
      </c>
      <c r="I516" s="221"/>
      <c r="J516" s="222">
        <f>ROUND(I516*H516,2)</f>
        <v>0</v>
      </c>
      <c r="K516" s="218" t="s">
        <v>152</v>
      </c>
      <c r="L516" s="47"/>
      <c r="M516" s="223" t="s">
        <v>19</v>
      </c>
      <c r="N516" s="224" t="s">
        <v>44</v>
      </c>
      <c r="O516" s="87"/>
      <c r="P516" s="225">
        <f>O516*H516</f>
        <v>0</v>
      </c>
      <c r="Q516" s="225">
        <v>0</v>
      </c>
      <c r="R516" s="225">
        <f>Q516*H516</f>
        <v>0</v>
      </c>
      <c r="S516" s="225">
        <v>0</v>
      </c>
      <c r="T516" s="226">
        <f>S516*H516</f>
        <v>0</v>
      </c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R516" s="227" t="s">
        <v>153</v>
      </c>
      <c r="AT516" s="227" t="s">
        <v>148</v>
      </c>
      <c r="AU516" s="227" t="s">
        <v>86</v>
      </c>
      <c r="AY516" s="20" t="s">
        <v>146</v>
      </c>
      <c r="BE516" s="228">
        <f>IF(N516="základní",J516,0)</f>
        <v>0</v>
      </c>
      <c r="BF516" s="228">
        <f>IF(N516="snížená",J516,0)</f>
        <v>0</v>
      </c>
      <c r="BG516" s="228">
        <f>IF(N516="zákl. přenesená",J516,0)</f>
        <v>0</v>
      </c>
      <c r="BH516" s="228">
        <f>IF(N516="sníž. přenesená",J516,0)</f>
        <v>0</v>
      </c>
      <c r="BI516" s="228">
        <f>IF(N516="nulová",J516,0)</f>
        <v>0</v>
      </c>
      <c r="BJ516" s="20" t="s">
        <v>80</v>
      </c>
      <c r="BK516" s="228">
        <f>ROUND(I516*H516,2)</f>
        <v>0</v>
      </c>
      <c r="BL516" s="20" t="s">
        <v>153</v>
      </c>
      <c r="BM516" s="227" t="s">
        <v>605</v>
      </c>
    </row>
    <row r="517" s="2" customFormat="1">
      <c r="A517" s="41"/>
      <c r="B517" s="42"/>
      <c r="C517" s="43"/>
      <c r="D517" s="229" t="s">
        <v>154</v>
      </c>
      <c r="E517" s="43"/>
      <c r="F517" s="230" t="s">
        <v>604</v>
      </c>
      <c r="G517" s="43"/>
      <c r="H517" s="43"/>
      <c r="I517" s="231"/>
      <c r="J517" s="43"/>
      <c r="K517" s="43"/>
      <c r="L517" s="47"/>
      <c r="M517" s="232"/>
      <c r="N517" s="233"/>
      <c r="O517" s="87"/>
      <c r="P517" s="87"/>
      <c r="Q517" s="87"/>
      <c r="R517" s="87"/>
      <c r="S517" s="87"/>
      <c r="T517" s="88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T517" s="20" t="s">
        <v>154</v>
      </c>
      <c r="AU517" s="20" t="s">
        <v>86</v>
      </c>
    </row>
    <row r="518" s="2" customFormat="1">
      <c r="A518" s="41"/>
      <c r="B518" s="42"/>
      <c r="C518" s="43"/>
      <c r="D518" s="234" t="s">
        <v>155</v>
      </c>
      <c r="E518" s="43"/>
      <c r="F518" s="235" t="s">
        <v>606</v>
      </c>
      <c r="G518" s="43"/>
      <c r="H518" s="43"/>
      <c r="I518" s="231"/>
      <c r="J518" s="43"/>
      <c r="K518" s="43"/>
      <c r="L518" s="47"/>
      <c r="M518" s="232"/>
      <c r="N518" s="233"/>
      <c r="O518" s="87"/>
      <c r="P518" s="87"/>
      <c r="Q518" s="87"/>
      <c r="R518" s="87"/>
      <c r="S518" s="87"/>
      <c r="T518" s="88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T518" s="20" t="s">
        <v>155</v>
      </c>
      <c r="AU518" s="20" t="s">
        <v>86</v>
      </c>
    </row>
    <row r="519" s="14" customFormat="1">
      <c r="A519" s="14"/>
      <c r="B519" s="247"/>
      <c r="C519" s="248"/>
      <c r="D519" s="229" t="s">
        <v>157</v>
      </c>
      <c r="E519" s="249" t="s">
        <v>19</v>
      </c>
      <c r="F519" s="250" t="s">
        <v>607</v>
      </c>
      <c r="G519" s="248"/>
      <c r="H519" s="249" t="s">
        <v>19</v>
      </c>
      <c r="I519" s="251"/>
      <c r="J519" s="248"/>
      <c r="K519" s="248"/>
      <c r="L519" s="252"/>
      <c r="M519" s="253"/>
      <c r="N519" s="254"/>
      <c r="O519" s="254"/>
      <c r="P519" s="254"/>
      <c r="Q519" s="254"/>
      <c r="R519" s="254"/>
      <c r="S519" s="254"/>
      <c r="T519" s="255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56" t="s">
        <v>157</v>
      </c>
      <c r="AU519" s="256" t="s">
        <v>86</v>
      </c>
      <c r="AV519" s="14" t="s">
        <v>80</v>
      </c>
      <c r="AW519" s="14" t="s">
        <v>33</v>
      </c>
      <c r="AX519" s="14" t="s">
        <v>73</v>
      </c>
      <c r="AY519" s="256" t="s">
        <v>146</v>
      </c>
    </row>
    <row r="520" s="13" customFormat="1">
      <c r="A520" s="13"/>
      <c r="B520" s="236"/>
      <c r="C520" s="237"/>
      <c r="D520" s="229" t="s">
        <v>157</v>
      </c>
      <c r="E520" s="238" t="s">
        <v>19</v>
      </c>
      <c r="F520" s="239" t="s">
        <v>608</v>
      </c>
      <c r="G520" s="237"/>
      <c r="H520" s="240">
        <v>44.560000000000002</v>
      </c>
      <c r="I520" s="241"/>
      <c r="J520" s="237"/>
      <c r="K520" s="237"/>
      <c r="L520" s="242"/>
      <c r="M520" s="243"/>
      <c r="N520" s="244"/>
      <c r="O520" s="244"/>
      <c r="P520" s="244"/>
      <c r="Q520" s="244"/>
      <c r="R520" s="244"/>
      <c r="S520" s="244"/>
      <c r="T520" s="245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6" t="s">
        <v>157</v>
      </c>
      <c r="AU520" s="246" t="s">
        <v>86</v>
      </c>
      <c r="AV520" s="13" t="s">
        <v>86</v>
      </c>
      <c r="AW520" s="13" t="s">
        <v>33</v>
      </c>
      <c r="AX520" s="13" t="s">
        <v>73</v>
      </c>
      <c r="AY520" s="246" t="s">
        <v>146</v>
      </c>
    </row>
    <row r="521" s="15" customFormat="1">
      <c r="A521" s="15"/>
      <c r="B521" s="257"/>
      <c r="C521" s="258"/>
      <c r="D521" s="229" t="s">
        <v>157</v>
      </c>
      <c r="E521" s="259" t="s">
        <v>19</v>
      </c>
      <c r="F521" s="260" t="s">
        <v>161</v>
      </c>
      <c r="G521" s="258"/>
      <c r="H521" s="261">
        <v>44.560000000000002</v>
      </c>
      <c r="I521" s="262"/>
      <c r="J521" s="258"/>
      <c r="K521" s="258"/>
      <c r="L521" s="263"/>
      <c r="M521" s="264"/>
      <c r="N521" s="265"/>
      <c r="O521" s="265"/>
      <c r="P521" s="265"/>
      <c r="Q521" s="265"/>
      <c r="R521" s="265"/>
      <c r="S521" s="265"/>
      <c r="T521" s="266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T521" s="267" t="s">
        <v>157</v>
      </c>
      <c r="AU521" s="267" t="s">
        <v>86</v>
      </c>
      <c r="AV521" s="15" t="s">
        <v>153</v>
      </c>
      <c r="AW521" s="15" t="s">
        <v>33</v>
      </c>
      <c r="AX521" s="15" t="s">
        <v>80</v>
      </c>
      <c r="AY521" s="267" t="s">
        <v>146</v>
      </c>
    </row>
    <row r="522" s="2" customFormat="1" ht="33" customHeight="1">
      <c r="A522" s="41"/>
      <c r="B522" s="42"/>
      <c r="C522" s="216" t="s">
        <v>396</v>
      </c>
      <c r="D522" s="216" t="s">
        <v>148</v>
      </c>
      <c r="E522" s="217" t="s">
        <v>609</v>
      </c>
      <c r="F522" s="218" t="s">
        <v>610</v>
      </c>
      <c r="G522" s="219" t="s">
        <v>151</v>
      </c>
      <c r="H522" s="220">
        <v>3720.3000000000002</v>
      </c>
      <c r="I522" s="221"/>
      <c r="J522" s="222">
        <f>ROUND(I522*H522,2)</f>
        <v>0</v>
      </c>
      <c r="K522" s="218" t="s">
        <v>152</v>
      </c>
      <c r="L522" s="47"/>
      <c r="M522" s="223" t="s">
        <v>19</v>
      </c>
      <c r="N522" s="224" t="s">
        <v>44</v>
      </c>
      <c r="O522" s="87"/>
      <c r="P522" s="225">
        <f>O522*H522</f>
        <v>0</v>
      </c>
      <c r="Q522" s="225">
        <v>0</v>
      </c>
      <c r="R522" s="225">
        <f>Q522*H522</f>
        <v>0</v>
      </c>
      <c r="S522" s="225">
        <v>0</v>
      </c>
      <c r="T522" s="226">
        <f>S522*H522</f>
        <v>0</v>
      </c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R522" s="227" t="s">
        <v>153</v>
      </c>
      <c r="AT522" s="227" t="s">
        <v>148</v>
      </c>
      <c r="AU522" s="227" t="s">
        <v>86</v>
      </c>
      <c r="AY522" s="20" t="s">
        <v>146</v>
      </c>
      <c r="BE522" s="228">
        <f>IF(N522="základní",J522,0)</f>
        <v>0</v>
      </c>
      <c r="BF522" s="228">
        <f>IF(N522="snížená",J522,0)</f>
        <v>0</v>
      </c>
      <c r="BG522" s="228">
        <f>IF(N522="zákl. přenesená",J522,0)</f>
        <v>0</v>
      </c>
      <c r="BH522" s="228">
        <f>IF(N522="sníž. přenesená",J522,0)</f>
        <v>0</v>
      </c>
      <c r="BI522" s="228">
        <f>IF(N522="nulová",J522,0)</f>
        <v>0</v>
      </c>
      <c r="BJ522" s="20" t="s">
        <v>80</v>
      </c>
      <c r="BK522" s="228">
        <f>ROUND(I522*H522,2)</f>
        <v>0</v>
      </c>
      <c r="BL522" s="20" t="s">
        <v>153</v>
      </c>
      <c r="BM522" s="227" t="s">
        <v>611</v>
      </c>
    </row>
    <row r="523" s="2" customFormat="1">
      <c r="A523" s="41"/>
      <c r="B523" s="42"/>
      <c r="C523" s="43"/>
      <c r="D523" s="229" t="s">
        <v>154</v>
      </c>
      <c r="E523" s="43"/>
      <c r="F523" s="230" t="s">
        <v>610</v>
      </c>
      <c r="G523" s="43"/>
      <c r="H523" s="43"/>
      <c r="I523" s="231"/>
      <c r="J523" s="43"/>
      <c r="K523" s="43"/>
      <c r="L523" s="47"/>
      <c r="M523" s="232"/>
      <c r="N523" s="233"/>
      <c r="O523" s="87"/>
      <c r="P523" s="87"/>
      <c r="Q523" s="87"/>
      <c r="R523" s="87"/>
      <c r="S523" s="87"/>
      <c r="T523" s="88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T523" s="20" t="s">
        <v>154</v>
      </c>
      <c r="AU523" s="20" t="s">
        <v>86</v>
      </c>
    </row>
    <row r="524" s="2" customFormat="1">
      <c r="A524" s="41"/>
      <c r="B524" s="42"/>
      <c r="C524" s="43"/>
      <c r="D524" s="234" t="s">
        <v>155</v>
      </c>
      <c r="E524" s="43"/>
      <c r="F524" s="235" t="s">
        <v>612</v>
      </c>
      <c r="G524" s="43"/>
      <c r="H524" s="43"/>
      <c r="I524" s="231"/>
      <c r="J524" s="43"/>
      <c r="K524" s="43"/>
      <c r="L524" s="47"/>
      <c r="M524" s="232"/>
      <c r="N524" s="233"/>
      <c r="O524" s="87"/>
      <c r="P524" s="87"/>
      <c r="Q524" s="87"/>
      <c r="R524" s="87"/>
      <c r="S524" s="87"/>
      <c r="T524" s="88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T524" s="20" t="s">
        <v>155</v>
      </c>
      <c r="AU524" s="20" t="s">
        <v>86</v>
      </c>
    </row>
    <row r="525" s="14" customFormat="1">
      <c r="A525" s="14"/>
      <c r="B525" s="247"/>
      <c r="C525" s="248"/>
      <c r="D525" s="229" t="s">
        <v>157</v>
      </c>
      <c r="E525" s="249" t="s">
        <v>19</v>
      </c>
      <c r="F525" s="250" t="s">
        <v>613</v>
      </c>
      <c r="G525" s="248"/>
      <c r="H525" s="249" t="s">
        <v>19</v>
      </c>
      <c r="I525" s="251"/>
      <c r="J525" s="248"/>
      <c r="K525" s="248"/>
      <c r="L525" s="252"/>
      <c r="M525" s="253"/>
      <c r="N525" s="254"/>
      <c r="O525" s="254"/>
      <c r="P525" s="254"/>
      <c r="Q525" s="254"/>
      <c r="R525" s="254"/>
      <c r="S525" s="254"/>
      <c r="T525" s="255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56" t="s">
        <v>157</v>
      </c>
      <c r="AU525" s="256" t="s">
        <v>86</v>
      </c>
      <c r="AV525" s="14" t="s">
        <v>80</v>
      </c>
      <c r="AW525" s="14" t="s">
        <v>33</v>
      </c>
      <c r="AX525" s="14" t="s">
        <v>73</v>
      </c>
      <c r="AY525" s="256" t="s">
        <v>146</v>
      </c>
    </row>
    <row r="526" s="13" customFormat="1">
      <c r="A526" s="13"/>
      <c r="B526" s="236"/>
      <c r="C526" s="237"/>
      <c r="D526" s="229" t="s">
        <v>157</v>
      </c>
      <c r="E526" s="238" t="s">
        <v>19</v>
      </c>
      <c r="F526" s="239" t="s">
        <v>600</v>
      </c>
      <c r="G526" s="237"/>
      <c r="H526" s="240">
        <v>3720.3000000000002</v>
      </c>
      <c r="I526" s="241"/>
      <c r="J526" s="237"/>
      <c r="K526" s="237"/>
      <c r="L526" s="242"/>
      <c r="M526" s="243"/>
      <c r="N526" s="244"/>
      <c r="O526" s="244"/>
      <c r="P526" s="244"/>
      <c r="Q526" s="244"/>
      <c r="R526" s="244"/>
      <c r="S526" s="244"/>
      <c r="T526" s="245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46" t="s">
        <v>157</v>
      </c>
      <c r="AU526" s="246" t="s">
        <v>86</v>
      </c>
      <c r="AV526" s="13" t="s">
        <v>86</v>
      </c>
      <c r="AW526" s="13" t="s">
        <v>33</v>
      </c>
      <c r="AX526" s="13" t="s">
        <v>73</v>
      </c>
      <c r="AY526" s="246" t="s">
        <v>146</v>
      </c>
    </row>
    <row r="527" s="15" customFormat="1">
      <c r="A527" s="15"/>
      <c r="B527" s="257"/>
      <c r="C527" s="258"/>
      <c r="D527" s="229" t="s">
        <v>157</v>
      </c>
      <c r="E527" s="259" t="s">
        <v>19</v>
      </c>
      <c r="F527" s="260" t="s">
        <v>161</v>
      </c>
      <c r="G527" s="258"/>
      <c r="H527" s="261">
        <v>3720.3000000000002</v>
      </c>
      <c r="I527" s="262"/>
      <c r="J527" s="258"/>
      <c r="K527" s="258"/>
      <c r="L527" s="263"/>
      <c r="M527" s="264"/>
      <c r="N527" s="265"/>
      <c r="O527" s="265"/>
      <c r="P527" s="265"/>
      <c r="Q527" s="265"/>
      <c r="R527" s="265"/>
      <c r="S527" s="265"/>
      <c r="T527" s="266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T527" s="267" t="s">
        <v>157</v>
      </c>
      <c r="AU527" s="267" t="s">
        <v>86</v>
      </c>
      <c r="AV527" s="15" t="s">
        <v>153</v>
      </c>
      <c r="AW527" s="15" t="s">
        <v>33</v>
      </c>
      <c r="AX527" s="15" t="s">
        <v>80</v>
      </c>
      <c r="AY527" s="267" t="s">
        <v>146</v>
      </c>
    </row>
    <row r="528" s="2" customFormat="1" ht="33" customHeight="1">
      <c r="A528" s="41"/>
      <c r="B528" s="42"/>
      <c r="C528" s="216" t="s">
        <v>614</v>
      </c>
      <c r="D528" s="216" t="s">
        <v>148</v>
      </c>
      <c r="E528" s="217" t="s">
        <v>615</v>
      </c>
      <c r="F528" s="218" t="s">
        <v>616</v>
      </c>
      <c r="G528" s="219" t="s">
        <v>151</v>
      </c>
      <c r="H528" s="220">
        <v>44.560000000000002</v>
      </c>
      <c r="I528" s="221"/>
      <c r="J528" s="222">
        <f>ROUND(I528*H528,2)</f>
        <v>0</v>
      </c>
      <c r="K528" s="218" t="s">
        <v>152</v>
      </c>
      <c r="L528" s="47"/>
      <c r="M528" s="223" t="s">
        <v>19</v>
      </c>
      <c r="N528" s="224" t="s">
        <v>44</v>
      </c>
      <c r="O528" s="87"/>
      <c r="P528" s="225">
        <f>O528*H528</f>
        <v>0</v>
      </c>
      <c r="Q528" s="225">
        <v>0</v>
      </c>
      <c r="R528" s="225">
        <f>Q528*H528</f>
        <v>0</v>
      </c>
      <c r="S528" s="225">
        <v>0</v>
      </c>
      <c r="T528" s="226">
        <f>S528*H528</f>
        <v>0</v>
      </c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R528" s="227" t="s">
        <v>153</v>
      </c>
      <c r="AT528" s="227" t="s">
        <v>148</v>
      </c>
      <c r="AU528" s="227" t="s">
        <v>86</v>
      </c>
      <c r="AY528" s="20" t="s">
        <v>146</v>
      </c>
      <c r="BE528" s="228">
        <f>IF(N528="základní",J528,0)</f>
        <v>0</v>
      </c>
      <c r="BF528" s="228">
        <f>IF(N528="snížená",J528,0)</f>
        <v>0</v>
      </c>
      <c r="BG528" s="228">
        <f>IF(N528="zákl. přenesená",J528,0)</f>
        <v>0</v>
      </c>
      <c r="BH528" s="228">
        <f>IF(N528="sníž. přenesená",J528,0)</f>
        <v>0</v>
      </c>
      <c r="BI528" s="228">
        <f>IF(N528="nulová",J528,0)</f>
        <v>0</v>
      </c>
      <c r="BJ528" s="20" t="s">
        <v>80</v>
      </c>
      <c r="BK528" s="228">
        <f>ROUND(I528*H528,2)</f>
        <v>0</v>
      </c>
      <c r="BL528" s="20" t="s">
        <v>153</v>
      </c>
      <c r="BM528" s="227" t="s">
        <v>617</v>
      </c>
    </row>
    <row r="529" s="2" customFormat="1">
      <c r="A529" s="41"/>
      <c r="B529" s="42"/>
      <c r="C529" s="43"/>
      <c r="D529" s="229" t="s">
        <v>154</v>
      </c>
      <c r="E529" s="43"/>
      <c r="F529" s="230" t="s">
        <v>616</v>
      </c>
      <c r="G529" s="43"/>
      <c r="H529" s="43"/>
      <c r="I529" s="231"/>
      <c r="J529" s="43"/>
      <c r="K529" s="43"/>
      <c r="L529" s="47"/>
      <c r="M529" s="232"/>
      <c r="N529" s="233"/>
      <c r="O529" s="87"/>
      <c r="P529" s="87"/>
      <c r="Q529" s="87"/>
      <c r="R529" s="87"/>
      <c r="S529" s="87"/>
      <c r="T529" s="88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T529" s="20" t="s">
        <v>154</v>
      </c>
      <c r="AU529" s="20" t="s">
        <v>86</v>
      </c>
    </row>
    <row r="530" s="2" customFormat="1">
      <c r="A530" s="41"/>
      <c r="B530" s="42"/>
      <c r="C530" s="43"/>
      <c r="D530" s="234" t="s">
        <v>155</v>
      </c>
      <c r="E530" s="43"/>
      <c r="F530" s="235" t="s">
        <v>618</v>
      </c>
      <c r="G530" s="43"/>
      <c r="H530" s="43"/>
      <c r="I530" s="231"/>
      <c r="J530" s="43"/>
      <c r="K530" s="43"/>
      <c r="L530" s="47"/>
      <c r="M530" s="232"/>
      <c r="N530" s="233"/>
      <c r="O530" s="87"/>
      <c r="P530" s="87"/>
      <c r="Q530" s="87"/>
      <c r="R530" s="87"/>
      <c r="S530" s="87"/>
      <c r="T530" s="88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T530" s="20" t="s">
        <v>155</v>
      </c>
      <c r="AU530" s="20" t="s">
        <v>86</v>
      </c>
    </row>
    <row r="531" s="14" customFormat="1">
      <c r="A531" s="14"/>
      <c r="B531" s="247"/>
      <c r="C531" s="248"/>
      <c r="D531" s="229" t="s">
        <v>157</v>
      </c>
      <c r="E531" s="249" t="s">
        <v>19</v>
      </c>
      <c r="F531" s="250" t="s">
        <v>619</v>
      </c>
      <c r="G531" s="248"/>
      <c r="H531" s="249" t="s">
        <v>19</v>
      </c>
      <c r="I531" s="251"/>
      <c r="J531" s="248"/>
      <c r="K531" s="248"/>
      <c r="L531" s="252"/>
      <c r="M531" s="253"/>
      <c r="N531" s="254"/>
      <c r="O531" s="254"/>
      <c r="P531" s="254"/>
      <c r="Q531" s="254"/>
      <c r="R531" s="254"/>
      <c r="S531" s="254"/>
      <c r="T531" s="255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6" t="s">
        <v>157</v>
      </c>
      <c r="AU531" s="256" t="s">
        <v>86</v>
      </c>
      <c r="AV531" s="14" t="s">
        <v>80</v>
      </c>
      <c r="AW531" s="14" t="s">
        <v>33</v>
      </c>
      <c r="AX531" s="14" t="s">
        <v>73</v>
      </c>
      <c r="AY531" s="256" t="s">
        <v>146</v>
      </c>
    </row>
    <row r="532" s="13" customFormat="1">
      <c r="A532" s="13"/>
      <c r="B532" s="236"/>
      <c r="C532" s="237"/>
      <c r="D532" s="229" t="s">
        <v>157</v>
      </c>
      <c r="E532" s="238" t="s">
        <v>19</v>
      </c>
      <c r="F532" s="239" t="s">
        <v>620</v>
      </c>
      <c r="G532" s="237"/>
      <c r="H532" s="240">
        <v>44.560000000000002</v>
      </c>
      <c r="I532" s="241"/>
      <c r="J532" s="237"/>
      <c r="K532" s="237"/>
      <c r="L532" s="242"/>
      <c r="M532" s="243"/>
      <c r="N532" s="244"/>
      <c r="O532" s="244"/>
      <c r="P532" s="244"/>
      <c r="Q532" s="244"/>
      <c r="R532" s="244"/>
      <c r="S532" s="244"/>
      <c r="T532" s="245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46" t="s">
        <v>157</v>
      </c>
      <c r="AU532" s="246" t="s">
        <v>86</v>
      </c>
      <c r="AV532" s="13" t="s">
        <v>86</v>
      </c>
      <c r="AW532" s="13" t="s">
        <v>33</v>
      </c>
      <c r="AX532" s="13" t="s">
        <v>73</v>
      </c>
      <c r="AY532" s="246" t="s">
        <v>146</v>
      </c>
    </row>
    <row r="533" s="15" customFormat="1">
      <c r="A533" s="15"/>
      <c r="B533" s="257"/>
      <c r="C533" s="258"/>
      <c r="D533" s="229" t="s">
        <v>157</v>
      </c>
      <c r="E533" s="259" t="s">
        <v>19</v>
      </c>
      <c r="F533" s="260" t="s">
        <v>161</v>
      </c>
      <c r="G533" s="258"/>
      <c r="H533" s="261">
        <v>44.560000000000002</v>
      </c>
      <c r="I533" s="262"/>
      <c r="J533" s="258"/>
      <c r="K533" s="258"/>
      <c r="L533" s="263"/>
      <c r="M533" s="264"/>
      <c r="N533" s="265"/>
      <c r="O533" s="265"/>
      <c r="P533" s="265"/>
      <c r="Q533" s="265"/>
      <c r="R533" s="265"/>
      <c r="S533" s="265"/>
      <c r="T533" s="266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T533" s="267" t="s">
        <v>157</v>
      </c>
      <c r="AU533" s="267" t="s">
        <v>86</v>
      </c>
      <c r="AV533" s="15" t="s">
        <v>153</v>
      </c>
      <c r="AW533" s="15" t="s">
        <v>33</v>
      </c>
      <c r="AX533" s="15" t="s">
        <v>80</v>
      </c>
      <c r="AY533" s="267" t="s">
        <v>146</v>
      </c>
    </row>
    <row r="534" s="2" customFormat="1" ht="24.15" customHeight="1">
      <c r="A534" s="41"/>
      <c r="B534" s="42"/>
      <c r="C534" s="216" t="s">
        <v>403</v>
      </c>
      <c r="D534" s="216" t="s">
        <v>148</v>
      </c>
      <c r="E534" s="217" t="s">
        <v>621</v>
      </c>
      <c r="F534" s="218" t="s">
        <v>622</v>
      </c>
      <c r="G534" s="219" t="s">
        <v>179</v>
      </c>
      <c r="H534" s="220">
        <v>35</v>
      </c>
      <c r="I534" s="221"/>
      <c r="J534" s="222">
        <f>ROUND(I534*H534,2)</f>
        <v>0</v>
      </c>
      <c r="K534" s="218" t="s">
        <v>152</v>
      </c>
      <c r="L534" s="47"/>
      <c r="M534" s="223" t="s">
        <v>19</v>
      </c>
      <c r="N534" s="224" t="s">
        <v>44</v>
      </c>
      <c r="O534" s="87"/>
      <c r="P534" s="225">
        <f>O534*H534</f>
        <v>0</v>
      </c>
      <c r="Q534" s="225">
        <v>0</v>
      </c>
      <c r="R534" s="225">
        <f>Q534*H534</f>
        <v>0</v>
      </c>
      <c r="S534" s="225">
        <v>0</v>
      </c>
      <c r="T534" s="226">
        <f>S534*H534</f>
        <v>0</v>
      </c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R534" s="227" t="s">
        <v>153</v>
      </c>
      <c r="AT534" s="227" t="s">
        <v>148</v>
      </c>
      <c r="AU534" s="227" t="s">
        <v>86</v>
      </c>
      <c r="AY534" s="20" t="s">
        <v>146</v>
      </c>
      <c r="BE534" s="228">
        <f>IF(N534="základní",J534,0)</f>
        <v>0</v>
      </c>
      <c r="BF534" s="228">
        <f>IF(N534="snížená",J534,0)</f>
        <v>0</v>
      </c>
      <c r="BG534" s="228">
        <f>IF(N534="zákl. přenesená",J534,0)</f>
        <v>0</v>
      </c>
      <c r="BH534" s="228">
        <f>IF(N534="sníž. přenesená",J534,0)</f>
        <v>0</v>
      </c>
      <c r="BI534" s="228">
        <f>IF(N534="nulová",J534,0)</f>
        <v>0</v>
      </c>
      <c r="BJ534" s="20" t="s">
        <v>80</v>
      </c>
      <c r="BK534" s="228">
        <f>ROUND(I534*H534,2)</f>
        <v>0</v>
      </c>
      <c r="BL534" s="20" t="s">
        <v>153</v>
      </c>
      <c r="BM534" s="227" t="s">
        <v>623</v>
      </c>
    </row>
    <row r="535" s="2" customFormat="1">
      <c r="A535" s="41"/>
      <c r="B535" s="42"/>
      <c r="C535" s="43"/>
      <c r="D535" s="229" t="s">
        <v>154</v>
      </c>
      <c r="E535" s="43"/>
      <c r="F535" s="230" t="s">
        <v>622</v>
      </c>
      <c r="G535" s="43"/>
      <c r="H535" s="43"/>
      <c r="I535" s="231"/>
      <c r="J535" s="43"/>
      <c r="K535" s="43"/>
      <c r="L535" s="47"/>
      <c r="M535" s="232"/>
      <c r="N535" s="233"/>
      <c r="O535" s="87"/>
      <c r="P535" s="87"/>
      <c r="Q535" s="87"/>
      <c r="R535" s="87"/>
      <c r="S535" s="87"/>
      <c r="T535" s="88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T535" s="20" t="s">
        <v>154</v>
      </c>
      <c r="AU535" s="20" t="s">
        <v>86</v>
      </c>
    </row>
    <row r="536" s="2" customFormat="1">
      <c r="A536" s="41"/>
      <c r="B536" s="42"/>
      <c r="C536" s="43"/>
      <c r="D536" s="234" t="s">
        <v>155</v>
      </c>
      <c r="E536" s="43"/>
      <c r="F536" s="235" t="s">
        <v>624</v>
      </c>
      <c r="G536" s="43"/>
      <c r="H536" s="43"/>
      <c r="I536" s="231"/>
      <c r="J536" s="43"/>
      <c r="K536" s="43"/>
      <c r="L536" s="47"/>
      <c r="M536" s="232"/>
      <c r="N536" s="233"/>
      <c r="O536" s="87"/>
      <c r="P536" s="87"/>
      <c r="Q536" s="87"/>
      <c r="R536" s="87"/>
      <c r="S536" s="87"/>
      <c r="T536" s="88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T536" s="20" t="s">
        <v>155</v>
      </c>
      <c r="AU536" s="20" t="s">
        <v>86</v>
      </c>
    </row>
    <row r="537" s="13" customFormat="1">
      <c r="A537" s="13"/>
      <c r="B537" s="236"/>
      <c r="C537" s="237"/>
      <c r="D537" s="229" t="s">
        <v>157</v>
      </c>
      <c r="E537" s="238" t="s">
        <v>19</v>
      </c>
      <c r="F537" s="239" t="s">
        <v>625</v>
      </c>
      <c r="G537" s="237"/>
      <c r="H537" s="240">
        <v>35</v>
      </c>
      <c r="I537" s="241"/>
      <c r="J537" s="237"/>
      <c r="K537" s="237"/>
      <c r="L537" s="242"/>
      <c r="M537" s="243"/>
      <c r="N537" s="244"/>
      <c r="O537" s="244"/>
      <c r="P537" s="244"/>
      <c r="Q537" s="244"/>
      <c r="R537" s="244"/>
      <c r="S537" s="244"/>
      <c r="T537" s="245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46" t="s">
        <v>157</v>
      </c>
      <c r="AU537" s="246" t="s">
        <v>86</v>
      </c>
      <c r="AV537" s="13" t="s">
        <v>86</v>
      </c>
      <c r="AW537" s="13" t="s">
        <v>33</v>
      </c>
      <c r="AX537" s="13" t="s">
        <v>73</v>
      </c>
      <c r="AY537" s="246" t="s">
        <v>146</v>
      </c>
    </row>
    <row r="538" s="15" customFormat="1">
      <c r="A538" s="15"/>
      <c r="B538" s="257"/>
      <c r="C538" s="258"/>
      <c r="D538" s="229" t="s">
        <v>157</v>
      </c>
      <c r="E538" s="259" t="s">
        <v>19</v>
      </c>
      <c r="F538" s="260" t="s">
        <v>161</v>
      </c>
      <c r="G538" s="258"/>
      <c r="H538" s="261">
        <v>35</v>
      </c>
      <c r="I538" s="262"/>
      <c r="J538" s="258"/>
      <c r="K538" s="258"/>
      <c r="L538" s="263"/>
      <c r="M538" s="264"/>
      <c r="N538" s="265"/>
      <c r="O538" s="265"/>
      <c r="P538" s="265"/>
      <c r="Q538" s="265"/>
      <c r="R538" s="265"/>
      <c r="S538" s="265"/>
      <c r="T538" s="266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T538" s="267" t="s">
        <v>157</v>
      </c>
      <c r="AU538" s="267" t="s">
        <v>86</v>
      </c>
      <c r="AV538" s="15" t="s">
        <v>153</v>
      </c>
      <c r="AW538" s="15" t="s">
        <v>33</v>
      </c>
      <c r="AX538" s="15" t="s">
        <v>80</v>
      </c>
      <c r="AY538" s="267" t="s">
        <v>146</v>
      </c>
    </row>
    <row r="539" s="12" customFormat="1" ht="22.8" customHeight="1">
      <c r="A539" s="12"/>
      <c r="B539" s="200"/>
      <c r="C539" s="201"/>
      <c r="D539" s="202" t="s">
        <v>72</v>
      </c>
      <c r="E539" s="214" t="s">
        <v>173</v>
      </c>
      <c r="F539" s="214" t="s">
        <v>626</v>
      </c>
      <c r="G539" s="201"/>
      <c r="H539" s="201"/>
      <c r="I539" s="204"/>
      <c r="J539" s="215">
        <f>BK539</f>
        <v>0</v>
      </c>
      <c r="K539" s="201"/>
      <c r="L539" s="206"/>
      <c r="M539" s="207"/>
      <c r="N539" s="208"/>
      <c r="O539" s="208"/>
      <c r="P539" s="209">
        <f>SUM(P540:P602)</f>
        <v>0</v>
      </c>
      <c r="Q539" s="208"/>
      <c r="R539" s="209">
        <f>SUM(R540:R602)</f>
        <v>0</v>
      </c>
      <c r="S539" s="208"/>
      <c r="T539" s="210">
        <f>SUM(T540:T602)</f>
        <v>0</v>
      </c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R539" s="211" t="s">
        <v>80</v>
      </c>
      <c r="AT539" s="212" t="s">
        <v>72</v>
      </c>
      <c r="AU539" s="212" t="s">
        <v>80</v>
      </c>
      <c r="AY539" s="211" t="s">
        <v>146</v>
      </c>
      <c r="BK539" s="213">
        <f>SUM(BK540:BK602)</f>
        <v>0</v>
      </c>
    </row>
    <row r="540" s="2" customFormat="1" ht="24.15" customHeight="1">
      <c r="A540" s="41"/>
      <c r="B540" s="42"/>
      <c r="C540" s="216" t="s">
        <v>627</v>
      </c>
      <c r="D540" s="216" t="s">
        <v>148</v>
      </c>
      <c r="E540" s="217" t="s">
        <v>628</v>
      </c>
      <c r="F540" s="218" t="s">
        <v>629</v>
      </c>
      <c r="G540" s="219" t="s">
        <v>179</v>
      </c>
      <c r="H540" s="220">
        <v>1.5</v>
      </c>
      <c r="I540" s="221"/>
      <c r="J540" s="222">
        <f>ROUND(I540*H540,2)</f>
        <v>0</v>
      </c>
      <c r="K540" s="218" t="s">
        <v>152</v>
      </c>
      <c r="L540" s="47"/>
      <c r="M540" s="223" t="s">
        <v>19</v>
      </c>
      <c r="N540" s="224" t="s">
        <v>44</v>
      </c>
      <c r="O540" s="87"/>
      <c r="P540" s="225">
        <f>O540*H540</f>
        <v>0</v>
      </c>
      <c r="Q540" s="225">
        <v>0</v>
      </c>
      <c r="R540" s="225">
        <f>Q540*H540</f>
        <v>0</v>
      </c>
      <c r="S540" s="225">
        <v>0</v>
      </c>
      <c r="T540" s="226">
        <f>S540*H540</f>
        <v>0</v>
      </c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R540" s="227" t="s">
        <v>153</v>
      </c>
      <c r="AT540" s="227" t="s">
        <v>148</v>
      </c>
      <c r="AU540" s="227" t="s">
        <v>86</v>
      </c>
      <c r="AY540" s="20" t="s">
        <v>146</v>
      </c>
      <c r="BE540" s="228">
        <f>IF(N540="základní",J540,0)</f>
        <v>0</v>
      </c>
      <c r="BF540" s="228">
        <f>IF(N540="snížená",J540,0)</f>
        <v>0</v>
      </c>
      <c r="BG540" s="228">
        <f>IF(N540="zákl. přenesená",J540,0)</f>
        <v>0</v>
      </c>
      <c r="BH540" s="228">
        <f>IF(N540="sníž. přenesená",J540,0)</f>
        <v>0</v>
      </c>
      <c r="BI540" s="228">
        <f>IF(N540="nulová",J540,0)</f>
        <v>0</v>
      </c>
      <c r="BJ540" s="20" t="s">
        <v>80</v>
      </c>
      <c r="BK540" s="228">
        <f>ROUND(I540*H540,2)</f>
        <v>0</v>
      </c>
      <c r="BL540" s="20" t="s">
        <v>153</v>
      </c>
      <c r="BM540" s="227" t="s">
        <v>630</v>
      </c>
    </row>
    <row r="541" s="2" customFormat="1">
      <c r="A541" s="41"/>
      <c r="B541" s="42"/>
      <c r="C541" s="43"/>
      <c r="D541" s="229" t="s">
        <v>154</v>
      </c>
      <c r="E541" s="43"/>
      <c r="F541" s="230" t="s">
        <v>629</v>
      </c>
      <c r="G541" s="43"/>
      <c r="H541" s="43"/>
      <c r="I541" s="231"/>
      <c r="J541" s="43"/>
      <c r="K541" s="43"/>
      <c r="L541" s="47"/>
      <c r="M541" s="232"/>
      <c r="N541" s="233"/>
      <c r="O541" s="87"/>
      <c r="P541" s="87"/>
      <c r="Q541" s="87"/>
      <c r="R541" s="87"/>
      <c r="S541" s="87"/>
      <c r="T541" s="88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T541" s="20" t="s">
        <v>154</v>
      </c>
      <c r="AU541" s="20" t="s">
        <v>86</v>
      </c>
    </row>
    <row r="542" s="2" customFormat="1">
      <c r="A542" s="41"/>
      <c r="B542" s="42"/>
      <c r="C542" s="43"/>
      <c r="D542" s="234" t="s">
        <v>155</v>
      </c>
      <c r="E542" s="43"/>
      <c r="F542" s="235" t="s">
        <v>631</v>
      </c>
      <c r="G542" s="43"/>
      <c r="H542" s="43"/>
      <c r="I542" s="231"/>
      <c r="J542" s="43"/>
      <c r="K542" s="43"/>
      <c r="L542" s="47"/>
      <c r="M542" s="232"/>
      <c r="N542" s="233"/>
      <c r="O542" s="87"/>
      <c r="P542" s="87"/>
      <c r="Q542" s="87"/>
      <c r="R542" s="87"/>
      <c r="S542" s="87"/>
      <c r="T542" s="88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T542" s="20" t="s">
        <v>155</v>
      </c>
      <c r="AU542" s="20" t="s">
        <v>86</v>
      </c>
    </row>
    <row r="543" s="13" customFormat="1">
      <c r="A543" s="13"/>
      <c r="B543" s="236"/>
      <c r="C543" s="237"/>
      <c r="D543" s="229" t="s">
        <v>157</v>
      </c>
      <c r="E543" s="238" t="s">
        <v>19</v>
      </c>
      <c r="F543" s="239" t="s">
        <v>632</v>
      </c>
      <c r="G543" s="237"/>
      <c r="H543" s="240">
        <v>1.5</v>
      </c>
      <c r="I543" s="241"/>
      <c r="J543" s="237"/>
      <c r="K543" s="237"/>
      <c r="L543" s="242"/>
      <c r="M543" s="243"/>
      <c r="N543" s="244"/>
      <c r="O543" s="244"/>
      <c r="P543" s="244"/>
      <c r="Q543" s="244"/>
      <c r="R543" s="244"/>
      <c r="S543" s="244"/>
      <c r="T543" s="245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46" t="s">
        <v>157</v>
      </c>
      <c r="AU543" s="246" t="s">
        <v>86</v>
      </c>
      <c r="AV543" s="13" t="s">
        <v>86</v>
      </c>
      <c r="AW543" s="13" t="s">
        <v>33</v>
      </c>
      <c r="AX543" s="13" t="s">
        <v>73</v>
      </c>
      <c r="AY543" s="246" t="s">
        <v>146</v>
      </c>
    </row>
    <row r="544" s="15" customFormat="1">
      <c r="A544" s="15"/>
      <c r="B544" s="257"/>
      <c r="C544" s="258"/>
      <c r="D544" s="229" t="s">
        <v>157</v>
      </c>
      <c r="E544" s="259" t="s">
        <v>19</v>
      </c>
      <c r="F544" s="260" t="s">
        <v>161</v>
      </c>
      <c r="G544" s="258"/>
      <c r="H544" s="261">
        <v>1.5</v>
      </c>
      <c r="I544" s="262"/>
      <c r="J544" s="258"/>
      <c r="K544" s="258"/>
      <c r="L544" s="263"/>
      <c r="M544" s="264"/>
      <c r="N544" s="265"/>
      <c r="O544" s="265"/>
      <c r="P544" s="265"/>
      <c r="Q544" s="265"/>
      <c r="R544" s="265"/>
      <c r="S544" s="265"/>
      <c r="T544" s="266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T544" s="267" t="s">
        <v>157</v>
      </c>
      <c r="AU544" s="267" t="s">
        <v>86</v>
      </c>
      <c r="AV544" s="15" t="s">
        <v>153</v>
      </c>
      <c r="AW544" s="15" t="s">
        <v>33</v>
      </c>
      <c r="AX544" s="15" t="s">
        <v>80</v>
      </c>
      <c r="AY544" s="267" t="s">
        <v>146</v>
      </c>
    </row>
    <row r="545" s="2" customFormat="1" ht="24.15" customHeight="1">
      <c r="A545" s="41"/>
      <c r="B545" s="42"/>
      <c r="C545" s="279" t="s">
        <v>408</v>
      </c>
      <c r="D545" s="279" t="s">
        <v>325</v>
      </c>
      <c r="E545" s="280" t="s">
        <v>633</v>
      </c>
      <c r="F545" s="281" t="s">
        <v>634</v>
      </c>
      <c r="G545" s="282" t="s">
        <v>179</v>
      </c>
      <c r="H545" s="283">
        <v>1.5449999999999999</v>
      </c>
      <c r="I545" s="284"/>
      <c r="J545" s="285">
        <f>ROUND(I545*H545,2)</f>
        <v>0</v>
      </c>
      <c r="K545" s="281" t="s">
        <v>152</v>
      </c>
      <c r="L545" s="286"/>
      <c r="M545" s="287" t="s">
        <v>19</v>
      </c>
      <c r="N545" s="288" t="s">
        <v>44</v>
      </c>
      <c r="O545" s="87"/>
      <c r="P545" s="225">
        <f>O545*H545</f>
        <v>0</v>
      </c>
      <c r="Q545" s="225">
        <v>0</v>
      </c>
      <c r="R545" s="225">
        <f>Q545*H545</f>
        <v>0</v>
      </c>
      <c r="S545" s="225">
        <v>0</v>
      </c>
      <c r="T545" s="226">
        <f>S545*H545</f>
        <v>0</v>
      </c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R545" s="227" t="s">
        <v>173</v>
      </c>
      <c r="AT545" s="227" t="s">
        <v>325</v>
      </c>
      <c r="AU545" s="227" t="s">
        <v>86</v>
      </c>
      <c r="AY545" s="20" t="s">
        <v>146</v>
      </c>
      <c r="BE545" s="228">
        <f>IF(N545="základní",J545,0)</f>
        <v>0</v>
      </c>
      <c r="BF545" s="228">
        <f>IF(N545="snížená",J545,0)</f>
        <v>0</v>
      </c>
      <c r="BG545" s="228">
        <f>IF(N545="zákl. přenesená",J545,0)</f>
        <v>0</v>
      </c>
      <c r="BH545" s="228">
        <f>IF(N545="sníž. přenesená",J545,0)</f>
        <v>0</v>
      </c>
      <c r="BI545" s="228">
        <f>IF(N545="nulová",J545,0)</f>
        <v>0</v>
      </c>
      <c r="BJ545" s="20" t="s">
        <v>80</v>
      </c>
      <c r="BK545" s="228">
        <f>ROUND(I545*H545,2)</f>
        <v>0</v>
      </c>
      <c r="BL545" s="20" t="s">
        <v>153</v>
      </c>
      <c r="BM545" s="227" t="s">
        <v>635</v>
      </c>
    </row>
    <row r="546" s="2" customFormat="1">
      <c r="A546" s="41"/>
      <c r="B546" s="42"/>
      <c r="C546" s="43"/>
      <c r="D546" s="229" t="s">
        <v>154</v>
      </c>
      <c r="E546" s="43"/>
      <c r="F546" s="230" t="s">
        <v>634</v>
      </c>
      <c r="G546" s="43"/>
      <c r="H546" s="43"/>
      <c r="I546" s="231"/>
      <c r="J546" s="43"/>
      <c r="K546" s="43"/>
      <c r="L546" s="47"/>
      <c r="M546" s="232"/>
      <c r="N546" s="233"/>
      <c r="O546" s="87"/>
      <c r="P546" s="87"/>
      <c r="Q546" s="87"/>
      <c r="R546" s="87"/>
      <c r="S546" s="87"/>
      <c r="T546" s="88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T546" s="20" t="s">
        <v>154</v>
      </c>
      <c r="AU546" s="20" t="s">
        <v>86</v>
      </c>
    </row>
    <row r="547" s="2" customFormat="1" ht="24.15" customHeight="1">
      <c r="A547" s="41"/>
      <c r="B547" s="42"/>
      <c r="C547" s="216" t="s">
        <v>636</v>
      </c>
      <c r="D547" s="216" t="s">
        <v>148</v>
      </c>
      <c r="E547" s="217" t="s">
        <v>637</v>
      </c>
      <c r="F547" s="218" t="s">
        <v>638</v>
      </c>
      <c r="G547" s="219" t="s">
        <v>496</v>
      </c>
      <c r="H547" s="220">
        <v>5</v>
      </c>
      <c r="I547" s="221"/>
      <c r="J547" s="222">
        <f>ROUND(I547*H547,2)</f>
        <v>0</v>
      </c>
      <c r="K547" s="218" t="s">
        <v>152</v>
      </c>
      <c r="L547" s="47"/>
      <c r="M547" s="223" t="s">
        <v>19</v>
      </c>
      <c r="N547" s="224" t="s">
        <v>44</v>
      </c>
      <c r="O547" s="87"/>
      <c r="P547" s="225">
        <f>O547*H547</f>
        <v>0</v>
      </c>
      <c r="Q547" s="225">
        <v>0</v>
      </c>
      <c r="R547" s="225">
        <f>Q547*H547</f>
        <v>0</v>
      </c>
      <c r="S547" s="225">
        <v>0</v>
      </c>
      <c r="T547" s="226">
        <f>S547*H547</f>
        <v>0</v>
      </c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R547" s="227" t="s">
        <v>153</v>
      </c>
      <c r="AT547" s="227" t="s">
        <v>148</v>
      </c>
      <c r="AU547" s="227" t="s">
        <v>86</v>
      </c>
      <c r="AY547" s="20" t="s">
        <v>146</v>
      </c>
      <c r="BE547" s="228">
        <f>IF(N547="základní",J547,0)</f>
        <v>0</v>
      </c>
      <c r="BF547" s="228">
        <f>IF(N547="snížená",J547,0)</f>
        <v>0</v>
      </c>
      <c r="BG547" s="228">
        <f>IF(N547="zákl. přenesená",J547,0)</f>
        <v>0</v>
      </c>
      <c r="BH547" s="228">
        <f>IF(N547="sníž. přenesená",J547,0)</f>
        <v>0</v>
      </c>
      <c r="BI547" s="228">
        <f>IF(N547="nulová",J547,0)</f>
        <v>0</v>
      </c>
      <c r="BJ547" s="20" t="s">
        <v>80</v>
      </c>
      <c r="BK547" s="228">
        <f>ROUND(I547*H547,2)</f>
        <v>0</v>
      </c>
      <c r="BL547" s="20" t="s">
        <v>153</v>
      </c>
      <c r="BM547" s="227" t="s">
        <v>639</v>
      </c>
    </row>
    <row r="548" s="2" customFormat="1">
      <c r="A548" s="41"/>
      <c r="B548" s="42"/>
      <c r="C548" s="43"/>
      <c r="D548" s="229" t="s">
        <v>154</v>
      </c>
      <c r="E548" s="43"/>
      <c r="F548" s="230" t="s">
        <v>638</v>
      </c>
      <c r="G548" s="43"/>
      <c r="H548" s="43"/>
      <c r="I548" s="231"/>
      <c r="J548" s="43"/>
      <c r="K548" s="43"/>
      <c r="L548" s="47"/>
      <c r="M548" s="232"/>
      <c r="N548" s="233"/>
      <c r="O548" s="87"/>
      <c r="P548" s="87"/>
      <c r="Q548" s="87"/>
      <c r="R548" s="87"/>
      <c r="S548" s="87"/>
      <c r="T548" s="88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T548" s="20" t="s">
        <v>154</v>
      </c>
      <c r="AU548" s="20" t="s">
        <v>86</v>
      </c>
    </row>
    <row r="549" s="2" customFormat="1">
      <c r="A549" s="41"/>
      <c r="B549" s="42"/>
      <c r="C549" s="43"/>
      <c r="D549" s="234" t="s">
        <v>155</v>
      </c>
      <c r="E549" s="43"/>
      <c r="F549" s="235" t="s">
        <v>640</v>
      </c>
      <c r="G549" s="43"/>
      <c r="H549" s="43"/>
      <c r="I549" s="231"/>
      <c r="J549" s="43"/>
      <c r="K549" s="43"/>
      <c r="L549" s="47"/>
      <c r="M549" s="232"/>
      <c r="N549" s="233"/>
      <c r="O549" s="87"/>
      <c r="P549" s="87"/>
      <c r="Q549" s="87"/>
      <c r="R549" s="87"/>
      <c r="S549" s="87"/>
      <c r="T549" s="88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T549" s="20" t="s">
        <v>155</v>
      </c>
      <c r="AU549" s="20" t="s">
        <v>86</v>
      </c>
    </row>
    <row r="550" s="13" customFormat="1">
      <c r="A550" s="13"/>
      <c r="B550" s="236"/>
      <c r="C550" s="237"/>
      <c r="D550" s="229" t="s">
        <v>157</v>
      </c>
      <c r="E550" s="238" t="s">
        <v>19</v>
      </c>
      <c r="F550" s="239" t="s">
        <v>641</v>
      </c>
      <c r="G550" s="237"/>
      <c r="H550" s="240">
        <v>5</v>
      </c>
      <c r="I550" s="241"/>
      <c r="J550" s="237"/>
      <c r="K550" s="237"/>
      <c r="L550" s="242"/>
      <c r="M550" s="243"/>
      <c r="N550" s="244"/>
      <c r="O550" s="244"/>
      <c r="P550" s="244"/>
      <c r="Q550" s="244"/>
      <c r="R550" s="244"/>
      <c r="S550" s="244"/>
      <c r="T550" s="245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6" t="s">
        <v>157</v>
      </c>
      <c r="AU550" s="246" t="s">
        <v>86</v>
      </c>
      <c r="AV550" s="13" t="s">
        <v>86</v>
      </c>
      <c r="AW550" s="13" t="s">
        <v>33</v>
      </c>
      <c r="AX550" s="13" t="s">
        <v>73</v>
      </c>
      <c r="AY550" s="246" t="s">
        <v>146</v>
      </c>
    </row>
    <row r="551" s="15" customFormat="1">
      <c r="A551" s="15"/>
      <c r="B551" s="257"/>
      <c r="C551" s="258"/>
      <c r="D551" s="229" t="s">
        <v>157</v>
      </c>
      <c r="E551" s="259" t="s">
        <v>19</v>
      </c>
      <c r="F551" s="260" t="s">
        <v>161</v>
      </c>
      <c r="G551" s="258"/>
      <c r="H551" s="261">
        <v>5</v>
      </c>
      <c r="I551" s="262"/>
      <c r="J551" s="258"/>
      <c r="K551" s="258"/>
      <c r="L551" s="263"/>
      <c r="M551" s="264"/>
      <c r="N551" s="265"/>
      <c r="O551" s="265"/>
      <c r="P551" s="265"/>
      <c r="Q551" s="265"/>
      <c r="R551" s="265"/>
      <c r="S551" s="265"/>
      <c r="T551" s="266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T551" s="267" t="s">
        <v>157</v>
      </c>
      <c r="AU551" s="267" t="s">
        <v>86</v>
      </c>
      <c r="AV551" s="15" t="s">
        <v>153</v>
      </c>
      <c r="AW551" s="15" t="s">
        <v>33</v>
      </c>
      <c r="AX551" s="15" t="s">
        <v>80</v>
      </c>
      <c r="AY551" s="267" t="s">
        <v>146</v>
      </c>
    </row>
    <row r="552" s="2" customFormat="1" ht="24.15" customHeight="1">
      <c r="A552" s="41"/>
      <c r="B552" s="42"/>
      <c r="C552" s="216" t="s">
        <v>414</v>
      </c>
      <c r="D552" s="216" t="s">
        <v>148</v>
      </c>
      <c r="E552" s="217" t="s">
        <v>642</v>
      </c>
      <c r="F552" s="218" t="s">
        <v>643</v>
      </c>
      <c r="G552" s="219" t="s">
        <v>496</v>
      </c>
      <c r="H552" s="220">
        <v>1</v>
      </c>
      <c r="I552" s="221"/>
      <c r="J552" s="222">
        <f>ROUND(I552*H552,2)</f>
        <v>0</v>
      </c>
      <c r="K552" s="218" t="s">
        <v>152</v>
      </c>
      <c r="L552" s="47"/>
      <c r="M552" s="223" t="s">
        <v>19</v>
      </c>
      <c r="N552" s="224" t="s">
        <v>44</v>
      </c>
      <c r="O552" s="87"/>
      <c r="P552" s="225">
        <f>O552*H552</f>
        <v>0</v>
      </c>
      <c r="Q552" s="225">
        <v>0</v>
      </c>
      <c r="R552" s="225">
        <f>Q552*H552</f>
        <v>0</v>
      </c>
      <c r="S552" s="225">
        <v>0</v>
      </c>
      <c r="T552" s="226">
        <f>S552*H552</f>
        <v>0</v>
      </c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R552" s="227" t="s">
        <v>153</v>
      </c>
      <c r="AT552" s="227" t="s">
        <v>148</v>
      </c>
      <c r="AU552" s="227" t="s">
        <v>86</v>
      </c>
      <c r="AY552" s="20" t="s">
        <v>146</v>
      </c>
      <c r="BE552" s="228">
        <f>IF(N552="základní",J552,0)</f>
        <v>0</v>
      </c>
      <c r="BF552" s="228">
        <f>IF(N552="snížená",J552,0)</f>
        <v>0</v>
      </c>
      <c r="BG552" s="228">
        <f>IF(N552="zákl. přenesená",J552,0)</f>
        <v>0</v>
      </c>
      <c r="BH552" s="228">
        <f>IF(N552="sníž. přenesená",J552,0)</f>
        <v>0</v>
      </c>
      <c r="BI552" s="228">
        <f>IF(N552="nulová",J552,0)</f>
        <v>0</v>
      </c>
      <c r="BJ552" s="20" t="s">
        <v>80</v>
      </c>
      <c r="BK552" s="228">
        <f>ROUND(I552*H552,2)</f>
        <v>0</v>
      </c>
      <c r="BL552" s="20" t="s">
        <v>153</v>
      </c>
      <c r="BM552" s="227" t="s">
        <v>644</v>
      </c>
    </row>
    <row r="553" s="2" customFormat="1">
      <c r="A553" s="41"/>
      <c r="B553" s="42"/>
      <c r="C553" s="43"/>
      <c r="D553" s="229" t="s">
        <v>154</v>
      </c>
      <c r="E553" s="43"/>
      <c r="F553" s="230" t="s">
        <v>643</v>
      </c>
      <c r="G553" s="43"/>
      <c r="H553" s="43"/>
      <c r="I553" s="231"/>
      <c r="J553" s="43"/>
      <c r="K553" s="43"/>
      <c r="L553" s="47"/>
      <c r="M553" s="232"/>
      <c r="N553" s="233"/>
      <c r="O553" s="87"/>
      <c r="P553" s="87"/>
      <c r="Q553" s="87"/>
      <c r="R553" s="87"/>
      <c r="S553" s="87"/>
      <c r="T553" s="88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T553" s="20" t="s">
        <v>154</v>
      </c>
      <c r="AU553" s="20" t="s">
        <v>86</v>
      </c>
    </row>
    <row r="554" s="2" customFormat="1">
      <c r="A554" s="41"/>
      <c r="B554" s="42"/>
      <c r="C554" s="43"/>
      <c r="D554" s="234" t="s">
        <v>155</v>
      </c>
      <c r="E554" s="43"/>
      <c r="F554" s="235" t="s">
        <v>645</v>
      </c>
      <c r="G554" s="43"/>
      <c r="H554" s="43"/>
      <c r="I554" s="231"/>
      <c r="J554" s="43"/>
      <c r="K554" s="43"/>
      <c r="L554" s="47"/>
      <c r="M554" s="232"/>
      <c r="N554" s="233"/>
      <c r="O554" s="87"/>
      <c r="P554" s="87"/>
      <c r="Q554" s="87"/>
      <c r="R554" s="87"/>
      <c r="S554" s="87"/>
      <c r="T554" s="88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T554" s="20" t="s">
        <v>155</v>
      </c>
      <c r="AU554" s="20" t="s">
        <v>86</v>
      </c>
    </row>
    <row r="555" s="13" customFormat="1">
      <c r="A555" s="13"/>
      <c r="B555" s="236"/>
      <c r="C555" s="237"/>
      <c r="D555" s="229" t="s">
        <v>157</v>
      </c>
      <c r="E555" s="238" t="s">
        <v>19</v>
      </c>
      <c r="F555" s="239" t="s">
        <v>646</v>
      </c>
      <c r="G555" s="237"/>
      <c r="H555" s="240">
        <v>1</v>
      </c>
      <c r="I555" s="241"/>
      <c r="J555" s="237"/>
      <c r="K555" s="237"/>
      <c r="L555" s="242"/>
      <c r="M555" s="243"/>
      <c r="N555" s="244"/>
      <c r="O555" s="244"/>
      <c r="P555" s="244"/>
      <c r="Q555" s="244"/>
      <c r="R555" s="244"/>
      <c r="S555" s="244"/>
      <c r="T555" s="245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246" t="s">
        <v>157</v>
      </c>
      <c r="AU555" s="246" t="s">
        <v>86</v>
      </c>
      <c r="AV555" s="13" t="s">
        <v>86</v>
      </c>
      <c r="AW555" s="13" t="s">
        <v>33</v>
      </c>
      <c r="AX555" s="13" t="s">
        <v>73</v>
      </c>
      <c r="AY555" s="246" t="s">
        <v>146</v>
      </c>
    </row>
    <row r="556" s="15" customFormat="1">
      <c r="A556" s="15"/>
      <c r="B556" s="257"/>
      <c r="C556" s="258"/>
      <c r="D556" s="229" t="s">
        <v>157</v>
      </c>
      <c r="E556" s="259" t="s">
        <v>19</v>
      </c>
      <c r="F556" s="260" t="s">
        <v>161</v>
      </c>
      <c r="G556" s="258"/>
      <c r="H556" s="261">
        <v>1</v>
      </c>
      <c r="I556" s="262"/>
      <c r="J556" s="258"/>
      <c r="K556" s="258"/>
      <c r="L556" s="263"/>
      <c r="M556" s="264"/>
      <c r="N556" s="265"/>
      <c r="O556" s="265"/>
      <c r="P556" s="265"/>
      <c r="Q556" s="265"/>
      <c r="R556" s="265"/>
      <c r="S556" s="265"/>
      <c r="T556" s="266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T556" s="267" t="s">
        <v>157</v>
      </c>
      <c r="AU556" s="267" t="s">
        <v>86</v>
      </c>
      <c r="AV556" s="15" t="s">
        <v>153</v>
      </c>
      <c r="AW556" s="15" t="s">
        <v>33</v>
      </c>
      <c r="AX556" s="15" t="s">
        <v>80</v>
      </c>
      <c r="AY556" s="267" t="s">
        <v>146</v>
      </c>
    </row>
    <row r="557" s="2" customFormat="1" ht="21.75" customHeight="1">
      <c r="A557" s="41"/>
      <c r="B557" s="42"/>
      <c r="C557" s="279" t="s">
        <v>647</v>
      </c>
      <c r="D557" s="279" t="s">
        <v>325</v>
      </c>
      <c r="E557" s="280" t="s">
        <v>648</v>
      </c>
      <c r="F557" s="281" t="s">
        <v>649</v>
      </c>
      <c r="G557" s="282" t="s">
        <v>496</v>
      </c>
      <c r="H557" s="283">
        <v>1</v>
      </c>
      <c r="I557" s="284"/>
      <c r="J557" s="285">
        <f>ROUND(I557*H557,2)</f>
        <v>0</v>
      </c>
      <c r="K557" s="281" t="s">
        <v>152</v>
      </c>
      <c r="L557" s="286"/>
      <c r="M557" s="287" t="s">
        <v>19</v>
      </c>
      <c r="N557" s="288" t="s">
        <v>44</v>
      </c>
      <c r="O557" s="87"/>
      <c r="P557" s="225">
        <f>O557*H557</f>
        <v>0</v>
      </c>
      <c r="Q557" s="225">
        <v>0</v>
      </c>
      <c r="R557" s="225">
        <f>Q557*H557</f>
        <v>0</v>
      </c>
      <c r="S557" s="225">
        <v>0</v>
      </c>
      <c r="T557" s="226">
        <f>S557*H557</f>
        <v>0</v>
      </c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R557" s="227" t="s">
        <v>173</v>
      </c>
      <c r="AT557" s="227" t="s">
        <v>325</v>
      </c>
      <c r="AU557" s="227" t="s">
        <v>86</v>
      </c>
      <c r="AY557" s="20" t="s">
        <v>146</v>
      </c>
      <c r="BE557" s="228">
        <f>IF(N557="základní",J557,0)</f>
        <v>0</v>
      </c>
      <c r="BF557" s="228">
        <f>IF(N557="snížená",J557,0)</f>
        <v>0</v>
      </c>
      <c r="BG557" s="228">
        <f>IF(N557="zákl. přenesená",J557,0)</f>
        <v>0</v>
      </c>
      <c r="BH557" s="228">
        <f>IF(N557="sníž. přenesená",J557,0)</f>
        <v>0</v>
      </c>
      <c r="BI557" s="228">
        <f>IF(N557="nulová",J557,0)</f>
        <v>0</v>
      </c>
      <c r="BJ557" s="20" t="s">
        <v>80</v>
      </c>
      <c r="BK557" s="228">
        <f>ROUND(I557*H557,2)</f>
        <v>0</v>
      </c>
      <c r="BL557" s="20" t="s">
        <v>153</v>
      </c>
      <c r="BM557" s="227" t="s">
        <v>650</v>
      </c>
    </row>
    <row r="558" s="2" customFormat="1">
      <c r="A558" s="41"/>
      <c r="B558" s="42"/>
      <c r="C558" s="43"/>
      <c r="D558" s="229" t="s">
        <v>154</v>
      </c>
      <c r="E558" s="43"/>
      <c r="F558" s="230" t="s">
        <v>649</v>
      </c>
      <c r="G558" s="43"/>
      <c r="H558" s="43"/>
      <c r="I558" s="231"/>
      <c r="J558" s="43"/>
      <c r="K558" s="43"/>
      <c r="L558" s="47"/>
      <c r="M558" s="232"/>
      <c r="N558" s="233"/>
      <c r="O558" s="87"/>
      <c r="P558" s="87"/>
      <c r="Q558" s="87"/>
      <c r="R558" s="87"/>
      <c r="S558" s="87"/>
      <c r="T558" s="88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T558" s="20" t="s">
        <v>154</v>
      </c>
      <c r="AU558" s="20" t="s">
        <v>86</v>
      </c>
    </row>
    <row r="559" s="2" customFormat="1" ht="24.15" customHeight="1">
      <c r="A559" s="41"/>
      <c r="B559" s="42"/>
      <c r="C559" s="216" t="s">
        <v>419</v>
      </c>
      <c r="D559" s="216" t="s">
        <v>148</v>
      </c>
      <c r="E559" s="217" t="s">
        <v>651</v>
      </c>
      <c r="F559" s="218" t="s">
        <v>652</v>
      </c>
      <c r="G559" s="219" t="s">
        <v>496</v>
      </c>
      <c r="H559" s="220">
        <v>1</v>
      </c>
      <c r="I559" s="221"/>
      <c r="J559" s="222">
        <f>ROUND(I559*H559,2)</f>
        <v>0</v>
      </c>
      <c r="K559" s="218" t="s">
        <v>152</v>
      </c>
      <c r="L559" s="47"/>
      <c r="M559" s="223" t="s">
        <v>19</v>
      </c>
      <c r="N559" s="224" t="s">
        <v>44</v>
      </c>
      <c r="O559" s="87"/>
      <c r="P559" s="225">
        <f>O559*H559</f>
        <v>0</v>
      </c>
      <c r="Q559" s="225">
        <v>0</v>
      </c>
      <c r="R559" s="225">
        <f>Q559*H559</f>
        <v>0</v>
      </c>
      <c r="S559" s="225">
        <v>0</v>
      </c>
      <c r="T559" s="226">
        <f>S559*H559</f>
        <v>0</v>
      </c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R559" s="227" t="s">
        <v>153</v>
      </c>
      <c r="AT559" s="227" t="s">
        <v>148</v>
      </c>
      <c r="AU559" s="227" t="s">
        <v>86</v>
      </c>
      <c r="AY559" s="20" t="s">
        <v>146</v>
      </c>
      <c r="BE559" s="228">
        <f>IF(N559="základní",J559,0)</f>
        <v>0</v>
      </c>
      <c r="BF559" s="228">
        <f>IF(N559="snížená",J559,0)</f>
        <v>0</v>
      </c>
      <c r="BG559" s="228">
        <f>IF(N559="zákl. přenesená",J559,0)</f>
        <v>0</v>
      </c>
      <c r="BH559" s="228">
        <f>IF(N559="sníž. přenesená",J559,0)</f>
        <v>0</v>
      </c>
      <c r="BI559" s="228">
        <f>IF(N559="nulová",J559,0)</f>
        <v>0</v>
      </c>
      <c r="BJ559" s="20" t="s">
        <v>80</v>
      </c>
      <c r="BK559" s="228">
        <f>ROUND(I559*H559,2)</f>
        <v>0</v>
      </c>
      <c r="BL559" s="20" t="s">
        <v>153</v>
      </c>
      <c r="BM559" s="227" t="s">
        <v>653</v>
      </c>
    </row>
    <row r="560" s="2" customFormat="1">
      <c r="A560" s="41"/>
      <c r="B560" s="42"/>
      <c r="C560" s="43"/>
      <c r="D560" s="229" t="s">
        <v>154</v>
      </c>
      <c r="E560" s="43"/>
      <c r="F560" s="230" t="s">
        <v>652</v>
      </c>
      <c r="G560" s="43"/>
      <c r="H560" s="43"/>
      <c r="I560" s="231"/>
      <c r="J560" s="43"/>
      <c r="K560" s="43"/>
      <c r="L560" s="47"/>
      <c r="M560" s="232"/>
      <c r="N560" s="233"/>
      <c r="O560" s="87"/>
      <c r="P560" s="87"/>
      <c r="Q560" s="87"/>
      <c r="R560" s="87"/>
      <c r="S560" s="87"/>
      <c r="T560" s="88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T560" s="20" t="s">
        <v>154</v>
      </c>
      <c r="AU560" s="20" t="s">
        <v>86</v>
      </c>
    </row>
    <row r="561" s="2" customFormat="1">
      <c r="A561" s="41"/>
      <c r="B561" s="42"/>
      <c r="C561" s="43"/>
      <c r="D561" s="234" t="s">
        <v>155</v>
      </c>
      <c r="E561" s="43"/>
      <c r="F561" s="235" t="s">
        <v>654</v>
      </c>
      <c r="G561" s="43"/>
      <c r="H561" s="43"/>
      <c r="I561" s="231"/>
      <c r="J561" s="43"/>
      <c r="K561" s="43"/>
      <c r="L561" s="47"/>
      <c r="M561" s="232"/>
      <c r="N561" s="233"/>
      <c r="O561" s="87"/>
      <c r="P561" s="87"/>
      <c r="Q561" s="87"/>
      <c r="R561" s="87"/>
      <c r="S561" s="87"/>
      <c r="T561" s="88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T561" s="20" t="s">
        <v>155</v>
      </c>
      <c r="AU561" s="20" t="s">
        <v>86</v>
      </c>
    </row>
    <row r="562" s="13" customFormat="1">
      <c r="A562" s="13"/>
      <c r="B562" s="236"/>
      <c r="C562" s="237"/>
      <c r="D562" s="229" t="s">
        <v>157</v>
      </c>
      <c r="E562" s="238" t="s">
        <v>19</v>
      </c>
      <c r="F562" s="239" t="s">
        <v>655</v>
      </c>
      <c r="G562" s="237"/>
      <c r="H562" s="240">
        <v>1</v>
      </c>
      <c r="I562" s="241"/>
      <c r="J562" s="237"/>
      <c r="K562" s="237"/>
      <c r="L562" s="242"/>
      <c r="M562" s="243"/>
      <c r="N562" s="244"/>
      <c r="O562" s="244"/>
      <c r="P562" s="244"/>
      <c r="Q562" s="244"/>
      <c r="R562" s="244"/>
      <c r="S562" s="244"/>
      <c r="T562" s="245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46" t="s">
        <v>157</v>
      </c>
      <c r="AU562" s="246" t="s">
        <v>86</v>
      </c>
      <c r="AV562" s="13" t="s">
        <v>86</v>
      </c>
      <c r="AW562" s="13" t="s">
        <v>33</v>
      </c>
      <c r="AX562" s="13" t="s">
        <v>73</v>
      </c>
      <c r="AY562" s="246" t="s">
        <v>146</v>
      </c>
    </row>
    <row r="563" s="15" customFormat="1">
      <c r="A563" s="15"/>
      <c r="B563" s="257"/>
      <c r="C563" s="258"/>
      <c r="D563" s="229" t="s">
        <v>157</v>
      </c>
      <c r="E563" s="259" t="s">
        <v>19</v>
      </c>
      <c r="F563" s="260" t="s">
        <v>161</v>
      </c>
      <c r="G563" s="258"/>
      <c r="H563" s="261">
        <v>1</v>
      </c>
      <c r="I563" s="262"/>
      <c r="J563" s="258"/>
      <c r="K563" s="258"/>
      <c r="L563" s="263"/>
      <c r="M563" s="264"/>
      <c r="N563" s="265"/>
      <c r="O563" s="265"/>
      <c r="P563" s="265"/>
      <c r="Q563" s="265"/>
      <c r="R563" s="265"/>
      <c r="S563" s="265"/>
      <c r="T563" s="266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T563" s="267" t="s">
        <v>157</v>
      </c>
      <c r="AU563" s="267" t="s">
        <v>86</v>
      </c>
      <c r="AV563" s="15" t="s">
        <v>153</v>
      </c>
      <c r="AW563" s="15" t="s">
        <v>33</v>
      </c>
      <c r="AX563" s="15" t="s">
        <v>80</v>
      </c>
      <c r="AY563" s="267" t="s">
        <v>146</v>
      </c>
    </row>
    <row r="564" s="2" customFormat="1" ht="24.15" customHeight="1">
      <c r="A564" s="41"/>
      <c r="B564" s="42"/>
      <c r="C564" s="279" t="s">
        <v>656</v>
      </c>
      <c r="D564" s="279" t="s">
        <v>325</v>
      </c>
      <c r="E564" s="280" t="s">
        <v>657</v>
      </c>
      <c r="F564" s="281" t="s">
        <v>658</v>
      </c>
      <c r="G564" s="282" t="s">
        <v>496</v>
      </c>
      <c r="H564" s="283">
        <v>1</v>
      </c>
      <c r="I564" s="284"/>
      <c r="J564" s="285">
        <f>ROUND(I564*H564,2)</f>
        <v>0</v>
      </c>
      <c r="K564" s="281" t="s">
        <v>152</v>
      </c>
      <c r="L564" s="286"/>
      <c r="M564" s="287" t="s">
        <v>19</v>
      </c>
      <c r="N564" s="288" t="s">
        <v>44</v>
      </c>
      <c r="O564" s="87"/>
      <c r="P564" s="225">
        <f>O564*H564</f>
        <v>0</v>
      </c>
      <c r="Q564" s="225">
        <v>0</v>
      </c>
      <c r="R564" s="225">
        <f>Q564*H564</f>
        <v>0</v>
      </c>
      <c r="S564" s="225">
        <v>0</v>
      </c>
      <c r="T564" s="226">
        <f>S564*H564</f>
        <v>0</v>
      </c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R564" s="227" t="s">
        <v>173</v>
      </c>
      <c r="AT564" s="227" t="s">
        <v>325</v>
      </c>
      <c r="AU564" s="227" t="s">
        <v>86</v>
      </c>
      <c r="AY564" s="20" t="s">
        <v>146</v>
      </c>
      <c r="BE564" s="228">
        <f>IF(N564="základní",J564,0)</f>
        <v>0</v>
      </c>
      <c r="BF564" s="228">
        <f>IF(N564="snížená",J564,0)</f>
        <v>0</v>
      </c>
      <c r="BG564" s="228">
        <f>IF(N564="zákl. přenesená",J564,0)</f>
        <v>0</v>
      </c>
      <c r="BH564" s="228">
        <f>IF(N564="sníž. přenesená",J564,0)</f>
        <v>0</v>
      </c>
      <c r="BI564" s="228">
        <f>IF(N564="nulová",J564,0)</f>
        <v>0</v>
      </c>
      <c r="BJ564" s="20" t="s">
        <v>80</v>
      </c>
      <c r="BK564" s="228">
        <f>ROUND(I564*H564,2)</f>
        <v>0</v>
      </c>
      <c r="BL564" s="20" t="s">
        <v>153</v>
      </c>
      <c r="BM564" s="227" t="s">
        <v>659</v>
      </c>
    </row>
    <row r="565" s="2" customFormat="1">
      <c r="A565" s="41"/>
      <c r="B565" s="42"/>
      <c r="C565" s="43"/>
      <c r="D565" s="229" t="s">
        <v>154</v>
      </c>
      <c r="E565" s="43"/>
      <c r="F565" s="230" t="s">
        <v>658</v>
      </c>
      <c r="G565" s="43"/>
      <c r="H565" s="43"/>
      <c r="I565" s="231"/>
      <c r="J565" s="43"/>
      <c r="K565" s="43"/>
      <c r="L565" s="47"/>
      <c r="M565" s="232"/>
      <c r="N565" s="233"/>
      <c r="O565" s="87"/>
      <c r="P565" s="87"/>
      <c r="Q565" s="87"/>
      <c r="R565" s="87"/>
      <c r="S565" s="87"/>
      <c r="T565" s="88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T565" s="20" t="s">
        <v>154</v>
      </c>
      <c r="AU565" s="20" t="s">
        <v>86</v>
      </c>
    </row>
    <row r="566" s="2" customFormat="1" ht="24.15" customHeight="1">
      <c r="A566" s="41"/>
      <c r="B566" s="42"/>
      <c r="C566" s="216" t="s">
        <v>426</v>
      </c>
      <c r="D566" s="216" t="s">
        <v>148</v>
      </c>
      <c r="E566" s="217" t="s">
        <v>660</v>
      </c>
      <c r="F566" s="218" t="s">
        <v>661</v>
      </c>
      <c r="G566" s="219" t="s">
        <v>496</v>
      </c>
      <c r="H566" s="220">
        <v>1</v>
      </c>
      <c r="I566" s="221"/>
      <c r="J566" s="222">
        <f>ROUND(I566*H566,2)</f>
        <v>0</v>
      </c>
      <c r="K566" s="218" t="s">
        <v>152</v>
      </c>
      <c r="L566" s="47"/>
      <c r="M566" s="223" t="s">
        <v>19</v>
      </c>
      <c r="N566" s="224" t="s">
        <v>44</v>
      </c>
      <c r="O566" s="87"/>
      <c r="P566" s="225">
        <f>O566*H566</f>
        <v>0</v>
      </c>
      <c r="Q566" s="225">
        <v>0</v>
      </c>
      <c r="R566" s="225">
        <f>Q566*H566</f>
        <v>0</v>
      </c>
      <c r="S566" s="225">
        <v>0</v>
      </c>
      <c r="T566" s="226">
        <f>S566*H566</f>
        <v>0</v>
      </c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R566" s="227" t="s">
        <v>153</v>
      </c>
      <c r="AT566" s="227" t="s">
        <v>148</v>
      </c>
      <c r="AU566" s="227" t="s">
        <v>86</v>
      </c>
      <c r="AY566" s="20" t="s">
        <v>146</v>
      </c>
      <c r="BE566" s="228">
        <f>IF(N566="základní",J566,0)</f>
        <v>0</v>
      </c>
      <c r="BF566" s="228">
        <f>IF(N566="snížená",J566,0)</f>
        <v>0</v>
      </c>
      <c r="BG566" s="228">
        <f>IF(N566="zákl. přenesená",J566,0)</f>
        <v>0</v>
      </c>
      <c r="BH566" s="228">
        <f>IF(N566="sníž. přenesená",J566,0)</f>
        <v>0</v>
      </c>
      <c r="BI566" s="228">
        <f>IF(N566="nulová",J566,0)</f>
        <v>0</v>
      </c>
      <c r="BJ566" s="20" t="s">
        <v>80</v>
      </c>
      <c r="BK566" s="228">
        <f>ROUND(I566*H566,2)</f>
        <v>0</v>
      </c>
      <c r="BL566" s="20" t="s">
        <v>153</v>
      </c>
      <c r="BM566" s="227" t="s">
        <v>662</v>
      </c>
    </row>
    <row r="567" s="2" customFormat="1">
      <c r="A567" s="41"/>
      <c r="B567" s="42"/>
      <c r="C567" s="43"/>
      <c r="D567" s="229" t="s">
        <v>154</v>
      </c>
      <c r="E567" s="43"/>
      <c r="F567" s="230" t="s">
        <v>661</v>
      </c>
      <c r="G567" s="43"/>
      <c r="H567" s="43"/>
      <c r="I567" s="231"/>
      <c r="J567" s="43"/>
      <c r="K567" s="43"/>
      <c r="L567" s="47"/>
      <c r="M567" s="232"/>
      <c r="N567" s="233"/>
      <c r="O567" s="87"/>
      <c r="P567" s="87"/>
      <c r="Q567" s="87"/>
      <c r="R567" s="87"/>
      <c r="S567" s="87"/>
      <c r="T567" s="88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T567" s="20" t="s">
        <v>154</v>
      </c>
      <c r="AU567" s="20" t="s">
        <v>86</v>
      </c>
    </row>
    <row r="568" s="2" customFormat="1">
      <c r="A568" s="41"/>
      <c r="B568" s="42"/>
      <c r="C568" s="43"/>
      <c r="D568" s="234" t="s">
        <v>155</v>
      </c>
      <c r="E568" s="43"/>
      <c r="F568" s="235" t="s">
        <v>663</v>
      </c>
      <c r="G568" s="43"/>
      <c r="H568" s="43"/>
      <c r="I568" s="231"/>
      <c r="J568" s="43"/>
      <c r="K568" s="43"/>
      <c r="L568" s="47"/>
      <c r="M568" s="232"/>
      <c r="N568" s="233"/>
      <c r="O568" s="87"/>
      <c r="P568" s="87"/>
      <c r="Q568" s="87"/>
      <c r="R568" s="87"/>
      <c r="S568" s="87"/>
      <c r="T568" s="88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T568" s="20" t="s">
        <v>155</v>
      </c>
      <c r="AU568" s="20" t="s">
        <v>86</v>
      </c>
    </row>
    <row r="569" s="13" customFormat="1">
      <c r="A569" s="13"/>
      <c r="B569" s="236"/>
      <c r="C569" s="237"/>
      <c r="D569" s="229" t="s">
        <v>157</v>
      </c>
      <c r="E569" s="238" t="s">
        <v>19</v>
      </c>
      <c r="F569" s="239" t="s">
        <v>664</v>
      </c>
      <c r="G569" s="237"/>
      <c r="H569" s="240">
        <v>1</v>
      </c>
      <c r="I569" s="241"/>
      <c r="J569" s="237"/>
      <c r="K569" s="237"/>
      <c r="L569" s="242"/>
      <c r="M569" s="243"/>
      <c r="N569" s="244"/>
      <c r="O569" s="244"/>
      <c r="P569" s="244"/>
      <c r="Q569" s="244"/>
      <c r="R569" s="244"/>
      <c r="S569" s="244"/>
      <c r="T569" s="245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246" t="s">
        <v>157</v>
      </c>
      <c r="AU569" s="246" t="s">
        <v>86</v>
      </c>
      <c r="AV569" s="13" t="s">
        <v>86</v>
      </c>
      <c r="AW569" s="13" t="s">
        <v>33</v>
      </c>
      <c r="AX569" s="13" t="s">
        <v>73</v>
      </c>
      <c r="AY569" s="246" t="s">
        <v>146</v>
      </c>
    </row>
    <row r="570" s="15" customFormat="1">
      <c r="A570" s="15"/>
      <c r="B570" s="257"/>
      <c r="C570" s="258"/>
      <c r="D570" s="229" t="s">
        <v>157</v>
      </c>
      <c r="E570" s="259" t="s">
        <v>19</v>
      </c>
      <c r="F570" s="260" t="s">
        <v>161</v>
      </c>
      <c r="G570" s="258"/>
      <c r="H570" s="261">
        <v>1</v>
      </c>
      <c r="I570" s="262"/>
      <c r="J570" s="258"/>
      <c r="K570" s="258"/>
      <c r="L570" s="263"/>
      <c r="M570" s="264"/>
      <c r="N570" s="265"/>
      <c r="O570" s="265"/>
      <c r="P570" s="265"/>
      <c r="Q570" s="265"/>
      <c r="R570" s="265"/>
      <c r="S570" s="265"/>
      <c r="T570" s="266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T570" s="267" t="s">
        <v>157</v>
      </c>
      <c r="AU570" s="267" t="s">
        <v>86</v>
      </c>
      <c r="AV570" s="15" t="s">
        <v>153</v>
      </c>
      <c r="AW570" s="15" t="s">
        <v>33</v>
      </c>
      <c r="AX570" s="15" t="s">
        <v>80</v>
      </c>
      <c r="AY570" s="267" t="s">
        <v>146</v>
      </c>
    </row>
    <row r="571" s="2" customFormat="1" ht="33" customHeight="1">
      <c r="A571" s="41"/>
      <c r="B571" s="42"/>
      <c r="C571" s="279" t="s">
        <v>665</v>
      </c>
      <c r="D571" s="279" t="s">
        <v>325</v>
      </c>
      <c r="E571" s="280" t="s">
        <v>666</v>
      </c>
      <c r="F571" s="281" t="s">
        <v>667</v>
      </c>
      <c r="G571" s="282" t="s">
        <v>496</v>
      </c>
      <c r="H571" s="283">
        <v>1</v>
      </c>
      <c r="I571" s="284"/>
      <c r="J571" s="285">
        <f>ROUND(I571*H571,2)</f>
        <v>0</v>
      </c>
      <c r="K571" s="281" t="s">
        <v>152</v>
      </c>
      <c r="L571" s="286"/>
      <c r="M571" s="287" t="s">
        <v>19</v>
      </c>
      <c r="N571" s="288" t="s">
        <v>44</v>
      </c>
      <c r="O571" s="87"/>
      <c r="P571" s="225">
        <f>O571*H571</f>
        <v>0</v>
      </c>
      <c r="Q571" s="225">
        <v>0</v>
      </c>
      <c r="R571" s="225">
        <f>Q571*H571</f>
        <v>0</v>
      </c>
      <c r="S571" s="225">
        <v>0</v>
      </c>
      <c r="T571" s="226">
        <f>S571*H571</f>
        <v>0</v>
      </c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R571" s="227" t="s">
        <v>173</v>
      </c>
      <c r="AT571" s="227" t="s">
        <v>325</v>
      </c>
      <c r="AU571" s="227" t="s">
        <v>86</v>
      </c>
      <c r="AY571" s="20" t="s">
        <v>146</v>
      </c>
      <c r="BE571" s="228">
        <f>IF(N571="základní",J571,0)</f>
        <v>0</v>
      </c>
      <c r="BF571" s="228">
        <f>IF(N571="snížená",J571,0)</f>
        <v>0</v>
      </c>
      <c r="BG571" s="228">
        <f>IF(N571="zákl. přenesená",J571,0)</f>
        <v>0</v>
      </c>
      <c r="BH571" s="228">
        <f>IF(N571="sníž. přenesená",J571,0)</f>
        <v>0</v>
      </c>
      <c r="BI571" s="228">
        <f>IF(N571="nulová",J571,0)</f>
        <v>0</v>
      </c>
      <c r="BJ571" s="20" t="s">
        <v>80</v>
      </c>
      <c r="BK571" s="228">
        <f>ROUND(I571*H571,2)</f>
        <v>0</v>
      </c>
      <c r="BL571" s="20" t="s">
        <v>153</v>
      </c>
      <c r="BM571" s="227" t="s">
        <v>668</v>
      </c>
    </row>
    <row r="572" s="2" customFormat="1">
      <c r="A572" s="41"/>
      <c r="B572" s="42"/>
      <c r="C572" s="43"/>
      <c r="D572" s="229" t="s">
        <v>154</v>
      </c>
      <c r="E572" s="43"/>
      <c r="F572" s="230" t="s">
        <v>667</v>
      </c>
      <c r="G572" s="43"/>
      <c r="H572" s="43"/>
      <c r="I572" s="231"/>
      <c r="J572" s="43"/>
      <c r="K572" s="43"/>
      <c r="L572" s="47"/>
      <c r="M572" s="232"/>
      <c r="N572" s="233"/>
      <c r="O572" s="87"/>
      <c r="P572" s="87"/>
      <c r="Q572" s="87"/>
      <c r="R572" s="87"/>
      <c r="S572" s="87"/>
      <c r="T572" s="88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T572" s="20" t="s">
        <v>154</v>
      </c>
      <c r="AU572" s="20" t="s">
        <v>86</v>
      </c>
    </row>
    <row r="573" s="2" customFormat="1" ht="24.15" customHeight="1">
      <c r="A573" s="41"/>
      <c r="B573" s="42"/>
      <c r="C573" s="216" t="s">
        <v>433</v>
      </c>
      <c r="D573" s="216" t="s">
        <v>148</v>
      </c>
      <c r="E573" s="217" t="s">
        <v>669</v>
      </c>
      <c r="F573" s="218" t="s">
        <v>670</v>
      </c>
      <c r="G573" s="219" t="s">
        <v>496</v>
      </c>
      <c r="H573" s="220">
        <v>1</v>
      </c>
      <c r="I573" s="221"/>
      <c r="J573" s="222">
        <f>ROUND(I573*H573,2)</f>
        <v>0</v>
      </c>
      <c r="K573" s="218" t="s">
        <v>152</v>
      </c>
      <c r="L573" s="47"/>
      <c r="M573" s="223" t="s">
        <v>19</v>
      </c>
      <c r="N573" s="224" t="s">
        <v>44</v>
      </c>
      <c r="O573" s="87"/>
      <c r="P573" s="225">
        <f>O573*H573</f>
        <v>0</v>
      </c>
      <c r="Q573" s="225">
        <v>0</v>
      </c>
      <c r="R573" s="225">
        <f>Q573*H573</f>
        <v>0</v>
      </c>
      <c r="S573" s="225">
        <v>0</v>
      </c>
      <c r="T573" s="226">
        <f>S573*H573</f>
        <v>0</v>
      </c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R573" s="227" t="s">
        <v>153</v>
      </c>
      <c r="AT573" s="227" t="s">
        <v>148</v>
      </c>
      <c r="AU573" s="227" t="s">
        <v>86</v>
      </c>
      <c r="AY573" s="20" t="s">
        <v>146</v>
      </c>
      <c r="BE573" s="228">
        <f>IF(N573="základní",J573,0)</f>
        <v>0</v>
      </c>
      <c r="BF573" s="228">
        <f>IF(N573="snížená",J573,0)</f>
        <v>0</v>
      </c>
      <c r="BG573" s="228">
        <f>IF(N573="zákl. přenesená",J573,0)</f>
        <v>0</v>
      </c>
      <c r="BH573" s="228">
        <f>IF(N573="sníž. přenesená",J573,0)</f>
        <v>0</v>
      </c>
      <c r="BI573" s="228">
        <f>IF(N573="nulová",J573,0)</f>
        <v>0</v>
      </c>
      <c r="BJ573" s="20" t="s">
        <v>80</v>
      </c>
      <c r="BK573" s="228">
        <f>ROUND(I573*H573,2)</f>
        <v>0</v>
      </c>
      <c r="BL573" s="20" t="s">
        <v>153</v>
      </c>
      <c r="BM573" s="227" t="s">
        <v>671</v>
      </c>
    </row>
    <row r="574" s="2" customFormat="1">
      <c r="A574" s="41"/>
      <c r="B574" s="42"/>
      <c r="C574" s="43"/>
      <c r="D574" s="229" t="s">
        <v>154</v>
      </c>
      <c r="E574" s="43"/>
      <c r="F574" s="230" t="s">
        <v>670</v>
      </c>
      <c r="G574" s="43"/>
      <c r="H574" s="43"/>
      <c r="I574" s="231"/>
      <c r="J574" s="43"/>
      <c r="K574" s="43"/>
      <c r="L574" s="47"/>
      <c r="M574" s="232"/>
      <c r="N574" s="233"/>
      <c r="O574" s="87"/>
      <c r="P574" s="87"/>
      <c r="Q574" s="87"/>
      <c r="R574" s="87"/>
      <c r="S574" s="87"/>
      <c r="T574" s="88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T574" s="20" t="s">
        <v>154</v>
      </c>
      <c r="AU574" s="20" t="s">
        <v>86</v>
      </c>
    </row>
    <row r="575" s="2" customFormat="1">
      <c r="A575" s="41"/>
      <c r="B575" s="42"/>
      <c r="C575" s="43"/>
      <c r="D575" s="234" t="s">
        <v>155</v>
      </c>
      <c r="E575" s="43"/>
      <c r="F575" s="235" t="s">
        <v>672</v>
      </c>
      <c r="G575" s="43"/>
      <c r="H575" s="43"/>
      <c r="I575" s="231"/>
      <c r="J575" s="43"/>
      <c r="K575" s="43"/>
      <c r="L575" s="47"/>
      <c r="M575" s="232"/>
      <c r="N575" s="233"/>
      <c r="O575" s="87"/>
      <c r="P575" s="87"/>
      <c r="Q575" s="87"/>
      <c r="R575" s="87"/>
      <c r="S575" s="87"/>
      <c r="T575" s="88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T575" s="20" t="s">
        <v>155</v>
      </c>
      <c r="AU575" s="20" t="s">
        <v>86</v>
      </c>
    </row>
    <row r="576" s="13" customFormat="1">
      <c r="A576" s="13"/>
      <c r="B576" s="236"/>
      <c r="C576" s="237"/>
      <c r="D576" s="229" t="s">
        <v>157</v>
      </c>
      <c r="E576" s="238" t="s">
        <v>19</v>
      </c>
      <c r="F576" s="239" t="s">
        <v>673</v>
      </c>
      <c r="G576" s="237"/>
      <c r="H576" s="240">
        <v>1</v>
      </c>
      <c r="I576" s="241"/>
      <c r="J576" s="237"/>
      <c r="K576" s="237"/>
      <c r="L576" s="242"/>
      <c r="M576" s="243"/>
      <c r="N576" s="244"/>
      <c r="O576" s="244"/>
      <c r="P576" s="244"/>
      <c r="Q576" s="244"/>
      <c r="R576" s="244"/>
      <c r="S576" s="244"/>
      <c r="T576" s="245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46" t="s">
        <v>157</v>
      </c>
      <c r="AU576" s="246" t="s">
        <v>86</v>
      </c>
      <c r="AV576" s="13" t="s">
        <v>86</v>
      </c>
      <c r="AW576" s="13" t="s">
        <v>33</v>
      </c>
      <c r="AX576" s="13" t="s">
        <v>73</v>
      </c>
      <c r="AY576" s="246" t="s">
        <v>146</v>
      </c>
    </row>
    <row r="577" s="14" customFormat="1">
      <c r="A577" s="14"/>
      <c r="B577" s="247"/>
      <c r="C577" s="248"/>
      <c r="D577" s="229" t="s">
        <v>157</v>
      </c>
      <c r="E577" s="249" t="s">
        <v>19</v>
      </c>
      <c r="F577" s="250" t="s">
        <v>674</v>
      </c>
      <c r="G577" s="248"/>
      <c r="H577" s="249" t="s">
        <v>19</v>
      </c>
      <c r="I577" s="251"/>
      <c r="J577" s="248"/>
      <c r="K577" s="248"/>
      <c r="L577" s="252"/>
      <c r="M577" s="253"/>
      <c r="N577" s="254"/>
      <c r="O577" s="254"/>
      <c r="P577" s="254"/>
      <c r="Q577" s="254"/>
      <c r="R577" s="254"/>
      <c r="S577" s="254"/>
      <c r="T577" s="255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56" t="s">
        <v>157</v>
      </c>
      <c r="AU577" s="256" t="s">
        <v>86</v>
      </c>
      <c r="AV577" s="14" t="s">
        <v>80</v>
      </c>
      <c r="AW577" s="14" t="s">
        <v>33</v>
      </c>
      <c r="AX577" s="14" t="s">
        <v>73</v>
      </c>
      <c r="AY577" s="256" t="s">
        <v>146</v>
      </c>
    </row>
    <row r="578" s="15" customFormat="1">
      <c r="A578" s="15"/>
      <c r="B578" s="257"/>
      <c r="C578" s="258"/>
      <c r="D578" s="229" t="s">
        <v>157</v>
      </c>
      <c r="E578" s="259" t="s">
        <v>19</v>
      </c>
      <c r="F578" s="260" t="s">
        <v>161</v>
      </c>
      <c r="G578" s="258"/>
      <c r="H578" s="261">
        <v>1</v>
      </c>
      <c r="I578" s="262"/>
      <c r="J578" s="258"/>
      <c r="K578" s="258"/>
      <c r="L578" s="263"/>
      <c r="M578" s="264"/>
      <c r="N578" s="265"/>
      <c r="O578" s="265"/>
      <c r="P578" s="265"/>
      <c r="Q578" s="265"/>
      <c r="R578" s="265"/>
      <c r="S578" s="265"/>
      <c r="T578" s="266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T578" s="267" t="s">
        <v>157</v>
      </c>
      <c r="AU578" s="267" t="s">
        <v>86</v>
      </c>
      <c r="AV578" s="15" t="s">
        <v>153</v>
      </c>
      <c r="AW578" s="15" t="s">
        <v>33</v>
      </c>
      <c r="AX578" s="15" t="s">
        <v>80</v>
      </c>
      <c r="AY578" s="267" t="s">
        <v>146</v>
      </c>
    </row>
    <row r="579" s="2" customFormat="1" ht="24.15" customHeight="1">
      <c r="A579" s="41"/>
      <c r="B579" s="42"/>
      <c r="C579" s="216" t="s">
        <v>675</v>
      </c>
      <c r="D579" s="216" t="s">
        <v>148</v>
      </c>
      <c r="E579" s="217" t="s">
        <v>676</v>
      </c>
      <c r="F579" s="218" t="s">
        <v>677</v>
      </c>
      <c r="G579" s="219" t="s">
        <v>496</v>
      </c>
      <c r="H579" s="220">
        <v>1</v>
      </c>
      <c r="I579" s="221"/>
      <c r="J579" s="222">
        <f>ROUND(I579*H579,2)</f>
        <v>0</v>
      </c>
      <c r="K579" s="218" t="s">
        <v>152</v>
      </c>
      <c r="L579" s="47"/>
      <c r="M579" s="223" t="s">
        <v>19</v>
      </c>
      <c r="N579" s="224" t="s">
        <v>44</v>
      </c>
      <c r="O579" s="87"/>
      <c r="P579" s="225">
        <f>O579*H579</f>
        <v>0</v>
      </c>
      <c r="Q579" s="225">
        <v>0</v>
      </c>
      <c r="R579" s="225">
        <f>Q579*H579</f>
        <v>0</v>
      </c>
      <c r="S579" s="225">
        <v>0</v>
      </c>
      <c r="T579" s="226">
        <f>S579*H579</f>
        <v>0</v>
      </c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R579" s="227" t="s">
        <v>153</v>
      </c>
      <c r="AT579" s="227" t="s">
        <v>148</v>
      </c>
      <c r="AU579" s="227" t="s">
        <v>86</v>
      </c>
      <c r="AY579" s="20" t="s">
        <v>146</v>
      </c>
      <c r="BE579" s="228">
        <f>IF(N579="základní",J579,0)</f>
        <v>0</v>
      </c>
      <c r="BF579" s="228">
        <f>IF(N579="snížená",J579,0)</f>
        <v>0</v>
      </c>
      <c r="BG579" s="228">
        <f>IF(N579="zákl. přenesená",J579,0)</f>
        <v>0</v>
      </c>
      <c r="BH579" s="228">
        <f>IF(N579="sníž. přenesená",J579,0)</f>
        <v>0</v>
      </c>
      <c r="BI579" s="228">
        <f>IF(N579="nulová",J579,0)</f>
        <v>0</v>
      </c>
      <c r="BJ579" s="20" t="s">
        <v>80</v>
      </c>
      <c r="BK579" s="228">
        <f>ROUND(I579*H579,2)</f>
        <v>0</v>
      </c>
      <c r="BL579" s="20" t="s">
        <v>153</v>
      </c>
      <c r="BM579" s="227" t="s">
        <v>678</v>
      </c>
    </row>
    <row r="580" s="2" customFormat="1">
      <c r="A580" s="41"/>
      <c r="B580" s="42"/>
      <c r="C580" s="43"/>
      <c r="D580" s="229" t="s">
        <v>154</v>
      </c>
      <c r="E580" s="43"/>
      <c r="F580" s="230" t="s">
        <v>677</v>
      </c>
      <c r="G580" s="43"/>
      <c r="H580" s="43"/>
      <c r="I580" s="231"/>
      <c r="J580" s="43"/>
      <c r="K580" s="43"/>
      <c r="L580" s="47"/>
      <c r="M580" s="232"/>
      <c r="N580" s="233"/>
      <c r="O580" s="87"/>
      <c r="P580" s="87"/>
      <c r="Q580" s="87"/>
      <c r="R580" s="87"/>
      <c r="S580" s="87"/>
      <c r="T580" s="88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T580" s="20" t="s">
        <v>154</v>
      </c>
      <c r="AU580" s="20" t="s">
        <v>86</v>
      </c>
    </row>
    <row r="581" s="2" customFormat="1">
      <c r="A581" s="41"/>
      <c r="B581" s="42"/>
      <c r="C581" s="43"/>
      <c r="D581" s="234" t="s">
        <v>155</v>
      </c>
      <c r="E581" s="43"/>
      <c r="F581" s="235" t="s">
        <v>679</v>
      </c>
      <c r="G581" s="43"/>
      <c r="H581" s="43"/>
      <c r="I581" s="231"/>
      <c r="J581" s="43"/>
      <c r="K581" s="43"/>
      <c r="L581" s="47"/>
      <c r="M581" s="232"/>
      <c r="N581" s="233"/>
      <c r="O581" s="87"/>
      <c r="P581" s="87"/>
      <c r="Q581" s="87"/>
      <c r="R581" s="87"/>
      <c r="S581" s="87"/>
      <c r="T581" s="88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T581" s="20" t="s">
        <v>155</v>
      </c>
      <c r="AU581" s="20" t="s">
        <v>86</v>
      </c>
    </row>
    <row r="582" s="13" customFormat="1">
      <c r="A582" s="13"/>
      <c r="B582" s="236"/>
      <c r="C582" s="237"/>
      <c r="D582" s="229" t="s">
        <v>157</v>
      </c>
      <c r="E582" s="238" t="s">
        <v>19</v>
      </c>
      <c r="F582" s="239" t="s">
        <v>655</v>
      </c>
      <c r="G582" s="237"/>
      <c r="H582" s="240">
        <v>1</v>
      </c>
      <c r="I582" s="241"/>
      <c r="J582" s="237"/>
      <c r="K582" s="237"/>
      <c r="L582" s="242"/>
      <c r="M582" s="243"/>
      <c r="N582" s="244"/>
      <c r="O582" s="244"/>
      <c r="P582" s="244"/>
      <c r="Q582" s="244"/>
      <c r="R582" s="244"/>
      <c r="S582" s="244"/>
      <c r="T582" s="245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46" t="s">
        <v>157</v>
      </c>
      <c r="AU582" s="246" t="s">
        <v>86</v>
      </c>
      <c r="AV582" s="13" t="s">
        <v>86</v>
      </c>
      <c r="AW582" s="13" t="s">
        <v>33</v>
      </c>
      <c r="AX582" s="13" t="s">
        <v>73</v>
      </c>
      <c r="AY582" s="246" t="s">
        <v>146</v>
      </c>
    </row>
    <row r="583" s="15" customFormat="1">
      <c r="A583" s="15"/>
      <c r="B583" s="257"/>
      <c r="C583" s="258"/>
      <c r="D583" s="229" t="s">
        <v>157</v>
      </c>
      <c r="E583" s="259" t="s">
        <v>19</v>
      </c>
      <c r="F583" s="260" t="s">
        <v>161</v>
      </c>
      <c r="G583" s="258"/>
      <c r="H583" s="261">
        <v>1</v>
      </c>
      <c r="I583" s="262"/>
      <c r="J583" s="258"/>
      <c r="K583" s="258"/>
      <c r="L583" s="263"/>
      <c r="M583" s="264"/>
      <c r="N583" s="265"/>
      <c r="O583" s="265"/>
      <c r="P583" s="265"/>
      <c r="Q583" s="265"/>
      <c r="R583" s="265"/>
      <c r="S583" s="265"/>
      <c r="T583" s="266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T583" s="267" t="s">
        <v>157</v>
      </c>
      <c r="AU583" s="267" t="s">
        <v>86</v>
      </c>
      <c r="AV583" s="15" t="s">
        <v>153</v>
      </c>
      <c r="AW583" s="15" t="s">
        <v>33</v>
      </c>
      <c r="AX583" s="15" t="s">
        <v>80</v>
      </c>
      <c r="AY583" s="267" t="s">
        <v>146</v>
      </c>
    </row>
    <row r="584" s="2" customFormat="1" ht="21.75" customHeight="1">
      <c r="A584" s="41"/>
      <c r="B584" s="42"/>
      <c r="C584" s="279" t="s">
        <v>439</v>
      </c>
      <c r="D584" s="279" t="s">
        <v>325</v>
      </c>
      <c r="E584" s="280" t="s">
        <v>680</v>
      </c>
      <c r="F584" s="281" t="s">
        <v>681</v>
      </c>
      <c r="G584" s="282" t="s">
        <v>496</v>
      </c>
      <c r="H584" s="283">
        <v>1</v>
      </c>
      <c r="I584" s="284"/>
      <c r="J584" s="285">
        <f>ROUND(I584*H584,2)</f>
        <v>0</v>
      </c>
      <c r="K584" s="281" t="s">
        <v>152</v>
      </c>
      <c r="L584" s="286"/>
      <c r="M584" s="287" t="s">
        <v>19</v>
      </c>
      <c r="N584" s="288" t="s">
        <v>44</v>
      </c>
      <c r="O584" s="87"/>
      <c r="P584" s="225">
        <f>O584*H584</f>
        <v>0</v>
      </c>
      <c r="Q584" s="225">
        <v>0</v>
      </c>
      <c r="R584" s="225">
        <f>Q584*H584</f>
        <v>0</v>
      </c>
      <c r="S584" s="225">
        <v>0</v>
      </c>
      <c r="T584" s="226">
        <f>S584*H584</f>
        <v>0</v>
      </c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R584" s="227" t="s">
        <v>173</v>
      </c>
      <c r="AT584" s="227" t="s">
        <v>325</v>
      </c>
      <c r="AU584" s="227" t="s">
        <v>86</v>
      </c>
      <c r="AY584" s="20" t="s">
        <v>146</v>
      </c>
      <c r="BE584" s="228">
        <f>IF(N584="základní",J584,0)</f>
        <v>0</v>
      </c>
      <c r="BF584" s="228">
        <f>IF(N584="snížená",J584,0)</f>
        <v>0</v>
      </c>
      <c r="BG584" s="228">
        <f>IF(N584="zákl. přenesená",J584,0)</f>
        <v>0</v>
      </c>
      <c r="BH584" s="228">
        <f>IF(N584="sníž. přenesená",J584,0)</f>
        <v>0</v>
      </c>
      <c r="BI584" s="228">
        <f>IF(N584="nulová",J584,0)</f>
        <v>0</v>
      </c>
      <c r="BJ584" s="20" t="s">
        <v>80</v>
      </c>
      <c r="BK584" s="228">
        <f>ROUND(I584*H584,2)</f>
        <v>0</v>
      </c>
      <c r="BL584" s="20" t="s">
        <v>153</v>
      </c>
      <c r="BM584" s="227" t="s">
        <v>682</v>
      </c>
    </row>
    <row r="585" s="2" customFormat="1">
      <c r="A585" s="41"/>
      <c r="B585" s="42"/>
      <c r="C585" s="43"/>
      <c r="D585" s="229" t="s">
        <v>154</v>
      </c>
      <c r="E585" s="43"/>
      <c r="F585" s="230" t="s">
        <v>681</v>
      </c>
      <c r="G585" s="43"/>
      <c r="H585" s="43"/>
      <c r="I585" s="231"/>
      <c r="J585" s="43"/>
      <c r="K585" s="43"/>
      <c r="L585" s="47"/>
      <c r="M585" s="232"/>
      <c r="N585" s="233"/>
      <c r="O585" s="87"/>
      <c r="P585" s="87"/>
      <c r="Q585" s="87"/>
      <c r="R585" s="87"/>
      <c r="S585" s="87"/>
      <c r="T585" s="88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T585" s="20" t="s">
        <v>154</v>
      </c>
      <c r="AU585" s="20" t="s">
        <v>86</v>
      </c>
    </row>
    <row r="586" s="2" customFormat="1" ht="24.15" customHeight="1">
      <c r="A586" s="41"/>
      <c r="B586" s="42"/>
      <c r="C586" s="279" t="s">
        <v>683</v>
      </c>
      <c r="D586" s="279" t="s">
        <v>325</v>
      </c>
      <c r="E586" s="280" t="s">
        <v>684</v>
      </c>
      <c r="F586" s="281" t="s">
        <v>685</v>
      </c>
      <c r="G586" s="282" t="s">
        <v>496</v>
      </c>
      <c r="H586" s="283">
        <v>1</v>
      </c>
      <c r="I586" s="284"/>
      <c r="J586" s="285">
        <f>ROUND(I586*H586,2)</f>
        <v>0</v>
      </c>
      <c r="K586" s="281" t="s">
        <v>152</v>
      </c>
      <c r="L586" s="286"/>
      <c r="M586" s="287" t="s">
        <v>19</v>
      </c>
      <c r="N586" s="288" t="s">
        <v>44</v>
      </c>
      <c r="O586" s="87"/>
      <c r="P586" s="225">
        <f>O586*H586</f>
        <v>0</v>
      </c>
      <c r="Q586" s="225">
        <v>0</v>
      </c>
      <c r="R586" s="225">
        <f>Q586*H586</f>
        <v>0</v>
      </c>
      <c r="S586" s="225">
        <v>0</v>
      </c>
      <c r="T586" s="226">
        <f>S586*H586</f>
        <v>0</v>
      </c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R586" s="227" t="s">
        <v>173</v>
      </c>
      <c r="AT586" s="227" t="s">
        <v>325</v>
      </c>
      <c r="AU586" s="227" t="s">
        <v>86</v>
      </c>
      <c r="AY586" s="20" t="s">
        <v>146</v>
      </c>
      <c r="BE586" s="228">
        <f>IF(N586="základní",J586,0)</f>
        <v>0</v>
      </c>
      <c r="BF586" s="228">
        <f>IF(N586="snížená",J586,0)</f>
        <v>0</v>
      </c>
      <c r="BG586" s="228">
        <f>IF(N586="zákl. přenesená",J586,0)</f>
        <v>0</v>
      </c>
      <c r="BH586" s="228">
        <f>IF(N586="sníž. přenesená",J586,0)</f>
        <v>0</v>
      </c>
      <c r="BI586" s="228">
        <f>IF(N586="nulová",J586,0)</f>
        <v>0</v>
      </c>
      <c r="BJ586" s="20" t="s">
        <v>80</v>
      </c>
      <c r="BK586" s="228">
        <f>ROUND(I586*H586,2)</f>
        <v>0</v>
      </c>
      <c r="BL586" s="20" t="s">
        <v>153</v>
      </c>
      <c r="BM586" s="227" t="s">
        <v>686</v>
      </c>
    </row>
    <row r="587" s="2" customFormat="1">
      <c r="A587" s="41"/>
      <c r="B587" s="42"/>
      <c r="C587" s="43"/>
      <c r="D587" s="229" t="s">
        <v>154</v>
      </c>
      <c r="E587" s="43"/>
      <c r="F587" s="230" t="s">
        <v>685</v>
      </c>
      <c r="G587" s="43"/>
      <c r="H587" s="43"/>
      <c r="I587" s="231"/>
      <c r="J587" s="43"/>
      <c r="K587" s="43"/>
      <c r="L587" s="47"/>
      <c r="M587" s="232"/>
      <c r="N587" s="233"/>
      <c r="O587" s="87"/>
      <c r="P587" s="87"/>
      <c r="Q587" s="87"/>
      <c r="R587" s="87"/>
      <c r="S587" s="87"/>
      <c r="T587" s="88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T587" s="20" t="s">
        <v>154</v>
      </c>
      <c r="AU587" s="20" t="s">
        <v>86</v>
      </c>
    </row>
    <row r="588" s="2" customFormat="1" ht="16.5" customHeight="1">
      <c r="A588" s="41"/>
      <c r="B588" s="42"/>
      <c r="C588" s="216" t="s">
        <v>446</v>
      </c>
      <c r="D588" s="216" t="s">
        <v>148</v>
      </c>
      <c r="E588" s="217" t="s">
        <v>687</v>
      </c>
      <c r="F588" s="218" t="s">
        <v>688</v>
      </c>
      <c r="G588" s="219" t="s">
        <v>496</v>
      </c>
      <c r="H588" s="220">
        <v>1</v>
      </c>
      <c r="I588" s="221"/>
      <c r="J588" s="222">
        <f>ROUND(I588*H588,2)</f>
        <v>0</v>
      </c>
      <c r="K588" s="218" t="s">
        <v>19</v>
      </c>
      <c r="L588" s="47"/>
      <c r="M588" s="223" t="s">
        <v>19</v>
      </c>
      <c r="N588" s="224" t="s">
        <v>44</v>
      </c>
      <c r="O588" s="87"/>
      <c r="P588" s="225">
        <f>O588*H588</f>
        <v>0</v>
      </c>
      <c r="Q588" s="225">
        <v>0</v>
      </c>
      <c r="R588" s="225">
        <f>Q588*H588</f>
        <v>0</v>
      </c>
      <c r="S588" s="225">
        <v>0</v>
      </c>
      <c r="T588" s="226">
        <f>S588*H588</f>
        <v>0</v>
      </c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R588" s="227" t="s">
        <v>153</v>
      </c>
      <c r="AT588" s="227" t="s">
        <v>148</v>
      </c>
      <c r="AU588" s="227" t="s">
        <v>86</v>
      </c>
      <c r="AY588" s="20" t="s">
        <v>146</v>
      </c>
      <c r="BE588" s="228">
        <f>IF(N588="základní",J588,0)</f>
        <v>0</v>
      </c>
      <c r="BF588" s="228">
        <f>IF(N588="snížená",J588,0)</f>
        <v>0</v>
      </c>
      <c r="BG588" s="228">
        <f>IF(N588="zákl. přenesená",J588,0)</f>
        <v>0</v>
      </c>
      <c r="BH588" s="228">
        <f>IF(N588="sníž. přenesená",J588,0)</f>
        <v>0</v>
      </c>
      <c r="BI588" s="228">
        <f>IF(N588="nulová",J588,0)</f>
        <v>0</v>
      </c>
      <c r="BJ588" s="20" t="s">
        <v>80</v>
      </c>
      <c r="BK588" s="228">
        <f>ROUND(I588*H588,2)</f>
        <v>0</v>
      </c>
      <c r="BL588" s="20" t="s">
        <v>153</v>
      </c>
      <c r="BM588" s="227" t="s">
        <v>689</v>
      </c>
    </row>
    <row r="589" s="2" customFormat="1">
      <c r="A589" s="41"/>
      <c r="B589" s="42"/>
      <c r="C589" s="43"/>
      <c r="D589" s="229" t="s">
        <v>154</v>
      </c>
      <c r="E589" s="43"/>
      <c r="F589" s="230" t="s">
        <v>688</v>
      </c>
      <c r="G589" s="43"/>
      <c r="H589" s="43"/>
      <c r="I589" s="231"/>
      <c r="J589" s="43"/>
      <c r="K589" s="43"/>
      <c r="L589" s="47"/>
      <c r="M589" s="232"/>
      <c r="N589" s="233"/>
      <c r="O589" s="87"/>
      <c r="P589" s="87"/>
      <c r="Q589" s="87"/>
      <c r="R589" s="87"/>
      <c r="S589" s="87"/>
      <c r="T589" s="88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T589" s="20" t="s">
        <v>154</v>
      </c>
      <c r="AU589" s="20" t="s">
        <v>86</v>
      </c>
    </row>
    <row r="590" s="13" customFormat="1">
      <c r="A590" s="13"/>
      <c r="B590" s="236"/>
      <c r="C590" s="237"/>
      <c r="D590" s="229" t="s">
        <v>157</v>
      </c>
      <c r="E590" s="238" t="s">
        <v>19</v>
      </c>
      <c r="F590" s="239" t="s">
        <v>690</v>
      </c>
      <c r="G590" s="237"/>
      <c r="H590" s="240">
        <v>1</v>
      </c>
      <c r="I590" s="241"/>
      <c r="J590" s="237"/>
      <c r="K590" s="237"/>
      <c r="L590" s="242"/>
      <c r="M590" s="243"/>
      <c r="N590" s="244"/>
      <c r="O590" s="244"/>
      <c r="P590" s="244"/>
      <c r="Q590" s="244"/>
      <c r="R590" s="244"/>
      <c r="S590" s="244"/>
      <c r="T590" s="245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46" t="s">
        <v>157</v>
      </c>
      <c r="AU590" s="246" t="s">
        <v>86</v>
      </c>
      <c r="AV590" s="13" t="s">
        <v>86</v>
      </c>
      <c r="AW590" s="13" t="s">
        <v>33</v>
      </c>
      <c r="AX590" s="13" t="s">
        <v>73</v>
      </c>
      <c r="AY590" s="246" t="s">
        <v>146</v>
      </c>
    </row>
    <row r="591" s="14" customFormat="1">
      <c r="A591" s="14"/>
      <c r="B591" s="247"/>
      <c r="C591" s="248"/>
      <c r="D591" s="229" t="s">
        <v>157</v>
      </c>
      <c r="E591" s="249" t="s">
        <v>19</v>
      </c>
      <c r="F591" s="250" t="s">
        <v>691</v>
      </c>
      <c r="G591" s="248"/>
      <c r="H591" s="249" t="s">
        <v>19</v>
      </c>
      <c r="I591" s="251"/>
      <c r="J591" s="248"/>
      <c r="K591" s="248"/>
      <c r="L591" s="252"/>
      <c r="M591" s="253"/>
      <c r="N591" s="254"/>
      <c r="O591" s="254"/>
      <c r="P591" s="254"/>
      <c r="Q591" s="254"/>
      <c r="R591" s="254"/>
      <c r="S591" s="254"/>
      <c r="T591" s="255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56" t="s">
        <v>157</v>
      </c>
      <c r="AU591" s="256" t="s">
        <v>86</v>
      </c>
      <c r="AV591" s="14" t="s">
        <v>80</v>
      </c>
      <c r="AW591" s="14" t="s">
        <v>33</v>
      </c>
      <c r="AX591" s="14" t="s">
        <v>73</v>
      </c>
      <c r="AY591" s="256" t="s">
        <v>146</v>
      </c>
    </row>
    <row r="592" s="15" customFormat="1">
      <c r="A592" s="15"/>
      <c r="B592" s="257"/>
      <c r="C592" s="258"/>
      <c r="D592" s="229" t="s">
        <v>157</v>
      </c>
      <c r="E592" s="259" t="s">
        <v>19</v>
      </c>
      <c r="F592" s="260" t="s">
        <v>161</v>
      </c>
      <c r="G592" s="258"/>
      <c r="H592" s="261">
        <v>1</v>
      </c>
      <c r="I592" s="262"/>
      <c r="J592" s="258"/>
      <c r="K592" s="258"/>
      <c r="L592" s="263"/>
      <c r="M592" s="264"/>
      <c r="N592" s="265"/>
      <c r="O592" s="265"/>
      <c r="P592" s="265"/>
      <c r="Q592" s="265"/>
      <c r="R592" s="265"/>
      <c r="S592" s="265"/>
      <c r="T592" s="266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T592" s="267" t="s">
        <v>157</v>
      </c>
      <c r="AU592" s="267" t="s">
        <v>86</v>
      </c>
      <c r="AV592" s="15" t="s">
        <v>153</v>
      </c>
      <c r="AW592" s="15" t="s">
        <v>33</v>
      </c>
      <c r="AX592" s="15" t="s">
        <v>80</v>
      </c>
      <c r="AY592" s="267" t="s">
        <v>146</v>
      </c>
    </row>
    <row r="593" s="2" customFormat="1" ht="21.75" customHeight="1">
      <c r="A593" s="41"/>
      <c r="B593" s="42"/>
      <c r="C593" s="216" t="s">
        <v>692</v>
      </c>
      <c r="D593" s="216" t="s">
        <v>148</v>
      </c>
      <c r="E593" s="217" t="s">
        <v>693</v>
      </c>
      <c r="F593" s="218" t="s">
        <v>694</v>
      </c>
      <c r="G593" s="219" t="s">
        <v>151</v>
      </c>
      <c r="H593" s="220">
        <v>19.600000000000001</v>
      </c>
      <c r="I593" s="221"/>
      <c r="J593" s="222">
        <f>ROUND(I593*H593,2)</f>
        <v>0</v>
      </c>
      <c r="K593" s="218" t="s">
        <v>152</v>
      </c>
      <c r="L593" s="47"/>
      <c r="M593" s="223" t="s">
        <v>19</v>
      </c>
      <c r="N593" s="224" t="s">
        <v>44</v>
      </c>
      <c r="O593" s="87"/>
      <c r="P593" s="225">
        <f>O593*H593</f>
        <v>0</v>
      </c>
      <c r="Q593" s="225">
        <v>0</v>
      </c>
      <c r="R593" s="225">
        <f>Q593*H593</f>
        <v>0</v>
      </c>
      <c r="S593" s="225">
        <v>0</v>
      </c>
      <c r="T593" s="226">
        <f>S593*H593</f>
        <v>0</v>
      </c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R593" s="227" t="s">
        <v>153</v>
      </c>
      <c r="AT593" s="227" t="s">
        <v>148</v>
      </c>
      <c r="AU593" s="227" t="s">
        <v>86</v>
      </c>
      <c r="AY593" s="20" t="s">
        <v>146</v>
      </c>
      <c r="BE593" s="228">
        <f>IF(N593="základní",J593,0)</f>
        <v>0</v>
      </c>
      <c r="BF593" s="228">
        <f>IF(N593="snížená",J593,0)</f>
        <v>0</v>
      </c>
      <c r="BG593" s="228">
        <f>IF(N593="zákl. přenesená",J593,0)</f>
        <v>0</v>
      </c>
      <c r="BH593" s="228">
        <f>IF(N593="sníž. přenesená",J593,0)</f>
        <v>0</v>
      </c>
      <c r="BI593" s="228">
        <f>IF(N593="nulová",J593,0)</f>
        <v>0</v>
      </c>
      <c r="BJ593" s="20" t="s">
        <v>80</v>
      </c>
      <c r="BK593" s="228">
        <f>ROUND(I593*H593,2)</f>
        <v>0</v>
      </c>
      <c r="BL593" s="20" t="s">
        <v>153</v>
      </c>
      <c r="BM593" s="227" t="s">
        <v>695</v>
      </c>
    </row>
    <row r="594" s="2" customFormat="1">
      <c r="A594" s="41"/>
      <c r="B594" s="42"/>
      <c r="C594" s="43"/>
      <c r="D594" s="229" t="s">
        <v>154</v>
      </c>
      <c r="E594" s="43"/>
      <c r="F594" s="230" t="s">
        <v>694</v>
      </c>
      <c r="G594" s="43"/>
      <c r="H594" s="43"/>
      <c r="I594" s="231"/>
      <c r="J594" s="43"/>
      <c r="K594" s="43"/>
      <c r="L594" s="47"/>
      <c r="M594" s="232"/>
      <c r="N594" s="233"/>
      <c r="O594" s="87"/>
      <c r="P594" s="87"/>
      <c r="Q594" s="87"/>
      <c r="R594" s="87"/>
      <c r="S594" s="87"/>
      <c r="T594" s="88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T594" s="20" t="s">
        <v>154</v>
      </c>
      <c r="AU594" s="20" t="s">
        <v>86</v>
      </c>
    </row>
    <row r="595" s="2" customFormat="1">
      <c r="A595" s="41"/>
      <c r="B595" s="42"/>
      <c r="C595" s="43"/>
      <c r="D595" s="234" t="s">
        <v>155</v>
      </c>
      <c r="E595" s="43"/>
      <c r="F595" s="235" t="s">
        <v>696</v>
      </c>
      <c r="G595" s="43"/>
      <c r="H595" s="43"/>
      <c r="I595" s="231"/>
      <c r="J595" s="43"/>
      <c r="K595" s="43"/>
      <c r="L595" s="47"/>
      <c r="M595" s="232"/>
      <c r="N595" s="233"/>
      <c r="O595" s="87"/>
      <c r="P595" s="87"/>
      <c r="Q595" s="87"/>
      <c r="R595" s="87"/>
      <c r="S595" s="87"/>
      <c r="T595" s="88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T595" s="20" t="s">
        <v>155</v>
      </c>
      <c r="AU595" s="20" t="s">
        <v>86</v>
      </c>
    </row>
    <row r="596" s="13" customFormat="1">
      <c r="A596" s="13"/>
      <c r="B596" s="236"/>
      <c r="C596" s="237"/>
      <c r="D596" s="229" t="s">
        <v>157</v>
      </c>
      <c r="E596" s="238" t="s">
        <v>19</v>
      </c>
      <c r="F596" s="239" t="s">
        <v>697</v>
      </c>
      <c r="G596" s="237"/>
      <c r="H596" s="240">
        <v>19.600000000000001</v>
      </c>
      <c r="I596" s="241"/>
      <c r="J596" s="237"/>
      <c r="K596" s="237"/>
      <c r="L596" s="242"/>
      <c r="M596" s="243"/>
      <c r="N596" s="244"/>
      <c r="O596" s="244"/>
      <c r="P596" s="244"/>
      <c r="Q596" s="244"/>
      <c r="R596" s="244"/>
      <c r="S596" s="244"/>
      <c r="T596" s="245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6" t="s">
        <v>157</v>
      </c>
      <c r="AU596" s="246" t="s">
        <v>86</v>
      </c>
      <c r="AV596" s="13" t="s">
        <v>86</v>
      </c>
      <c r="AW596" s="13" t="s">
        <v>33</v>
      </c>
      <c r="AX596" s="13" t="s">
        <v>73</v>
      </c>
      <c r="AY596" s="246" t="s">
        <v>146</v>
      </c>
    </row>
    <row r="597" s="15" customFormat="1">
      <c r="A597" s="15"/>
      <c r="B597" s="257"/>
      <c r="C597" s="258"/>
      <c r="D597" s="229" t="s">
        <v>157</v>
      </c>
      <c r="E597" s="259" t="s">
        <v>19</v>
      </c>
      <c r="F597" s="260" t="s">
        <v>161</v>
      </c>
      <c r="G597" s="258"/>
      <c r="H597" s="261">
        <v>19.600000000000001</v>
      </c>
      <c r="I597" s="262"/>
      <c r="J597" s="258"/>
      <c r="K597" s="258"/>
      <c r="L597" s="263"/>
      <c r="M597" s="264"/>
      <c r="N597" s="265"/>
      <c r="O597" s="265"/>
      <c r="P597" s="265"/>
      <c r="Q597" s="265"/>
      <c r="R597" s="265"/>
      <c r="S597" s="265"/>
      <c r="T597" s="266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T597" s="267" t="s">
        <v>157</v>
      </c>
      <c r="AU597" s="267" t="s">
        <v>86</v>
      </c>
      <c r="AV597" s="15" t="s">
        <v>153</v>
      </c>
      <c r="AW597" s="15" t="s">
        <v>33</v>
      </c>
      <c r="AX597" s="15" t="s">
        <v>80</v>
      </c>
      <c r="AY597" s="267" t="s">
        <v>146</v>
      </c>
    </row>
    <row r="598" s="2" customFormat="1" ht="24.15" customHeight="1">
      <c r="A598" s="41"/>
      <c r="B598" s="42"/>
      <c r="C598" s="216" t="s">
        <v>453</v>
      </c>
      <c r="D598" s="216" t="s">
        <v>148</v>
      </c>
      <c r="E598" s="217" t="s">
        <v>698</v>
      </c>
      <c r="F598" s="218" t="s">
        <v>699</v>
      </c>
      <c r="G598" s="219" t="s">
        <v>151</v>
      </c>
      <c r="H598" s="220">
        <v>19.600000000000001</v>
      </c>
      <c r="I598" s="221"/>
      <c r="J598" s="222">
        <f>ROUND(I598*H598,2)</f>
        <v>0</v>
      </c>
      <c r="K598" s="218" t="s">
        <v>152</v>
      </c>
      <c r="L598" s="47"/>
      <c r="M598" s="223" t="s">
        <v>19</v>
      </c>
      <c r="N598" s="224" t="s">
        <v>44</v>
      </c>
      <c r="O598" s="87"/>
      <c r="P598" s="225">
        <f>O598*H598</f>
        <v>0</v>
      </c>
      <c r="Q598" s="225">
        <v>0</v>
      </c>
      <c r="R598" s="225">
        <f>Q598*H598</f>
        <v>0</v>
      </c>
      <c r="S598" s="225">
        <v>0</v>
      </c>
      <c r="T598" s="226">
        <f>S598*H598</f>
        <v>0</v>
      </c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R598" s="227" t="s">
        <v>153</v>
      </c>
      <c r="AT598" s="227" t="s">
        <v>148</v>
      </c>
      <c r="AU598" s="227" t="s">
        <v>86</v>
      </c>
      <c r="AY598" s="20" t="s">
        <v>146</v>
      </c>
      <c r="BE598" s="228">
        <f>IF(N598="základní",J598,0)</f>
        <v>0</v>
      </c>
      <c r="BF598" s="228">
        <f>IF(N598="snížená",J598,0)</f>
        <v>0</v>
      </c>
      <c r="BG598" s="228">
        <f>IF(N598="zákl. přenesená",J598,0)</f>
        <v>0</v>
      </c>
      <c r="BH598" s="228">
        <f>IF(N598="sníž. přenesená",J598,0)</f>
        <v>0</v>
      </c>
      <c r="BI598" s="228">
        <f>IF(N598="nulová",J598,0)</f>
        <v>0</v>
      </c>
      <c r="BJ598" s="20" t="s">
        <v>80</v>
      </c>
      <c r="BK598" s="228">
        <f>ROUND(I598*H598,2)</f>
        <v>0</v>
      </c>
      <c r="BL598" s="20" t="s">
        <v>153</v>
      </c>
      <c r="BM598" s="227" t="s">
        <v>700</v>
      </c>
    </row>
    <row r="599" s="2" customFormat="1">
      <c r="A599" s="41"/>
      <c r="B599" s="42"/>
      <c r="C599" s="43"/>
      <c r="D599" s="229" t="s">
        <v>154</v>
      </c>
      <c r="E599" s="43"/>
      <c r="F599" s="230" t="s">
        <v>699</v>
      </c>
      <c r="G599" s="43"/>
      <c r="H599" s="43"/>
      <c r="I599" s="231"/>
      <c r="J599" s="43"/>
      <c r="K599" s="43"/>
      <c r="L599" s="47"/>
      <c r="M599" s="232"/>
      <c r="N599" s="233"/>
      <c r="O599" s="87"/>
      <c r="P599" s="87"/>
      <c r="Q599" s="87"/>
      <c r="R599" s="87"/>
      <c r="S599" s="87"/>
      <c r="T599" s="88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T599" s="20" t="s">
        <v>154</v>
      </c>
      <c r="AU599" s="20" t="s">
        <v>86</v>
      </c>
    </row>
    <row r="600" s="2" customFormat="1">
      <c r="A600" s="41"/>
      <c r="B600" s="42"/>
      <c r="C600" s="43"/>
      <c r="D600" s="234" t="s">
        <v>155</v>
      </c>
      <c r="E600" s="43"/>
      <c r="F600" s="235" t="s">
        <v>701</v>
      </c>
      <c r="G600" s="43"/>
      <c r="H600" s="43"/>
      <c r="I600" s="231"/>
      <c r="J600" s="43"/>
      <c r="K600" s="43"/>
      <c r="L600" s="47"/>
      <c r="M600" s="232"/>
      <c r="N600" s="233"/>
      <c r="O600" s="87"/>
      <c r="P600" s="87"/>
      <c r="Q600" s="87"/>
      <c r="R600" s="87"/>
      <c r="S600" s="87"/>
      <c r="T600" s="88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T600" s="20" t="s">
        <v>155</v>
      </c>
      <c r="AU600" s="20" t="s">
        <v>86</v>
      </c>
    </row>
    <row r="601" s="13" customFormat="1">
      <c r="A601" s="13"/>
      <c r="B601" s="236"/>
      <c r="C601" s="237"/>
      <c r="D601" s="229" t="s">
        <v>157</v>
      </c>
      <c r="E601" s="238" t="s">
        <v>19</v>
      </c>
      <c r="F601" s="239" t="s">
        <v>702</v>
      </c>
      <c r="G601" s="237"/>
      <c r="H601" s="240">
        <v>19.600000000000001</v>
      </c>
      <c r="I601" s="241"/>
      <c r="J601" s="237"/>
      <c r="K601" s="237"/>
      <c r="L601" s="242"/>
      <c r="M601" s="243"/>
      <c r="N601" s="244"/>
      <c r="O601" s="244"/>
      <c r="P601" s="244"/>
      <c r="Q601" s="244"/>
      <c r="R601" s="244"/>
      <c r="S601" s="244"/>
      <c r="T601" s="245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46" t="s">
        <v>157</v>
      </c>
      <c r="AU601" s="246" t="s">
        <v>86</v>
      </c>
      <c r="AV601" s="13" t="s">
        <v>86</v>
      </c>
      <c r="AW601" s="13" t="s">
        <v>33</v>
      </c>
      <c r="AX601" s="13" t="s">
        <v>73</v>
      </c>
      <c r="AY601" s="246" t="s">
        <v>146</v>
      </c>
    </row>
    <row r="602" s="15" customFormat="1">
      <c r="A602" s="15"/>
      <c r="B602" s="257"/>
      <c r="C602" s="258"/>
      <c r="D602" s="229" t="s">
        <v>157</v>
      </c>
      <c r="E602" s="259" t="s">
        <v>19</v>
      </c>
      <c r="F602" s="260" t="s">
        <v>161</v>
      </c>
      <c r="G602" s="258"/>
      <c r="H602" s="261">
        <v>19.600000000000001</v>
      </c>
      <c r="I602" s="262"/>
      <c r="J602" s="258"/>
      <c r="K602" s="258"/>
      <c r="L602" s="263"/>
      <c r="M602" s="264"/>
      <c r="N602" s="265"/>
      <c r="O602" s="265"/>
      <c r="P602" s="265"/>
      <c r="Q602" s="265"/>
      <c r="R602" s="265"/>
      <c r="S602" s="265"/>
      <c r="T602" s="266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T602" s="267" t="s">
        <v>157</v>
      </c>
      <c r="AU602" s="267" t="s">
        <v>86</v>
      </c>
      <c r="AV602" s="15" t="s">
        <v>153</v>
      </c>
      <c r="AW602" s="15" t="s">
        <v>33</v>
      </c>
      <c r="AX602" s="15" t="s">
        <v>80</v>
      </c>
      <c r="AY602" s="267" t="s">
        <v>146</v>
      </c>
    </row>
    <row r="603" s="12" customFormat="1" ht="22.8" customHeight="1">
      <c r="A603" s="12"/>
      <c r="B603" s="200"/>
      <c r="C603" s="201"/>
      <c r="D603" s="202" t="s">
        <v>72</v>
      </c>
      <c r="E603" s="214" t="s">
        <v>199</v>
      </c>
      <c r="F603" s="214" t="s">
        <v>703</v>
      </c>
      <c r="G603" s="201"/>
      <c r="H603" s="201"/>
      <c r="I603" s="204"/>
      <c r="J603" s="215">
        <f>BK603</f>
        <v>0</v>
      </c>
      <c r="K603" s="201"/>
      <c r="L603" s="206"/>
      <c r="M603" s="207"/>
      <c r="N603" s="208"/>
      <c r="O603" s="208"/>
      <c r="P603" s="209">
        <f>SUM(P604:P807)</f>
        <v>0</v>
      </c>
      <c r="Q603" s="208"/>
      <c r="R603" s="209">
        <f>SUM(R604:R807)</f>
        <v>0</v>
      </c>
      <c r="S603" s="208"/>
      <c r="T603" s="210">
        <f>SUM(T604:T807)</f>
        <v>0</v>
      </c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R603" s="211" t="s">
        <v>80</v>
      </c>
      <c r="AT603" s="212" t="s">
        <v>72</v>
      </c>
      <c r="AU603" s="212" t="s">
        <v>80</v>
      </c>
      <c r="AY603" s="211" t="s">
        <v>146</v>
      </c>
      <c r="BK603" s="213">
        <f>SUM(BK604:BK807)</f>
        <v>0</v>
      </c>
    </row>
    <row r="604" s="2" customFormat="1" ht="24.15" customHeight="1">
      <c r="A604" s="41"/>
      <c r="B604" s="42"/>
      <c r="C604" s="216" t="s">
        <v>704</v>
      </c>
      <c r="D604" s="216" t="s">
        <v>148</v>
      </c>
      <c r="E604" s="217" t="s">
        <v>705</v>
      </c>
      <c r="F604" s="218" t="s">
        <v>706</v>
      </c>
      <c r="G604" s="219" t="s">
        <v>179</v>
      </c>
      <c r="H604" s="220">
        <v>4</v>
      </c>
      <c r="I604" s="221"/>
      <c r="J604" s="222">
        <f>ROUND(I604*H604,2)</f>
        <v>0</v>
      </c>
      <c r="K604" s="218" t="s">
        <v>152</v>
      </c>
      <c r="L604" s="47"/>
      <c r="M604" s="223" t="s">
        <v>19</v>
      </c>
      <c r="N604" s="224" t="s">
        <v>44</v>
      </c>
      <c r="O604" s="87"/>
      <c r="P604" s="225">
        <f>O604*H604</f>
        <v>0</v>
      </c>
      <c r="Q604" s="225">
        <v>0</v>
      </c>
      <c r="R604" s="225">
        <f>Q604*H604</f>
        <v>0</v>
      </c>
      <c r="S604" s="225">
        <v>0</v>
      </c>
      <c r="T604" s="226">
        <f>S604*H604</f>
        <v>0</v>
      </c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R604" s="227" t="s">
        <v>153</v>
      </c>
      <c r="AT604" s="227" t="s">
        <v>148</v>
      </c>
      <c r="AU604" s="227" t="s">
        <v>86</v>
      </c>
      <c r="AY604" s="20" t="s">
        <v>146</v>
      </c>
      <c r="BE604" s="228">
        <f>IF(N604="základní",J604,0)</f>
        <v>0</v>
      </c>
      <c r="BF604" s="228">
        <f>IF(N604="snížená",J604,0)</f>
        <v>0</v>
      </c>
      <c r="BG604" s="228">
        <f>IF(N604="zákl. přenesená",J604,0)</f>
        <v>0</v>
      </c>
      <c r="BH604" s="228">
        <f>IF(N604="sníž. přenesená",J604,0)</f>
        <v>0</v>
      </c>
      <c r="BI604" s="228">
        <f>IF(N604="nulová",J604,0)</f>
        <v>0</v>
      </c>
      <c r="BJ604" s="20" t="s">
        <v>80</v>
      </c>
      <c r="BK604" s="228">
        <f>ROUND(I604*H604,2)</f>
        <v>0</v>
      </c>
      <c r="BL604" s="20" t="s">
        <v>153</v>
      </c>
      <c r="BM604" s="227" t="s">
        <v>707</v>
      </c>
    </row>
    <row r="605" s="2" customFormat="1">
      <c r="A605" s="41"/>
      <c r="B605" s="42"/>
      <c r="C605" s="43"/>
      <c r="D605" s="229" t="s">
        <v>154</v>
      </c>
      <c r="E605" s="43"/>
      <c r="F605" s="230" t="s">
        <v>706</v>
      </c>
      <c r="G605" s="43"/>
      <c r="H605" s="43"/>
      <c r="I605" s="231"/>
      <c r="J605" s="43"/>
      <c r="K605" s="43"/>
      <c r="L605" s="47"/>
      <c r="M605" s="232"/>
      <c r="N605" s="233"/>
      <c r="O605" s="87"/>
      <c r="P605" s="87"/>
      <c r="Q605" s="87"/>
      <c r="R605" s="87"/>
      <c r="S605" s="87"/>
      <c r="T605" s="88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T605" s="20" t="s">
        <v>154</v>
      </c>
      <c r="AU605" s="20" t="s">
        <v>86</v>
      </c>
    </row>
    <row r="606" s="2" customFormat="1">
      <c r="A606" s="41"/>
      <c r="B606" s="42"/>
      <c r="C606" s="43"/>
      <c r="D606" s="234" t="s">
        <v>155</v>
      </c>
      <c r="E606" s="43"/>
      <c r="F606" s="235" t="s">
        <v>708</v>
      </c>
      <c r="G606" s="43"/>
      <c r="H606" s="43"/>
      <c r="I606" s="231"/>
      <c r="J606" s="43"/>
      <c r="K606" s="43"/>
      <c r="L606" s="47"/>
      <c r="M606" s="232"/>
      <c r="N606" s="233"/>
      <c r="O606" s="87"/>
      <c r="P606" s="87"/>
      <c r="Q606" s="87"/>
      <c r="R606" s="87"/>
      <c r="S606" s="87"/>
      <c r="T606" s="88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T606" s="20" t="s">
        <v>155</v>
      </c>
      <c r="AU606" s="20" t="s">
        <v>86</v>
      </c>
    </row>
    <row r="607" s="13" customFormat="1">
      <c r="A607" s="13"/>
      <c r="B607" s="236"/>
      <c r="C607" s="237"/>
      <c r="D607" s="229" t="s">
        <v>157</v>
      </c>
      <c r="E607" s="238" t="s">
        <v>19</v>
      </c>
      <c r="F607" s="239" t="s">
        <v>709</v>
      </c>
      <c r="G607" s="237"/>
      <c r="H607" s="240">
        <v>4</v>
      </c>
      <c r="I607" s="241"/>
      <c r="J607" s="237"/>
      <c r="K607" s="237"/>
      <c r="L607" s="242"/>
      <c r="M607" s="243"/>
      <c r="N607" s="244"/>
      <c r="O607" s="244"/>
      <c r="P607" s="244"/>
      <c r="Q607" s="244"/>
      <c r="R607" s="244"/>
      <c r="S607" s="244"/>
      <c r="T607" s="245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46" t="s">
        <v>157</v>
      </c>
      <c r="AU607" s="246" t="s">
        <v>86</v>
      </c>
      <c r="AV607" s="13" t="s">
        <v>86</v>
      </c>
      <c r="AW607" s="13" t="s">
        <v>33</v>
      </c>
      <c r="AX607" s="13" t="s">
        <v>73</v>
      </c>
      <c r="AY607" s="246" t="s">
        <v>146</v>
      </c>
    </row>
    <row r="608" s="14" customFormat="1">
      <c r="A608" s="14"/>
      <c r="B608" s="247"/>
      <c r="C608" s="248"/>
      <c r="D608" s="229" t="s">
        <v>157</v>
      </c>
      <c r="E608" s="249" t="s">
        <v>19</v>
      </c>
      <c r="F608" s="250" t="s">
        <v>710</v>
      </c>
      <c r="G608" s="248"/>
      <c r="H608" s="249" t="s">
        <v>19</v>
      </c>
      <c r="I608" s="251"/>
      <c r="J608" s="248"/>
      <c r="K608" s="248"/>
      <c r="L608" s="252"/>
      <c r="M608" s="253"/>
      <c r="N608" s="254"/>
      <c r="O608" s="254"/>
      <c r="P608" s="254"/>
      <c r="Q608" s="254"/>
      <c r="R608" s="254"/>
      <c r="S608" s="254"/>
      <c r="T608" s="255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256" t="s">
        <v>157</v>
      </c>
      <c r="AU608" s="256" t="s">
        <v>86</v>
      </c>
      <c r="AV608" s="14" t="s">
        <v>80</v>
      </c>
      <c r="AW608" s="14" t="s">
        <v>33</v>
      </c>
      <c r="AX608" s="14" t="s">
        <v>73</v>
      </c>
      <c r="AY608" s="256" t="s">
        <v>146</v>
      </c>
    </row>
    <row r="609" s="15" customFormat="1">
      <c r="A609" s="15"/>
      <c r="B609" s="257"/>
      <c r="C609" s="258"/>
      <c r="D609" s="229" t="s">
        <v>157</v>
      </c>
      <c r="E609" s="259" t="s">
        <v>19</v>
      </c>
      <c r="F609" s="260" t="s">
        <v>161</v>
      </c>
      <c r="G609" s="258"/>
      <c r="H609" s="261">
        <v>4</v>
      </c>
      <c r="I609" s="262"/>
      <c r="J609" s="258"/>
      <c r="K609" s="258"/>
      <c r="L609" s="263"/>
      <c r="M609" s="264"/>
      <c r="N609" s="265"/>
      <c r="O609" s="265"/>
      <c r="P609" s="265"/>
      <c r="Q609" s="265"/>
      <c r="R609" s="265"/>
      <c r="S609" s="265"/>
      <c r="T609" s="266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T609" s="267" t="s">
        <v>157</v>
      </c>
      <c r="AU609" s="267" t="s">
        <v>86</v>
      </c>
      <c r="AV609" s="15" t="s">
        <v>153</v>
      </c>
      <c r="AW609" s="15" t="s">
        <v>33</v>
      </c>
      <c r="AX609" s="15" t="s">
        <v>80</v>
      </c>
      <c r="AY609" s="267" t="s">
        <v>146</v>
      </c>
    </row>
    <row r="610" s="2" customFormat="1" ht="24.15" customHeight="1">
      <c r="A610" s="41"/>
      <c r="B610" s="42"/>
      <c r="C610" s="216" t="s">
        <v>456</v>
      </c>
      <c r="D610" s="216" t="s">
        <v>148</v>
      </c>
      <c r="E610" s="217" t="s">
        <v>711</v>
      </c>
      <c r="F610" s="218" t="s">
        <v>712</v>
      </c>
      <c r="G610" s="219" t="s">
        <v>179</v>
      </c>
      <c r="H610" s="220">
        <v>16</v>
      </c>
      <c r="I610" s="221"/>
      <c r="J610" s="222">
        <f>ROUND(I610*H610,2)</f>
        <v>0</v>
      </c>
      <c r="K610" s="218" t="s">
        <v>152</v>
      </c>
      <c r="L610" s="47"/>
      <c r="M610" s="223" t="s">
        <v>19</v>
      </c>
      <c r="N610" s="224" t="s">
        <v>44</v>
      </c>
      <c r="O610" s="87"/>
      <c r="P610" s="225">
        <f>O610*H610</f>
        <v>0</v>
      </c>
      <c r="Q610" s="225">
        <v>0</v>
      </c>
      <c r="R610" s="225">
        <f>Q610*H610</f>
        <v>0</v>
      </c>
      <c r="S610" s="225">
        <v>0</v>
      </c>
      <c r="T610" s="226">
        <f>S610*H610</f>
        <v>0</v>
      </c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R610" s="227" t="s">
        <v>153</v>
      </c>
      <c r="AT610" s="227" t="s">
        <v>148</v>
      </c>
      <c r="AU610" s="227" t="s">
        <v>86</v>
      </c>
      <c r="AY610" s="20" t="s">
        <v>146</v>
      </c>
      <c r="BE610" s="228">
        <f>IF(N610="základní",J610,0)</f>
        <v>0</v>
      </c>
      <c r="BF610" s="228">
        <f>IF(N610="snížená",J610,0)</f>
        <v>0</v>
      </c>
      <c r="BG610" s="228">
        <f>IF(N610="zákl. přenesená",J610,0)</f>
        <v>0</v>
      </c>
      <c r="BH610" s="228">
        <f>IF(N610="sníž. přenesená",J610,0)</f>
        <v>0</v>
      </c>
      <c r="BI610" s="228">
        <f>IF(N610="nulová",J610,0)</f>
        <v>0</v>
      </c>
      <c r="BJ610" s="20" t="s">
        <v>80</v>
      </c>
      <c r="BK610" s="228">
        <f>ROUND(I610*H610,2)</f>
        <v>0</v>
      </c>
      <c r="BL610" s="20" t="s">
        <v>153</v>
      </c>
      <c r="BM610" s="227" t="s">
        <v>713</v>
      </c>
    </row>
    <row r="611" s="2" customFormat="1">
      <c r="A611" s="41"/>
      <c r="B611" s="42"/>
      <c r="C611" s="43"/>
      <c r="D611" s="229" t="s">
        <v>154</v>
      </c>
      <c r="E611" s="43"/>
      <c r="F611" s="230" t="s">
        <v>712</v>
      </c>
      <c r="G611" s="43"/>
      <c r="H611" s="43"/>
      <c r="I611" s="231"/>
      <c r="J611" s="43"/>
      <c r="K611" s="43"/>
      <c r="L611" s="47"/>
      <c r="M611" s="232"/>
      <c r="N611" s="233"/>
      <c r="O611" s="87"/>
      <c r="P611" s="87"/>
      <c r="Q611" s="87"/>
      <c r="R611" s="87"/>
      <c r="S611" s="87"/>
      <c r="T611" s="88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T611" s="20" t="s">
        <v>154</v>
      </c>
      <c r="AU611" s="20" t="s">
        <v>86</v>
      </c>
    </row>
    <row r="612" s="2" customFormat="1">
      <c r="A612" s="41"/>
      <c r="B612" s="42"/>
      <c r="C612" s="43"/>
      <c r="D612" s="234" t="s">
        <v>155</v>
      </c>
      <c r="E612" s="43"/>
      <c r="F612" s="235" t="s">
        <v>714</v>
      </c>
      <c r="G612" s="43"/>
      <c r="H612" s="43"/>
      <c r="I612" s="231"/>
      <c r="J612" s="43"/>
      <c r="K612" s="43"/>
      <c r="L612" s="47"/>
      <c r="M612" s="232"/>
      <c r="N612" s="233"/>
      <c r="O612" s="87"/>
      <c r="P612" s="87"/>
      <c r="Q612" s="87"/>
      <c r="R612" s="87"/>
      <c r="S612" s="87"/>
      <c r="T612" s="88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T612" s="20" t="s">
        <v>155</v>
      </c>
      <c r="AU612" s="20" t="s">
        <v>86</v>
      </c>
    </row>
    <row r="613" s="13" customFormat="1">
      <c r="A613" s="13"/>
      <c r="B613" s="236"/>
      <c r="C613" s="237"/>
      <c r="D613" s="229" t="s">
        <v>157</v>
      </c>
      <c r="E613" s="238" t="s">
        <v>19</v>
      </c>
      <c r="F613" s="239" t="s">
        <v>715</v>
      </c>
      <c r="G613" s="237"/>
      <c r="H613" s="240">
        <v>16</v>
      </c>
      <c r="I613" s="241"/>
      <c r="J613" s="237"/>
      <c r="K613" s="237"/>
      <c r="L613" s="242"/>
      <c r="M613" s="243"/>
      <c r="N613" s="244"/>
      <c r="O613" s="244"/>
      <c r="P613" s="244"/>
      <c r="Q613" s="244"/>
      <c r="R613" s="244"/>
      <c r="S613" s="244"/>
      <c r="T613" s="245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46" t="s">
        <v>157</v>
      </c>
      <c r="AU613" s="246" t="s">
        <v>86</v>
      </c>
      <c r="AV613" s="13" t="s">
        <v>86</v>
      </c>
      <c r="AW613" s="13" t="s">
        <v>33</v>
      </c>
      <c r="AX613" s="13" t="s">
        <v>73</v>
      </c>
      <c r="AY613" s="246" t="s">
        <v>146</v>
      </c>
    </row>
    <row r="614" s="14" customFormat="1">
      <c r="A614" s="14"/>
      <c r="B614" s="247"/>
      <c r="C614" s="248"/>
      <c r="D614" s="229" t="s">
        <v>157</v>
      </c>
      <c r="E614" s="249" t="s">
        <v>19</v>
      </c>
      <c r="F614" s="250" t="s">
        <v>710</v>
      </c>
      <c r="G614" s="248"/>
      <c r="H614" s="249" t="s">
        <v>19</v>
      </c>
      <c r="I614" s="251"/>
      <c r="J614" s="248"/>
      <c r="K614" s="248"/>
      <c r="L614" s="252"/>
      <c r="M614" s="253"/>
      <c r="N614" s="254"/>
      <c r="O614" s="254"/>
      <c r="P614" s="254"/>
      <c r="Q614" s="254"/>
      <c r="R614" s="254"/>
      <c r="S614" s="254"/>
      <c r="T614" s="255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56" t="s">
        <v>157</v>
      </c>
      <c r="AU614" s="256" t="s">
        <v>86</v>
      </c>
      <c r="AV614" s="14" t="s">
        <v>80</v>
      </c>
      <c r="AW614" s="14" t="s">
        <v>33</v>
      </c>
      <c r="AX614" s="14" t="s">
        <v>73</v>
      </c>
      <c r="AY614" s="256" t="s">
        <v>146</v>
      </c>
    </row>
    <row r="615" s="15" customFormat="1">
      <c r="A615" s="15"/>
      <c r="B615" s="257"/>
      <c r="C615" s="258"/>
      <c r="D615" s="229" t="s">
        <v>157</v>
      </c>
      <c r="E615" s="259" t="s">
        <v>19</v>
      </c>
      <c r="F615" s="260" t="s">
        <v>161</v>
      </c>
      <c r="G615" s="258"/>
      <c r="H615" s="261">
        <v>16</v>
      </c>
      <c r="I615" s="262"/>
      <c r="J615" s="258"/>
      <c r="K615" s="258"/>
      <c r="L615" s="263"/>
      <c r="M615" s="264"/>
      <c r="N615" s="265"/>
      <c r="O615" s="265"/>
      <c r="P615" s="265"/>
      <c r="Q615" s="265"/>
      <c r="R615" s="265"/>
      <c r="S615" s="265"/>
      <c r="T615" s="266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T615" s="267" t="s">
        <v>157</v>
      </c>
      <c r="AU615" s="267" t="s">
        <v>86</v>
      </c>
      <c r="AV615" s="15" t="s">
        <v>153</v>
      </c>
      <c r="AW615" s="15" t="s">
        <v>33</v>
      </c>
      <c r="AX615" s="15" t="s">
        <v>80</v>
      </c>
      <c r="AY615" s="267" t="s">
        <v>146</v>
      </c>
    </row>
    <row r="616" s="2" customFormat="1" ht="24.15" customHeight="1">
      <c r="A616" s="41"/>
      <c r="B616" s="42"/>
      <c r="C616" s="216" t="s">
        <v>716</v>
      </c>
      <c r="D616" s="216" t="s">
        <v>148</v>
      </c>
      <c r="E616" s="217" t="s">
        <v>717</v>
      </c>
      <c r="F616" s="218" t="s">
        <v>718</v>
      </c>
      <c r="G616" s="219" t="s">
        <v>179</v>
      </c>
      <c r="H616" s="220">
        <v>2</v>
      </c>
      <c r="I616" s="221"/>
      <c r="J616" s="222">
        <f>ROUND(I616*H616,2)</f>
        <v>0</v>
      </c>
      <c r="K616" s="218" t="s">
        <v>152</v>
      </c>
      <c r="L616" s="47"/>
      <c r="M616" s="223" t="s">
        <v>19</v>
      </c>
      <c r="N616" s="224" t="s">
        <v>44</v>
      </c>
      <c r="O616" s="87"/>
      <c r="P616" s="225">
        <f>O616*H616</f>
        <v>0</v>
      </c>
      <c r="Q616" s="225">
        <v>0</v>
      </c>
      <c r="R616" s="225">
        <f>Q616*H616</f>
        <v>0</v>
      </c>
      <c r="S616" s="225">
        <v>0</v>
      </c>
      <c r="T616" s="226">
        <f>S616*H616</f>
        <v>0</v>
      </c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R616" s="227" t="s">
        <v>153</v>
      </c>
      <c r="AT616" s="227" t="s">
        <v>148</v>
      </c>
      <c r="AU616" s="227" t="s">
        <v>86</v>
      </c>
      <c r="AY616" s="20" t="s">
        <v>146</v>
      </c>
      <c r="BE616" s="228">
        <f>IF(N616="základní",J616,0)</f>
        <v>0</v>
      </c>
      <c r="BF616" s="228">
        <f>IF(N616="snížená",J616,0)</f>
        <v>0</v>
      </c>
      <c r="BG616" s="228">
        <f>IF(N616="zákl. přenesená",J616,0)</f>
        <v>0</v>
      </c>
      <c r="BH616" s="228">
        <f>IF(N616="sníž. přenesená",J616,0)</f>
        <v>0</v>
      </c>
      <c r="BI616" s="228">
        <f>IF(N616="nulová",J616,0)</f>
        <v>0</v>
      </c>
      <c r="BJ616" s="20" t="s">
        <v>80</v>
      </c>
      <c r="BK616" s="228">
        <f>ROUND(I616*H616,2)</f>
        <v>0</v>
      </c>
      <c r="BL616" s="20" t="s">
        <v>153</v>
      </c>
      <c r="BM616" s="227" t="s">
        <v>719</v>
      </c>
    </row>
    <row r="617" s="2" customFormat="1">
      <c r="A617" s="41"/>
      <c r="B617" s="42"/>
      <c r="C617" s="43"/>
      <c r="D617" s="229" t="s">
        <v>154</v>
      </c>
      <c r="E617" s="43"/>
      <c r="F617" s="230" t="s">
        <v>718</v>
      </c>
      <c r="G617" s="43"/>
      <c r="H617" s="43"/>
      <c r="I617" s="231"/>
      <c r="J617" s="43"/>
      <c r="K617" s="43"/>
      <c r="L617" s="47"/>
      <c r="M617" s="232"/>
      <c r="N617" s="233"/>
      <c r="O617" s="87"/>
      <c r="P617" s="87"/>
      <c r="Q617" s="87"/>
      <c r="R617" s="87"/>
      <c r="S617" s="87"/>
      <c r="T617" s="88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T617" s="20" t="s">
        <v>154</v>
      </c>
      <c r="AU617" s="20" t="s">
        <v>86</v>
      </c>
    </row>
    <row r="618" s="2" customFormat="1">
      <c r="A618" s="41"/>
      <c r="B618" s="42"/>
      <c r="C618" s="43"/>
      <c r="D618" s="234" t="s">
        <v>155</v>
      </c>
      <c r="E618" s="43"/>
      <c r="F618" s="235" t="s">
        <v>720</v>
      </c>
      <c r="G618" s="43"/>
      <c r="H618" s="43"/>
      <c r="I618" s="231"/>
      <c r="J618" s="43"/>
      <c r="K618" s="43"/>
      <c r="L618" s="47"/>
      <c r="M618" s="232"/>
      <c r="N618" s="233"/>
      <c r="O618" s="87"/>
      <c r="P618" s="87"/>
      <c r="Q618" s="87"/>
      <c r="R618" s="87"/>
      <c r="S618" s="87"/>
      <c r="T618" s="88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T618" s="20" t="s">
        <v>155</v>
      </c>
      <c r="AU618" s="20" t="s">
        <v>86</v>
      </c>
    </row>
    <row r="619" s="13" customFormat="1">
      <c r="A619" s="13"/>
      <c r="B619" s="236"/>
      <c r="C619" s="237"/>
      <c r="D619" s="229" t="s">
        <v>157</v>
      </c>
      <c r="E619" s="238" t="s">
        <v>19</v>
      </c>
      <c r="F619" s="239" t="s">
        <v>721</v>
      </c>
      <c r="G619" s="237"/>
      <c r="H619" s="240">
        <v>2</v>
      </c>
      <c r="I619" s="241"/>
      <c r="J619" s="237"/>
      <c r="K619" s="237"/>
      <c r="L619" s="242"/>
      <c r="M619" s="243"/>
      <c r="N619" s="244"/>
      <c r="O619" s="244"/>
      <c r="P619" s="244"/>
      <c r="Q619" s="244"/>
      <c r="R619" s="244"/>
      <c r="S619" s="244"/>
      <c r="T619" s="245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46" t="s">
        <v>157</v>
      </c>
      <c r="AU619" s="246" t="s">
        <v>86</v>
      </c>
      <c r="AV619" s="13" t="s">
        <v>86</v>
      </c>
      <c r="AW619" s="13" t="s">
        <v>33</v>
      </c>
      <c r="AX619" s="13" t="s">
        <v>73</v>
      </c>
      <c r="AY619" s="246" t="s">
        <v>146</v>
      </c>
    </row>
    <row r="620" s="14" customFormat="1">
      <c r="A620" s="14"/>
      <c r="B620" s="247"/>
      <c r="C620" s="248"/>
      <c r="D620" s="229" t="s">
        <v>157</v>
      </c>
      <c r="E620" s="249" t="s">
        <v>19</v>
      </c>
      <c r="F620" s="250" t="s">
        <v>710</v>
      </c>
      <c r="G620" s="248"/>
      <c r="H620" s="249" t="s">
        <v>19</v>
      </c>
      <c r="I620" s="251"/>
      <c r="J620" s="248"/>
      <c r="K620" s="248"/>
      <c r="L620" s="252"/>
      <c r="M620" s="253"/>
      <c r="N620" s="254"/>
      <c r="O620" s="254"/>
      <c r="P620" s="254"/>
      <c r="Q620" s="254"/>
      <c r="R620" s="254"/>
      <c r="S620" s="254"/>
      <c r="T620" s="255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56" t="s">
        <v>157</v>
      </c>
      <c r="AU620" s="256" t="s">
        <v>86</v>
      </c>
      <c r="AV620" s="14" t="s">
        <v>80</v>
      </c>
      <c r="AW620" s="14" t="s">
        <v>33</v>
      </c>
      <c r="AX620" s="14" t="s">
        <v>73</v>
      </c>
      <c r="AY620" s="256" t="s">
        <v>146</v>
      </c>
    </row>
    <row r="621" s="15" customFormat="1">
      <c r="A621" s="15"/>
      <c r="B621" s="257"/>
      <c r="C621" s="258"/>
      <c r="D621" s="229" t="s">
        <v>157</v>
      </c>
      <c r="E621" s="259" t="s">
        <v>19</v>
      </c>
      <c r="F621" s="260" t="s">
        <v>161</v>
      </c>
      <c r="G621" s="258"/>
      <c r="H621" s="261">
        <v>2</v>
      </c>
      <c r="I621" s="262"/>
      <c r="J621" s="258"/>
      <c r="K621" s="258"/>
      <c r="L621" s="263"/>
      <c r="M621" s="264"/>
      <c r="N621" s="265"/>
      <c r="O621" s="265"/>
      <c r="P621" s="265"/>
      <c r="Q621" s="265"/>
      <c r="R621" s="265"/>
      <c r="S621" s="265"/>
      <c r="T621" s="266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T621" s="267" t="s">
        <v>157</v>
      </c>
      <c r="AU621" s="267" t="s">
        <v>86</v>
      </c>
      <c r="AV621" s="15" t="s">
        <v>153</v>
      </c>
      <c r="AW621" s="15" t="s">
        <v>33</v>
      </c>
      <c r="AX621" s="15" t="s">
        <v>80</v>
      </c>
      <c r="AY621" s="267" t="s">
        <v>146</v>
      </c>
    </row>
    <row r="622" s="2" customFormat="1" ht="24.15" customHeight="1">
      <c r="A622" s="41"/>
      <c r="B622" s="42"/>
      <c r="C622" s="216" t="s">
        <v>463</v>
      </c>
      <c r="D622" s="216" t="s">
        <v>148</v>
      </c>
      <c r="E622" s="217" t="s">
        <v>722</v>
      </c>
      <c r="F622" s="218" t="s">
        <v>723</v>
      </c>
      <c r="G622" s="219" t="s">
        <v>179</v>
      </c>
      <c r="H622" s="220">
        <v>8</v>
      </c>
      <c r="I622" s="221"/>
      <c r="J622" s="222">
        <f>ROUND(I622*H622,2)</f>
        <v>0</v>
      </c>
      <c r="K622" s="218" t="s">
        <v>152</v>
      </c>
      <c r="L622" s="47"/>
      <c r="M622" s="223" t="s">
        <v>19</v>
      </c>
      <c r="N622" s="224" t="s">
        <v>44</v>
      </c>
      <c r="O622" s="87"/>
      <c r="P622" s="225">
        <f>O622*H622</f>
        <v>0</v>
      </c>
      <c r="Q622" s="225">
        <v>0</v>
      </c>
      <c r="R622" s="225">
        <f>Q622*H622</f>
        <v>0</v>
      </c>
      <c r="S622" s="225">
        <v>0</v>
      </c>
      <c r="T622" s="226">
        <f>S622*H622</f>
        <v>0</v>
      </c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R622" s="227" t="s">
        <v>153</v>
      </c>
      <c r="AT622" s="227" t="s">
        <v>148</v>
      </c>
      <c r="AU622" s="227" t="s">
        <v>86</v>
      </c>
      <c r="AY622" s="20" t="s">
        <v>146</v>
      </c>
      <c r="BE622" s="228">
        <f>IF(N622="základní",J622,0)</f>
        <v>0</v>
      </c>
      <c r="BF622" s="228">
        <f>IF(N622="snížená",J622,0)</f>
        <v>0</v>
      </c>
      <c r="BG622" s="228">
        <f>IF(N622="zákl. přenesená",J622,0)</f>
        <v>0</v>
      </c>
      <c r="BH622" s="228">
        <f>IF(N622="sníž. přenesená",J622,0)</f>
        <v>0</v>
      </c>
      <c r="BI622" s="228">
        <f>IF(N622="nulová",J622,0)</f>
        <v>0</v>
      </c>
      <c r="BJ622" s="20" t="s">
        <v>80</v>
      </c>
      <c r="BK622" s="228">
        <f>ROUND(I622*H622,2)</f>
        <v>0</v>
      </c>
      <c r="BL622" s="20" t="s">
        <v>153</v>
      </c>
      <c r="BM622" s="227" t="s">
        <v>724</v>
      </c>
    </row>
    <row r="623" s="2" customFormat="1">
      <c r="A623" s="41"/>
      <c r="B623" s="42"/>
      <c r="C623" s="43"/>
      <c r="D623" s="229" t="s">
        <v>154</v>
      </c>
      <c r="E623" s="43"/>
      <c r="F623" s="230" t="s">
        <v>723</v>
      </c>
      <c r="G623" s="43"/>
      <c r="H623" s="43"/>
      <c r="I623" s="231"/>
      <c r="J623" s="43"/>
      <c r="K623" s="43"/>
      <c r="L623" s="47"/>
      <c r="M623" s="232"/>
      <c r="N623" s="233"/>
      <c r="O623" s="87"/>
      <c r="P623" s="87"/>
      <c r="Q623" s="87"/>
      <c r="R623" s="87"/>
      <c r="S623" s="87"/>
      <c r="T623" s="88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T623" s="20" t="s">
        <v>154</v>
      </c>
      <c r="AU623" s="20" t="s">
        <v>86</v>
      </c>
    </row>
    <row r="624" s="2" customFormat="1">
      <c r="A624" s="41"/>
      <c r="B624" s="42"/>
      <c r="C624" s="43"/>
      <c r="D624" s="234" t="s">
        <v>155</v>
      </c>
      <c r="E624" s="43"/>
      <c r="F624" s="235" t="s">
        <v>725</v>
      </c>
      <c r="G624" s="43"/>
      <c r="H624" s="43"/>
      <c r="I624" s="231"/>
      <c r="J624" s="43"/>
      <c r="K624" s="43"/>
      <c r="L624" s="47"/>
      <c r="M624" s="232"/>
      <c r="N624" s="233"/>
      <c r="O624" s="87"/>
      <c r="P624" s="87"/>
      <c r="Q624" s="87"/>
      <c r="R624" s="87"/>
      <c r="S624" s="87"/>
      <c r="T624" s="88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T624" s="20" t="s">
        <v>155</v>
      </c>
      <c r="AU624" s="20" t="s">
        <v>86</v>
      </c>
    </row>
    <row r="625" s="13" customFormat="1">
      <c r="A625" s="13"/>
      <c r="B625" s="236"/>
      <c r="C625" s="237"/>
      <c r="D625" s="229" t="s">
        <v>157</v>
      </c>
      <c r="E625" s="238" t="s">
        <v>19</v>
      </c>
      <c r="F625" s="239" t="s">
        <v>726</v>
      </c>
      <c r="G625" s="237"/>
      <c r="H625" s="240">
        <v>8</v>
      </c>
      <c r="I625" s="241"/>
      <c r="J625" s="237"/>
      <c r="K625" s="237"/>
      <c r="L625" s="242"/>
      <c r="M625" s="243"/>
      <c r="N625" s="244"/>
      <c r="O625" s="244"/>
      <c r="P625" s="244"/>
      <c r="Q625" s="244"/>
      <c r="R625" s="244"/>
      <c r="S625" s="244"/>
      <c r="T625" s="245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46" t="s">
        <v>157</v>
      </c>
      <c r="AU625" s="246" t="s">
        <v>86</v>
      </c>
      <c r="AV625" s="13" t="s">
        <v>86</v>
      </c>
      <c r="AW625" s="13" t="s">
        <v>33</v>
      </c>
      <c r="AX625" s="13" t="s">
        <v>73</v>
      </c>
      <c r="AY625" s="246" t="s">
        <v>146</v>
      </c>
    </row>
    <row r="626" s="14" customFormat="1">
      <c r="A626" s="14"/>
      <c r="B626" s="247"/>
      <c r="C626" s="248"/>
      <c r="D626" s="229" t="s">
        <v>157</v>
      </c>
      <c r="E626" s="249" t="s">
        <v>19</v>
      </c>
      <c r="F626" s="250" t="s">
        <v>710</v>
      </c>
      <c r="G626" s="248"/>
      <c r="H626" s="249" t="s">
        <v>19</v>
      </c>
      <c r="I626" s="251"/>
      <c r="J626" s="248"/>
      <c r="K626" s="248"/>
      <c r="L626" s="252"/>
      <c r="M626" s="253"/>
      <c r="N626" s="254"/>
      <c r="O626" s="254"/>
      <c r="P626" s="254"/>
      <c r="Q626" s="254"/>
      <c r="R626" s="254"/>
      <c r="S626" s="254"/>
      <c r="T626" s="255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56" t="s">
        <v>157</v>
      </c>
      <c r="AU626" s="256" t="s">
        <v>86</v>
      </c>
      <c r="AV626" s="14" t="s">
        <v>80</v>
      </c>
      <c r="AW626" s="14" t="s">
        <v>33</v>
      </c>
      <c r="AX626" s="14" t="s">
        <v>73</v>
      </c>
      <c r="AY626" s="256" t="s">
        <v>146</v>
      </c>
    </row>
    <row r="627" s="15" customFormat="1">
      <c r="A627" s="15"/>
      <c r="B627" s="257"/>
      <c r="C627" s="258"/>
      <c r="D627" s="229" t="s">
        <v>157</v>
      </c>
      <c r="E627" s="259" t="s">
        <v>19</v>
      </c>
      <c r="F627" s="260" t="s">
        <v>161</v>
      </c>
      <c r="G627" s="258"/>
      <c r="H627" s="261">
        <v>8</v>
      </c>
      <c r="I627" s="262"/>
      <c r="J627" s="258"/>
      <c r="K627" s="258"/>
      <c r="L627" s="263"/>
      <c r="M627" s="264"/>
      <c r="N627" s="265"/>
      <c r="O627" s="265"/>
      <c r="P627" s="265"/>
      <c r="Q627" s="265"/>
      <c r="R627" s="265"/>
      <c r="S627" s="265"/>
      <c r="T627" s="266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T627" s="267" t="s">
        <v>157</v>
      </c>
      <c r="AU627" s="267" t="s">
        <v>86</v>
      </c>
      <c r="AV627" s="15" t="s">
        <v>153</v>
      </c>
      <c r="AW627" s="15" t="s">
        <v>33</v>
      </c>
      <c r="AX627" s="15" t="s">
        <v>80</v>
      </c>
      <c r="AY627" s="267" t="s">
        <v>146</v>
      </c>
    </row>
    <row r="628" s="2" customFormat="1" ht="24.15" customHeight="1">
      <c r="A628" s="41"/>
      <c r="B628" s="42"/>
      <c r="C628" s="216" t="s">
        <v>727</v>
      </c>
      <c r="D628" s="216" t="s">
        <v>148</v>
      </c>
      <c r="E628" s="217" t="s">
        <v>728</v>
      </c>
      <c r="F628" s="218" t="s">
        <v>729</v>
      </c>
      <c r="G628" s="219" t="s">
        <v>496</v>
      </c>
      <c r="H628" s="220">
        <v>30</v>
      </c>
      <c r="I628" s="221"/>
      <c r="J628" s="222">
        <f>ROUND(I628*H628,2)</f>
        <v>0</v>
      </c>
      <c r="K628" s="218" t="s">
        <v>152</v>
      </c>
      <c r="L628" s="47"/>
      <c r="M628" s="223" t="s">
        <v>19</v>
      </c>
      <c r="N628" s="224" t="s">
        <v>44</v>
      </c>
      <c r="O628" s="87"/>
      <c r="P628" s="225">
        <f>O628*H628</f>
        <v>0</v>
      </c>
      <c r="Q628" s="225">
        <v>0</v>
      </c>
      <c r="R628" s="225">
        <f>Q628*H628</f>
        <v>0</v>
      </c>
      <c r="S628" s="225">
        <v>0</v>
      </c>
      <c r="T628" s="226">
        <f>S628*H628</f>
        <v>0</v>
      </c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R628" s="227" t="s">
        <v>153</v>
      </c>
      <c r="AT628" s="227" t="s">
        <v>148</v>
      </c>
      <c r="AU628" s="227" t="s">
        <v>86</v>
      </c>
      <c r="AY628" s="20" t="s">
        <v>146</v>
      </c>
      <c r="BE628" s="228">
        <f>IF(N628="základní",J628,0)</f>
        <v>0</v>
      </c>
      <c r="BF628" s="228">
        <f>IF(N628="snížená",J628,0)</f>
        <v>0</v>
      </c>
      <c r="BG628" s="228">
        <f>IF(N628="zákl. přenesená",J628,0)</f>
        <v>0</v>
      </c>
      <c r="BH628" s="228">
        <f>IF(N628="sníž. přenesená",J628,0)</f>
        <v>0</v>
      </c>
      <c r="BI628" s="228">
        <f>IF(N628="nulová",J628,0)</f>
        <v>0</v>
      </c>
      <c r="BJ628" s="20" t="s">
        <v>80</v>
      </c>
      <c r="BK628" s="228">
        <f>ROUND(I628*H628,2)</f>
        <v>0</v>
      </c>
      <c r="BL628" s="20" t="s">
        <v>153</v>
      </c>
      <c r="BM628" s="227" t="s">
        <v>730</v>
      </c>
    </row>
    <row r="629" s="2" customFormat="1">
      <c r="A629" s="41"/>
      <c r="B629" s="42"/>
      <c r="C629" s="43"/>
      <c r="D629" s="229" t="s">
        <v>154</v>
      </c>
      <c r="E629" s="43"/>
      <c r="F629" s="230" t="s">
        <v>729</v>
      </c>
      <c r="G629" s="43"/>
      <c r="H629" s="43"/>
      <c r="I629" s="231"/>
      <c r="J629" s="43"/>
      <c r="K629" s="43"/>
      <c r="L629" s="47"/>
      <c r="M629" s="232"/>
      <c r="N629" s="233"/>
      <c r="O629" s="87"/>
      <c r="P629" s="87"/>
      <c r="Q629" s="87"/>
      <c r="R629" s="87"/>
      <c r="S629" s="87"/>
      <c r="T629" s="88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T629" s="20" t="s">
        <v>154</v>
      </c>
      <c r="AU629" s="20" t="s">
        <v>86</v>
      </c>
    </row>
    <row r="630" s="2" customFormat="1">
      <c r="A630" s="41"/>
      <c r="B630" s="42"/>
      <c r="C630" s="43"/>
      <c r="D630" s="234" t="s">
        <v>155</v>
      </c>
      <c r="E630" s="43"/>
      <c r="F630" s="235" t="s">
        <v>731</v>
      </c>
      <c r="G630" s="43"/>
      <c r="H630" s="43"/>
      <c r="I630" s="231"/>
      <c r="J630" s="43"/>
      <c r="K630" s="43"/>
      <c r="L630" s="47"/>
      <c r="M630" s="232"/>
      <c r="N630" s="233"/>
      <c r="O630" s="87"/>
      <c r="P630" s="87"/>
      <c r="Q630" s="87"/>
      <c r="R630" s="87"/>
      <c r="S630" s="87"/>
      <c r="T630" s="88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T630" s="20" t="s">
        <v>155</v>
      </c>
      <c r="AU630" s="20" t="s">
        <v>86</v>
      </c>
    </row>
    <row r="631" s="13" customFormat="1">
      <c r="A631" s="13"/>
      <c r="B631" s="236"/>
      <c r="C631" s="237"/>
      <c r="D631" s="229" t="s">
        <v>157</v>
      </c>
      <c r="E631" s="238" t="s">
        <v>19</v>
      </c>
      <c r="F631" s="239" t="s">
        <v>732</v>
      </c>
      <c r="G631" s="237"/>
      <c r="H631" s="240">
        <v>2</v>
      </c>
      <c r="I631" s="241"/>
      <c r="J631" s="237"/>
      <c r="K631" s="237"/>
      <c r="L631" s="242"/>
      <c r="M631" s="243"/>
      <c r="N631" s="244"/>
      <c r="O631" s="244"/>
      <c r="P631" s="244"/>
      <c r="Q631" s="244"/>
      <c r="R631" s="244"/>
      <c r="S631" s="244"/>
      <c r="T631" s="245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46" t="s">
        <v>157</v>
      </c>
      <c r="AU631" s="246" t="s">
        <v>86</v>
      </c>
      <c r="AV631" s="13" t="s">
        <v>86</v>
      </c>
      <c r="AW631" s="13" t="s">
        <v>33</v>
      </c>
      <c r="AX631" s="13" t="s">
        <v>73</v>
      </c>
      <c r="AY631" s="246" t="s">
        <v>146</v>
      </c>
    </row>
    <row r="632" s="13" customFormat="1">
      <c r="A632" s="13"/>
      <c r="B632" s="236"/>
      <c r="C632" s="237"/>
      <c r="D632" s="229" t="s">
        <v>157</v>
      </c>
      <c r="E632" s="238" t="s">
        <v>19</v>
      </c>
      <c r="F632" s="239" t="s">
        <v>733</v>
      </c>
      <c r="G632" s="237"/>
      <c r="H632" s="240">
        <v>28</v>
      </c>
      <c r="I632" s="241"/>
      <c r="J632" s="237"/>
      <c r="K632" s="237"/>
      <c r="L632" s="242"/>
      <c r="M632" s="243"/>
      <c r="N632" s="244"/>
      <c r="O632" s="244"/>
      <c r="P632" s="244"/>
      <c r="Q632" s="244"/>
      <c r="R632" s="244"/>
      <c r="S632" s="244"/>
      <c r="T632" s="245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46" t="s">
        <v>157</v>
      </c>
      <c r="AU632" s="246" t="s">
        <v>86</v>
      </c>
      <c r="AV632" s="13" t="s">
        <v>86</v>
      </c>
      <c r="AW632" s="13" t="s">
        <v>33</v>
      </c>
      <c r="AX632" s="13" t="s">
        <v>73</v>
      </c>
      <c r="AY632" s="246" t="s">
        <v>146</v>
      </c>
    </row>
    <row r="633" s="15" customFormat="1">
      <c r="A633" s="15"/>
      <c r="B633" s="257"/>
      <c r="C633" s="258"/>
      <c r="D633" s="229" t="s">
        <v>157</v>
      </c>
      <c r="E633" s="259" t="s">
        <v>19</v>
      </c>
      <c r="F633" s="260" t="s">
        <v>161</v>
      </c>
      <c r="G633" s="258"/>
      <c r="H633" s="261">
        <v>30</v>
      </c>
      <c r="I633" s="262"/>
      <c r="J633" s="258"/>
      <c r="K633" s="258"/>
      <c r="L633" s="263"/>
      <c r="M633" s="264"/>
      <c r="N633" s="265"/>
      <c r="O633" s="265"/>
      <c r="P633" s="265"/>
      <c r="Q633" s="265"/>
      <c r="R633" s="265"/>
      <c r="S633" s="265"/>
      <c r="T633" s="266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T633" s="267" t="s">
        <v>157</v>
      </c>
      <c r="AU633" s="267" t="s">
        <v>86</v>
      </c>
      <c r="AV633" s="15" t="s">
        <v>153</v>
      </c>
      <c r="AW633" s="15" t="s">
        <v>33</v>
      </c>
      <c r="AX633" s="15" t="s">
        <v>80</v>
      </c>
      <c r="AY633" s="267" t="s">
        <v>146</v>
      </c>
    </row>
    <row r="634" s="2" customFormat="1" ht="16.5" customHeight="1">
      <c r="A634" s="41"/>
      <c r="B634" s="42"/>
      <c r="C634" s="279" t="s">
        <v>468</v>
      </c>
      <c r="D634" s="279" t="s">
        <v>325</v>
      </c>
      <c r="E634" s="280" t="s">
        <v>734</v>
      </c>
      <c r="F634" s="281" t="s">
        <v>735</v>
      </c>
      <c r="G634" s="282" t="s">
        <v>496</v>
      </c>
      <c r="H634" s="283">
        <v>2</v>
      </c>
      <c r="I634" s="284"/>
      <c r="J634" s="285">
        <f>ROUND(I634*H634,2)</f>
        <v>0</v>
      </c>
      <c r="K634" s="281" t="s">
        <v>152</v>
      </c>
      <c r="L634" s="286"/>
      <c r="M634" s="287" t="s">
        <v>19</v>
      </c>
      <c r="N634" s="288" t="s">
        <v>44</v>
      </c>
      <c r="O634" s="87"/>
      <c r="P634" s="225">
        <f>O634*H634</f>
        <v>0</v>
      </c>
      <c r="Q634" s="225">
        <v>0</v>
      </c>
      <c r="R634" s="225">
        <f>Q634*H634</f>
        <v>0</v>
      </c>
      <c r="S634" s="225">
        <v>0</v>
      </c>
      <c r="T634" s="226">
        <f>S634*H634</f>
        <v>0</v>
      </c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R634" s="227" t="s">
        <v>173</v>
      </c>
      <c r="AT634" s="227" t="s">
        <v>325</v>
      </c>
      <c r="AU634" s="227" t="s">
        <v>86</v>
      </c>
      <c r="AY634" s="20" t="s">
        <v>146</v>
      </c>
      <c r="BE634" s="228">
        <f>IF(N634="základní",J634,0)</f>
        <v>0</v>
      </c>
      <c r="BF634" s="228">
        <f>IF(N634="snížená",J634,0)</f>
        <v>0</v>
      </c>
      <c r="BG634" s="228">
        <f>IF(N634="zákl. přenesená",J634,0)</f>
        <v>0</v>
      </c>
      <c r="BH634" s="228">
        <f>IF(N634="sníž. přenesená",J634,0)</f>
        <v>0</v>
      </c>
      <c r="BI634" s="228">
        <f>IF(N634="nulová",J634,0)</f>
        <v>0</v>
      </c>
      <c r="BJ634" s="20" t="s">
        <v>80</v>
      </c>
      <c r="BK634" s="228">
        <f>ROUND(I634*H634,2)</f>
        <v>0</v>
      </c>
      <c r="BL634" s="20" t="s">
        <v>153</v>
      </c>
      <c r="BM634" s="227" t="s">
        <v>736</v>
      </c>
    </row>
    <row r="635" s="2" customFormat="1">
      <c r="A635" s="41"/>
      <c r="B635" s="42"/>
      <c r="C635" s="43"/>
      <c r="D635" s="229" t="s">
        <v>154</v>
      </c>
      <c r="E635" s="43"/>
      <c r="F635" s="230" t="s">
        <v>735</v>
      </c>
      <c r="G635" s="43"/>
      <c r="H635" s="43"/>
      <c r="I635" s="231"/>
      <c r="J635" s="43"/>
      <c r="K635" s="43"/>
      <c r="L635" s="47"/>
      <c r="M635" s="232"/>
      <c r="N635" s="233"/>
      <c r="O635" s="87"/>
      <c r="P635" s="87"/>
      <c r="Q635" s="87"/>
      <c r="R635" s="87"/>
      <c r="S635" s="87"/>
      <c r="T635" s="88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T635" s="20" t="s">
        <v>154</v>
      </c>
      <c r="AU635" s="20" t="s">
        <v>86</v>
      </c>
    </row>
    <row r="636" s="13" customFormat="1">
      <c r="A636" s="13"/>
      <c r="B636" s="236"/>
      <c r="C636" s="237"/>
      <c r="D636" s="229" t="s">
        <v>157</v>
      </c>
      <c r="E636" s="238" t="s">
        <v>19</v>
      </c>
      <c r="F636" s="239" t="s">
        <v>737</v>
      </c>
      <c r="G636" s="237"/>
      <c r="H636" s="240">
        <v>2</v>
      </c>
      <c r="I636" s="241"/>
      <c r="J636" s="237"/>
      <c r="K636" s="237"/>
      <c r="L636" s="242"/>
      <c r="M636" s="243"/>
      <c r="N636" s="244"/>
      <c r="O636" s="244"/>
      <c r="P636" s="244"/>
      <c r="Q636" s="244"/>
      <c r="R636" s="244"/>
      <c r="S636" s="244"/>
      <c r="T636" s="245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46" t="s">
        <v>157</v>
      </c>
      <c r="AU636" s="246" t="s">
        <v>86</v>
      </c>
      <c r="AV636" s="13" t="s">
        <v>86</v>
      </c>
      <c r="AW636" s="13" t="s">
        <v>33</v>
      </c>
      <c r="AX636" s="13" t="s">
        <v>73</v>
      </c>
      <c r="AY636" s="246" t="s">
        <v>146</v>
      </c>
    </row>
    <row r="637" s="15" customFormat="1">
      <c r="A637" s="15"/>
      <c r="B637" s="257"/>
      <c r="C637" s="258"/>
      <c r="D637" s="229" t="s">
        <v>157</v>
      </c>
      <c r="E637" s="259" t="s">
        <v>19</v>
      </c>
      <c r="F637" s="260" t="s">
        <v>161</v>
      </c>
      <c r="G637" s="258"/>
      <c r="H637" s="261">
        <v>2</v>
      </c>
      <c r="I637" s="262"/>
      <c r="J637" s="258"/>
      <c r="K637" s="258"/>
      <c r="L637" s="263"/>
      <c r="M637" s="264"/>
      <c r="N637" s="265"/>
      <c r="O637" s="265"/>
      <c r="P637" s="265"/>
      <c r="Q637" s="265"/>
      <c r="R637" s="265"/>
      <c r="S637" s="265"/>
      <c r="T637" s="266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T637" s="267" t="s">
        <v>157</v>
      </c>
      <c r="AU637" s="267" t="s">
        <v>86</v>
      </c>
      <c r="AV637" s="15" t="s">
        <v>153</v>
      </c>
      <c r="AW637" s="15" t="s">
        <v>33</v>
      </c>
      <c r="AX637" s="15" t="s">
        <v>80</v>
      </c>
      <c r="AY637" s="267" t="s">
        <v>146</v>
      </c>
    </row>
    <row r="638" s="2" customFormat="1" ht="16.5" customHeight="1">
      <c r="A638" s="41"/>
      <c r="B638" s="42"/>
      <c r="C638" s="279" t="s">
        <v>738</v>
      </c>
      <c r="D638" s="279" t="s">
        <v>325</v>
      </c>
      <c r="E638" s="280" t="s">
        <v>739</v>
      </c>
      <c r="F638" s="281" t="s">
        <v>740</v>
      </c>
      <c r="G638" s="282" t="s">
        <v>496</v>
      </c>
      <c r="H638" s="283">
        <v>28</v>
      </c>
      <c r="I638" s="284"/>
      <c r="J638" s="285">
        <f>ROUND(I638*H638,2)</f>
        <v>0</v>
      </c>
      <c r="K638" s="281" t="s">
        <v>152</v>
      </c>
      <c r="L638" s="286"/>
      <c r="M638" s="287" t="s">
        <v>19</v>
      </c>
      <c r="N638" s="288" t="s">
        <v>44</v>
      </c>
      <c r="O638" s="87"/>
      <c r="P638" s="225">
        <f>O638*H638</f>
        <v>0</v>
      </c>
      <c r="Q638" s="225">
        <v>0</v>
      </c>
      <c r="R638" s="225">
        <f>Q638*H638</f>
        <v>0</v>
      </c>
      <c r="S638" s="225">
        <v>0</v>
      </c>
      <c r="T638" s="226">
        <f>S638*H638</f>
        <v>0</v>
      </c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R638" s="227" t="s">
        <v>173</v>
      </c>
      <c r="AT638" s="227" t="s">
        <v>325</v>
      </c>
      <c r="AU638" s="227" t="s">
        <v>86</v>
      </c>
      <c r="AY638" s="20" t="s">
        <v>146</v>
      </c>
      <c r="BE638" s="228">
        <f>IF(N638="základní",J638,0)</f>
        <v>0</v>
      </c>
      <c r="BF638" s="228">
        <f>IF(N638="snížená",J638,0)</f>
        <v>0</v>
      </c>
      <c r="BG638" s="228">
        <f>IF(N638="zákl. přenesená",J638,0)</f>
        <v>0</v>
      </c>
      <c r="BH638" s="228">
        <f>IF(N638="sníž. přenesená",J638,0)</f>
        <v>0</v>
      </c>
      <c r="BI638" s="228">
        <f>IF(N638="nulová",J638,0)</f>
        <v>0</v>
      </c>
      <c r="BJ638" s="20" t="s">
        <v>80</v>
      </c>
      <c r="BK638" s="228">
        <f>ROUND(I638*H638,2)</f>
        <v>0</v>
      </c>
      <c r="BL638" s="20" t="s">
        <v>153</v>
      </c>
      <c r="BM638" s="227" t="s">
        <v>741</v>
      </c>
    </row>
    <row r="639" s="2" customFormat="1">
      <c r="A639" s="41"/>
      <c r="B639" s="42"/>
      <c r="C639" s="43"/>
      <c r="D639" s="229" t="s">
        <v>154</v>
      </c>
      <c r="E639" s="43"/>
      <c r="F639" s="230" t="s">
        <v>740</v>
      </c>
      <c r="G639" s="43"/>
      <c r="H639" s="43"/>
      <c r="I639" s="231"/>
      <c r="J639" s="43"/>
      <c r="K639" s="43"/>
      <c r="L639" s="47"/>
      <c r="M639" s="232"/>
      <c r="N639" s="233"/>
      <c r="O639" s="87"/>
      <c r="P639" s="87"/>
      <c r="Q639" s="87"/>
      <c r="R639" s="87"/>
      <c r="S639" s="87"/>
      <c r="T639" s="88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T639" s="20" t="s">
        <v>154</v>
      </c>
      <c r="AU639" s="20" t="s">
        <v>86</v>
      </c>
    </row>
    <row r="640" s="13" customFormat="1">
      <c r="A640" s="13"/>
      <c r="B640" s="236"/>
      <c r="C640" s="237"/>
      <c r="D640" s="229" t="s">
        <v>157</v>
      </c>
      <c r="E640" s="238" t="s">
        <v>19</v>
      </c>
      <c r="F640" s="239" t="s">
        <v>742</v>
      </c>
      <c r="G640" s="237"/>
      <c r="H640" s="240">
        <v>28</v>
      </c>
      <c r="I640" s="241"/>
      <c r="J640" s="237"/>
      <c r="K640" s="237"/>
      <c r="L640" s="242"/>
      <c r="M640" s="243"/>
      <c r="N640" s="244"/>
      <c r="O640" s="244"/>
      <c r="P640" s="244"/>
      <c r="Q640" s="244"/>
      <c r="R640" s="244"/>
      <c r="S640" s="244"/>
      <c r="T640" s="245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46" t="s">
        <v>157</v>
      </c>
      <c r="AU640" s="246" t="s">
        <v>86</v>
      </c>
      <c r="AV640" s="13" t="s">
        <v>86</v>
      </c>
      <c r="AW640" s="13" t="s">
        <v>33</v>
      </c>
      <c r="AX640" s="13" t="s">
        <v>73</v>
      </c>
      <c r="AY640" s="246" t="s">
        <v>146</v>
      </c>
    </row>
    <row r="641" s="15" customFormat="1">
      <c r="A641" s="15"/>
      <c r="B641" s="257"/>
      <c r="C641" s="258"/>
      <c r="D641" s="229" t="s">
        <v>157</v>
      </c>
      <c r="E641" s="259" t="s">
        <v>19</v>
      </c>
      <c r="F641" s="260" t="s">
        <v>161</v>
      </c>
      <c r="G641" s="258"/>
      <c r="H641" s="261">
        <v>28</v>
      </c>
      <c r="I641" s="262"/>
      <c r="J641" s="258"/>
      <c r="K641" s="258"/>
      <c r="L641" s="263"/>
      <c r="M641" s="264"/>
      <c r="N641" s="265"/>
      <c r="O641" s="265"/>
      <c r="P641" s="265"/>
      <c r="Q641" s="265"/>
      <c r="R641" s="265"/>
      <c r="S641" s="265"/>
      <c r="T641" s="266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T641" s="267" t="s">
        <v>157</v>
      </c>
      <c r="AU641" s="267" t="s">
        <v>86</v>
      </c>
      <c r="AV641" s="15" t="s">
        <v>153</v>
      </c>
      <c r="AW641" s="15" t="s">
        <v>33</v>
      </c>
      <c r="AX641" s="15" t="s">
        <v>80</v>
      </c>
      <c r="AY641" s="267" t="s">
        <v>146</v>
      </c>
    </row>
    <row r="642" s="2" customFormat="1" ht="24.15" customHeight="1">
      <c r="A642" s="41"/>
      <c r="B642" s="42"/>
      <c r="C642" s="216" t="s">
        <v>473</v>
      </c>
      <c r="D642" s="216" t="s">
        <v>148</v>
      </c>
      <c r="E642" s="217" t="s">
        <v>743</v>
      </c>
      <c r="F642" s="218" t="s">
        <v>744</v>
      </c>
      <c r="G642" s="219" t="s">
        <v>496</v>
      </c>
      <c r="H642" s="220">
        <v>24</v>
      </c>
      <c r="I642" s="221"/>
      <c r="J642" s="222">
        <f>ROUND(I642*H642,2)</f>
        <v>0</v>
      </c>
      <c r="K642" s="218" t="s">
        <v>152</v>
      </c>
      <c r="L642" s="47"/>
      <c r="M642" s="223" t="s">
        <v>19</v>
      </c>
      <c r="N642" s="224" t="s">
        <v>44</v>
      </c>
      <c r="O642" s="87"/>
      <c r="P642" s="225">
        <f>O642*H642</f>
        <v>0</v>
      </c>
      <c r="Q642" s="225">
        <v>0</v>
      </c>
      <c r="R642" s="225">
        <f>Q642*H642</f>
        <v>0</v>
      </c>
      <c r="S642" s="225">
        <v>0</v>
      </c>
      <c r="T642" s="226">
        <f>S642*H642</f>
        <v>0</v>
      </c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R642" s="227" t="s">
        <v>153</v>
      </c>
      <c r="AT642" s="227" t="s">
        <v>148</v>
      </c>
      <c r="AU642" s="227" t="s">
        <v>86</v>
      </c>
      <c r="AY642" s="20" t="s">
        <v>146</v>
      </c>
      <c r="BE642" s="228">
        <f>IF(N642="základní",J642,0)</f>
        <v>0</v>
      </c>
      <c r="BF642" s="228">
        <f>IF(N642="snížená",J642,0)</f>
        <v>0</v>
      </c>
      <c r="BG642" s="228">
        <f>IF(N642="zákl. přenesená",J642,0)</f>
        <v>0</v>
      </c>
      <c r="BH642" s="228">
        <f>IF(N642="sníž. přenesená",J642,0)</f>
        <v>0</v>
      </c>
      <c r="BI642" s="228">
        <f>IF(N642="nulová",J642,0)</f>
        <v>0</v>
      </c>
      <c r="BJ642" s="20" t="s">
        <v>80</v>
      </c>
      <c r="BK642" s="228">
        <f>ROUND(I642*H642,2)</f>
        <v>0</v>
      </c>
      <c r="BL642" s="20" t="s">
        <v>153</v>
      </c>
      <c r="BM642" s="227" t="s">
        <v>745</v>
      </c>
    </row>
    <row r="643" s="2" customFormat="1">
      <c r="A643" s="41"/>
      <c r="B643" s="42"/>
      <c r="C643" s="43"/>
      <c r="D643" s="229" t="s">
        <v>154</v>
      </c>
      <c r="E643" s="43"/>
      <c r="F643" s="230" t="s">
        <v>744</v>
      </c>
      <c r="G643" s="43"/>
      <c r="H643" s="43"/>
      <c r="I643" s="231"/>
      <c r="J643" s="43"/>
      <c r="K643" s="43"/>
      <c r="L643" s="47"/>
      <c r="M643" s="232"/>
      <c r="N643" s="233"/>
      <c r="O643" s="87"/>
      <c r="P643" s="87"/>
      <c r="Q643" s="87"/>
      <c r="R643" s="87"/>
      <c r="S643" s="87"/>
      <c r="T643" s="88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T643" s="20" t="s">
        <v>154</v>
      </c>
      <c r="AU643" s="20" t="s">
        <v>86</v>
      </c>
    </row>
    <row r="644" s="2" customFormat="1">
      <c r="A644" s="41"/>
      <c r="B644" s="42"/>
      <c r="C644" s="43"/>
      <c r="D644" s="234" t="s">
        <v>155</v>
      </c>
      <c r="E644" s="43"/>
      <c r="F644" s="235" t="s">
        <v>746</v>
      </c>
      <c r="G644" s="43"/>
      <c r="H644" s="43"/>
      <c r="I644" s="231"/>
      <c r="J644" s="43"/>
      <c r="K644" s="43"/>
      <c r="L644" s="47"/>
      <c r="M644" s="232"/>
      <c r="N644" s="233"/>
      <c r="O644" s="87"/>
      <c r="P644" s="87"/>
      <c r="Q644" s="87"/>
      <c r="R644" s="87"/>
      <c r="S644" s="87"/>
      <c r="T644" s="88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T644" s="20" t="s">
        <v>155</v>
      </c>
      <c r="AU644" s="20" t="s">
        <v>86</v>
      </c>
    </row>
    <row r="645" s="13" customFormat="1">
      <c r="A645" s="13"/>
      <c r="B645" s="236"/>
      <c r="C645" s="237"/>
      <c r="D645" s="229" t="s">
        <v>157</v>
      </c>
      <c r="E645" s="238" t="s">
        <v>19</v>
      </c>
      <c r="F645" s="239" t="s">
        <v>747</v>
      </c>
      <c r="G645" s="237"/>
      <c r="H645" s="240">
        <v>24</v>
      </c>
      <c r="I645" s="241"/>
      <c r="J645" s="237"/>
      <c r="K645" s="237"/>
      <c r="L645" s="242"/>
      <c r="M645" s="243"/>
      <c r="N645" s="244"/>
      <c r="O645" s="244"/>
      <c r="P645" s="244"/>
      <c r="Q645" s="244"/>
      <c r="R645" s="244"/>
      <c r="S645" s="244"/>
      <c r="T645" s="245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46" t="s">
        <v>157</v>
      </c>
      <c r="AU645" s="246" t="s">
        <v>86</v>
      </c>
      <c r="AV645" s="13" t="s">
        <v>86</v>
      </c>
      <c r="AW645" s="13" t="s">
        <v>33</v>
      </c>
      <c r="AX645" s="13" t="s">
        <v>73</v>
      </c>
      <c r="AY645" s="246" t="s">
        <v>146</v>
      </c>
    </row>
    <row r="646" s="15" customFormat="1">
      <c r="A646" s="15"/>
      <c r="B646" s="257"/>
      <c r="C646" s="258"/>
      <c r="D646" s="229" t="s">
        <v>157</v>
      </c>
      <c r="E646" s="259" t="s">
        <v>19</v>
      </c>
      <c r="F646" s="260" t="s">
        <v>161</v>
      </c>
      <c r="G646" s="258"/>
      <c r="H646" s="261">
        <v>24</v>
      </c>
      <c r="I646" s="262"/>
      <c r="J646" s="258"/>
      <c r="K646" s="258"/>
      <c r="L646" s="263"/>
      <c r="M646" s="264"/>
      <c r="N646" s="265"/>
      <c r="O646" s="265"/>
      <c r="P646" s="265"/>
      <c r="Q646" s="265"/>
      <c r="R646" s="265"/>
      <c r="S646" s="265"/>
      <c r="T646" s="266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T646" s="267" t="s">
        <v>157</v>
      </c>
      <c r="AU646" s="267" t="s">
        <v>86</v>
      </c>
      <c r="AV646" s="15" t="s">
        <v>153</v>
      </c>
      <c r="AW646" s="15" t="s">
        <v>33</v>
      </c>
      <c r="AX646" s="15" t="s">
        <v>80</v>
      </c>
      <c r="AY646" s="267" t="s">
        <v>146</v>
      </c>
    </row>
    <row r="647" s="2" customFormat="1" ht="16.5" customHeight="1">
      <c r="A647" s="41"/>
      <c r="B647" s="42"/>
      <c r="C647" s="279" t="s">
        <v>748</v>
      </c>
      <c r="D647" s="279" t="s">
        <v>325</v>
      </c>
      <c r="E647" s="280" t="s">
        <v>749</v>
      </c>
      <c r="F647" s="281" t="s">
        <v>750</v>
      </c>
      <c r="G647" s="282" t="s">
        <v>496</v>
      </c>
      <c r="H647" s="283">
        <v>3</v>
      </c>
      <c r="I647" s="284"/>
      <c r="J647" s="285">
        <f>ROUND(I647*H647,2)</f>
        <v>0</v>
      </c>
      <c r="K647" s="281" t="s">
        <v>152</v>
      </c>
      <c r="L647" s="286"/>
      <c r="M647" s="287" t="s">
        <v>19</v>
      </c>
      <c r="N647" s="288" t="s">
        <v>44</v>
      </c>
      <c r="O647" s="87"/>
      <c r="P647" s="225">
        <f>O647*H647</f>
        <v>0</v>
      </c>
      <c r="Q647" s="225">
        <v>0</v>
      </c>
      <c r="R647" s="225">
        <f>Q647*H647</f>
        <v>0</v>
      </c>
      <c r="S647" s="225">
        <v>0</v>
      </c>
      <c r="T647" s="226">
        <f>S647*H647</f>
        <v>0</v>
      </c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R647" s="227" t="s">
        <v>173</v>
      </c>
      <c r="AT647" s="227" t="s">
        <v>325</v>
      </c>
      <c r="AU647" s="227" t="s">
        <v>86</v>
      </c>
      <c r="AY647" s="20" t="s">
        <v>146</v>
      </c>
      <c r="BE647" s="228">
        <f>IF(N647="základní",J647,0)</f>
        <v>0</v>
      </c>
      <c r="BF647" s="228">
        <f>IF(N647="snížená",J647,0)</f>
        <v>0</v>
      </c>
      <c r="BG647" s="228">
        <f>IF(N647="zákl. přenesená",J647,0)</f>
        <v>0</v>
      </c>
      <c r="BH647" s="228">
        <f>IF(N647="sníž. přenesená",J647,0)</f>
        <v>0</v>
      </c>
      <c r="BI647" s="228">
        <f>IF(N647="nulová",J647,0)</f>
        <v>0</v>
      </c>
      <c r="BJ647" s="20" t="s">
        <v>80</v>
      </c>
      <c r="BK647" s="228">
        <f>ROUND(I647*H647,2)</f>
        <v>0</v>
      </c>
      <c r="BL647" s="20" t="s">
        <v>153</v>
      </c>
      <c r="BM647" s="227" t="s">
        <v>751</v>
      </c>
    </row>
    <row r="648" s="2" customFormat="1">
      <c r="A648" s="41"/>
      <c r="B648" s="42"/>
      <c r="C648" s="43"/>
      <c r="D648" s="229" t="s">
        <v>154</v>
      </c>
      <c r="E648" s="43"/>
      <c r="F648" s="230" t="s">
        <v>750</v>
      </c>
      <c r="G648" s="43"/>
      <c r="H648" s="43"/>
      <c r="I648" s="231"/>
      <c r="J648" s="43"/>
      <c r="K648" s="43"/>
      <c r="L648" s="47"/>
      <c r="M648" s="232"/>
      <c r="N648" s="233"/>
      <c r="O648" s="87"/>
      <c r="P648" s="87"/>
      <c r="Q648" s="87"/>
      <c r="R648" s="87"/>
      <c r="S648" s="87"/>
      <c r="T648" s="88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T648" s="20" t="s">
        <v>154</v>
      </c>
      <c r="AU648" s="20" t="s">
        <v>86</v>
      </c>
    </row>
    <row r="649" s="13" customFormat="1">
      <c r="A649" s="13"/>
      <c r="B649" s="236"/>
      <c r="C649" s="237"/>
      <c r="D649" s="229" t="s">
        <v>157</v>
      </c>
      <c r="E649" s="238" t="s">
        <v>19</v>
      </c>
      <c r="F649" s="239" t="s">
        <v>752</v>
      </c>
      <c r="G649" s="237"/>
      <c r="H649" s="240">
        <v>1</v>
      </c>
      <c r="I649" s="241"/>
      <c r="J649" s="237"/>
      <c r="K649" s="237"/>
      <c r="L649" s="242"/>
      <c r="M649" s="243"/>
      <c r="N649" s="244"/>
      <c r="O649" s="244"/>
      <c r="P649" s="244"/>
      <c r="Q649" s="244"/>
      <c r="R649" s="244"/>
      <c r="S649" s="244"/>
      <c r="T649" s="245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46" t="s">
        <v>157</v>
      </c>
      <c r="AU649" s="246" t="s">
        <v>86</v>
      </c>
      <c r="AV649" s="13" t="s">
        <v>86</v>
      </c>
      <c r="AW649" s="13" t="s">
        <v>33</v>
      </c>
      <c r="AX649" s="13" t="s">
        <v>73</v>
      </c>
      <c r="AY649" s="246" t="s">
        <v>146</v>
      </c>
    </row>
    <row r="650" s="13" customFormat="1">
      <c r="A650" s="13"/>
      <c r="B650" s="236"/>
      <c r="C650" s="237"/>
      <c r="D650" s="229" t="s">
        <v>157</v>
      </c>
      <c r="E650" s="238" t="s">
        <v>19</v>
      </c>
      <c r="F650" s="239" t="s">
        <v>753</v>
      </c>
      <c r="G650" s="237"/>
      <c r="H650" s="240">
        <v>2</v>
      </c>
      <c r="I650" s="241"/>
      <c r="J650" s="237"/>
      <c r="K650" s="237"/>
      <c r="L650" s="242"/>
      <c r="M650" s="243"/>
      <c r="N650" s="244"/>
      <c r="O650" s="244"/>
      <c r="P650" s="244"/>
      <c r="Q650" s="244"/>
      <c r="R650" s="244"/>
      <c r="S650" s="244"/>
      <c r="T650" s="245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46" t="s">
        <v>157</v>
      </c>
      <c r="AU650" s="246" t="s">
        <v>86</v>
      </c>
      <c r="AV650" s="13" t="s">
        <v>86</v>
      </c>
      <c r="AW650" s="13" t="s">
        <v>33</v>
      </c>
      <c r="AX650" s="13" t="s">
        <v>73</v>
      </c>
      <c r="AY650" s="246" t="s">
        <v>146</v>
      </c>
    </row>
    <row r="651" s="15" customFormat="1">
      <c r="A651" s="15"/>
      <c r="B651" s="257"/>
      <c r="C651" s="258"/>
      <c r="D651" s="229" t="s">
        <v>157</v>
      </c>
      <c r="E651" s="259" t="s">
        <v>19</v>
      </c>
      <c r="F651" s="260" t="s">
        <v>161</v>
      </c>
      <c r="G651" s="258"/>
      <c r="H651" s="261">
        <v>3</v>
      </c>
      <c r="I651" s="262"/>
      <c r="J651" s="258"/>
      <c r="K651" s="258"/>
      <c r="L651" s="263"/>
      <c r="M651" s="264"/>
      <c r="N651" s="265"/>
      <c r="O651" s="265"/>
      <c r="P651" s="265"/>
      <c r="Q651" s="265"/>
      <c r="R651" s="265"/>
      <c r="S651" s="265"/>
      <c r="T651" s="266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T651" s="267" t="s">
        <v>157</v>
      </c>
      <c r="AU651" s="267" t="s">
        <v>86</v>
      </c>
      <c r="AV651" s="15" t="s">
        <v>153</v>
      </c>
      <c r="AW651" s="15" t="s">
        <v>33</v>
      </c>
      <c r="AX651" s="15" t="s">
        <v>80</v>
      </c>
      <c r="AY651" s="267" t="s">
        <v>146</v>
      </c>
    </row>
    <row r="652" s="2" customFormat="1" ht="24.15" customHeight="1">
      <c r="A652" s="41"/>
      <c r="B652" s="42"/>
      <c r="C652" s="279" t="s">
        <v>478</v>
      </c>
      <c r="D652" s="279" t="s">
        <v>325</v>
      </c>
      <c r="E652" s="280" t="s">
        <v>754</v>
      </c>
      <c r="F652" s="281" t="s">
        <v>755</v>
      </c>
      <c r="G652" s="282" t="s">
        <v>496</v>
      </c>
      <c r="H652" s="283">
        <v>2</v>
      </c>
      <c r="I652" s="284"/>
      <c r="J652" s="285">
        <f>ROUND(I652*H652,2)</f>
        <v>0</v>
      </c>
      <c r="K652" s="281" t="s">
        <v>152</v>
      </c>
      <c r="L652" s="286"/>
      <c r="M652" s="287" t="s">
        <v>19</v>
      </c>
      <c r="N652" s="288" t="s">
        <v>44</v>
      </c>
      <c r="O652" s="87"/>
      <c r="P652" s="225">
        <f>O652*H652</f>
        <v>0</v>
      </c>
      <c r="Q652" s="225">
        <v>0</v>
      </c>
      <c r="R652" s="225">
        <f>Q652*H652</f>
        <v>0</v>
      </c>
      <c r="S652" s="225">
        <v>0</v>
      </c>
      <c r="T652" s="226">
        <f>S652*H652</f>
        <v>0</v>
      </c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R652" s="227" t="s">
        <v>173</v>
      </c>
      <c r="AT652" s="227" t="s">
        <v>325</v>
      </c>
      <c r="AU652" s="227" t="s">
        <v>86</v>
      </c>
      <c r="AY652" s="20" t="s">
        <v>146</v>
      </c>
      <c r="BE652" s="228">
        <f>IF(N652="základní",J652,0)</f>
        <v>0</v>
      </c>
      <c r="BF652" s="228">
        <f>IF(N652="snížená",J652,0)</f>
        <v>0</v>
      </c>
      <c r="BG652" s="228">
        <f>IF(N652="zákl. přenesená",J652,0)</f>
        <v>0</v>
      </c>
      <c r="BH652" s="228">
        <f>IF(N652="sníž. přenesená",J652,0)</f>
        <v>0</v>
      </c>
      <c r="BI652" s="228">
        <f>IF(N652="nulová",J652,0)</f>
        <v>0</v>
      </c>
      <c r="BJ652" s="20" t="s">
        <v>80</v>
      </c>
      <c r="BK652" s="228">
        <f>ROUND(I652*H652,2)</f>
        <v>0</v>
      </c>
      <c r="BL652" s="20" t="s">
        <v>153</v>
      </c>
      <c r="BM652" s="227" t="s">
        <v>756</v>
      </c>
    </row>
    <row r="653" s="2" customFormat="1">
      <c r="A653" s="41"/>
      <c r="B653" s="42"/>
      <c r="C653" s="43"/>
      <c r="D653" s="229" t="s">
        <v>154</v>
      </c>
      <c r="E653" s="43"/>
      <c r="F653" s="230" t="s">
        <v>755</v>
      </c>
      <c r="G653" s="43"/>
      <c r="H653" s="43"/>
      <c r="I653" s="231"/>
      <c r="J653" s="43"/>
      <c r="K653" s="43"/>
      <c r="L653" s="47"/>
      <c r="M653" s="232"/>
      <c r="N653" s="233"/>
      <c r="O653" s="87"/>
      <c r="P653" s="87"/>
      <c r="Q653" s="87"/>
      <c r="R653" s="87"/>
      <c r="S653" s="87"/>
      <c r="T653" s="88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T653" s="20" t="s">
        <v>154</v>
      </c>
      <c r="AU653" s="20" t="s">
        <v>86</v>
      </c>
    </row>
    <row r="654" s="13" customFormat="1">
      <c r="A654" s="13"/>
      <c r="B654" s="236"/>
      <c r="C654" s="237"/>
      <c r="D654" s="229" t="s">
        <v>157</v>
      </c>
      <c r="E654" s="238" t="s">
        <v>19</v>
      </c>
      <c r="F654" s="239" t="s">
        <v>757</v>
      </c>
      <c r="G654" s="237"/>
      <c r="H654" s="240">
        <v>1</v>
      </c>
      <c r="I654" s="241"/>
      <c r="J654" s="237"/>
      <c r="K654" s="237"/>
      <c r="L654" s="242"/>
      <c r="M654" s="243"/>
      <c r="N654" s="244"/>
      <c r="O654" s="244"/>
      <c r="P654" s="244"/>
      <c r="Q654" s="244"/>
      <c r="R654" s="244"/>
      <c r="S654" s="244"/>
      <c r="T654" s="245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46" t="s">
        <v>157</v>
      </c>
      <c r="AU654" s="246" t="s">
        <v>86</v>
      </c>
      <c r="AV654" s="13" t="s">
        <v>86</v>
      </c>
      <c r="AW654" s="13" t="s">
        <v>33</v>
      </c>
      <c r="AX654" s="13" t="s">
        <v>73</v>
      </c>
      <c r="AY654" s="246" t="s">
        <v>146</v>
      </c>
    </row>
    <row r="655" s="13" customFormat="1">
      <c r="A655" s="13"/>
      <c r="B655" s="236"/>
      <c r="C655" s="237"/>
      <c r="D655" s="229" t="s">
        <v>157</v>
      </c>
      <c r="E655" s="238" t="s">
        <v>19</v>
      </c>
      <c r="F655" s="239" t="s">
        <v>758</v>
      </c>
      <c r="G655" s="237"/>
      <c r="H655" s="240">
        <v>1</v>
      </c>
      <c r="I655" s="241"/>
      <c r="J655" s="237"/>
      <c r="K655" s="237"/>
      <c r="L655" s="242"/>
      <c r="M655" s="243"/>
      <c r="N655" s="244"/>
      <c r="O655" s="244"/>
      <c r="P655" s="244"/>
      <c r="Q655" s="244"/>
      <c r="R655" s="244"/>
      <c r="S655" s="244"/>
      <c r="T655" s="245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46" t="s">
        <v>157</v>
      </c>
      <c r="AU655" s="246" t="s">
        <v>86</v>
      </c>
      <c r="AV655" s="13" t="s">
        <v>86</v>
      </c>
      <c r="AW655" s="13" t="s">
        <v>33</v>
      </c>
      <c r="AX655" s="13" t="s">
        <v>73</v>
      </c>
      <c r="AY655" s="246" t="s">
        <v>146</v>
      </c>
    </row>
    <row r="656" s="15" customFormat="1">
      <c r="A656" s="15"/>
      <c r="B656" s="257"/>
      <c r="C656" s="258"/>
      <c r="D656" s="229" t="s">
        <v>157</v>
      </c>
      <c r="E656" s="259" t="s">
        <v>19</v>
      </c>
      <c r="F656" s="260" t="s">
        <v>161</v>
      </c>
      <c r="G656" s="258"/>
      <c r="H656" s="261">
        <v>2</v>
      </c>
      <c r="I656" s="262"/>
      <c r="J656" s="258"/>
      <c r="K656" s="258"/>
      <c r="L656" s="263"/>
      <c r="M656" s="264"/>
      <c r="N656" s="265"/>
      <c r="O656" s="265"/>
      <c r="P656" s="265"/>
      <c r="Q656" s="265"/>
      <c r="R656" s="265"/>
      <c r="S656" s="265"/>
      <c r="T656" s="266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T656" s="267" t="s">
        <v>157</v>
      </c>
      <c r="AU656" s="267" t="s">
        <v>86</v>
      </c>
      <c r="AV656" s="15" t="s">
        <v>153</v>
      </c>
      <c r="AW656" s="15" t="s">
        <v>33</v>
      </c>
      <c r="AX656" s="15" t="s">
        <v>80</v>
      </c>
      <c r="AY656" s="267" t="s">
        <v>146</v>
      </c>
    </row>
    <row r="657" s="2" customFormat="1" ht="16.5" customHeight="1">
      <c r="A657" s="41"/>
      <c r="B657" s="42"/>
      <c r="C657" s="279" t="s">
        <v>759</v>
      </c>
      <c r="D657" s="279" t="s">
        <v>325</v>
      </c>
      <c r="E657" s="280" t="s">
        <v>760</v>
      </c>
      <c r="F657" s="281" t="s">
        <v>761</v>
      </c>
      <c r="G657" s="282" t="s">
        <v>496</v>
      </c>
      <c r="H657" s="283">
        <v>4</v>
      </c>
      <c r="I657" s="284"/>
      <c r="J657" s="285">
        <f>ROUND(I657*H657,2)</f>
        <v>0</v>
      </c>
      <c r="K657" s="281" t="s">
        <v>152</v>
      </c>
      <c r="L657" s="286"/>
      <c r="M657" s="287" t="s">
        <v>19</v>
      </c>
      <c r="N657" s="288" t="s">
        <v>44</v>
      </c>
      <c r="O657" s="87"/>
      <c r="P657" s="225">
        <f>O657*H657</f>
        <v>0</v>
      </c>
      <c r="Q657" s="225">
        <v>0</v>
      </c>
      <c r="R657" s="225">
        <f>Q657*H657</f>
        <v>0</v>
      </c>
      <c r="S657" s="225">
        <v>0</v>
      </c>
      <c r="T657" s="226">
        <f>S657*H657</f>
        <v>0</v>
      </c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R657" s="227" t="s">
        <v>173</v>
      </c>
      <c r="AT657" s="227" t="s">
        <v>325</v>
      </c>
      <c r="AU657" s="227" t="s">
        <v>86</v>
      </c>
      <c r="AY657" s="20" t="s">
        <v>146</v>
      </c>
      <c r="BE657" s="228">
        <f>IF(N657="základní",J657,0)</f>
        <v>0</v>
      </c>
      <c r="BF657" s="228">
        <f>IF(N657="snížená",J657,0)</f>
        <v>0</v>
      </c>
      <c r="BG657" s="228">
        <f>IF(N657="zákl. přenesená",J657,0)</f>
        <v>0</v>
      </c>
      <c r="BH657" s="228">
        <f>IF(N657="sníž. přenesená",J657,0)</f>
        <v>0</v>
      </c>
      <c r="BI657" s="228">
        <f>IF(N657="nulová",J657,0)</f>
        <v>0</v>
      </c>
      <c r="BJ657" s="20" t="s">
        <v>80</v>
      </c>
      <c r="BK657" s="228">
        <f>ROUND(I657*H657,2)</f>
        <v>0</v>
      </c>
      <c r="BL657" s="20" t="s">
        <v>153</v>
      </c>
      <c r="BM657" s="227" t="s">
        <v>762</v>
      </c>
    </row>
    <row r="658" s="2" customFormat="1">
      <c r="A658" s="41"/>
      <c r="B658" s="42"/>
      <c r="C658" s="43"/>
      <c r="D658" s="229" t="s">
        <v>154</v>
      </c>
      <c r="E658" s="43"/>
      <c r="F658" s="230" t="s">
        <v>761</v>
      </c>
      <c r="G658" s="43"/>
      <c r="H658" s="43"/>
      <c r="I658" s="231"/>
      <c r="J658" s="43"/>
      <c r="K658" s="43"/>
      <c r="L658" s="47"/>
      <c r="M658" s="232"/>
      <c r="N658" s="233"/>
      <c r="O658" s="87"/>
      <c r="P658" s="87"/>
      <c r="Q658" s="87"/>
      <c r="R658" s="87"/>
      <c r="S658" s="87"/>
      <c r="T658" s="88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T658" s="20" t="s">
        <v>154</v>
      </c>
      <c r="AU658" s="20" t="s">
        <v>86</v>
      </c>
    </row>
    <row r="659" s="13" customFormat="1">
      <c r="A659" s="13"/>
      <c r="B659" s="236"/>
      <c r="C659" s="237"/>
      <c r="D659" s="229" t="s">
        <v>157</v>
      </c>
      <c r="E659" s="238" t="s">
        <v>19</v>
      </c>
      <c r="F659" s="239" t="s">
        <v>763</v>
      </c>
      <c r="G659" s="237"/>
      <c r="H659" s="240">
        <v>3</v>
      </c>
      <c r="I659" s="241"/>
      <c r="J659" s="237"/>
      <c r="K659" s="237"/>
      <c r="L659" s="242"/>
      <c r="M659" s="243"/>
      <c r="N659" s="244"/>
      <c r="O659" s="244"/>
      <c r="P659" s="244"/>
      <c r="Q659" s="244"/>
      <c r="R659" s="244"/>
      <c r="S659" s="244"/>
      <c r="T659" s="245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46" t="s">
        <v>157</v>
      </c>
      <c r="AU659" s="246" t="s">
        <v>86</v>
      </c>
      <c r="AV659" s="13" t="s">
        <v>86</v>
      </c>
      <c r="AW659" s="13" t="s">
        <v>33</v>
      </c>
      <c r="AX659" s="13" t="s">
        <v>73</v>
      </c>
      <c r="AY659" s="246" t="s">
        <v>146</v>
      </c>
    </row>
    <row r="660" s="13" customFormat="1">
      <c r="A660" s="13"/>
      <c r="B660" s="236"/>
      <c r="C660" s="237"/>
      <c r="D660" s="229" t="s">
        <v>157</v>
      </c>
      <c r="E660" s="238" t="s">
        <v>19</v>
      </c>
      <c r="F660" s="239" t="s">
        <v>764</v>
      </c>
      <c r="G660" s="237"/>
      <c r="H660" s="240">
        <v>1</v>
      </c>
      <c r="I660" s="241"/>
      <c r="J660" s="237"/>
      <c r="K660" s="237"/>
      <c r="L660" s="242"/>
      <c r="M660" s="243"/>
      <c r="N660" s="244"/>
      <c r="O660" s="244"/>
      <c r="P660" s="244"/>
      <c r="Q660" s="244"/>
      <c r="R660" s="244"/>
      <c r="S660" s="244"/>
      <c r="T660" s="245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46" t="s">
        <v>157</v>
      </c>
      <c r="AU660" s="246" t="s">
        <v>86</v>
      </c>
      <c r="AV660" s="13" t="s">
        <v>86</v>
      </c>
      <c r="AW660" s="13" t="s">
        <v>33</v>
      </c>
      <c r="AX660" s="13" t="s">
        <v>73</v>
      </c>
      <c r="AY660" s="246" t="s">
        <v>146</v>
      </c>
    </row>
    <row r="661" s="15" customFormat="1">
      <c r="A661" s="15"/>
      <c r="B661" s="257"/>
      <c r="C661" s="258"/>
      <c r="D661" s="229" t="s">
        <v>157</v>
      </c>
      <c r="E661" s="259" t="s">
        <v>19</v>
      </c>
      <c r="F661" s="260" t="s">
        <v>161</v>
      </c>
      <c r="G661" s="258"/>
      <c r="H661" s="261">
        <v>4</v>
      </c>
      <c r="I661" s="262"/>
      <c r="J661" s="258"/>
      <c r="K661" s="258"/>
      <c r="L661" s="263"/>
      <c r="M661" s="264"/>
      <c r="N661" s="265"/>
      <c r="O661" s="265"/>
      <c r="P661" s="265"/>
      <c r="Q661" s="265"/>
      <c r="R661" s="265"/>
      <c r="S661" s="265"/>
      <c r="T661" s="266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T661" s="267" t="s">
        <v>157</v>
      </c>
      <c r="AU661" s="267" t="s">
        <v>86</v>
      </c>
      <c r="AV661" s="15" t="s">
        <v>153</v>
      </c>
      <c r="AW661" s="15" t="s">
        <v>33</v>
      </c>
      <c r="AX661" s="15" t="s">
        <v>80</v>
      </c>
      <c r="AY661" s="267" t="s">
        <v>146</v>
      </c>
    </row>
    <row r="662" s="2" customFormat="1" ht="21.75" customHeight="1">
      <c r="A662" s="41"/>
      <c r="B662" s="42"/>
      <c r="C662" s="279" t="s">
        <v>484</v>
      </c>
      <c r="D662" s="279" t="s">
        <v>325</v>
      </c>
      <c r="E662" s="280" t="s">
        <v>765</v>
      </c>
      <c r="F662" s="281" t="s">
        <v>766</v>
      </c>
      <c r="G662" s="282" t="s">
        <v>496</v>
      </c>
      <c r="H662" s="283">
        <v>2</v>
      </c>
      <c r="I662" s="284"/>
      <c r="J662" s="285">
        <f>ROUND(I662*H662,2)</f>
        <v>0</v>
      </c>
      <c r="K662" s="281" t="s">
        <v>152</v>
      </c>
      <c r="L662" s="286"/>
      <c r="M662" s="287" t="s">
        <v>19</v>
      </c>
      <c r="N662" s="288" t="s">
        <v>44</v>
      </c>
      <c r="O662" s="87"/>
      <c r="P662" s="225">
        <f>O662*H662</f>
        <v>0</v>
      </c>
      <c r="Q662" s="225">
        <v>0</v>
      </c>
      <c r="R662" s="225">
        <f>Q662*H662</f>
        <v>0</v>
      </c>
      <c r="S662" s="225">
        <v>0</v>
      </c>
      <c r="T662" s="226">
        <f>S662*H662</f>
        <v>0</v>
      </c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R662" s="227" t="s">
        <v>173</v>
      </c>
      <c r="AT662" s="227" t="s">
        <v>325</v>
      </c>
      <c r="AU662" s="227" t="s">
        <v>86</v>
      </c>
      <c r="AY662" s="20" t="s">
        <v>146</v>
      </c>
      <c r="BE662" s="228">
        <f>IF(N662="základní",J662,0)</f>
        <v>0</v>
      </c>
      <c r="BF662" s="228">
        <f>IF(N662="snížená",J662,0)</f>
        <v>0</v>
      </c>
      <c r="BG662" s="228">
        <f>IF(N662="zákl. přenesená",J662,0)</f>
        <v>0</v>
      </c>
      <c r="BH662" s="228">
        <f>IF(N662="sníž. přenesená",J662,0)</f>
        <v>0</v>
      </c>
      <c r="BI662" s="228">
        <f>IF(N662="nulová",J662,0)</f>
        <v>0</v>
      </c>
      <c r="BJ662" s="20" t="s">
        <v>80</v>
      </c>
      <c r="BK662" s="228">
        <f>ROUND(I662*H662,2)</f>
        <v>0</v>
      </c>
      <c r="BL662" s="20" t="s">
        <v>153</v>
      </c>
      <c r="BM662" s="227" t="s">
        <v>767</v>
      </c>
    </row>
    <row r="663" s="2" customFormat="1">
      <c r="A663" s="41"/>
      <c r="B663" s="42"/>
      <c r="C663" s="43"/>
      <c r="D663" s="229" t="s">
        <v>154</v>
      </c>
      <c r="E663" s="43"/>
      <c r="F663" s="230" t="s">
        <v>766</v>
      </c>
      <c r="G663" s="43"/>
      <c r="H663" s="43"/>
      <c r="I663" s="231"/>
      <c r="J663" s="43"/>
      <c r="K663" s="43"/>
      <c r="L663" s="47"/>
      <c r="M663" s="232"/>
      <c r="N663" s="233"/>
      <c r="O663" s="87"/>
      <c r="P663" s="87"/>
      <c r="Q663" s="87"/>
      <c r="R663" s="87"/>
      <c r="S663" s="87"/>
      <c r="T663" s="88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T663" s="20" t="s">
        <v>154</v>
      </c>
      <c r="AU663" s="20" t="s">
        <v>86</v>
      </c>
    </row>
    <row r="664" s="13" customFormat="1">
      <c r="A664" s="13"/>
      <c r="B664" s="236"/>
      <c r="C664" s="237"/>
      <c r="D664" s="229" t="s">
        <v>157</v>
      </c>
      <c r="E664" s="238" t="s">
        <v>19</v>
      </c>
      <c r="F664" s="239" t="s">
        <v>768</v>
      </c>
      <c r="G664" s="237"/>
      <c r="H664" s="240">
        <v>2</v>
      </c>
      <c r="I664" s="241"/>
      <c r="J664" s="237"/>
      <c r="K664" s="237"/>
      <c r="L664" s="242"/>
      <c r="M664" s="243"/>
      <c r="N664" s="244"/>
      <c r="O664" s="244"/>
      <c r="P664" s="244"/>
      <c r="Q664" s="244"/>
      <c r="R664" s="244"/>
      <c r="S664" s="244"/>
      <c r="T664" s="245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246" t="s">
        <v>157</v>
      </c>
      <c r="AU664" s="246" t="s">
        <v>86</v>
      </c>
      <c r="AV664" s="13" t="s">
        <v>86</v>
      </c>
      <c r="AW664" s="13" t="s">
        <v>33</v>
      </c>
      <c r="AX664" s="13" t="s">
        <v>73</v>
      </c>
      <c r="AY664" s="246" t="s">
        <v>146</v>
      </c>
    </row>
    <row r="665" s="15" customFormat="1">
      <c r="A665" s="15"/>
      <c r="B665" s="257"/>
      <c r="C665" s="258"/>
      <c r="D665" s="229" t="s">
        <v>157</v>
      </c>
      <c r="E665" s="259" t="s">
        <v>19</v>
      </c>
      <c r="F665" s="260" t="s">
        <v>161</v>
      </c>
      <c r="G665" s="258"/>
      <c r="H665" s="261">
        <v>2</v>
      </c>
      <c r="I665" s="262"/>
      <c r="J665" s="258"/>
      <c r="K665" s="258"/>
      <c r="L665" s="263"/>
      <c r="M665" s="264"/>
      <c r="N665" s="265"/>
      <c r="O665" s="265"/>
      <c r="P665" s="265"/>
      <c r="Q665" s="265"/>
      <c r="R665" s="265"/>
      <c r="S665" s="265"/>
      <c r="T665" s="266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T665" s="267" t="s">
        <v>157</v>
      </c>
      <c r="AU665" s="267" t="s">
        <v>86</v>
      </c>
      <c r="AV665" s="15" t="s">
        <v>153</v>
      </c>
      <c r="AW665" s="15" t="s">
        <v>33</v>
      </c>
      <c r="AX665" s="15" t="s">
        <v>80</v>
      </c>
      <c r="AY665" s="267" t="s">
        <v>146</v>
      </c>
    </row>
    <row r="666" s="2" customFormat="1" ht="16.5" customHeight="1">
      <c r="A666" s="41"/>
      <c r="B666" s="42"/>
      <c r="C666" s="279" t="s">
        <v>769</v>
      </c>
      <c r="D666" s="279" t="s">
        <v>325</v>
      </c>
      <c r="E666" s="280" t="s">
        <v>770</v>
      </c>
      <c r="F666" s="281" t="s">
        <v>771</v>
      </c>
      <c r="G666" s="282" t="s">
        <v>496</v>
      </c>
      <c r="H666" s="283">
        <v>2</v>
      </c>
      <c r="I666" s="284"/>
      <c r="J666" s="285">
        <f>ROUND(I666*H666,2)</f>
        <v>0</v>
      </c>
      <c r="K666" s="281" t="s">
        <v>152</v>
      </c>
      <c r="L666" s="286"/>
      <c r="M666" s="287" t="s">
        <v>19</v>
      </c>
      <c r="N666" s="288" t="s">
        <v>44</v>
      </c>
      <c r="O666" s="87"/>
      <c r="P666" s="225">
        <f>O666*H666</f>
        <v>0</v>
      </c>
      <c r="Q666" s="225">
        <v>0</v>
      </c>
      <c r="R666" s="225">
        <f>Q666*H666</f>
        <v>0</v>
      </c>
      <c r="S666" s="225">
        <v>0</v>
      </c>
      <c r="T666" s="226">
        <f>S666*H666</f>
        <v>0</v>
      </c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R666" s="227" t="s">
        <v>173</v>
      </c>
      <c r="AT666" s="227" t="s">
        <v>325</v>
      </c>
      <c r="AU666" s="227" t="s">
        <v>86</v>
      </c>
      <c r="AY666" s="20" t="s">
        <v>146</v>
      </c>
      <c r="BE666" s="228">
        <f>IF(N666="základní",J666,0)</f>
        <v>0</v>
      </c>
      <c r="BF666" s="228">
        <f>IF(N666="snížená",J666,0)</f>
        <v>0</v>
      </c>
      <c r="BG666" s="228">
        <f>IF(N666="zákl. přenesená",J666,0)</f>
        <v>0</v>
      </c>
      <c r="BH666" s="228">
        <f>IF(N666="sníž. přenesená",J666,0)</f>
        <v>0</v>
      </c>
      <c r="BI666" s="228">
        <f>IF(N666="nulová",J666,0)</f>
        <v>0</v>
      </c>
      <c r="BJ666" s="20" t="s">
        <v>80</v>
      </c>
      <c r="BK666" s="228">
        <f>ROUND(I666*H666,2)</f>
        <v>0</v>
      </c>
      <c r="BL666" s="20" t="s">
        <v>153</v>
      </c>
      <c r="BM666" s="227" t="s">
        <v>772</v>
      </c>
    </row>
    <row r="667" s="2" customFormat="1">
      <c r="A667" s="41"/>
      <c r="B667" s="42"/>
      <c r="C667" s="43"/>
      <c r="D667" s="229" t="s">
        <v>154</v>
      </c>
      <c r="E667" s="43"/>
      <c r="F667" s="230" t="s">
        <v>771</v>
      </c>
      <c r="G667" s="43"/>
      <c r="H667" s="43"/>
      <c r="I667" s="231"/>
      <c r="J667" s="43"/>
      <c r="K667" s="43"/>
      <c r="L667" s="47"/>
      <c r="M667" s="232"/>
      <c r="N667" s="233"/>
      <c r="O667" s="87"/>
      <c r="P667" s="87"/>
      <c r="Q667" s="87"/>
      <c r="R667" s="87"/>
      <c r="S667" s="87"/>
      <c r="T667" s="88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T667" s="20" t="s">
        <v>154</v>
      </c>
      <c r="AU667" s="20" t="s">
        <v>86</v>
      </c>
    </row>
    <row r="668" s="13" customFormat="1">
      <c r="A668" s="13"/>
      <c r="B668" s="236"/>
      <c r="C668" s="237"/>
      <c r="D668" s="229" t="s">
        <v>157</v>
      </c>
      <c r="E668" s="238" t="s">
        <v>19</v>
      </c>
      <c r="F668" s="239" t="s">
        <v>773</v>
      </c>
      <c r="G668" s="237"/>
      <c r="H668" s="240">
        <v>2</v>
      </c>
      <c r="I668" s="241"/>
      <c r="J668" s="237"/>
      <c r="K668" s="237"/>
      <c r="L668" s="242"/>
      <c r="M668" s="243"/>
      <c r="N668" s="244"/>
      <c r="O668" s="244"/>
      <c r="P668" s="244"/>
      <c r="Q668" s="244"/>
      <c r="R668" s="244"/>
      <c r="S668" s="244"/>
      <c r="T668" s="245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46" t="s">
        <v>157</v>
      </c>
      <c r="AU668" s="246" t="s">
        <v>86</v>
      </c>
      <c r="AV668" s="13" t="s">
        <v>86</v>
      </c>
      <c r="AW668" s="13" t="s">
        <v>33</v>
      </c>
      <c r="AX668" s="13" t="s">
        <v>73</v>
      </c>
      <c r="AY668" s="246" t="s">
        <v>146</v>
      </c>
    </row>
    <row r="669" s="15" customFormat="1">
      <c r="A669" s="15"/>
      <c r="B669" s="257"/>
      <c r="C669" s="258"/>
      <c r="D669" s="229" t="s">
        <v>157</v>
      </c>
      <c r="E669" s="259" t="s">
        <v>19</v>
      </c>
      <c r="F669" s="260" t="s">
        <v>161</v>
      </c>
      <c r="G669" s="258"/>
      <c r="H669" s="261">
        <v>2</v>
      </c>
      <c r="I669" s="262"/>
      <c r="J669" s="258"/>
      <c r="K669" s="258"/>
      <c r="L669" s="263"/>
      <c r="M669" s="264"/>
      <c r="N669" s="265"/>
      <c r="O669" s="265"/>
      <c r="P669" s="265"/>
      <c r="Q669" s="265"/>
      <c r="R669" s="265"/>
      <c r="S669" s="265"/>
      <c r="T669" s="266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T669" s="267" t="s">
        <v>157</v>
      </c>
      <c r="AU669" s="267" t="s">
        <v>86</v>
      </c>
      <c r="AV669" s="15" t="s">
        <v>153</v>
      </c>
      <c r="AW669" s="15" t="s">
        <v>33</v>
      </c>
      <c r="AX669" s="15" t="s">
        <v>80</v>
      </c>
      <c r="AY669" s="267" t="s">
        <v>146</v>
      </c>
    </row>
    <row r="670" s="2" customFormat="1" ht="24.15" customHeight="1">
      <c r="A670" s="41"/>
      <c r="B670" s="42"/>
      <c r="C670" s="279" t="s">
        <v>490</v>
      </c>
      <c r="D670" s="279" t="s">
        <v>325</v>
      </c>
      <c r="E670" s="280" t="s">
        <v>774</v>
      </c>
      <c r="F670" s="281" t="s">
        <v>775</v>
      </c>
      <c r="G670" s="282" t="s">
        <v>496</v>
      </c>
      <c r="H670" s="283">
        <v>2</v>
      </c>
      <c r="I670" s="284"/>
      <c r="J670" s="285">
        <f>ROUND(I670*H670,2)</f>
        <v>0</v>
      </c>
      <c r="K670" s="281" t="s">
        <v>152</v>
      </c>
      <c r="L670" s="286"/>
      <c r="M670" s="287" t="s">
        <v>19</v>
      </c>
      <c r="N670" s="288" t="s">
        <v>44</v>
      </c>
      <c r="O670" s="87"/>
      <c r="P670" s="225">
        <f>O670*H670</f>
        <v>0</v>
      </c>
      <c r="Q670" s="225">
        <v>0</v>
      </c>
      <c r="R670" s="225">
        <f>Q670*H670</f>
        <v>0</v>
      </c>
      <c r="S670" s="225">
        <v>0</v>
      </c>
      <c r="T670" s="226">
        <f>S670*H670</f>
        <v>0</v>
      </c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R670" s="227" t="s">
        <v>173</v>
      </c>
      <c r="AT670" s="227" t="s">
        <v>325</v>
      </c>
      <c r="AU670" s="227" t="s">
        <v>86</v>
      </c>
      <c r="AY670" s="20" t="s">
        <v>146</v>
      </c>
      <c r="BE670" s="228">
        <f>IF(N670="základní",J670,0)</f>
        <v>0</v>
      </c>
      <c r="BF670" s="228">
        <f>IF(N670="snížená",J670,0)</f>
        <v>0</v>
      </c>
      <c r="BG670" s="228">
        <f>IF(N670="zákl. přenesená",J670,0)</f>
        <v>0</v>
      </c>
      <c r="BH670" s="228">
        <f>IF(N670="sníž. přenesená",J670,0)</f>
        <v>0</v>
      </c>
      <c r="BI670" s="228">
        <f>IF(N670="nulová",J670,0)</f>
        <v>0</v>
      </c>
      <c r="BJ670" s="20" t="s">
        <v>80</v>
      </c>
      <c r="BK670" s="228">
        <f>ROUND(I670*H670,2)</f>
        <v>0</v>
      </c>
      <c r="BL670" s="20" t="s">
        <v>153</v>
      </c>
      <c r="BM670" s="227" t="s">
        <v>776</v>
      </c>
    </row>
    <row r="671" s="2" customFormat="1">
      <c r="A671" s="41"/>
      <c r="B671" s="42"/>
      <c r="C671" s="43"/>
      <c r="D671" s="229" t="s">
        <v>154</v>
      </c>
      <c r="E671" s="43"/>
      <c r="F671" s="230" t="s">
        <v>775</v>
      </c>
      <c r="G671" s="43"/>
      <c r="H671" s="43"/>
      <c r="I671" s="231"/>
      <c r="J671" s="43"/>
      <c r="K671" s="43"/>
      <c r="L671" s="47"/>
      <c r="M671" s="232"/>
      <c r="N671" s="233"/>
      <c r="O671" s="87"/>
      <c r="P671" s="87"/>
      <c r="Q671" s="87"/>
      <c r="R671" s="87"/>
      <c r="S671" s="87"/>
      <c r="T671" s="88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T671" s="20" t="s">
        <v>154</v>
      </c>
      <c r="AU671" s="20" t="s">
        <v>86</v>
      </c>
    </row>
    <row r="672" s="13" customFormat="1">
      <c r="A672" s="13"/>
      <c r="B672" s="236"/>
      <c r="C672" s="237"/>
      <c r="D672" s="229" t="s">
        <v>157</v>
      </c>
      <c r="E672" s="238" t="s">
        <v>19</v>
      </c>
      <c r="F672" s="239" t="s">
        <v>777</v>
      </c>
      <c r="G672" s="237"/>
      <c r="H672" s="240">
        <v>2</v>
      </c>
      <c r="I672" s="241"/>
      <c r="J672" s="237"/>
      <c r="K672" s="237"/>
      <c r="L672" s="242"/>
      <c r="M672" s="243"/>
      <c r="N672" s="244"/>
      <c r="O672" s="244"/>
      <c r="P672" s="244"/>
      <c r="Q672" s="244"/>
      <c r="R672" s="244"/>
      <c r="S672" s="244"/>
      <c r="T672" s="245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46" t="s">
        <v>157</v>
      </c>
      <c r="AU672" s="246" t="s">
        <v>86</v>
      </c>
      <c r="AV672" s="13" t="s">
        <v>86</v>
      </c>
      <c r="AW672" s="13" t="s">
        <v>33</v>
      </c>
      <c r="AX672" s="13" t="s">
        <v>73</v>
      </c>
      <c r="AY672" s="246" t="s">
        <v>146</v>
      </c>
    </row>
    <row r="673" s="15" customFormat="1">
      <c r="A673" s="15"/>
      <c r="B673" s="257"/>
      <c r="C673" s="258"/>
      <c r="D673" s="229" t="s">
        <v>157</v>
      </c>
      <c r="E673" s="259" t="s">
        <v>19</v>
      </c>
      <c r="F673" s="260" t="s">
        <v>161</v>
      </c>
      <c r="G673" s="258"/>
      <c r="H673" s="261">
        <v>2</v>
      </c>
      <c r="I673" s="262"/>
      <c r="J673" s="258"/>
      <c r="K673" s="258"/>
      <c r="L673" s="263"/>
      <c r="M673" s="264"/>
      <c r="N673" s="265"/>
      <c r="O673" s="265"/>
      <c r="P673" s="265"/>
      <c r="Q673" s="265"/>
      <c r="R673" s="265"/>
      <c r="S673" s="265"/>
      <c r="T673" s="266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T673" s="267" t="s">
        <v>157</v>
      </c>
      <c r="AU673" s="267" t="s">
        <v>86</v>
      </c>
      <c r="AV673" s="15" t="s">
        <v>153</v>
      </c>
      <c r="AW673" s="15" t="s">
        <v>33</v>
      </c>
      <c r="AX673" s="15" t="s">
        <v>80</v>
      </c>
      <c r="AY673" s="267" t="s">
        <v>146</v>
      </c>
    </row>
    <row r="674" s="2" customFormat="1" ht="24.15" customHeight="1">
      <c r="A674" s="41"/>
      <c r="B674" s="42"/>
      <c r="C674" s="279" t="s">
        <v>778</v>
      </c>
      <c r="D674" s="279" t="s">
        <v>325</v>
      </c>
      <c r="E674" s="280" t="s">
        <v>779</v>
      </c>
      <c r="F674" s="281" t="s">
        <v>780</v>
      </c>
      <c r="G674" s="282" t="s">
        <v>496</v>
      </c>
      <c r="H674" s="283">
        <v>5</v>
      </c>
      <c r="I674" s="284"/>
      <c r="J674" s="285">
        <f>ROUND(I674*H674,2)</f>
        <v>0</v>
      </c>
      <c r="K674" s="281" t="s">
        <v>152</v>
      </c>
      <c r="L674" s="286"/>
      <c r="M674" s="287" t="s">
        <v>19</v>
      </c>
      <c r="N674" s="288" t="s">
        <v>44</v>
      </c>
      <c r="O674" s="87"/>
      <c r="P674" s="225">
        <f>O674*H674</f>
        <v>0</v>
      </c>
      <c r="Q674" s="225">
        <v>0</v>
      </c>
      <c r="R674" s="225">
        <f>Q674*H674</f>
        <v>0</v>
      </c>
      <c r="S674" s="225">
        <v>0</v>
      </c>
      <c r="T674" s="226">
        <f>S674*H674</f>
        <v>0</v>
      </c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R674" s="227" t="s">
        <v>173</v>
      </c>
      <c r="AT674" s="227" t="s">
        <v>325</v>
      </c>
      <c r="AU674" s="227" t="s">
        <v>86</v>
      </c>
      <c r="AY674" s="20" t="s">
        <v>146</v>
      </c>
      <c r="BE674" s="228">
        <f>IF(N674="základní",J674,0)</f>
        <v>0</v>
      </c>
      <c r="BF674" s="228">
        <f>IF(N674="snížená",J674,0)</f>
        <v>0</v>
      </c>
      <c r="BG674" s="228">
        <f>IF(N674="zákl. přenesená",J674,0)</f>
        <v>0</v>
      </c>
      <c r="BH674" s="228">
        <f>IF(N674="sníž. přenesená",J674,0)</f>
        <v>0</v>
      </c>
      <c r="BI674" s="228">
        <f>IF(N674="nulová",J674,0)</f>
        <v>0</v>
      </c>
      <c r="BJ674" s="20" t="s">
        <v>80</v>
      </c>
      <c r="BK674" s="228">
        <f>ROUND(I674*H674,2)</f>
        <v>0</v>
      </c>
      <c r="BL674" s="20" t="s">
        <v>153</v>
      </c>
      <c r="BM674" s="227" t="s">
        <v>781</v>
      </c>
    </row>
    <row r="675" s="2" customFormat="1">
      <c r="A675" s="41"/>
      <c r="B675" s="42"/>
      <c r="C675" s="43"/>
      <c r="D675" s="229" t="s">
        <v>154</v>
      </c>
      <c r="E675" s="43"/>
      <c r="F675" s="230" t="s">
        <v>780</v>
      </c>
      <c r="G675" s="43"/>
      <c r="H675" s="43"/>
      <c r="I675" s="231"/>
      <c r="J675" s="43"/>
      <c r="K675" s="43"/>
      <c r="L675" s="47"/>
      <c r="M675" s="232"/>
      <c r="N675" s="233"/>
      <c r="O675" s="87"/>
      <c r="P675" s="87"/>
      <c r="Q675" s="87"/>
      <c r="R675" s="87"/>
      <c r="S675" s="87"/>
      <c r="T675" s="88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T675" s="20" t="s">
        <v>154</v>
      </c>
      <c r="AU675" s="20" t="s">
        <v>86</v>
      </c>
    </row>
    <row r="676" s="13" customFormat="1">
      <c r="A676" s="13"/>
      <c r="B676" s="236"/>
      <c r="C676" s="237"/>
      <c r="D676" s="229" t="s">
        <v>157</v>
      </c>
      <c r="E676" s="238" t="s">
        <v>19</v>
      </c>
      <c r="F676" s="239" t="s">
        <v>782</v>
      </c>
      <c r="G676" s="237"/>
      <c r="H676" s="240">
        <v>4</v>
      </c>
      <c r="I676" s="241"/>
      <c r="J676" s="237"/>
      <c r="K676" s="237"/>
      <c r="L676" s="242"/>
      <c r="M676" s="243"/>
      <c r="N676" s="244"/>
      <c r="O676" s="244"/>
      <c r="P676" s="244"/>
      <c r="Q676" s="244"/>
      <c r="R676" s="244"/>
      <c r="S676" s="244"/>
      <c r="T676" s="245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46" t="s">
        <v>157</v>
      </c>
      <c r="AU676" s="246" t="s">
        <v>86</v>
      </c>
      <c r="AV676" s="13" t="s">
        <v>86</v>
      </c>
      <c r="AW676" s="13" t="s">
        <v>33</v>
      </c>
      <c r="AX676" s="13" t="s">
        <v>73</v>
      </c>
      <c r="AY676" s="246" t="s">
        <v>146</v>
      </c>
    </row>
    <row r="677" s="13" customFormat="1">
      <c r="A677" s="13"/>
      <c r="B677" s="236"/>
      <c r="C677" s="237"/>
      <c r="D677" s="229" t="s">
        <v>157</v>
      </c>
      <c r="E677" s="238" t="s">
        <v>19</v>
      </c>
      <c r="F677" s="239" t="s">
        <v>783</v>
      </c>
      <c r="G677" s="237"/>
      <c r="H677" s="240">
        <v>1</v>
      </c>
      <c r="I677" s="241"/>
      <c r="J677" s="237"/>
      <c r="K677" s="237"/>
      <c r="L677" s="242"/>
      <c r="M677" s="243"/>
      <c r="N677" s="244"/>
      <c r="O677" s="244"/>
      <c r="P677" s="244"/>
      <c r="Q677" s="244"/>
      <c r="R677" s="244"/>
      <c r="S677" s="244"/>
      <c r="T677" s="245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46" t="s">
        <v>157</v>
      </c>
      <c r="AU677" s="246" t="s">
        <v>86</v>
      </c>
      <c r="AV677" s="13" t="s">
        <v>86</v>
      </c>
      <c r="AW677" s="13" t="s">
        <v>33</v>
      </c>
      <c r="AX677" s="13" t="s">
        <v>73</v>
      </c>
      <c r="AY677" s="246" t="s">
        <v>146</v>
      </c>
    </row>
    <row r="678" s="15" customFormat="1">
      <c r="A678" s="15"/>
      <c r="B678" s="257"/>
      <c r="C678" s="258"/>
      <c r="D678" s="229" t="s">
        <v>157</v>
      </c>
      <c r="E678" s="259" t="s">
        <v>19</v>
      </c>
      <c r="F678" s="260" t="s">
        <v>161</v>
      </c>
      <c r="G678" s="258"/>
      <c r="H678" s="261">
        <v>5</v>
      </c>
      <c r="I678" s="262"/>
      <c r="J678" s="258"/>
      <c r="K678" s="258"/>
      <c r="L678" s="263"/>
      <c r="M678" s="264"/>
      <c r="N678" s="265"/>
      <c r="O678" s="265"/>
      <c r="P678" s="265"/>
      <c r="Q678" s="265"/>
      <c r="R678" s="265"/>
      <c r="S678" s="265"/>
      <c r="T678" s="266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T678" s="267" t="s">
        <v>157</v>
      </c>
      <c r="AU678" s="267" t="s">
        <v>86</v>
      </c>
      <c r="AV678" s="15" t="s">
        <v>153</v>
      </c>
      <c r="AW678" s="15" t="s">
        <v>33</v>
      </c>
      <c r="AX678" s="15" t="s">
        <v>80</v>
      </c>
      <c r="AY678" s="267" t="s">
        <v>146</v>
      </c>
    </row>
    <row r="679" s="2" customFormat="1" ht="21.75" customHeight="1">
      <c r="A679" s="41"/>
      <c r="B679" s="42"/>
      <c r="C679" s="279" t="s">
        <v>497</v>
      </c>
      <c r="D679" s="279" t="s">
        <v>325</v>
      </c>
      <c r="E679" s="280" t="s">
        <v>784</v>
      </c>
      <c r="F679" s="281" t="s">
        <v>785</v>
      </c>
      <c r="G679" s="282" t="s">
        <v>496</v>
      </c>
      <c r="H679" s="283">
        <v>3</v>
      </c>
      <c r="I679" s="284"/>
      <c r="J679" s="285">
        <f>ROUND(I679*H679,2)</f>
        <v>0</v>
      </c>
      <c r="K679" s="281" t="s">
        <v>152</v>
      </c>
      <c r="L679" s="286"/>
      <c r="M679" s="287" t="s">
        <v>19</v>
      </c>
      <c r="N679" s="288" t="s">
        <v>44</v>
      </c>
      <c r="O679" s="87"/>
      <c r="P679" s="225">
        <f>O679*H679</f>
        <v>0</v>
      </c>
      <c r="Q679" s="225">
        <v>0</v>
      </c>
      <c r="R679" s="225">
        <f>Q679*H679</f>
        <v>0</v>
      </c>
      <c r="S679" s="225">
        <v>0</v>
      </c>
      <c r="T679" s="226">
        <f>S679*H679</f>
        <v>0</v>
      </c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R679" s="227" t="s">
        <v>173</v>
      </c>
      <c r="AT679" s="227" t="s">
        <v>325</v>
      </c>
      <c r="AU679" s="227" t="s">
        <v>86</v>
      </c>
      <c r="AY679" s="20" t="s">
        <v>146</v>
      </c>
      <c r="BE679" s="228">
        <f>IF(N679="základní",J679,0)</f>
        <v>0</v>
      </c>
      <c r="BF679" s="228">
        <f>IF(N679="snížená",J679,0)</f>
        <v>0</v>
      </c>
      <c r="BG679" s="228">
        <f>IF(N679="zákl. přenesená",J679,0)</f>
        <v>0</v>
      </c>
      <c r="BH679" s="228">
        <f>IF(N679="sníž. přenesená",J679,0)</f>
        <v>0</v>
      </c>
      <c r="BI679" s="228">
        <f>IF(N679="nulová",J679,0)</f>
        <v>0</v>
      </c>
      <c r="BJ679" s="20" t="s">
        <v>80</v>
      </c>
      <c r="BK679" s="228">
        <f>ROUND(I679*H679,2)</f>
        <v>0</v>
      </c>
      <c r="BL679" s="20" t="s">
        <v>153</v>
      </c>
      <c r="BM679" s="227" t="s">
        <v>786</v>
      </c>
    </row>
    <row r="680" s="2" customFormat="1">
      <c r="A680" s="41"/>
      <c r="B680" s="42"/>
      <c r="C680" s="43"/>
      <c r="D680" s="229" t="s">
        <v>154</v>
      </c>
      <c r="E680" s="43"/>
      <c r="F680" s="230" t="s">
        <v>785</v>
      </c>
      <c r="G680" s="43"/>
      <c r="H680" s="43"/>
      <c r="I680" s="231"/>
      <c r="J680" s="43"/>
      <c r="K680" s="43"/>
      <c r="L680" s="47"/>
      <c r="M680" s="232"/>
      <c r="N680" s="233"/>
      <c r="O680" s="87"/>
      <c r="P680" s="87"/>
      <c r="Q680" s="87"/>
      <c r="R680" s="87"/>
      <c r="S680" s="87"/>
      <c r="T680" s="88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T680" s="20" t="s">
        <v>154</v>
      </c>
      <c r="AU680" s="20" t="s">
        <v>86</v>
      </c>
    </row>
    <row r="681" s="13" customFormat="1">
      <c r="A681" s="13"/>
      <c r="B681" s="236"/>
      <c r="C681" s="237"/>
      <c r="D681" s="229" t="s">
        <v>157</v>
      </c>
      <c r="E681" s="238" t="s">
        <v>19</v>
      </c>
      <c r="F681" s="239" t="s">
        <v>787</v>
      </c>
      <c r="G681" s="237"/>
      <c r="H681" s="240">
        <v>1</v>
      </c>
      <c r="I681" s="241"/>
      <c r="J681" s="237"/>
      <c r="K681" s="237"/>
      <c r="L681" s="242"/>
      <c r="M681" s="243"/>
      <c r="N681" s="244"/>
      <c r="O681" s="244"/>
      <c r="P681" s="244"/>
      <c r="Q681" s="244"/>
      <c r="R681" s="244"/>
      <c r="S681" s="244"/>
      <c r="T681" s="245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46" t="s">
        <v>157</v>
      </c>
      <c r="AU681" s="246" t="s">
        <v>86</v>
      </c>
      <c r="AV681" s="13" t="s">
        <v>86</v>
      </c>
      <c r="AW681" s="13" t="s">
        <v>33</v>
      </c>
      <c r="AX681" s="13" t="s">
        <v>73</v>
      </c>
      <c r="AY681" s="246" t="s">
        <v>146</v>
      </c>
    </row>
    <row r="682" s="13" customFormat="1">
      <c r="A682" s="13"/>
      <c r="B682" s="236"/>
      <c r="C682" s="237"/>
      <c r="D682" s="229" t="s">
        <v>157</v>
      </c>
      <c r="E682" s="238" t="s">
        <v>19</v>
      </c>
      <c r="F682" s="239" t="s">
        <v>788</v>
      </c>
      <c r="G682" s="237"/>
      <c r="H682" s="240">
        <v>1</v>
      </c>
      <c r="I682" s="241"/>
      <c r="J682" s="237"/>
      <c r="K682" s="237"/>
      <c r="L682" s="242"/>
      <c r="M682" s="243"/>
      <c r="N682" s="244"/>
      <c r="O682" s="244"/>
      <c r="P682" s="244"/>
      <c r="Q682" s="244"/>
      <c r="R682" s="244"/>
      <c r="S682" s="244"/>
      <c r="T682" s="245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46" t="s">
        <v>157</v>
      </c>
      <c r="AU682" s="246" t="s">
        <v>86</v>
      </c>
      <c r="AV682" s="13" t="s">
        <v>86</v>
      </c>
      <c r="AW682" s="13" t="s">
        <v>33</v>
      </c>
      <c r="AX682" s="13" t="s">
        <v>73</v>
      </c>
      <c r="AY682" s="246" t="s">
        <v>146</v>
      </c>
    </row>
    <row r="683" s="13" customFormat="1">
      <c r="A683" s="13"/>
      <c r="B683" s="236"/>
      <c r="C683" s="237"/>
      <c r="D683" s="229" t="s">
        <v>157</v>
      </c>
      <c r="E683" s="238" t="s">
        <v>19</v>
      </c>
      <c r="F683" s="239" t="s">
        <v>789</v>
      </c>
      <c r="G683" s="237"/>
      <c r="H683" s="240">
        <v>1</v>
      </c>
      <c r="I683" s="241"/>
      <c r="J683" s="237"/>
      <c r="K683" s="237"/>
      <c r="L683" s="242"/>
      <c r="M683" s="243"/>
      <c r="N683" s="244"/>
      <c r="O683" s="244"/>
      <c r="P683" s="244"/>
      <c r="Q683" s="244"/>
      <c r="R683" s="244"/>
      <c r="S683" s="244"/>
      <c r="T683" s="245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46" t="s">
        <v>157</v>
      </c>
      <c r="AU683" s="246" t="s">
        <v>86</v>
      </c>
      <c r="AV683" s="13" t="s">
        <v>86</v>
      </c>
      <c r="AW683" s="13" t="s">
        <v>33</v>
      </c>
      <c r="AX683" s="13" t="s">
        <v>73</v>
      </c>
      <c r="AY683" s="246" t="s">
        <v>146</v>
      </c>
    </row>
    <row r="684" s="15" customFormat="1">
      <c r="A684" s="15"/>
      <c r="B684" s="257"/>
      <c r="C684" s="258"/>
      <c r="D684" s="229" t="s">
        <v>157</v>
      </c>
      <c r="E684" s="259" t="s">
        <v>19</v>
      </c>
      <c r="F684" s="260" t="s">
        <v>161</v>
      </c>
      <c r="G684" s="258"/>
      <c r="H684" s="261">
        <v>3</v>
      </c>
      <c r="I684" s="262"/>
      <c r="J684" s="258"/>
      <c r="K684" s="258"/>
      <c r="L684" s="263"/>
      <c r="M684" s="264"/>
      <c r="N684" s="265"/>
      <c r="O684" s="265"/>
      <c r="P684" s="265"/>
      <c r="Q684" s="265"/>
      <c r="R684" s="265"/>
      <c r="S684" s="265"/>
      <c r="T684" s="266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T684" s="267" t="s">
        <v>157</v>
      </c>
      <c r="AU684" s="267" t="s">
        <v>86</v>
      </c>
      <c r="AV684" s="15" t="s">
        <v>153</v>
      </c>
      <c r="AW684" s="15" t="s">
        <v>33</v>
      </c>
      <c r="AX684" s="15" t="s">
        <v>80</v>
      </c>
      <c r="AY684" s="267" t="s">
        <v>146</v>
      </c>
    </row>
    <row r="685" s="2" customFormat="1" ht="21.75" customHeight="1">
      <c r="A685" s="41"/>
      <c r="B685" s="42"/>
      <c r="C685" s="279" t="s">
        <v>790</v>
      </c>
      <c r="D685" s="279" t="s">
        <v>325</v>
      </c>
      <c r="E685" s="280" t="s">
        <v>791</v>
      </c>
      <c r="F685" s="281" t="s">
        <v>792</v>
      </c>
      <c r="G685" s="282" t="s">
        <v>496</v>
      </c>
      <c r="H685" s="283">
        <v>1</v>
      </c>
      <c r="I685" s="284"/>
      <c r="J685" s="285">
        <f>ROUND(I685*H685,2)</f>
        <v>0</v>
      </c>
      <c r="K685" s="281" t="s">
        <v>152</v>
      </c>
      <c r="L685" s="286"/>
      <c r="M685" s="287" t="s">
        <v>19</v>
      </c>
      <c r="N685" s="288" t="s">
        <v>44</v>
      </c>
      <c r="O685" s="87"/>
      <c r="P685" s="225">
        <f>O685*H685</f>
        <v>0</v>
      </c>
      <c r="Q685" s="225">
        <v>0</v>
      </c>
      <c r="R685" s="225">
        <f>Q685*H685</f>
        <v>0</v>
      </c>
      <c r="S685" s="225">
        <v>0</v>
      </c>
      <c r="T685" s="226">
        <f>S685*H685</f>
        <v>0</v>
      </c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R685" s="227" t="s">
        <v>173</v>
      </c>
      <c r="AT685" s="227" t="s">
        <v>325</v>
      </c>
      <c r="AU685" s="227" t="s">
        <v>86</v>
      </c>
      <c r="AY685" s="20" t="s">
        <v>146</v>
      </c>
      <c r="BE685" s="228">
        <f>IF(N685="základní",J685,0)</f>
        <v>0</v>
      </c>
      <c r="BF685" s="228">
        <f>IF(N685="snížená",J685,0)</f>
        <v>0</v>
      </c>
      <c r="BG685" s="228">
        <f>IF(N685="zákl. přenesená",J685,0)</f>
        <v>0</v>
      </c>
      <c r="BH685" s="228">
        <f>IF(N685="sníž. přenesená",J685,0)</f>
        <v>0</v>
      </c>
      <c r="BI685" s="228">
        <f>IF(N685="nulová",J685,0)</f>
        <v>0</v>
      </c>
      <c r="BJ685" s="20" t="s">
        <v>80</v>
      </c>
      <c r="BK685" s="228">
        <f>ROUND(I685*H685,2)</f>
        <v>0</v>
      </c>
      <c r="BL685" s="20" t="s">
        <v>153</v>
      </c>
      <c r="BM685" s="227" t="s">
        <v>793</v>
      </c>
    </row>
    <row r="686" s="2" customFormat="1">
      <c r="A686" s="41"/>
      <c r="B686" s="42"/>
      <c r="C686" s="43"/>
      <c r="D686" s="229" t="s">
        <v>154</v>
      </c>
      <c r="E686" s="43"/>
      <c r="F686" s="230" t="s">
        <v>792</v>
      </c>
      <c r="G686" s="43"/>
      <c r="H686" s="43"/>
      <c r="I686" s="231"/>
      <c r="J686" s="43"/>
      <c r="K686" s="43"/>
      <c r="L686" s="47"/>
      <c r="M686" s="232"/>
      <c r="N686" s="233"/>
      <c r="O686" s="87"/>
      <c r="P686" s="87"/>
      <c r="Q686" s="87"/>
      <c r="R686" s="87"/>
      <c r="S686" s="87"/>
      <c r="T686" s="88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T686" s="20" t="s">
        <v>154</v>
      </c>
      <c r="AU686" s="20" t="s">
        <v>86</v>
      </c>
    </row>
    <row r="687" s="13" customFormat="1">
      <c r="A687" s="13"/>
      <c r="B687" s="236"/>
      <c r="C687" s="237"/>
      <c r="D687" s="229" t="s">
        <v>157</v>
      </c>
      <c r="E687" s="238" t="s">
        <v>19</v>
      </c>
      <c r="F687" s="239" t="s">
        <v>794</v>
      </c>
      <c r="G687" s="237"/>
      <c r="H687" s="240">
        <v>1</v>
      </c>
      <c r="I687" s="241"/>
      <c r="J687" s="237"/>
      <c r="K687" s="237"/>
      <c r="L687" s="242"/>
      <c r="M687" s="243"/>
      <c r="N687" s="244"/>
      <c r="O687" s="244"/>
      <c r="P687" s="244"/>
      <c r="Q687" s="244"/>
      <c r="R687" s="244"/>
      <c r="S687" s="244"/>
      <c r="T687" s="245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T687" s="246" t="s">
        <v>157</v>
      </c>
      <c r="AU687" s="246" t="s">
        <v>86</v>
      </c>
      <c r="AV687" s="13" t="s">
        <v>86</v>
      </c>
      <c r="AW687" s="13" t="s">
        <v>33</v>
      </c>
      <c r="AX687" s="13" t="s">
        <v>73</v>
      </c>
      <c r="AY687" s="246" t="s">
        <v>146</v>
      </c>
    </row>
    <row r="688" s="15" customFormat="1">
      <c r="A688" s="15"/>
      <c r="B688" s="257"/>
      <c r="C688" s="258"/>
      <c r="D688" s="229" t="s">
        <v>157</v>
      </c>
      <c r="E688" s="259" t="s">
        <v>19</v>
      </c>
      <c r="F688" s="260" t="s">
        <v>161</v>
      </c>
      <c r="G688" s="258"/>
      <c r="H688" s="261">
        <v>1</v>
      </c>
      <c r="I688" s="262"/>
      <c r="J688" s="258"/>
      <c r="K688" s="258"/>
      <c r="L688" s="263"/>
      <c r="M688" s="264"/>
      <c r="N688" s="265"/>
      <c r="O688" s="265"/>
      <c r="P688" s="265"/>
      <c r="Q688" s="265"/>
      <c r="R688" s="265"/>
      <c r="S688" s="265"/>
      <c r="T688" s="266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T688" s="267" t="s">
        <v>157</v>
      </c>
      <c r="AU688" s="267" t="s">
        <v>86</v>
      </c>
      <c r="AV688" s="15" t="s">
        <v>153</v>
      </c>
      <c r="AW688" s="15" t="s">
        <v>33</v>
      </c>
      <c r="AX688" s="15" t="s">
        <v>80</v>
      </c>
      <c r="AY688" s="267" t="s">
        <v>146</v>
      </c>
    </row>
    <row r="689" s="2" customFormat="1" ht="24.15" customHeight="1">
      <c r="A689" s="41"/>
      <c r="B689" s="42"/>
      <c r="C689" s="216" t="s">
        <v>503</v>
      </c>
      <c r="D689" s="216" t="s">
        <v>148</v>
      </c>
      <c r="E689" s="217" t="s">
        <v>795</v>
      </c>
      <c r="F689" s="218" t="s">
        <v>796</v>
      </c>
      <c r="G689" s="219" t="s">
        <v>496</v>
      </c>
      <c r="H689" s="220">
        <v>15</v>
      </c>
      <c r="I689" s="221"/>
      <c r="J689" s="222">
        <f>ROUND(I689*H689,2)</f>
        <v>0</v>
      </c>
      <c r="K689" s="218" t="s">
        <v>152</v>
      </c>
      <c r="L689" s="47"/>
      <c r="M689" s="223" t="s">
        <v>19</v>
      </c>
      <c r="N689" s="224" t="s">
        <v>44</v>
      </c>
      <c r="O689" s="87"/>
      <c r="P689" s="225">
        <f>O689*H689</f>
        <v>0</v>
      </c>
      <c r="Q689" s="225">
        <v>0</v>
      </c>
      <c r="R689" s="225">
        <f>Q689*H689</f>
        <v>0</v>
      </c>
      <c r="S689" s="225">
        <v>0</v>
      </c>
      <c r="T689" s="226">
        <f>S689*H689</f>
        <v>0</v>
      </c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R689" s="227" t="s">
        <v>153</v>
      </c>
      <c r="AT689" s="227" t="s">
        <v>148</v>
      </c>
      <c r="AU689" s="227" t="s">
        <v>86</v>
      </c>
      <c r="AY689" s="20" t="s">
        <v>146</v>
      </c>
      <c r="BE689" s="228">
        <f>IF(N689="základní",J689,0)</f>
        <v>0</v>
      </c>
      <c r="BF689" s="228">
        <f>IF(N689="snížená",J689,0)</f>
        <v>0</v>
      </c>
      <c r="BG689" s="228">
        <f>IF(N689="zákl. přenesená",J689,0)</f>
        <v>0</v>
      </c>
      <c r="BH689" s="228">
        <f>IF(N689="sníž. přenesená",J689,0)</f>
        <v>0</v>
      </c>
      <c r="BI689" s="228">
        <f>IF(N689="nulová",J689,0)</f>
        <v>0</v>
      </c>
      <c r="BJ689" s="20" t="s">
        <v>80</v>
      </c>
      <c r="BK689" s="228">
        <f>ROUND(I689*H689,2)</f>
        <v>0</v>
      </c>
      <c r="BL689" s="20" t="s">
        <v>153</v>
      </c>
      <c r="BM689" s="227" t="s">
        <v>797</v>
      </c>
    </row>
    <row r="690" s="2" customFormat="1">
      <c r="A690" s="41"/>
      <c r="B690" s="42"/>
      <c r="C690" s="43"/>
      <c r="D690" s="229" t="s">
        <v>154</v>
      </c>
      <c r="E690" s="43"/>
      <c r="F690" s="230" t="s">
        <v>796</v>
      </c>
      <c r="G690" s="43"/>
      <c r="H690" s="43"/>
      <c r="I690" s="231"/>
      <c r="J690" s="43"/>
      <c r="K690" s="43"/>
      <c r="L690" s="47"/>
      <c r="M690" s="232"/>
      <c r="N690" s="233"/>
      <c r="O690" s="87"/>
      <c r="P690" s="87"/>
      <c r="Q690" s="87"/>
      <c r="R690" s="87"/>
      <c r="S690" s="87"/>
      <c r="T690" s="88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T690" s="20" t="s">
        <v>154</v>
      </c>
      <c r="AU690" s="20" t="s">
        <v>86</v>
      </c>
    </row>
    <row r="691" s="2" customFormat="1">
      <c r="A691" s="41"/>
      <c r="B691" s="42"/>
      <c r="C691" s="43"/>
      <c r="D691" s="234" t="s">
        <v>155</v>
      </c>
      <c r="E691" s="43"/>
      <c r="F691" s="235" t="s">
        <v>798</v>
      </c>
      <c r="G691" s="43"/>
      <c r="H691" s="43"/>
      <c r="I691" s="231"/>
      <c r="J691" s="43"/>
      <c r="K691" s="43"/>
      <c r="L691" s="47"/>
      <c r="M691" s="232"/>
      <c r="N691" s="233"/>
      <c r="O691" s="87"/>
      <c r="P691" s="87"/>
      <c r="Q691" s="87"/>
      <c r="R691" s="87"/>
      <c r="S691" s="87"/>
      <c r="T691" s="88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T691" s="20" t="s">
        <v>155</v>
      </c>
      <c r="AU691" s="20" t="s">
        <v>86</v>
      </c>
    </row>
    <row r="692" s="13" customFormat="1">
      <c r="A692" s="13"/>
      <c r="B692" s="236"/>
      <c r="C692" s="237"/>
      <c r="D692" s="229" t="s">
        <v>157</v>
      </c>
      <c r="E692" s="238" t="s">
        <v>19</v>
      </c>
      <c r="F692" s="239" t="s">
        <v>799</v>
      </c>
      <c r="G692" s="237"/>
      <c r="H692" s="240">
        <v>15</v>
      </c>
      <c r="I692" s="241"/>
      <c r="J692" s="237"/>
      <c r="K692" s="237"/>
      <c r="L692" s="242"/>
      <c r="M692" s="243"/>
      <c r="N692" s="244"/>
      <c r="O692" s="244"/>
      <c r="P692" s="244"/>
      <c r="Q692" s="244"/>
      <c r="R692" s="244"/>
      <c r="S692" s="244"/>
      <c r="T692" s="245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T692" s="246" t="s">
        <v>157</v>
      </c>
      <c r="AU692" s="246" t="s">
        <v>86</v>
      </c>
      <c r="AV692" s="13" t="s">
        <v>86</v>
      </c>
      <c r="AW692" s="13" t="s">
        <v>33</v>
      </c>
      <c r="AX692" s="13" t="s">
        <v>73</v>
      </c>
      <c r="AY692" s="246" t="s">
        <v>146</v>
      </c>
    </row>
    <row r="693" s="15" customFormat="1">
      <c r="A693" s="15"/>
      <c r="B693" s="257"/>
      <c r="C693" s="258"/>
      <c r="D693" s="229" t="s">
        <v>157</v>
      </c>
      <c r="E693" s="259" t="s">
        <v>19</v>
      </c>
      <c r="F693" s="260" t="s">
        <v>161</v>
      </c>
      <c r="G693" s="258"/>
      <c r="H693" s="261">
        <v>15</v>
      </c>
      <c r="I693" s="262"/>
      <c r="J693" s="258"/>
      <c r="K693" s="258"/>
      <c r="L693" s="263"/>
      <c r="M693" s="264"/>
      <c r="N693" s="265"/>
      <c r="O693" s="265"/>
      <c r="P693" s="265"/>
      <c r="Q693" s="265"/>
      <c r="R693" s="265"/>
      <c r="S693" s="265"/>
      <c r="T693" s="266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T693" s="267" t="s">
        <v>157</v>
      </c>
      <c r="AU693" s="267" t="s">
        <v>86</v>
      </c>
      <c r="AV693" s="15" t="s">
        <v>153</v>
      </c>
      <c r="AW693" s="15" t="s">
        <v>33</v>
      </c>
      <c r="AX693" s="15" t="s">
        <v>80</v>
      </c>
      <c r="AY693" s="267" t="s">
        <v>146</v>
      </c>
    </row>
    <row r="694" s="2" customFormat="1" ht="21.75" customHeight="1">
      <c r="A694" s="41"/>
      <c r="B694" s="42"/>
      <c r="C694" s="279" t="s">
        <v>800</v>
      </c>
      <c r="D694" s="279" t="s">
        <v>325</v>
      </c>
      <c r="E694" s="280" t="s">
        <v>801</v>
      </c>
      <c r="F694" s="281" t="s">
        <v>802</v>
      </c>
      <c r="G694" s="282" t="s">
        <v>496</v>
      </c>
      <c r="H694" s="283">
        <v>15</v>
      </c>
      <c r="I694" s="284"/>
      <c r="J694" s="285">
        <f>ROUND(I694*H694,2)</f>
        <v>0</v>
      </c>
      <c r="K694" s="281" t="s">
        <v>152</v>
      </c>
      <c r="L694" s="286"/>
      <c r="M694" s="287" t="s">
        <v>19</v>
      </c>
      <c r="N694" s="288" t="s">
        <v>44</v>
      </c>
      <c r="O694" s="87"/>
      <c r="P694" s="225">
        <f>O694*H694</f>
        <v>0</v>
      </c>
      <c r="Q694" s="225">
        <v>0</v>
      </c>
      <c r="R694" s="225">
        <f>Q694*H694</f>
        <v>0</v>
      </c>
      <c r="S694" s="225">
        <v>0</v>
      </c>
      <c r="T694" s="226">
        <f>S694*H694</f>
        <v>0</v>
      </c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R694" s="227" t="s">
        <v>173</v>
      </c>
      <c r="AT694" s="227" t="s">
        <v>325</v>
      </c>
      <c r="AU694" s="227" t="s">
        <v>86</v>
      </c>
      <c r="AY694" s="20" t="s">
        <v>146</v>
      </c>
      <c r="BE694" s="228">
        <f>IF(N694="základní",J694,0)</f>
        <v>0</v>
      </c>
      <c r="BF694" s="228">
        <f>IF(N694="snížená",J694,0)</f>
        <v>0</v>
      </c>
      <c r="BG694" s="228">
        <f>IF(N694="zákl. přenesená",J694,0)</f>
        <v>0</v>
      </c>
      <c r="BH694" s="228">
        <f>IF(N694="sníž. přenesená",J694,0)</f>
        <v>0</v>
      </c>
      <c r="BI694" s="228">
        <f>IF(N694="nulová",J694,0)</f>
        <v>0</v>
      </c>
      <c r="BJ694" s="20" t="s">
        <v>80</v>
      </c>
      <c r="BK694" s="228">
        <f>ROUND(I694*H694,2)</f>
        <v>0</v>
      </c>
      <c r="BL694" s="20" t="s">
        <v>153</v>
      </c>
      <c r="BM694" s="227" t="s">
        <v>803</v>
      </c>
    </row>
    <row r="695" s="2" customFormat="1">
      <c r="A695" s="41"/>
      <c r="B695" s="42"/>
      <c r="C695" s="43"/>
      <c r="D695" s="229" t="s">
        <v>154</v>
      </c>
      <c r="E695" s="43"/>
      <c r="F695" s="230" t="s">
        <v>802</v>
      </c>
      <c r="G695" s="43"/>
      <c r="H695" s="43"/>
      <c r="I695" s="231"/>
      <c r="J695" s="43"/>
      <c r="K695" s="43"/>
      <c r="L695" s="47"/>
      <c r="M695" s="232"/>
      <c r="N695" s="233"/>
      <c r="O695" s="87"/>
      <c r="P695" s="87"/>
      <c r="Q695" s="87"/>
      <c r="R695" s="87"/>
      <c r="S695" s="87"/>
      <c r="T695" s="88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T695" s="20" t="s">
        <v>154</v>
      </c>
      <c r="AU695" s="20" t="s">
        <v>86</v>
      </c>
    </row>
    <row r="696" s="13" customFormat="1">
      <c r="A696" s="13"/>
      <c r="B696" s="236"/>
      <c r="C696" s="237"/>
      <c r="D696" s="229" t="s">
        <v>157</v>
      </c>
      <c r="E696" s="238" t="s">
        <v>19</v>
      </c>
      <c r="F696" s="239" t="s">
        <v>804</v>
      </c>
      <c r="G696" s="237"/>
      <c r="H696" s="240">
        <v>15</v>
      </c>
      <c r="I696" s="241"/>
      <c r="J696" s="237"/>
      <c r="K696" s="237"/>
      <c r="L696" s="242"/>
      <c r="M696" s="243"/>
      <c r="N696" s="244"/>
      <c r="O696" s="244"/>
      <c r="P696" s="244"/>
      <c r="Q696" s="244"/>
      <c r="R696" s="244"/>
      <c r="S696" s="244"/>
      <c r="T696" s="245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46" t="s">
        <v>157</v>
      </c>
      <c r="AU696" s="246" t="s">
        <v>86</v>
      </c>
      <c r="AV696" s="13" t="s">
        <v>86</v>
      </c>
      <c r="AW696" s="13" t="s">
        <v>33</v>
      </c>
      <c r="AX696" s="13" t="s">
        <v>73</v>
      </c>
      <c r="AY696" s="246" t="s">
        <v>146</v>
      </c>
    </row>
    <row r="697" s="14" customFormat="1">
      <c r="A697" s="14"/>
      <c r="B697" s="247"/>
      <c r="C697" s="248"/>
      <c r="D697" s="229" t="s">
        <v>157</v>
      </c>
      <c r="E697" s="249" t="s">
        <v>19</v>
      </c>
      <c r="F697" s="250" t="s">
        <v>805</v>
      </c>
      <c r="G697" s="248"/>
      <c r="H697" s="249" t="s">
        <v>19</v>
      </c>
      <c r="I697" s="251"/>
      <c r="J697" s="248"/>
      <c r="K697" s="248"/>
      <c r="L697" s="252"/>
      <c r="M697" s="253"/>
      <c r="N697" s="254"/>
      <c r="O697" s="254"/>
      <c r="P697" s="254"/>
      <c r="Q697" s="254"/>
      <c r="R697" s="254"/>
      <c r="S697" s="254"/>
      <c r="T697" s="255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56" t="s">
        <v>157</v>
      </c>
      <c r="AU697" s="256" t="s">
        <v>86</v>
      </c>
      <c r="AV697" s="14" t="s">
        <v>80</v>
      </c>
      <c r="AW697" s="14" t="s">
        <v>33</v>
      </c>
      <c r="AX697" s="14" t="s">
        <v>73</v>
      </c>
      <c r="AY697" s="256" t="s">
        <v>146</v>
      </c>
    </row>
    <row r="698" s="15" customFormat="1">
      <c r="A698" s="15"/>
      <c r="B698" s="257"/>
      <c r="C698" s="258"/>
      <c r="D698" s="229" t="s">
        <v>157</v>
      </c>
      <c r="E698" s="259" t="s">
        <v>19</v>
      </c>
      <c r="F698" s="260" t="s">
        <v>161</v>
      </c>
      <c r="G698" s="258"/>
      <c r="H698" s="261">
        <v>15</v>
      </c>
      <c r="I698" s="262"/>
      <c r="J698" s="258"/>
      <c r="K698" s="258"/>
      <c r="L698" s="263"/>
      <c r="M698" s="264"/>
      <c r="N698" s="265"/>
      <c r="O698" s="265"/>
      <c r="P698" s="265"/>
      <c r="Q698" s="265"/>
      <c r="R698" s="265"/>
      <c r="S698" s="265"/>
      <c r="T698" s="266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T698" s="267" t="s">
        <v>157</v>
      </c>
      <c r="AU698" s="267" t="s">
        <v>86</v>
      </c>
      <c r="AV698" s="15" t="s">
        <v>153</v>
      </c>
      <c r="AW698" s="15" t="s">
        <v>33</v>
      </c>
      <c r="AX698" s="15" t="s">
        <v>80</v>
      </c>
      <c r="AY698" s="267" t="s">
        <v>146</v>
      </c>
    </row>
    <row r="699" s="2" customFormat="1" ht="24.15" customHeight="1">
      <c r="A699" s="41"/>
      <c r="B699" s="42"/>
      <c r="C699" s="216" t="s">
        <v>507</v>
      </c>
      <c r="D699" s="216" t="s">
        <v>148</v>
      </c>
      <c r="E699" s="217" t="s">
        <v>806</v>
      </c>
      <c r="F699" s="218" t="s">
        <v>807</v>
      </c>
      <c r="G699" s="219" t="s">
        <v>179</v>
      </c>
      <c r="H699" s="220">
        <v>170.5</v>
      </c>
      <c r="I699" s="221"/>
      <c r="J699" s="222">
        <f>ROUND(I699*H699,2)</f>
        <v>0</v>
      </c>
      <c r="K699" s="218" t="s">
        <v>152</v>
      </c>
      <c r="L699" s="47"/>
      <c r="M699" s="223" t="s">
        <v>19</v>
      </c>
      <c r="N699" s="224" t="s">
        <v>44</v>
      </c>
      <c r="O699" s="87"/>
      <c r="P699" s="225">
        <f>O699*H699</f>
        <v>0</v>
      </c>
      <c r="Q699" s="225">
        <v>0</v>
      </c>
      <c r="R699" s="225">
        <f>Q699*H699</f>
        <v>0</v>
      </c>
      <c r="S699" s="225">
        <v>0</v>
      </c>
      <c r="T699" s="226">
        <f>S699*H699</f>
        <v>0</v>
      </c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R699" s="227" t="s">
        <v>153</v>
      </c>
      <c r="AT699" s="227" t="s">
        <v>148</v>
      </c>
      <c r="AU699" s="227" t="s">
        <v>86</v>
      </c>
      <c r="AY699" s="20" t="s">
        <v>146</v>
      </c>
      <c r="BE699" s="228">
        <f>IF(N699="základní",J699,0)</f>
        <v>0</v>
      </c>
      <c r="BF699" s="228">
        <f>IF(N699="snížená",J699,0)</f>
        <v>0</v>
      </c>
      <c r="BG699" s="228">
        <f>IF(N699="zákl. přenesená",J699,0)</f>
        <v>0</v>
      </c>
      <c r="BH699" s="228">
        <f>IF(N699="sníž. přenesená",J699,0)</f>
        <v>0</v>
      </c>
      <c r="BI699" s="228">
        <f>IF(N699="nulová",J699,0)</f>
        <v>0</v>
      </c>
      <c r="BJ699" s="20" t="s">
        <v>80</v>
      </c>
      <c r="BK699" s="228">
        <f>ROUND(I699*H699,2)</f>
        <v>0</v>
      </c>
      <c r="BL699" s="20" t="s">
        <v>153</v>
      </c>
      <c r="BM699" s="227" t="s">
        <v>808</v>
      </c>
    </row>
    <row r="700" s="2" customFormat="1">
      <c r="A700" s="41"/>
      <c r="B700" s="42"/>
      <c r="C700" s="43"/>
      <c r="D700" s="229" t="s">
        <v>154</v>
      </c>
      <c r="E700" s="43"/>
      <c r="F700" s="230" t="s">
        <v>807</v>
      </c>
      <c r="G700" s="43"/>
      <c r="H700" s="43"/>
      <c r="I700" s="231"/>
      <c r="J700" s="43"/>
      <c r="K700" s="43"/>
      <c r="L700" s="47"/>
      <c r="M700" s="232"/>
      <c r="N700" s="233"/>
      <c r="O700" s="87"/>
      <c r="P700" s="87"/>
      <c r="Q700" s="87"/>
      <c r="R700" s="87"/>
      <c r="S700" s="87"/>
      <c r="T700" s="88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T700" s="20" t="s">
        <v>154</v>
      </c>
      <c r="AU700" s="20" t="s">
        <v>86</v>
      </c>
    </row>
    <row r="701" s="2" customFormat="1">
      <c r="A701" s="41"/>
      <c r="B701" s="42"/>
      <c r="C701" s="43"/>
      <c r="D701" s="234" t="s">
        <v>155</v>
      </c>
      <c r="E701" s="43"/>
      <c r="F701" s="235" t="s">
        <v>809</v>
      </c>
      <c r="G701" s="43"/>
      <c r="H701" s="43"/>
      <c r="I701" s="231"/>
      <c r="J701" s="43"/>
      <c r="K701" s="43"/>
      <c r="L701" s="47"/>
      <c r="M701" s="232"/>
      <c r="N701" s="233"/>
      <c r="O701" s="87"/>
      <c r="P701" s="87"/>
      <c r="Q701" s="87"/>
      <c r="R701" s="87"/>
      <c r="S701" s="87"/>
      <c r="T701" s="88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T701" s="20" t="s">
        <v>155</v>
      </c>
      <c r="AU701" s="20" t="s">
        <v>86</v>
      </c>
    </row>
    <row r="702" s="13" customFormat="1">
      <c r="A702" s="13"/>
      <c r="B702" s="236"/>
      <c r="C702" s="237"/>
      <c r="D702" s="229" t="s">
        <v>157</v>
      </c>
      <c r="E702" s="238" t="s">
        <v>19</v>
      </c>
      <c r="F702" s="239" t="s">
        <v>810</v>
      </c>
      <c r="G702" s="237"/>
      <c r="H702" s="240">
        <v>170.5</v>
      </c>
      <c r="I702" s="241"/>
      <c r="J702" s="237"/>
      <c r="K702" s="237"/>
      <c r="L702" s="242"/>
      <c r="M702" s="243"/>
      <c r="N702" s="244"/>
      <c r="O702" s="244"/>
      <c r="P702" s="244"/>
      <c r="Q702" s="244"/>
      <c r="R702" s="244"/>
      <c r="S702" s="244"/>
      <c r="T702" s="245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46" t="s">
        <v>157</v>
      </c>
      <c r="AU702" s="246" t="s">
        <v>86</v>
      </c>
      <c r="AV702" s="13" t="s">
        <v>86</v>
      </c>
      <c r="AW702" s="13" t="s">
        <v>33</v>
      </c>
      <c r="AX702" s="13" t="s">
        <v>73</v>
      </c>
      <c r="AY702" s="246" t="s">
        <v>146</v>
      </c>
    </row>
    <row r="703" s="15" customFormat="1">
      <c r="A703" s="15"/>
      <c r="B703" s="257"/>
      <c r="C703" s="258"/>
      <c r="D703" s="229" t="s">
        <v>157</v>
      </c>
      <c r="E703" s="259" t="s">
        <v>19</v>
      </c>
      <c r="F703" s="260" t="s">
        <v>161</v>
      </c>
      <c r="G703" s="258"/>
      <c r="H703" s="261">
        <v>170.5</v>
      </c>
      <c r="I703" s="262"/>
      <c r="J703" s="258"/>
      <c r="K703" s="258"/>
      <c r="L703" s="263"/>
      <c r="M703" s="264"/>
      <c r="N703" s="265"/>
      <c r="O703" s="265"/>
      <c r="P703" s="265"/>
      <c r="Q703" s="265"/>
      <c r="R703" s="265"/>
      <c r="S703" s="265"/>
      <c r="T703" s="266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T703" s="267" t="s">
        <v>157</v>
      </c>
      <c r="AU703" s="267" t="s">
        <v>86</v>
      </c>
      <c r="AV703" s="15" t="s">
        <v>153</v>
      </c>
      <c r="AW703" s="15" t="s">
        <v>33</v>
      </c>
      <c r="AX703" s="15" t="s">
        <v>80</v>
      </c>
      <c r="AY703" s="267" t="s">
        <v>146</v>
      </c>
    </row>
    <row r="704" s="2" customFormat="1" ht="24.15" customHeight="1">
      <c r="A704" s="41"/>
      <c r="B704" s="42"/>
      <c r="C704" s="216" t="s">
        <v>811</v>
      </c>
      <c r="D704" s="216" t="s">
        <v>148</v>
      </c>
      <c r="E704" s="217" t="s">
        <v>812</v>
      </c>
      <c r="F704" s="218" t="s">
        <v>813</v>
      </c>
      <c r="G704" s="219" t="s">
        <v>179</v>
      </c>
      <c r="H704" s="220">
        <v>397.52999999999997</v>
      </c>
      <c r="I704" s="221"/>
      <c r="J704" s="222">
        <f>ROUND(I704*H704,2)</f>
        <v>0</v>
      </c>
      <c r="K704" s="218" t="s">
        <v>152</v>
      </c>
      <c r="L704" s="47"/>
      <c r="M704" s="223" t="s">
        <v>19</v>
      </c>
      <c r="N704" s="224" t="s">
        <v>44</v>
      </c>
      <c r="O704" s="87"/>
      <c r="P704" s="225">
        <f>O704*H704</f>
        <v>0</v>
      </c>
      <c r="Q704" s="225">
        <v>0</v>
      </c>
      <c r="R704" s="225">
        <f>Q704*H704</f>
        <v>0</v>
      </c>
      <c r="S704" s="225">
        <v>0</v>
      </c>
      <c r="T704" s="226">
        <f>S704*H704</f>
        <v>0</v>
      </c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R704" s="227" t="s">
        <v>153</v>
      </c>
      <c r="AT704" s="227" t="s">
        <v>148</v>
      </c>
      <c r="AU704" s="227" t="s">
        <v>86</v>
      </c>
      <c r="AY704" s="20" t="s">
        <v>146</v>
      </c>
      <c r="BE704" s="228">
        <f>IF(N704="základní",J704,0)</f>
        <v>0</v>
      </c>
      <c r="BF704" s="228">
        <f>IF(N704="snížená",J704,0)</f>
        <v>0</v>
      </c>
      <c r="BG704" s="228">
        <f>IF(N704="zákl. přenesená",J704,0)</f>
        <v>0</v>
      </c>
      <c r="BH704" s="228">
        <f>IF(N704="sníž. přenesená",J704,0)</f>
        <v>0</v>
      </c>
      <c r="BI704" s="228">
        <f>IF(N704="nulová",J704,0)</f>
        <v>0</v>
      </c>
      <c r="BJ704" s="20" t="s">
        <v>80</v>
      </c>
      <c r="BK704" s="228">
        <f>ROUND(I704*H704,2)</f>
        <v>0</v>
      </c>
      <c r="BL704" s="20" t="s">
        <v>153</v>
      </c>
      <c r="BM704" s="227" t="s">
        <v>814</v>
      </c>
    </row>
    <row r="705" s="2" customFormat="1">
      <c r="A705" s="41"/>
      <c r="B705" s="42"/>
      <c r="C705" s="43"/>
      <c r="D705" s="229" t="s">
        <v>154</v>
      </c>
      <c r="E705" s="43"/>
      <c r="F705" s="230" t="s">
        <v>813</v>
      </c>
      <c r="G705" s="43"/>
      <c r="H705" s="43"/>
      <c r="I705" s="231"/>
      <c r="J705" s="43"/>
      <c r="K705" s="43"/>
      <c r="L705" s="47"/>
      <c r="M705" s="232"/>
      <c r="N705" s="233"/>
      <c r="O705" s="87"/>
      <c r="P705" s="87"/>
      <c r="Q705" s="87"/>
      <c r="R705" s="87"/>
      <c r="S705" s="87"/>
      <c r="T705" s="88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T705" s="20" t="s">
        <v>154</v>
      </c>
      <c r="AU705" s="20" t="s">
        <v>86</v>
      </c>
    </row>
    <row r="706" s="2" customFormat="1">
      <c r="A706" s="41"/>
      <c r="B706" s="42"/>
      <c r="C706" s="43"/>
      <c r="D706" s="234" t="s">
        <v>155</v>
      </c>
      <c r="E706" s="43"/>
      <c r="F706" s="235" t="s">
        <v>815</v>
      </c>
      <c r="G706" s="43"/>
      <c r="H706" s="43"/>
      <c r="I706" s="231"/>
      <c r="J706" s="43"/>
      <c r="K706" s="43"/>
      <c r="L706" s="47"/>
      <c r="M706" s="232"/>
      <c r="N706" s="233"/>
      <c r="O706" s="87"/>
      <c r="P706" s="87"/>
      <c r="Q706" s="87"/>
      <c r="R706" s="87"/>
      <c r="S706" s="87"/>
      <c r="T706" s="88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T706" s="20" t="s">
        <v>155</v>
      </c>
      <c r="AU706" s="20" t="s">
        <v>86</v>
      </c>
    </row>
    <row r="707" s="13" customFormat="1">
      <c r="A707" s="13"/>
      <c r="B707" s="236"/>
      <c r="C707" s="237"/>
      <c r="D707" s="229" t="s">
        <v>157</v>
      </c>
      <c r="E707" s="238" t="s">
        <v>19</v>
      </c>
      <c r="F707" s="239" t="s">
        <v>816</v>
      </c>
      <c r="G707" s="237"/>
      <c r="H707" s="240">
        <v>397.52999999999997</v>
      </c>
      <c r="I707" s="241"/>
      <c r="J707" s="237"/>
      <c r="K707" s="237"/>
      <c r="L707" s="242"/>
      <c r="M707" s="243"/>
      <c r="N707" s="244"/>
      <c r="O707" s="244"/>
      <c r="P707" s="244"/>
      <c r="Q707" s="244"/>
      <c r="R707" s="244"/>
      <c r="S707" s="244"/>
      <c r="T707" s="245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46" t="s">
        <v>157</v>
      </c>
      <c r="AU707" s="246" t="s">
        <v>86</v>
      </c>
      <c r="AV707" s="13" t="s">
        <v>86</v>
      </c>
      <c r="AW707" s="13" t="s">
        <v>33</v>
      </c>
      <c r="AX707" s="13" t="s">
        <v>73</v>
      </c>
      <c r="AY707" s="246" t="s">
        <v>146</v>
      </c>
    </row>
    <row r="708" s="15" customFormat="1">
      <c r="A708" s="15"/>
      <c r="B708" s="257"/>
      <c r="C708" s="258"/>
      <c r="D708" s="229" t="s">
        <v>157</v>
      </c>
      <c r="E708" s="259" t="s">
        <v>19</v>
      </c>
      <c r="F708" s="260" t="s">
        <v>161</v>
      </c>
      <c r="G708" s="258"/>
      <c r="H708" s="261">
        <v>397.52999999999997</v>
      </c>
      <c r="I708" s="262"/>
      <c r="J708" s="258"/>
      <c r="K708" s="258"/>
      <c r="L708" s="263"/>
      <c r="M708" s="264"/>
      <c r="N708" s="265"/>
      <c r="O708" s="265"/>
      <c r="P708" s="265"/>
      <c r="Q708" s="265"/>
      <c r="R708" s="265"/>
      <c r="S708" s="265"/>
      <c r="T708" s="266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T708" s="267" t="s">
        <v>157</v>
      </c>
      <c r="AU708" s="267" t="s">
        <v>86</v>
      </c>
      <c r="AV708" s="15" t="s">
        <v>153</v>
      </c>
      <c r="AW708" s="15" t="s">
        <v>33</v>
      </c>
      <c r="AX708" s="15" t="s">
        <v>80</v>
      </c>
      <c r="AY708" s="267" t="s">
        <v>146</v>
      </c>
    </row>
    <row r="709" s="2" customFormat="1" ht="24.15" customHeight="1">
      <c r="A709" s="41"/>
      <c r="B709" s="42"/>
      <c r="C709" s="216" t="s">
        <v>514</v>
      </c>
      <c r="D709" s="216" t="s">
        <v>148</v>
      </c>
      <c r="E709" s="217" t="s">
        <v>817</v>
      </c>
      <c r="F709" s="218" t="s">
        <v>818</v>
      </c>
      <c r="G709" s="219" t="s">
        <v>179</v>
      </c>
      <c r="H709" s="220">
        <v>1083.7000000000001</v>
      </c>
      <c r="I709" s="221"/>
      <c r="J709" s="222">
        <f>ROUND(I709*H709,2)</f>
        <v>0</v>
      </c>
      <c r="K709" s="218" t="s">
        <v>152</v>
      </c>
      <c r="L709" s="47"/>
      <c r="M709" s="223" t="s">
        <v>19</v>
      </c>
      <c r="N709" s="224" t="s">
        <v>44</v>
      </c>
      <c r="O709" s="87"/>
      <c r="P709" s="225">
        <f>O709*H709</f>
        <v>0</v>
      </c>
      <c r="Q709" s="225">
        <v>0</v>
      </c>
      <c r="R709" s="225">
        <f>Q709*H709</f>
        <v>0</v>
      </c>
      <c r="S709" s="225">
        <v>0</v>
      </c>
      <c r="T709" s="226">
        <f>S709*H709</f>
        <v>0</v>
      </c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R709" s="227" t="s">
        <v>153</v>
      </c>
      <c r="AT709" s="227" t="s">
        <v>148</v>
      </c>
      <c r="AU709" s="227" t="s">
        <v>86</v>
      </c>
      <c r="AY709" s="20" t="s">
        <v>146</v>
      </c>
      <c r="BE709" s="228">
        <f>IF(N709="základní",J709,0)</f>
        <v>0</v>
      </c>
      <c r="BF709" s="228">
        <f>IF(N709="snížená",J709,0)</f>
        <v>0</v>
      </c>
      <c r="BG709" s="228">
        <f>IF(N709="zákl. přenesená",J709,0)</f>
        <v>0</v>
      </c>
      <c r="BH709" s="228">
        <f>IF(N709="sníž. přenesená",J709,0)</f>
        <v>0</v>
      </c>
      <c r="BI709" s="228">
        <f>IF(N709="nulová",J709,0)</f>
        <v>0</v>
      </c>
      <c r="BJ709" s="20" t="s">
        <v>80</v>
      </c>
      <c r="BK709" s="228">
        <f>ROUND(I709*H709,2)</f>
        <v>0</v>
      </c>
      <c r="BL709" s="20" t="s">
        <v>153</v>
      </c>
      <c r="BM709" s="227" t="s">
        <v>819</v>
      </c>
    </row>
    <row r="710" s="2" customFormat="1">
      <c r="A710" s="41"/>
      <c r="B710" s="42"/>
      <c r="C710" s="43"/>
      <c r="D710" s="229" t="s">
        <v>154</v>
      </c>
      <c r="E710" s="43"/>
      <c r="F710" s="230" t="s">
        <v>818</v>
      </c>
      <c r="G710" s="43"/>
      <c r="H710" s="43"/>
      <c r="I710" s="231"/>
      <c r="J710" s="43"/>
      <c r="K710" s="43"/>
      <c r="L710" s="47"/>
      <c r="M710" s="232"/>
      <c r="N710" s="233"/>
      <c r="O710" s="87"/>
      <c r="P710" s="87"/>
      <c r="Q710" s="87"/>
      <c r="R710" s="87"/>
      <c r="S710" s="87"/>
      <c r="T710" s="88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T710" s="20" t="s">
        <v>154</v>
      </c>
      <c r="AU710" s="20" t="s">
        <v>86</v>
      </c>
    </row>
    <row r="711" s="2" customFormat="1">
      <c r="A711" s="41"/>
      <c r="B711" s="42"/>
      <c r="C711" s="43"/>
      <c r="D711" s="234" t="s">
        <v>155</v>
      </c>
      <c r="E711" s="43"/>
      <c r="F711" s="235" t="s">
        <v>820</v>
      </c>
      <c r="G711" s="43"/>
      <c r="H711" s="43"/>
      <c r="I711" s="231"/>
      <c r="J711" s="43"/>
      <c r="K711" s="43"/>
      <c r="L711" s="47"/>
      <c r="M711" s="232"/>
      <c r="N711" s="233"/>
      <c r="O711" s="87"/>
      <c r="P711" s="87"/>
      <c r="Q711" s="87"/>
      <c r="R711" s="87"/>
      <c r="S711" s="87"/>
      <c r="T711" s="88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T711" s="20" t="s">
        <v>155</v>
      </c>
      <c r="AU711" s="20" t="s">
        <v>86</v>
      </c>
    </row>
    <row r="712" s="13" customFormat="1">
      <c r="A712" s="13"/>
      <c r="B712" s="236"/>
      <c r="C712" s="237"/>
      <c r="D712" s="229" t="s">
        <v>157</v>
      </c>
      <c r="E712" s="238" t="s">
        <v>19</v>
      </c>
      <c r="F712" s="239" t="s">
        <v>821</v>
      </c>
      <c r="G712" s="237"/>
      <c r="H712" s="240">
        <v>1083.7000000000001</v>
      </c>
      <c r="I712" s="241"/>
      <c r="J712" s="237"/>
      <c r="K712" s="237"/>
      <c r="L712" s="242"/>
      <c r="M712" s="243"/>
      <c r="N712" s="244"/>
      <c r="O712" s="244"/>
      <c r="P712" s="244"/>
      <c r="Q712" s="244"/>
      <c r="R712" s="244"/>
      <c r="S712" s="244"/>
      <c r="T712" s="245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T712" s="246" t="s">
        <v>157</v>
      </c>
      <c r="AU712" s="246" t="s">
        <v>86</v>
      </c>
      <c r="AV712" s="13" t="s">
        <v>86</v>
      </c>
      <c r="AW712" s="13" t="s">
        <v>33</v>
      </c>
      <c r="AX712" s="13" t="s">
        <v>73</v>
      </c>
      <c r="AY712" s="246" t="s">
        <v>146</v>
      </c>
    </row>
    <row r="713" s="15" customFormat="1">
      <c r="A713" s="15"/>
      <c r="B713" s="257"/>
      <c r="C713" s="258"/>
      <c r="D713" s="229" t="s">
        <v>157</v>
      </c>
      <c r="E713" s="259" t="s">
        <v>19</v>
      </c>
      <c r="F713" s="260" t="s">
        <v>161</v>
      </c>
      <c r="G713" s="258"/>
      <c r="H713" s="261">
        <v>1083.7000000000001</v>
      </c>
      <c r="I713" s="262"/>
      <c r="J713" s="258"/>
      <c r="K713" s="258"/>
      <c r="L713" s="263"/>
      <c r="M713" s="264"/>
      <c r="N713" s="265"/>
      <c r="O713" s="265"/>
      <c r="P713" s="265"/>
      <c r="Q713" s="265"/>
      <c r="R713" s="265"/>
      <c r="S713" s="265"/>
      <c r="T713" s="266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T713" s="267" t="s">
        <v>157</v>
      </c>
      <c r="AU713" s="267" t="s">
        <v>86</v>
      </c>
      <c r="AV713" s="15" t="s">
        <v>153</v>
      </c>
      <c r="AW713" s="15" t="s">
        <v>33</v>
      </c>
      <c r="AX713" s="15" t="s">
        <v>80</v>
      </c>
      <c r="AY713" s="267" t="s">
        <v>146</v>
      </c>
    </row>
    <row r="714" s="2" customFormat="1" ht="24.15" customHeight="1">
      <c r="A714" s="41"/>
      <c r="B714" s="42"/>
      <c r="C714" s="216" t="s">
        <v>822</v>
      </c>
      <c r="D714" s="216" t="s">
        <v>148</v>
      </c>
      <c r="E714" s="217" t="s">
        <v>823</v>
      </c>
      <c r="F714" s="218" t="s">
        <v>824</v>
      </c>
      <c r="G714" s="219" t="s">
        <v>179</v>
      </c>
      <c r="H714" s="220">
        <v>24.100000000000001</v>
      </c>
      <c r="I714" s="221"/>
      <c r="J714" s="222">
        <f>ROUND(I714*H714,2)</f>
        <v>0</v>
      </c>
      <c r="K714" s="218" t="s">
        <v>152</v>
      </c>
      <c r="L714" s="47"/>
      <c r="M714" s="223" t="s">
        <v>19</v>
      </c>
      <c r="N714" s="224" t="s">
        <v>44</v>
      </c>
      <c r="O714" s="87"/>
      <c r="P714" s="225">
        <f>O714*H714</f>
        <v>0</v>
      </c>
      <c r="Q714" s="225">
        <v>0</v>
      </c>
      <c r="R714" s="225">
        <f>Q714*H714</f>
        <v>0</v>
      </c>
      <c r="S714" s="225">
        <v>0</v>
      </c>
      <c r="T714" s="226">
        <f>S714*H714</f>
        <v>0</v>
      </c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R714" s="227" t="s">
        <v>153</v>
      </c>
      <c r="AT714" s="227" t="s">
        <v>148</v>
      </c>
      <c r="AU714" s="227" t="s">
        <v>86</v>
      </c>
      <c r="AY714" s="20" t="s">
        <v>146</v>
      </c>
      <c r="BE714" s="228">
        <f>IF(N714="základní",J714,0)</f>
        <v>0</v>
      </c>
      <c r="BF714" s="228">
        <f>IF(N714="snížená",J714,0)</f>
        <v>0</v>
      </c>
      <c r="BG714" s="228">
        <f>IF(N714="zákl. přenesená",J714,0)</f>
        <v>0</v>
      </c>
      <c r="BH714" s="228">
        <f>IF(N714="sníž. přenesená",J714,0)</f>
        <v>0</v>
      </c>
      <c r="BI714" s="228">
        <f>IF(N714="nulová",J714,0)</f>
        <v>0</v>
      </c>
      <c r="BJ714" s="20" t="s">
        <v>80</v>
      </c>
      <c r="BK714" s="228">
        <f>ROUND(I714*H714,2)</f>
        <v>0</v>
      </c>
      <c r="BL714" s="20" t="s">
        <v>153</v>
      </c>
      <c r="BM714" s="227" t="s">
        <v>825</v>
      </c>
    </row>
    <row r="715" s="2" customFormat="1">
      <c r="A715" s="41"/>
      <c r="B715" s="42"/>
      <c r="C715" s="43"/>
      <c r="D715" s="229" t="s">
        <v>154</v>
      </c>
      <c r="E715" s="43"/>
      <c r="F715" s="230" t="s">
        <v>824</v>
      </c>
      <c r="G715" s="43"/>
      <c r="H715" s="43"/>
      <c r="I715" s="231"/>
      <c r="J715" s="43"/>
      <c r="K715" s="43"/>
      <c r="L715" s="47"/>
      <c r="M715" s="232"/>
      <c r="N715" s="233"/>
      <c r="O715" s="87"/>
      <c r="P715" s="87"/>
      <c r="Q715" s="87"/>
      <c r="R715" s="87"/>
      <c r="S715" s="87"/>
      <c r="T715" s="88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T715" s="20" t="s">
        <v>154</v>
      </c>
      <c r="AU715" s="20" t="s">
        <v>86</v>
      </c>
    </row>
    <row r="716" s="2" customFormat="1">
      <c r="A716" s="41"/>
      <c r="B716" s="42"/>
      <c r="C716" s="43"/>
      <c r="D716" s="234" t="s">
        <v>155</v>
      </c>
      <c r="E716" s="43"/>
      <c r="F716" s="235" t="s">
        <v>826</v>
      </c>
      <c r="G716" s="43"/>
      <c r="H716" s="43"/>
      <c r="I716" s="231"/>
      <c r="J716" s="43"/>
      <c r="K716" s="43"/>
      <c r="L716" s="47"/>
      <c r="M716" s="232"/>
      <c r="N716" s="233"/>
      <c r="O716" s="87"/>
      <c r="P716" s="87"/>
      <c r="Q716" s="87"/>
      <c r="R716" s="87"/>
      <c r="S716" s="87"/>
      <c r="T716" s="88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T716" s="20" t="s">
        <v>155</v>
      </c>
      <c r="AU716" s="20" t="s">
        <v>86</v>
      </c>
    </row>
    <row r="717" s="13" customFormat="1">
      <c r="A717" s="13"/>
      <c r="B717" s="236"/>
      <c r="C717" s="237"/>
      <c r="D717" s="229" t="s">
        <v>157</v>
      </c>
      <c r="E717" s="238" t="s">
        <v>19</v>
      </c>
      <c r="F717" s="239" t="s">
        <v>827</v>
      </c>
      <c r="G717" s="237"/>
      <c r="H717" s="240">
        <v>24.100000000000001</v>
      </c>
      <c r="I717" s="241"/>
      <c r="J717" s="237"/>
      <c r="K717" s="237"/>
      <c r="L717" s="242"/>
      <c r="M717" s="243"/>
      <c r="N717" s="244"/>
      <c r="O717" s="244"/>
      <c r="P717" s="244"/>
      <c r="Q717" s="244"/>
      <c r="R717" s="244"/>
      <c r="S717" s="244"/>
      <c r="T717" s="245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246" t="s">
        <v>157</v>
      </c>
      <c r="AU717" s="246" t="s">
        <v>86</v>
      </c>
      <c r="AV717" s="13" t="s">
        <v>86</v>
      </c>
      <c r="AW717" s="13" t="s">
        <v>33</v>
      </c>
      <c r="AX717" s="13" t="s">
        <v>73</v>
      </c>
      <c r="AY717" s="246" t="s">
        <v>146</v>
      </c>
    </row>
    <row r="718" s="15" customFormat="1">
      <c r="A718" s="15"/>
      <c r="B718" s="257"/>
      <c r="C718" s="258"/>
      <c r="D718" s="229" t="s">
        <v>157</v>
      </c>
      <c r="E718" s="259" t="s">
        <v>19</v>
      </c>
      <c r="F718" s="260" t="s">
        <v>161</v>
      </c>
      <c r="G718" s="258"/>
      <c r="H718" s="261">
        <v>24.100000000000001</v>
      </c>
      <c r="I718" s="262"/>
      <c r="J718" s="258"/>
      <c r="K718" s="258"/>
      <c r="L718" s="263"/>
      <c r="M718" s="264"/>
      <c r="N718" s="265"/>
      <c r="O718" s="265"/>
      <c r="P718" s="265"/>
      <c r="Q718" s="265"/>
      <c r="R718" s="265"/>
      <c r="S718" s="265"/>
      <c r="T718" s="266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T718" s="267" t="s">
        <v>157</v>
      </c>
      <c r="AU718" s="267" t="s">
        <v>86</v>
      </c>
      <c r="AV718" s="15" t="s">
        <v>153</v>
      </c>
      <c r="AW718" s="15" t="s">
        <v>33</v>
      </c>
      <c r="AX718" s="15" t="s">
        <v>80</v>
      </c>
      <c r="AY718" s="267" t="s">
        <v>146</v>
      </c>
    </row>
    <row r="719" s="2" customFormat="1" ht="24.15" customHeight="1">
      <c r="A719" s="41"/>
      <c r="B719" s="42"/>
      <c r="C719" s="216" t="s">
        <v>520</v>
      </c>
      <c r="D719" s="216" t="s">
        <v>148</v>
      </c>
      <c r="E719" s="217" t="s">
        <v>828</v>
      </c>
      <c r="F719" s="218" t="s">
        <v>829</v>
      </c>
      <c r="G719" s="219" t="s">
        <v>151</v>
      </c>
      <c r="H719" s="220">
        <v>22.239999999999998</v>
      </c>
      <c r="I719" s="221"/>
      <c r="J719" s="222">
        <f>ROUND(I719*H719,2)</f>
        <v>0</v>
      </c>
      <c r="K719" s="218" t="s">
        <v>152</v>
      </c>
      <c r="L719" s="47"/>
      <c r="M719" s="223" t="s">
        <v>19</v>
      </c>
      <c r="N719" s="224" t="s">
        <v>44</v>
      </c>
      <c r="O719" s="87"/>
      <c r="P719" s="225">
        <f>O719*H719</f>
        <v>0</v>
      </c>
      <c r="Q719" s="225">
        <v>0</v>
      </c>
      <c r="R719" s="225">
        <f>Q719*H719</f>
        <v>0</v>
      </c>
      <c r="S719" s="225">
        <v>0</v>
      </c>
      <c r="T719" s="226">
        <f>S719*H719</f>
        <v>0</v>
      </c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R719" s="227" t="s">
        <v>153</v>
      </c>
      <c r="AT719" s="227" t="s">
        <v>148</v>
      </c>
      <c r="AU719" s="227" t="s">
        <v>86</v>
      </c>
      <c r="AY719" s="20" t="s">
        <v>146</v>
      </c>
      <c r="BE719" s="228">
        <f>IF(N719="základní",J719,0)</f>
        <v>0</v>
      </c>
      <c r="BF719" s="228">
        <f>IF(N719="snížená",J719,0)</f>
        <v>0</v>
      </c>
      <c r="BG719" s="228">
        <f>IF(N719="zákl. přenesená",J719,0)</f>
        <v>0</v>
      </c>
      <c r="BH719" s="228">
        <f>IF(N719="sníž. přenesená",J719,0)</f>
        <v>0</v>
      </c>
      <c r="BI719" s="228">
        <f>IF(N719="nulová",J719,0)</f>
        <v>0</v>
      </c>
      <c r="BJ719" s="20" t="s">
        <v>80</v>
      </c>
      <c r="BK719" s="228">
        <f>ROUND(I719*H719,2)</f>
        <v>0</v>
      </c>
      <c r="BL719" s="20" t="s">
        <v>153</v>
      </c>
      <c r="BM719" s="227" t="s">
        <v>830</v>
      </c>
    </row>
    <row r="720" s="2" customFormat="1">
      <c r="A720" s="41"/>
      <c r="B720" s="42"/>
      <c r="C720" s="43"/>
      <c r="D720" s="229" t="s">
        <v>154</v>
      </c>
      <c r="E720" s="43"/>
      <c r="F720" s="230" t="s">
        <v>829</v>
      </c>
      <c r="G720" s="43"/>
      <c r="H720" s="43"/>
      <c r="I720" s="231"/>
      <c r="J720" s="43"/>
      <c r="K720" s="43"/>
      <c r="L720" s="47"/>
      <c r="M720" s="232"/>
      <c r="N720" s="233"/>
      <c r="O720" s="87"/>
      <c r="P720" s="87"/>
      <c r="Q720" s="87"/>
      <c r="R720" s="87"/>
      <c r="S720" s="87"/>
      <c r="T720" s="88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T720" s="20" t="s">
        <v>154</v>
      </c>
      <c r="AU720" s="20" t="s">
        <v>86</v>
      </c>
    </row>
    <row r="721" s="2" customFormat="1">
      <c r="A721" s="41"/>
      <c r="B721" s="42"/>
      <c r="C721" s="43"/>
      <c r="D721" s="234" t="s">
        <v>155</v>
      </c>
      <c r="E721" s="43"/>
      <c r="F721" s="235" t="s">
        <v>831</v>
      </c>
      <c r="G721" s="43"/>
      <c r="H721" s="43"/>
      <c r="I721" s="231"/>
      <c r="J721" s="43"/>
      <c r="K721" s="43"/>
      <c r="L721" s="47"/>
      <c r="M721" s="232"/>
      <c r="N721" s="233"/>
      <c r="O721" s="87"/>
      <c r="P721" s="87"/>
      <c r="Q721" s="87"/>
      <c r="R721" s="87"/>
      <c r="S721" s="87"/>
      <c r="T721" s="88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T721" s="20" t="s">
        <v>155</v>
      </c>
      <c r="AU721" s="20" t="s">
        <v>86</v>
      </c>
    </row>
    <row r="722" s="13" customFormat="1">
      <c r="A722" s="13"/>
      <c r="B722" s="236"/>
      <c r="C722" s="237"/>
      <c r="D722" s="229" t="s">
        <v>157</v>
      </c>
      <c r="E722" s="238" t="s">
        <v>19</v>
      </c>
      <c r="F722" s="239" t="s">
        <v>832</v>
      </c>
      <c r="G722" s="237"/>
      <c r="H722" s="240">
        <v>2.7999999999999998</v>
      </c>
      <c r="I722" s="241"/>
      <c r="J722" s="237"/>
      <c r="K722" s="237"/>
      <c r="L722" s="242"/>
      <c r="M722" s="243"/>
      <c r="N722" s="244"/>
      <c r="O722" s="244"/>
      <c r="P722" s="244"/>
      <c r="Q722" s="244"/>
      <c r="R722" s="244"/>
      <c r="S722" s="244"/>
      <c r="T722" s="245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T722" s="246" t="s">
        <v>157</v>
      </c>
      <c r="AU722" s="246" t="s">
        <v>86</v>
      </c>
      <c r="AV722" s="13" t="s">
        <v>86</v>
      </c>
      <c r="AW722" s="13" t="s">
        <v>33</v>
      </c>
      <c r="AX722" s="13" t="s">
        <v>73</v>
      </c>
      <c r="AY722" s="246" t="s">
        <v>146</v>
      </c>
    </row>
    <row r="723" s="13" customFormat="1">
      <c r="A723" s="13"/>
      <c r="B723" s="236"/>
      <c r="C723" s="237"/>
      <c r="D723" s="229" t="s">
        <v>157</v>
      </c>
      <c r="E723" s="238" t="s">
        <v>19</v>
      </c>
      <c r="F723" s="239" t="s">
        <v>833</v>
      </c>
      <c r="G723" s="237"/>
      <c r="H723" s="240">
        <v>19.440000000000001</v>
      </c>
      <c r="I723" s="241"/>
      <c r="J723" s="237"/>
      <c r="K723" s="237"/>
      <c r="L723" s="242"/>
      <c r="M723" s="243"/>
      <c r="N723" s="244"/>
      <c r="O723" s="244"/>
      <c r="P723" s="244"/>
      <c r="Q723" s="244"/>
      <c r="R723" s="244"/>
      <c r="S723" s="244"/>
      <c r="T723" s="245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46" t="s">
        <v>157</v>
      </c>
      <c r="AU723" s="246" t="s">
        <v>86</v>
      </c>
      <c r="AV723" s="13" t="s">
        <v>86</v>
      </c>
      <c r="AW723" s="13" t="s">
        <v>33</v>
      </c>
      <c r="AX723" s="13" t="s">
        <v>73</v>
      </c>
      <c r="AY723" s="246" t="s">
        <v>146</v>
      </c>
    </row>
    <row r="724" s="15" customFormat="1">
      <c r="A724" s="15"/>
      <c r="B724" s="257"/>
      <c r="C724" s="258"/>
      <c r="D724" s="229" t="s">
        <v>157</v>
      </c>
      <c r="E724" s="259" t="s">
        <v>19</v>
      </c>
      <c r="F724" s="260" t="s">
        <v>161</v>
      </c>
      <c r="G724" s="258"/>
      <c r="H724" s="261">
        <v>22.240000000000002</v>
      </c>
      <c r="I724" s="262"/>
      <c r="J724" s="258"/>
      <c r="K724" s="258"/>
      <c r="L724" s="263"/>
      <c r="M724" s="264"/>
      <c r="N724" s="265"/>
      <c r="O724" s="265"/>
      <c r="P724" s="265"/>
      <c r="Q724" s="265"/>
      <c r="R724" s="265"/>
      <c r="S724" s="265"/>
      <c r="T724" s="266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T724" s="267" t="s">
        <v>157</v>
      </c>
      <c r="AU724" s="267" t="s">
        <v>86</v>
      </c>
      <c r="AV724" s="15" t="s">
        <v>153</v>
      </c>
      <c r="AW724" s="15" t="s">
        <v>33</v>
      </c>
      <c r="AX724" s="15" t="s">
        <v>80</v>
      </c>
      <c r="AY724" s="267" t="s">
        <v>146</v>
      </c>
    </row>
    <row r="725" s="2" customFormat="1" ht="16.5" customHeight="1">
      <c r="A725" s="41"/>
      <c r="B725" s="42"/>
      <c r="C725" s="216" t="s">
        <v>834</v>
      </c>
      <c r="D725" s="216" t="s">
        <v>148</v>
      </c>
      <c r="E725" s="217" t="s">
        <v>835</v>
      </c>
      <c r="F725" s="218" t="s">
        <v>836</v>
      </c>
      <c r="G725" s="219" t="s">
        <v>179</v>
      </c>
      <c r="H725" s="220">
        <v>1675.8299999999999</v>
      </c>
      <c r="I725" s="221"/>
      <c r="J725" s="222">
        <f>ROUND(I725*H725,2)</f>
        <v>0</v>
      </c>
      <c r="K725" s="218" t="s">
        <v>152</v>
      </c>
      <c r="L725" s="47"/>
      <c r="M725" s="223" t="s">
        <v>19</v>
      </c>
      <c r="N725" s="224" t="s">
        <v>44</v>
      </c>
      <c r="O725" s="87"/>
      <c r="P725" s="225">
        <f>O725*H725</f>
        <v>0</v>
      </c>
      <c r="Q725" s="225">
        <v>0</v>
      </c>
      <c r="R725" s="225">
        <f>Q725*H725</f>
        <v>0</v>
      </c>
      <c r="S725" s="225">
        <v>0</v>
      </c>
      <c r="T725" s="226">
        <f>S725*H725</f>
        <v>0</v>
      </c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R725" s="227" t="s">
        <v>153</v>
      </c>
      <c r="AT725" s="227" t="s">
        <v>148</v>
      </c>
      <c r="AU725" s="227" t="s">
        <v>86</v>
      </c>
      <c r="AY725" s="20" t="s">
        <v>146</v>
      </c>
      <c r="BE725" s="228">
        <f>IF(N725="základní",J725,0)</f>
        <v>0</v>
      </c>
      <c r="BF725" s="228">
        <f>IF(N725="snížená",J725,0)</f>
        <v>0</v>
      </c>
      <c r="BG725" s="228">
        <f>IF(N725="zákl. přenesená",J725,0)</f>
        <v>0</v>
      </c>
      <c r="BH725" s="228">
        <f>IF(N725="sníž. přenesená",J725,0)</f>
        <v>0</v>
      </c>
      <c r="BI725" s="228">
        <f>IF(N725="nulová",J725,0)</f>
        <v>0</v>
      </c>
      <c r="BJ725" s="20" t="s">
        <v>80</v>
      </c>
      <c r="BK725" s="228">
        <f>ROUND(I725*H725,2)</f>
        <v>0</v>
      </c>
      <c r="BL725" s="20" t="s">
        <v>153</v>
      </c>
      <c r="BM725" s="227" t="s">
        <v>837</v>
      </c>
    </row>
    <row r="726" s="2" customFormat="1">
      <c r="A726" s="41"/>
      <c r="B726" s="42"/>
      <c r="C726" s="43"/>
      <c r="D726" s="229" t="s">
        <v>154</v>
      </c>
      <c r="E726" s="43"/>
      <c r="F726" s="230" t="s">
        <v>836</v>
      </c>
      <c r="G726" s="43"/>
      <c r="H726" s="43"/>
      <c r="I726" s="231"/>
      <c r="J726" s="43"/>
      <c r="K726" s="43"/>
      <c r="L726" s="47"/>
      <c r="M726" s="232"/>
      <c r="N726" s="233"/>
      <c r="O726" s="87"/>
      <c r="P726" s="87"/>
      <c r="Q726" s="87"/>
      <c r="R726" s="87"/>
      <c r="S726" s="87"/>
      <c r="T726" s="88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T726" s="20" t="s">
        <v>154</v>
      </c>
      <c r="AU726" s="20" t="s">
        <v>86</v>
      </c>
    </row>
    <row r="727" s="2" customFormat="1">
      <c r="A727" s="41"/>
      <c r="B727" s="42"/>
      <c r="C727" s="43"/>
      <c r="D727" s="234" t="s">
        <v>155</v>
      </c>
      <c r="E727" s="43"/>
      <c r="F727" s="235" t="s">
        <v>838</v>
      </c>
      <c r="G727" s="43"/>
      <c r="H727" s="43"/>
      <c r="I727" s="231"/>
      <c r="J727" s="43"/>
      <c r="K727" s="43"/>
      <c r="L727" s="47"/>
      <c r="M727" s="232"/>
      <c r="N727" s="233"/>
      <c r="O727" s="87"/>
      <c r="P727" s="87"/>
      <c r="Q727" s="87"/>
      <c r="R727" s="87"/>
      <c r="S727" s="87"/>
      <c r="T727" s="88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T727" s="20" t="s">
        <v>155</v>
      </c>
      <c r="AU727" s="20" t="s">
        <v>86</v>
      </c>
    </row>
    <row r="728" s="13" customFormat="1">
      <c r="A728" s="13"/>
      <c r="B728" s="236"/>
      <c r="C728" s="237"/>
      <c r="D728" s="229" t="s">
        <v>157</v>
      </c>
      <c r="E728" s="238" t="s">
        <v>19</v>
      </c>
      <c r="F728" s="239" t="s">
        <v>839</v>
      </c>
      <c r="G728" s="237"/>
      <c r="H728" s="240">
        <v>1675.8299999999999</v>
      </c>
      <c r="I728" s="241"/>
      <c r="J728" s="237"/>
      <c r="K728" s="237"/>
      <c r="L728" s="242"/>
      <c r="M728" s="243"/>
      <c r="N728" s="244"/>
      <c r="O728" s="244"/>
      <c r="P728" s="244"/>
      <c r="Q728" s="244"/>
      <c r="R728" s="244"/>
      <c r="S728" s="244"/>
      <c r="T728" s="245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46" t="s">
        <v>157</v>
      </c>
      <c r="AU728" s="246" t="s">
        <v>86</v>
      </c>
      <c r="AV728" s="13" t="s">
        <v>86</v>
      </c>
      <c r="AW728" s="13" t="s">
        <v>33</v>
      </c>
      <c r="AX728" s="13" t="s">
        <v>73</v>
      </c>
      <c r="AY728" s="246" t="s">
        <v>146</v>
      </c>
    </row>
    <row r="729" s="15" customFormat="1">
      <c r="A729" s="15"/>
      <c r="B729" s="257"/>
      <c r="C729" s="258"/>
      <c r="D729" s="229" t="s">
        <v>157</v>
      </c>
      <c r="E729" s="259" t="s">
        <v>19</v>
      </c>
      <c r="F729" s="260" t="s">
        <v>161</v>
      </c>
      <c r="G729" s="258"/>
      <c r="H729" s="261">
        <v>1675.8299999999999</v>
      </c>
      <c r="I729" s="262"/>
      <c r="J729" s="258"/>
      <c r="K729" s="258"/>
      <c r="L729" s="263"/>
      <c r="M729" s="264"/>
      <c r="N729" s="265"/>
      <c r="O729" s="265"/>
      <c r="P729" s="265"/>
      <c r="Q729" s="265"/>
      <c r="R729" s="265"/>
      <c r="S729" s="265"/>
      <c r="T729" s="266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T729" s="267" t="s">
        <v>157</v>
      </c>
      <c r="AU729" s="267" t="s">
        <v>86</v>
      </c>
      <c r="AV729" s="15" t="s">
        <v>153</v>
      </c>
      <c r="AW729" s="15" t="s">
        <v>33</v>
      </c>
      <c r="AX729" s="15" t="s">
        <v>80</v>
      </c>
      <c r="AY729" s="267" t="s">
        <v>146</v>
      </c>
    </row>
    <row r="730" s="2" customFormat="1" ht="16.5" customHeight="1">
      <c r="A730" s="41"/>
      <c r="B730" s="42"/>
      <c r="C730" s="216" t="s">
        <v>526</v>
      </c>
      <c r="D730" s="216" t="s">
        <v>148</v>
      </c>
      <c r="E730" s="217" t="s">
        <v>840</v>
      </c>
      <c r="F730" s="218" t="s">
        <v>841</v>
      </c>
      <c r="G730" s="219" t="s">
        <v>151</v>
      </c>
      <c r="H730" s="220">
        <v>22.239999999999998</v>
      </c>
      <c r="I730" s="221"/>
      <c r="J730" s="222">
        <f>ROUND(I730*H730,2)</f>
        <v>0</v>
      </c>
      <c r="K730" s="218" t="s">
        <v>152</v>
      </c>
      <c r="L730" s="47"/>
      <c r="M730" s="223" t="s">
        <v>19</v>
      </c>
      <c r="N730" s="224" t="s">
        <v>44</v>
      </c>
      <c r="O730" s="87"/>
      <c r="P730" s="225">
        <f>O730*H730</f>
        <v>0</v>
      </c>
      <c r="Q730" s="225">
        <v>0</v>
      </c>
      <c r="R730" s="225">
        <f>Q730*H730</f>
        <v>0</v>
      </c>
      <c r="S730" s="225">
        <v>0</v>
      </c>
      <c r="T730" s="226">
        <f>S730*H730</f>
        <v>0</v>
      </c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R730" s="227" t="s">
        <v>153</v>
      </c>
      <c r="AT730" s="227" t="s">
        <v>148</v>
      </c>
      <c r="AU730" s="227" t="s">
        <v>86</v>
      </c>
      <c r="AY730" s="20" t="s">
        <v>146</v>
      </c>
      <c r="BE730" s="228">
        <f>IF(N730="základní",J730,0)</f>
        <v>0</v>
      </c>
      <c r="BF730" s="228">
        <f>IF(N730="snížená",J730,0)</f>
        <v>0</v>
      </c>
      <c r="BG730" s="228">
        <f>IF(N730="zákl. přenesená",J730,0)</f>
        <v>0</v>
      </c>
      <c r="BH730" s="228">
        <f>IF(N730="sníž. přenesená",J730,0)</f>
        <v>0</v>
      </c>
      <c r="BI730" s="228">
        <f>IF(N730="nulová",J730,0)</f>
        <v>0</v>
      </c>
      <c r="BJ730" s="20" t="s">
        <v>80</v>
      </c>
      <c r="BK730" s="228">
        <f>ROUND(I730*H730,2)</f>
        <v>0</v>
      </c>
      <c r="BL730" s="20" t="s">
        <v>153</v>
      </c>
      <c r="BM730" s="227" t="s">
        <v>842</v>
      </c>
    </row>
    <row r="731" s="2" customFormat="1">
      <c r="A731" s="41"/>
      <c r="B731" s="42"/>
      <c r="C731" s="43"/>
      <c r="D731" s="229" t="s">
        <v>154</v>
      </c>
      <c r="E731" s="43"/>
      <c r="F731" s="230" t="s">
        <v>841</v>
      </c>
      <c r="G731" s="43"/>
      <c r="H731" s="43"/>
      <c r="I731" s="231"/>
      <c r="J731" s="43"/>
      <c r="K731" s="43"/>
      <c r="L731" s="47"/>
      <c r="M731" s="232"/>
      <c r="N731" s="233"/>
      <c r="O731" s="87"/>
      <c r="P731" s="87"/>
      <c r="Q731" s="87"/>
      <c r="R731" s="87"/>
      <c r="S731" s="87"/>
      <c r="T731" s="88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T731" s="20" t="s">
        <v>154</v>
      </c>
      <c r="AU731" s="20" t="s">
        <v>86</v>
      </c>
    </row>
    <row r="732" s="2" customFormat="1">
      <c r="A732" s="41"/>
      <c r="B732" s="42"/>
      <c r="C732" s="43"/>
      <c r="D732" s="234" t="s">
        <v>155</v>
      </c>
      <c r="E732" s="43"/>
      <c r="F732" s="235" t="s">
        <v>843</v>
      </c>
      <c r="G732" s="43"/>
      <c r="H732" s="43"/>
      <c r="I732" s="231"/>
      <c r="J732" s="43"/>
      <c r="K732" s="43"/>
      <c r="L732" s="47"/>
      <c r="M732" s="232"/>
      <c r="N732" s="233"/>
      <c r="O732" s="87"/>
      <c r="P732" s="87"/>
      <c r="Q732" s="87"/>
      <c r="R732" s="87"/>
      <c r="S732" s="87"/>
      <c r="T732" s="88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T732" s="20" t="s">
        <v>155</v>
      </c>
      <c r="AU732" s="20" t="s">
        <v>86</v>
      </c>
    </row>
    <row r="733" s="13" customFormat="1">
      <c r="A733" s="13"/>
      <c r="B733" s="236"/>
      <c r="C733" s="237"/>
      <c r="D733" s="229" t="s">
        <v>157</v>
      </c>
      <c r="E733" s="238" t="s">
        <v>19</v>
      </c>
      <c r="F733" s="239" t="s">
        <v>844</v>
      </c>
      <c r="G733" s="237"/>
      <c r="H733" s="240">
        <v>22.239999999999998</v>
      </c>
      <c r="I733" s="241"/>
      <c r="J733" s="237"/>
      <c r="K733" s="237"/>
      <c r="L733" s="242"/>
      <c r="M733" s="243"/>
      <c r="N733" s="244"/>
      <c r="O733" s="244"/>
      <c r="P733" s="244"/>
      <c r="Q733" s="244"/>
      <c r="R733" s="244"/>
      <c r="S733" s="244"/>
      <c r="T733" s="245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T733" s="246" t="s">
        <v>157</v>
      </c>
      <c r="AU733" s="246" t="s">
        <v>86</v>
      </c>
      <c r="AV733" s="13" t="s">
        <v>86</v>
      </c>
      <c r="AW733" s="13" t="s">
        <v>33</v>
      </c>
      <c r="AX733" s="13" t="s">
        <v>73</v>
      </c>
      <c r="AY733" s="246" t="s">
        <v>146</v>
      </c>
    </row>
    <row r="734" s="15" customFormat="1">
      <c r="A734" s="15"/>
      <c r="B734" s="257"/>
      <c r="C734" s="258"/>
      <c r="D734" s="229" t="s">
        <v>157</v>
      </c>
      <c r="E734" s="259" t="s">
        <v>19</v>
      </c>
      <c r="F734" s="260" t="s">
        <v>161</v>
      </c>
      <c r="G734" s="258"/>
      <c r="H734" s="261">
        <v>22.239999999999998</v>
      </c>
      <c r="I734" s="262"/>
      <c r="J734" s="258"/>
      <c r="K734" s="258"/>
      <c r="L734" s="263"/>
      <c r="M734" s="264"/>
      <c r="N734" s="265"/>
      <c r="O734" s="265"/>
      <c r="P734" s="265"/>
      <c r="Q734" s="265"/>
      <c r="R734" s="265"/>
      <c r="S734" s="265"/>
      <c r="T734" s="266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T734" s="267" t="s">
        <v>157</v>
      </c>
      <c r="AU734" s="267" t="s">
        <v>86</v>
      </c>
      <c r="AV734" s="15" t="s">
        <v>153</v>
      </c>
      <c r="AW734" s="15" t="s">
        <v>33</v>
      </c>
      <c r="AX734" s="15" t="s">
        <v>80</v>
      </c>
      <c r="AY734" s="267" t="s">
        <v>146</v>
      </c>
    </row>
    <row r="735" s="2" customFormat="1" ht="33" customHeight="1">
      <c r="A735" s="41"/>
      <c r="B735" s="42"/>
      <c r="C735" s="216" t="s">
        <v>845</v>
      </c>
      <c r="D735" s="216" t="s">
        <v>148</v>
      </c>
      <c r="E735" s="217" t="s">
        <v>846</v>
      </c>
      <c r="F735" s="218" t="s">
        <v>847</v>
      </c>
      <c r="G735" s="219" t="s">
        <v>179</v>
      </c>
      <c r="H735" s="220">
        <v>114.3</v>
      </c>
      <c r="I735" s="221"/>
      <c r="J735" s="222">
        <f>ROUND(I735*H735,2)</f>
        <v>0</v>
      </c>
      <c r="K735" s="218" t="s">
        <v>152</v>
      </c>
      <c r="L735" s="47"/>
      <c r="M735" s="223" t="s">
        <v>19</v>
      </c>
      <c r="N735" s="224" t="s">
        <v>44</v>
      </c>
      <c r="O735" s="87"/>
      <c r="P735" s="225">
        <f>O735*H735</f>
        <v>0</v>
      </c>
      <c r="Q735" s="225">
        <v>0</v>
      </c>
      <c r="R735" s="225">
        <f>Q735*H735</f>
        <v>0</v>
      </c>
      <c r="S735" s="225">
        <v>0</v>
      </c>
      <c r="T735" s="226">
        <f>S735*H735</f>
        <v>0</v>
      </c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R735" s="227" t="s">
        <v>153</v>
      </c>
      <c r="AT735" s="227" t="s">
        <v>148</v>
      </c>
      <c r="AU735" s="227" t="s">
        <v>86</v>
      </c>
      <c r="AY735" s="20" t="s">
        <v>146</v>
      </c>
      <c r="BE735" s="228">
        <f>IF(N735="základní",J735,0)</f>
        <v>0</v>
      </c>
      <c r="BF735" s="228">
        <f>IF(N735="snížená",J735,0)</f>
        <v>0</v>
      </c>
      <c r="BG735" s="228">
        <f>IF(N735="zákl. přenesená",J735,0)</f>
        <v>0</v>
      </c>
      <c r="BH735" s="228">
        <f>IF(N735="sníž. přenesená",J735,0)</f>
        <v>0</v>
      </c>
      <c r="BI735" s="228">
        <f>IF(N735="nulová",J735,0)</f>
        <v>0</v>
      </c>
      <c r="BJ735" s="20" t="s">
        <v>80</v>
      </c>
      <c r="BK735" s="228">
        <f>ROUND(I735*H735,2)</f>
        <v>0</v>
      </c>
      <c r="BL735" s="20" t="s">
        <v>153</v>
      </c>
      <c r="BM735" s="227" t="s">
        <v>848</v>
      </c>
    </row>
    <row r="736" s="2" customFormat="1">
      <c r="A736" s="41"/>
      <c r="B736" s="42"/>
      <c r="C736" s="43"/>
      <c r="D736" s="229" t="s">
        <v>154</v>
      </c>
      <c r="E736" s="43"/>
      <c r="F736" s="230" t="s">
        <v>847</v>
      </c>
      <c r="G736" s="43"/>
      <c r="H736" s="43"/>
      <c r="I736" s="231"/>
      <c r="J736" s="43"/>
      <c r="K736" s="43"/>
      <c r="L736" s="47"/>
      <c r="M736" s="232"/>
      <c r="N736" s="233"/>
      <c r="O736" s="87"/>
      <c r="P736" s="87"/>
      <c r="Q736" s="87"/>
      <c r="R736" s="87"/>
      <c r="S736" s="87"/>
      <c r="T736" s="88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T736" s="20" t="s">
        <v>154</v>
      </c>
      <c r="AU736" s="20" t="s">
        <v>86</v>
      </c>
    </row>
    <row r="737" s="2" customFormat="1">
      <c r="A737" s="41"/>
      <c r="B737" s="42"/>
      <c r="C737" s="43"/>
      <c r="D737" s="234" t="s">
        <v>155</v>
      </c>
      <c r="E737" s="43"/>
      <c r="F737" s="235" t="s">
        <v>849</v>
      </c>
      <c r="G737" s="43"/>
      <c r="H737" s="43"/>
      <c r="I737" s="231"/>
      <c r="J737" s="43"/>
      <c r="K737" s="43"/>
      <c r="L737" s="47"/>
      <c r="M737" s="232"/>
      <c r="N737" s="233"/>
      <c r="O737" s="87"/>
      <c r="P737" s="87"/>
      <c r="Q737" s="87"/>
      <c r="R737" s="87"/>
      <c r="S737" s="87"/>
      <c r="T737" s="88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T737" s="20" t="s">
        <v>155</v>
      </c>
      <c r="AU737" s="20" t="s">
        <v>86</v>
      </c>
    </row>
    <row r="738" s="13" customFormat="1">
      <c r="A738" s="13"/>
      <c r="B738" s="236"/>
      <c r="C738" s="237"/>
      <c r="D738" s="229" t="s">
        <v>157</v>
      </c>
      <c r="E738" s="238" t="s">
        <v>19</v>
      </c>
      <c r="F738" s="239" t="s">
        <v>850</v>
      </c>
      <c r="G738" s="237"/>
      <c r="H738" s="240">
        <v>114.3</v>
      </c>
      <c r="I738" s="241"/>
      <c r="J738" s="237"/>
      <c r="K738" s="237"/>
      <c r="L738" s="242"/>
      <c r="M738" s="243"/>
      <c r="N738" s="244"/>
      <c r="O738" s="244"/>
      <c r="P738" s="244"/>
      <c r="Q738" s="244"/>
      <c r="R738" s="244"/>
      <c r="S738" s="244"/>
      <c r="T738" s="245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T738" s="246" t="s">
        <v>157</v>
      </c>
      <c r="AU738" s="246" t="s">
        <v>86</v>
      </c>
      <c r="AV738" s="13" t="s">
        <v>86</v>
      </c>
      <c r="AW738" s="13" t="s">
        <v>33</v>
      </c>
      <c r="AX738" s="13" t="s">
        <v>73</v>
      </c>
      <c r="AY738" s="246" t="s">
        <v>146</v>
      </c>
    </row>
    <row r="739" s="14" customFormat="1">
      <c r="A739" s="14"/>
      <c r="B739" s="247"/>
      <c r="C739" s="248"/>
      <c r="D739" s="229" t="s">
        <v>157</v>
      </c>
      <c r="E739" s="249" t="s">
        <v>19</v>
      </c>
      <c r="F739" s="250" t="s">
        <v>851</v>
      </c>
      <c r="G739" s="248"/>
      <c r="H739" s="249" t="s">
        <v>19</v>
      </c>
      <c r="I739" s="251"/>
      <c r="J739" s="248"/>
      <c r="K739" s="248"/>
      <c r="L739" s="252"/>
      <c r="M739" s="253"/>
      <c r="N739" s="254"/>
      <c r="O739" s="254"/>
      <c r="P739" s="254"/>
      <c r="Q739" s="254"/>
      <c r="R739" s="254"/>
      <c r="S739" s="254"/>
      <c r="T739" s="255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T739" s="256" t="s">
        <v>157</v>
      </c>
      <c r="AU739" s="256" t="s">
        <v>86</v>
      </c>
      <c r="AV739" s="14" t="s">
        <v>80</v>
      </c>
      <c r="AW739" s="14" t="s">
        <v>33</v>
      </c>
      <c r="AX739" s="14" t="s">
        <v>73</v>
      </c>
      <c r="AY739" s="256" t="s">
        <v>146</v>
      </c>
    </row>
    <row r="740" s="15" customFormat="1">
      <c r="A740" s="15"/>
      <c r="B740" s="257"/>
      <c r="C740" s="258"/>
      <c r="D740" s="229" t="s">
        <v>157</v>
      </c>
      <c r="E740" s="259" t="s">
        <v>19</v>
      </c>
      <c r="F740" s="260" t="s">
        <v>161</v>
      </c>
      <c r="G740" s="258"/>
      <c r="H740" s="261">
        <v>114.3</v>
      </c>
      <c r="I740" s="262"/>
      <c r="J740" s="258"/>
      <c r="K740" s="258"/>
      <c r="L740" s="263"/>
      <c r="M740" s="264"/>
      <c r="N740" s="265"/>
      <c r="O740" s="265"/>
      <c r="P740" s="265"/>
      <c r="Q740" s="265"/>
      <c r="R740" s="265"/>
      <c r="S740" s="265"/>
      <c r="T740" s="266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T740" s="267" t="s">
        <v>157</v>
      </c>
      <c r="AU740" s="267" t="s">
        <v>86</v>
      </c>
      <c r="AV740" s="15" t="s">
        <v>153</v>
      </c>
      <c r="AW740" s="15" t="s">
        <v>33</v>
      </c>
      <c r="AX740" s="15" t="s">
        <v>80</v>
      </c>
      <c r="AY740" s="267" t="s">
        <v>146</v>
      </c>
    </row>
    <row r="741" s="2" customFormat="1" ht="16.5" customHeight="1">
      <c r="A741" s="41"/>
      <c r="B741" s="42"/>
      <c r="C741" s="279" t="s">
        <v>532</v>
      </c>
      <c r="D741" s="279" t="s">
        <v>325</v>
      </c>
      <c r="E741" s="280" t="s">
        <v>852</v>
      </c>
      <c r="F741" s="281" t="s">
        <v>853</v>
      </c>
      <c r="G741" s="282" t="s">
        <v>179</v>
      </c>
      <c r="H741" s="283">
        <v>114.3</v>
      </c>
      <c r="I741" s="284"/>
      <c r="J741" s="285">
        <f>ROUND(I741*H741,2)</f>
        <v>0</v>
      </c>
      <c r="K741" s="281" t="s">
        <v>152</v>
      </c>
      <c r="L741" s="286"/>
      <c r="M741" s="287" t="s">
        <v>19</v>
      </c>
      <c r="N741" s="288" t="s">
        <v>44</v>
      </c>
      <c r="O741" s="87"/>
      <c r="P741" s="225">
        <f>O741*H741</f>
        <v>0</v>
      </c>
      <c r="Q741" s="225">
        <v>0</v>
      </c>
      <c r="R741" s="225">
        <f>Q741*H741</f>
        <v>0</v>
      </c>
      <c r="S741" s="225">
        <v>0</v>
      </c>
      <c r="T741" s="226">
        <f>S741*H741</f>
        <v>0</v>
      </c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R741" s="227" t="s">
        <v>173</v>
      </c>
      <c r="AT741" s="227" t="s">
        <v>325</v>
      </c>
      <c r="AU741" s="227" t="s">
        <v>86</v>
      </c>
      <c r="AY741" s="20" t="s">
        <v>146</v>
      </c>
      <c r="BE741" s="228">
        <f>IF(N741="základní",J741,0)</f>
        <v>0</v>
      </c>
      <c r="BF741" s="228">
        <f>IF(N741="snížená",J741,0)</f>
        <v>0</v>
      </c>
      <c r="BG741" s="228">
        <f>IF(N741="zákl. přenesená",J741,0)</f>
        <v>0</v>
      </c>
      <c r="BH741" s="228">
        <f>IF(N741="sníž. přenesená",J741,0)</f>
        <v>0</v>
      </c>
      <c r="BI741" s="228">
        <f>IF(N741="nulová",J741,0)</f>
        <v>0</v>
      </c>
      <c r="BJ741" s="20" t="s">
        <v>80</v>
      </c>
      <c r="BK741" s="228">
        <f>ROUND(I741*H741,2)</f>
        <v>0</v>
      </c>
      <c r="BL741" s="20" t="s">
        <v>153</v>
      </c>
      <c r="BM741" s="227" t="s">
        <v>854</v>
      </c>
    </row>
    <row r="742" s="2" customFormat="1">
      <c r="A742" s="41"/>
      <c r="B742" s="42"/>
      <c r="C742" s="43"/>
      <c r="D742" s="229" t="s">
        <v>154</v>
      </c>
      <c r="E742" s="43"/>
      <c r="F742" s="230" t="s">
        <v>853</v>
      </c>
      <c r="G742" s="43"/>
      <c r="H742" s="43"/>
      <c r="I742" s="231"/>
      <c r="J742" s="43"/>
      <c r="K742" s="43"/>
      <c r="L742" s="47"/>
      <c r="M742" s="232"/>
      <c r="N742" s="233"/>
      <c r="O742" s="87"/>
      <c r="P742" s="87"/>
      <c r="Q742" s="87"/>
      <c r="R742" s="87"/>
      <c r="S742" s="87"/>
      <c r="T742" s="88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T742" s="20" t="s">
        <v>154</v>
      </c>
      <c r="AU742" s="20" t="s">
        <v>86</v>
      </c>
    </row>
    <row r="743" s="2" customFormat="1" ht="24.15" customHeight="1">
      <c r="A743" s="41"/>
      <c r="B743" s="42"/>
      <c r="C743" s="216" t="s">
        <v>855</v>
      </c>
      <c r="D743" s="216" t="s">
        <v>148</v>
      </c>
      <c r="E743" s="217" t="s">
        <v>856</v>
      </c>
      <c r="F743" s="218" t="s">
        <v>857</v>
      </c>
      <c r="G743" s="219" t="s">
        <v>179</v>
      </c>
      <c r="H743" s="220">
        <v>60.200000000000003</v>
      </c>
      <c r="I743" s="221"/>
      <c r="J743" s="222">
        <f>ROUND(I743*H743,2)</f>
        <v>0</v>
      </c>
      <c r="K743" s="218" t="s">
        <v>152</v>
      </c>
      <c r="L743" s="47"/>
      <c r="M743" s="223" t="s">
        <v>19</v>
      </c>
      <c r="N743" s="224" t="s">
        <v>44</v>
      </c>
      <c r="O743" s="87"/>
      <c r="P743" s="225">
        <f>O743*H743</f>
        <v>0</v>
      </c>
      <c r="Q743" s="225">
        <v>0</v>
      </c>
      <c r="R743" s="225">
        <f>Q743*H743</f>
        <v>0</v>
      </c>
      <c r="S743" s="225">
        <v>0</v>
      </c>
      <c r="T743" s="226">
        <f>S743*H743</f>
        <v>0</v>
      </c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R743" s="227" t="s">
        <v>153</v>
      </c>
      <c r="AT743" s="227" t="s">
        <v>148</v>
      </c>
      <c r="AU743" s="227" t="s">
        <v>86</v>
      </c>
      <c r="AY743" s="20" t="s">
        <v>146</v>
      </c>
      <c r="BE743" s="228">
        <f>IF(N743="základní",J743,0)</f>
        <v>0</v>
      </c>
      <c r="BF743" s="228">
        <f>IF(N743="snížená",J743,0)</f>
        <v>0</v>
      </c>
      <c r="BG743" s="228">
        <f>IF(N743="zákl. přenesená",J743,0)</f>
        <v>0</v>
      </c>
      <c r="BH743" s="228">
        <f>IF(N743="sníž. přenesená",J743,0)</f>
        <v>0</v>
      </c>
      <c r="BI743" s="228">
        <f>IF(N743="nulová",J743,0)</f>
        <v>0</v>
      </c>
      <c r="BJ743" s="20" t="s">
        <v>80</v>
      </c>
      <c r="BK743" s="228">
        <f>ROUND(I743*H743,2)</f>
        <v>0</v>
      </c>
      <c r="BL743" s="20" t="s">
        <v>153</v>
      </c>
      <c r="BM743" s="227" t="s">
        <v>858</v>
      </c>
    </row>
    <row r="744" s="2" customFormat="1">
      <c r="A744" s="41"/>
      <c r="B744" s="42"/>
      <c r="C744" s="43"/>
      <c r="D744" s="229" t="s">
        <v>154</v>
      </c>
      <c r="E744" s="43"/>
      <c r="F744" s="230" t="s">
        <v>857</v>
      </c>
      <c r="G744" s="43"/>
      <c r="H744" s="43"/>
      <c r="I744" s="231"/>
      <c r="J744" s="43"/>
      <c r="K744" s="43"/>
      <c r="L744" s="47"/>
      <c r="M744" s="232"/>
      <c r="N744" s="233"/>
      <c r="O744" s="87"/>
      <c r="P744" s="87"/>
      <c r="Q744" s="87"/>
      <c r="R744" s="87"/>
      <c r="S744" s="87"/>
      <c r="T744" s="88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T744" s="20" t="s">
        <v>154</v>
      </c>
      <c r="AU744" s="20" t="s">
        <v>86</v>
      </c>
    </row>
    <row r="745" s="2" customFormat="1">
      <c r="A745" s="41"/>
      <c r="B745" s="42"/>
      <c r="C745" s="43"/>
      <c r="D745" s="234" t="s">
        <v>155</v>
      </c>
      <c r="E745" s="43"/>
      <c r="F745" s="235" t="s">
        <v>859</v>
      </c>
      <c r="G745" s="43"/>
      <c r="H745" s="43"/>
      <c r="I745" s="231"/>
      <c r="J745" s="43"/>
      <c r="K745" s="43"/>
      <c r="L745" s="47"/>
      <c r="M745" s="232"/>
      <c r="N745" s="233"/>
      <c r="O745" s="87"/>
      <c r="P745" s="87"/>
      <c r="Q745" s="87"/>
      <c r="R745" s="87"/>
      <c r="S745" s="87"/>
      <c r="T745" s="88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T745" s="20" t="s">
        <v>155</v>
      </c>
      <c r="AU745" s="20" t="s">
        <v>86</v>
      </c>
    </row>
    <row r="746" s="13" customFormat="1">
      <c r="A746" s="13"/>
      <c r="B746" s="236"/>
      <c r="C746" s="237"/>
      <c r="D746" s="229" t="s">
        <v>157</v>
      </c>
      <c r="E746" s="238" t="s">
        <v>19</v>
      </c>
      <c r="F746" s="239" t="s">
        <v>860</v>
      </c>
      <c r="G746" s="237"/>
      <c r="H746" s="240">
        <v>60.200000000000003</v>
      </c>
      <c r="I746" s="241"/>
      <c r="J746" s="237"/>
      <c r="K746" s="237"/>
      <c r="L746" s="242"/>
      <c r="M746" s="243"/>
      <c r="N746" s="244"/>
      <c r="O746" s="244"/>
      <c r="P746" s="244"/>
      <c r="Q746" s="244"/>
      <c r="R746" s="244"/>
      <c r="S746" s="244"/>
      <c r="T746" s="245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T746" s="246" t="s">
        <v>157</v>
      </c>
      <c r="AU746" s="246" t="s">
        <v>86</v>
      </c>
      <c r="AV746" s="13" t="s">
        <v>86</v>
      </c>
      <c r="AW746" s="13" t="s">
        <v>33</v>
      </c>
      <c r="AX746" s="13" t="s">
        <v>73</v>
      </c>
      <c r="AY746" s="246" t="s">
        <v>146</v>
      </c>
    </row>
    <row r="747" s="15" customFormat="1">
      <c r="A747" s="15"/>
      <c r="B747" s="257"/>
      <c r="C747" s="258"/>
      <c r="D747" s="229" t="s">
        <v>157</v>
      </c>
      <c r="E747" s="259" t="s">
        <v>19</v>
      </c>
      <c r="F747" s="260" t="s">
        <v>161</v>
      </c>
      <c r="G747" s="258"/>
      <c r="H747" s="261">
        <v>60.200000000000003</v>
      </c>
      <c r="I747" s="262"/>
      <c r="J747" s="258"/>
      <c r="K747" s="258"/>
      <c r="L747" s="263"/>
      <c r="M747" s="264"/>
      <c r="N747" s="265"/>
      <c r="O747" s="265"/>
      <c r="P747" s="265"/>
      <c r="Q747" s="265"/>
      <c r="R747" s="265"/>
      <c r="S747" s="265"/>
      <c r="T747" s="266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T747" s="267" t="s">
        <v>157</v>
      </c>
      <c r="AU747" s="267" t="s">
        <v>86</v>
      </c>
      <c r="AV747" s="15" t="s">
        <v>153</v>
      </c>
      <c r="AW747" s="15" t="s">
        <v>33</v>
      </c>
      <c r="AX747" s="15" t="s">
        <v>80</v>
      </c>
      <c r="AY747" s="267" t="s">
        <v>146</v>
      </c>
    </row>
    <row r="748" s="2" customFormat="1" ht="24.15" customHeight="1">
      <c r="A748" s="41"/>
      <c r="B748" s="42"/>
      <c r="C748" s="216" t="s">
        <v>537</v>
      </c>
      <c r="D748" s="216" t="s">
        <v>148</v>
      </c>
      <c r="E748" s="217" t="s">
        <v>861</v>
      </c>
      <c r="F748" s="218" t="s">
        <v>862</v>
      </c>
      <c r="G748" s="219" t="s">
        <v>179</v>
      </c>
      <c r="H748" s="220">
        <v>60.200000000000003</v>
      </c>
      <c r="I748" s="221"/>
      <c r="J748" s="222">
        <f>ROUND(I748*H748,2)</f>
        <v>0</v>
      </c>
      <c r="K748" s="218" t="s">
        <v>152</v>
      </c>
      <c r="L748" s="47"/>
      <c r="M748" s="223" t="s">
        <v>19</v>
      </c>
      <c r="N748" s="224" t="s">
        <v>44</v>
      </c>
      <c r="O748" s="87"/>
      <c r="P748" s="225">
        <f>O748*H748</f>
        <v>0</v>
      </c>
      <c r="Q748" s="225">
        <v>0</v>
      </c>
      <c r="R748" s="225">
        <f>Q748*H748</f>
        <v>0</v>
      </c>
      <c r="S748" s="225">
        <v>0</v>
      </c>
      <c r="T748" s="226">
        <f>S748*H748</f>
        <v>0</v>
      </c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R748" s="227" t="s">
        <v>153</v>
      </c>
      <c r="AT748" s="227" t="s">
        <v>148</v>
      </c>
      <c r="AU748" s="227" t="s">
        <v>86</v>
      </c>
      <c r="AY748" s="20" t="s">
        <v>146</v>
      </c>
      <c r="BE748" s="228">
        <f>IF(N748="základní",J748,0)</f>
        <v>0</v>
      </c>
      <c r="BF748" s="228">
        <f>IF(N748="snížená",J748,0)</f>
        <v>0</v>
      </c>
      <c r="BG748" s="228">
        <f>IF(N748="zákl. přenesená",J748,0)</f>
        <v>0</v>
      </c>
      <c r="BH748" s="228">
        <f>IF(N748="sníž. přenesená",J748,0)</f>
        <v>0</v>
      </c>
      <c r="BI748" s="228">
        <f>IF(N748="nulová",J748,0)</f>
        <v>0</v>
      </c>
      <c r="BJ748" s="20" t="s">
        <v>80</v>
      </c>
      <c r="BK748" s="228">
        <f>ROUND(I748*H748,2)</f>
        <v>0</v>
      </c>
      <c r="BL748" s="20" t="s">
        <v>153</v>
      </c>
      <c r="BM748" s="227" t="s">
        <v>863</v>
      </c>
    </row>
    <row r="749" s="2" customFormat="1">
      <c r="A749" s="41"/>
      <c r="B749" s="42"/>
      <c r="C749" s="43"/>
      <c r="D749" s="229" t="s">
        <v>154</v>
      </c>
      <c r="E749" s="43"/>
      <c r="F749" s="230" t="s">
        <v>862</v>
      </c>
      <c r="G749" s="43"/>
      <c r="H749" s="43"/>
      <c r="I749" s="231"/>
      <c r="J749" s="43"/>
      <c r="K749" s="43"/>
      <c r="L749" s="47"/>
      <c r="M749" s="232"/>
      <c r="N749" s="233"/>
      <c r="O749" s="87"/>
      <c r="P749" s="87"/>
      <c r="Q749" s="87"/>
      <c r="R749" s="87"/>
      <c r="S749" s="87"/>
      <c r="T749" s="88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T749" s="20" t="s">
        <v>154</v>
      </c>
      <c r="AU749" s="20" t="s">
        <v>86</v>
      </c>
    </row>
    <row r="750" s="2" customFormat="1">
      <c r="A750" s="41"/>
      <c r="B750" s="42"/>
      <c r="C750" s="43"/>
      <c r="D750" s="234" t="s">
        <v>155</v>
      </c>
      <c r="E750" s="43"/>
      <c r="F750" s="235" t="s">
        <v>864</v>
      </c>
      <c r="G750" s="43"/>
      <c r="H750" s="43"/>
      <c r="I750" s="231"/>
      <c r="J750" s="43"/>
      <c r="K750" s="43"/>
      <c r="L750" s="47"/>
      <c r="M750" s="232"/>
      <c r="N750" s="233"/>
      <c r="O750" s="87"/>
      <c r="P750" s="87"/>
      <c r="Q750" s="87"/>
      <c r="R750" s="87"/>
      <c r="S750" s="87"/>
      <c r="T750" s="88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T750" s="20" t="s">
        <v>155</v>
      </c>
      <c r="AU750" s="20" t="s">
        <v>86</v>
      </c>
    </row>
    <row r="751" s="13" customFormat="1">
      <c r="A751" s="13"/>
      <c r="B751" s="236"/>
      <c r="C751" s="237"/>
      <c r="D751" s="229" t="s">
        <v>157</v>
      </c>
      <c r="E751" s="238" t="s">
        <v>19</v>
      </c>
      <c r="F751" s="239" t="s">
        <v>860</v>
      </c>
      <c r="G751" s="237"/>
      <c r="H751" s="240">
        <v>60.200000000000003</v>
      </c>
      <c r="I751" s="241"/>
      <c r="J751" s="237"/>
      <c r="K751" s="237"/>
      <c r="L751" s="242"/>
      <c r="M751" s="243"/>
      <c r="N751" s="244"/>
      <c r="O751" s="244"/>
      <c r="P751" s="244"/>
      <c r="Q751" s="244"/>
      <c r="R751" s="244"/>
      <c r="S751" s="244"/>
      <c r="T751" s="245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46" t="s">
        <v>157</v>
      </c>
      <c r="AU751" s="246" t="s">
        <v>86</v>
      </c>
      <c r="AV751" s="13" t="s">
        <v>86</v>
      </c>
      <c r="AW751" s="13" t="s">
        <v>33</v>
      </c>
      <c r="AX751" s="13" t="s">
        <v>73</v>
      </c>
      <c r="AY751" s="246" t="s">
        <v>146</v>
      </c>
    </row>
    <row r="752" s="15" customFormat="1">
      <c r="A752" s="15"/>
      <c r="B752" s="257"/>
      <c r="C752" s="258"/>
      <c r="D752" s="229" t="s">
        <v>157</v>
      </c>
      <c r="E752" s="259" t="s">
        <v>19</v>
      </c>
      <c r="F752" s="260" t="s">
        <v>161</v>
      </c>
      <c r="G752" s="258"/>
      <c r="H752" s="261">
        <v>60.200000000000003</v>
      </c>
      <c r="I752" s="262"/>
      <c r="J752" s="258"/>
      <c r="K752" s="258"/>
      <c r="L752" s="263"/>
      <c r="M752" s="264"/>
      <c r="N752" s="265"/>
      <c r="O752" s="265"/>
      <c r="P752" s="265"/>
      <c r="Q752" s="265"/>
      <c r="R752" s="265"/>
      <c r="S752" s="265"/>
      <c r="T752" s="266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T752" s="267" t="s">
        <v>157</v>
      </c>
      <c r="AU752" s="267" t="s">
        <v>86</v>
      </c>
      <c r="AV752" s="15" t="s">
        <v>153</v>
      </c>
      <c r="AW752" s="15" t="s">
        <v>33</v>
      </c>
      <c r="AX752" s="15" t="s">
        <v>80</v>
      </c>
      <c r="AY752" s="267" t="s">
        <v>146</v>
      </c>
    </row>
    <row r="753" s="2" customFormat="1" ht="24.15" customHeight="1">
      <c r="A753" s="41"/>
      <c r="B753" s="42"/>
      <c r="C753" s="216" t="s">
        <v>865</v>
      </c>
      <c r="D753" s="216" t="s">
        <v>148</v>
      </c>
      <c r="E753" s="217" t="s">
        <v>866</v>
      </c>
      <c r="F753" s="218" t="s">
        <v>867</v>
      </c>
      <c r="G753" s="219" t="s">
        <v>496</v>
      </c>
      <c r="H753" s="220">
        <v>1</v>
      </c>
      <c r="I753" s="221"/>
      <c r="J753" s="222">
        <f>ROUND(I753*H753,2)</f>
        <v>0</v>
      </c>
      <c r="K753" s="218" t="s">
        <v>152</v>
      </c>
      <c r="L753" s="47"/>
      <c r="M753" s="223" t="s">
        <v>19</v>
      </c>
      <c r="N753" s="224" t="s">
        <v>44</v>
      </c>
      <c r="O753" s="87"/>
      <c r="P753" s="225">
        <f>O753*H753</f>
        <v>0</v>
      </c>
      <c r="Q753" s="225">
        <v>0</v>
      </c>
      <c r="R753" s="225">
        <f>Q753*H753</f>
        <v>0</v>
      </c>
      <c r="S753" s="225">
        <v>0</v>
      </c>
      <c r="T753" s="226">
        <f>S753*H753</f>
        <v>0</v>
      </c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R753" s="227" t="s">
        <v>153</v>
      </c>
      <c r="AT753" s="227" t="s">
        <v>148</v>
      </c>
      <c r="AU753" s="227" t="s">
        <v>86</v>
      </c>
      <c r="AY753" s="20" t="s">
        <v>146</v>
      </c>
      <c r="BE753" s="228">
        <f>IF(N753="základní",J753,0)</f>
        <v>0</v>
      </c>
      <c r="BF753" s="228">
        <f>IF(N753="snížená",J753,0)</f>
        <v>0</v>
      </c>
      <c r="BG753" s="228">
        <f>IF(N753="zákl. přenesená",J753,0)</f>
        <v>0</v>
      </c>
      <c r="BH753" s="228">
        <f>IF(N753="sníž. přenesená",J753,0)</f>
        <v>0</v>
      </c>
      <c r="BI753" s="228">
        <f>IF(N753="nulová",J753,0)</f>
        <v>0</v>
      </c>
      <c r="BJ753" s="20" t="s">
        <v>80</v>
      </c>
      <c r="BK753" s="228">
        <f>ROUND(I753*H753,2)</f>
        <v>0</v>
      </c>
      <c r="BL753" s="20" t="s">
        <v>153</v>
      </c>
      <c r="BM753" s="227" t="s">
        <v>868</v>
      </c>
    </row>
    <row r="754" s="2" customFormat="1">
      <c r="A754" s="41"/>
      <c r="B754" s="42"/>
      <c r="C754" s="43"/>
      <c r="D754" s="229" t="s">
        <v>154</v>
      </c>
      <c r="E754" s="43"/>
      <c r="F754" s="230" t="s">
        <v>867</v>
      </c>
      <c r="G754" s="43"/>
      <c r="H754" s="43"/>
      <c r="I754" s="231"/>
      <c r="J754" s="43"/>
      <c r="K754" s="43"/>
      <c r="L754" s="47"/>
      <c r="M754" s="232"/>
      <c r="N754" s="233"/>
      <c r="O754" s="87"/>
      <c r="P754" s="87"/>
      <c r="Q754" s="87"/>
      <c r="R754" s="87"/>
      <c r="S754" s="87"/>
      <c r="T754" s="88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T754" s="20" t="s">
        <v>154</v>
      </c>
      <c r="AU754" s="20" t="s">
        <v>86</v>
      </c>
    </row>
    <row r="755" s="2" customFormat="1">
      <c r="A755" s="41"/>
      <c r="B755" s="42"/>
      <c r="C755" s="43"/>
      <c r="D755" s="234" t="s">
        <v>155</v>
      </c>
      <c r="E755" s="43"/>
      <c r="F755" s="235" t="s">
        <v>869</v>
      </c>
      <c r="G755" s="43"/>
      <c r="H755" s="43"/>
      <c r="I755" s="231"/>
      <c r="J755" s="43"/>
      <c r="K755" s="43"/>
      <c r="L755" s="47"/>
      <c r="M755" s="232"/>
      <c r="N755" s="233"/>
      <c r="O755" s="87"/>
      <c r="P755" s="87"/>
      <c r="Q755" s="87"/>
      <c r="R755" s="87"/>
      <c r="S755" s="87"/>
      <c r="T755" s="88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T755" s="20" t="s">
        <v>155</v>
      </c>
      <c r="AU755" s="20" t="s">
        <v>86</v>
      </c>
    </row>
    <row r="756" s="13" customFormat="1">
      <c r="A756" s="13"/>
      <c r="B756" s="236"/>
      <c r="C756" s="237"/>
      <c r="D756" s="229" t="s">
        <v>157</v>
      </c>
      <c r="E756" s="238" t="s">
        <v>19</v>
      </c>
      <c r="F756" s="239" t="s">
        <v>870</v>
      </c>
      <c r="G756" s="237"/>
      <c r="H756" s="240">
        <v>1</v>
      </c>
      <c r="I756" s="241"/>
      <c r="J756" s="237"/>
      <c r="K756" s="237"/>
      <c r="L756" s="242"/>
      <c r="M756" s="243"/>
      <c r="N756" s="244"/>
      <c r="O756" s="244"/>
      <c r="P756" s="244"/>
      <c r="Q756" s="244"/>
      <c r="R756" s="244"/>
      <c r="S756" s="244"/>
      <c r="T756" s="245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T756" s="246" t="s">
        <v>157</v>
      </c>
      <c r="AU756" s="246" t="s">
        <v>86</v>
      </c>
      <c r="AV756" s="13" t="s">
        <v>86</v>
      </c>
      <c r="AW756" s="13" t="s">
        <v>33</v>
      </c>
      <c r="AX756" s="13" t="s">
        <v>73</v>
      </c>
      <c r="AY756" s="246" t="s">
        <v>146</v>
      </c>
    </row>
    <row r="757" s="15" customFormat="1">
      <c r="A757" s="15"/>
      <c r="B757" s="257"/>
      <c r="C757" s="258"/>
      <c r="D757" s="229" t="s">
        <v>157</v>
      </c>
      <c r="E757" s="259" t="s">
        <v>19</v>
      </c>
      <c r="F757" s="260" t="s">
        <v>161</v>
      </c>
      <c r="G757" s="258"/>
      <c r="H757" s="261">
        <v>1</v>
      </c>
      <c r="I757" s="262"/>
      <c r="J757" s="258"/>
      <c r="K757" s="258"/>
      <c r="L757" s="263"/>
      <c r="M757" s="264"/>
      <c r="N757" s="265"/>
      <c r="O757" s="265"/>
      <c r="P757" s="265"/>
      <c r="Q757" s="265"/>
      <c r="R757" s="265"/>
      <c r="S757" s="265"/>
      <c r="T757" s="266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T757" s="267" t="s">
        <v>157</v>
      </c>
      <c r="AU757" s="267" t="s">
        <v>86</v>
      </c>
      <c r="AV757" s="15" t="s">
        <v>153</v>
      </c>
      <c r="AW757" s="15" t="s">
        <v>33</v>
      </c>
      <c r="AX757" s="15" t="s">
        <v>80</v>
      </c>
      <c r="AY757" s="267" t="s">
        <v>146</v>
      </c>
    </row>
    <row r="758" s="2" customFormat="1" ht="24.15" customHeight="1">
      <c r="A758" s="41"/>
      <c r="B758" s="42"/>
      <c r="C758" s="216" t="s">
        <v>543</v>
      </c>
      <c r="D758" s="216" t="s">
        <v>148</v>
      </c>
      <c r="E758" s="217" t="s">
        <v>871</v>
      </c>
      <c r="F758" s="218" t="s">
        <v>872</v>
      </c>
      <c r="G758" s="219" t="s">
        <v>179</v>
      </c>
      <c r="H758" s="220">
        <v>14</v>
      </c>
      <c r="I758" s="221"/>
      <c r="J758" s="222">
        <f>ROUND(I758*H758,2)</f>
        <v>0</v>
      </c>
      <c r="K758" s="218" t="s">
        <v>152</v>
      </c>
      <c r="L758" s="47"/>
      <c r="M758" s="223" t="s">
        <v>19</v>
      </c>
      <c r="N758" s="224" t="s">
        <v>44</v>
      </c>
      <c r="O758" s="87"/>
      <c r="P758" s="225">
        <f>O758*H758</f>
        <v>0</v>
      </c>
      <c r="Q758" s="225">
        <v>0</v>
      </c>
      <c r="R758" s="225">
        <f>Q758*H758</f>
        <v>0</v>
      </c>
      <c r="S758" s="225">
        <v>0</v>
      </c>
      <c r="T758" s="226">
        <f>S758*H758</f>
        <v>0</v>
      </c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R758" s="227" t="s">
        <v>153</v>
      </c>
      <c r="AT758" s="227" t="s">
        <v>148</v>
      </c>
      <c r="AU758" s="227" t="s">
        <v>86</v>
      </c>
      <c r="AY758" s="20" t="s">
        <v>146</v>
      </c>
      <c r="BE758" s="228">
        <f>IF(N758="základní",J758,0)</f>
        <v>0</v>
      </c>
      <c r="BF758" s="228">
        <f>IF(N758="snížená",J758,0)</f>
        <v>0</v>
      </c>
      <c r="BG758" s="228">
        <f>IF(N758="zákl. přenesená",J758,0)</f>
        <v>0</v>
      </c>
      <c r="BH758" s="228">
        <f>IF(N758="sníž. přenesená",J758,0)</f>
        <v>0</v>
      </c>
      <c r="BI758" s="228">
        <f>IF(N758="nulová",J758,0)</f>
        <v>0</v>
      </c>
      <c r="BJ758" s="20" t="s">
        <v>80</v>
      </c>
      <c r="BK758" s="228">
        <f>ROUND(I758*H758,2)</f>
        <v>0</v>
      </c>
      <c r="BL758" s="20" t="s">
        <v>153</v>
      </c>
      <c r="BM758" s="227" t="s">
        <v>873</v>
      </c>
    </row>
    <row r="759" s="2" customFormat="1">
      <c r="A759" s="41"/>
      <c r="B759" s="42"/>
      <c r="C759" s="43"/>
      <c r="D759" s="229" t="s">
        <v>154</v>
      </c>
      <c r="E759" s="43"/>
      <c r="F759" s="230" t="s">
        <v>872</v>
      </c>
      <c r="G759" s="43"/>
      <c r="H759" s="43"/>
      <c r="I759" s="231"/>
      <c r="J759" s="43"/>
      <c r="K759" s="43"/>
      <c r="L759" s="47"/>
      <c r="M759" s="232"/>
      <c r="N759" s="233"/>
      <c r="O759" s="87"/>
      <c r="P759" s="87"/>
      <c r="Q759" s="87"/>
      <c r="R759" s="87"/>
      <c r="S759" s="87"/>
      <c r="T759" s="88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T759" s="20" t="s">
        <v>154</v>
      </c>
      <c r="AU759" s="20" t="s">
        <v>86</v>
      </c>
    </row>
    <row r="760" s="2" customFormat="1">
      <c r="A760" s="41"/>
      <c r="B760" s="42"/>
      <c r="C760" s="43"/>
      <c r="D760" s="234" t="s">
        <v>155</v>
      </c>
      <c r="E760" s="43"/>
      <c r="F760" s="235" t="s">
        <v>874</v>
      </c>
      <c r="G760" s="43"/>
      <c r="H760" s="43"/>
      <c r="I760" s="231"/>
      <c r="J760" s="43"/>
      <c r="K760" s="43"/>
      <c r="L760" s="47"/>
      <c r="M760" s="232"/>
      <c r="N760" s="233"/>
      <c r="O760" s="87"/>
      <c r="P760" s="87"/>
      <c r="Q760" s="87"/>
      <c r="R760" s="87"/>
      <c r="S760" s="87"/>
      <c r="T760" s="88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T760" s="20" t="s">
        <v>155</v>
      </c>
      <c r="AU760" s="20" t="s">
        <v>86</v>
      </c>
    </row>
    <row r="761" s="13" customFormat="1">
      <c r="A761" s="13"/>
      <c r="B761" s="236"/>
      <c r="C761" s="237"/>
      <c r="D761" s="229" t="s">
        <v>157</v>
      </c>
      <c r="E761" s="238" t="s">
        <v>19</v>
      </c>
      <c r="F761" s="239" t="s">
        <v>875</v>
      </c>
      <c r="G761" s="237"/>
      <c r="H761" s="240">
        <v>14</v>
      </c>
      <c r="I761" s="241"/>
      <c r="J761" s="237"/>
      <c r="K761" s="237"/>
      <c r="L761" s="242"/>
      <c r="M761" s="243"/>
      <c r="N761" s="244"/>
      <c r="O761" s="244"/>
      <c r="P761" s="244"/>
      <c r="Q761" s="244"/>
      <c r="R761" s="244"/>
      <c r="S761" s="244"/>
      <c r="T761" s="245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T761" s="246" t="s">
        <v>157</v>
      </c>
      <c r="AU761" s="246" t="s">
        <v>86</v>
      </c>
      <c r="AV761" s="13" t="s">
        <v>86</v>
      </c>
      <c r="AW761" s="13" t="s">
        <v>33</v>
      </c>
      <c r="AX761" s="13" t="s">
        <v>73</v>
      </c>
      <c r="AY761" s="246" t="s">
        <v>146</v>
      </c>
    </row>
    <row r="762" s="14" customFormat="1">
      <c r="A762" s="14"/>
      <c r="B762" s="247"/>
      <c r="C762" s="248"/>
      <c r="D762" s="229" t="s">
        <v>157</v>
      </c>
      <c r="E762" s="249" t="s">
        <v>19</v>
      </c>
      <c r="F762" s="250" t="s">
        <v>876</v>
      </c>
      <c r="G762" s="248"/>
      <c r="H762" s="249" t="s">
        <v>19</v>
      </c>
      <c r="I762" s="251"/>
      <c r="J762" s="248"/>
      <c r="K762" s="248"/>
      <c r="L762" s="252"/>
      <c r="M762" s="253"/>
      <c r="N762" s="254"/>
      <c r="O762" s="254"/>
      <c r="P762" s="254"/>
      <c r="Q762" s="254"/>
      <c r="R762" s="254"/>
      <c r="S762" s="254"/>
      <c r="T762" s="255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T762" s="256" t="s">
        <v>157</v>
      </c>
      <c r="AU762" s="256" t="s">
        <v>86</v>
      </c>
      <c r="AV762" s="14" t="s">
        <v>80</v>
      </c>
      <c r="AW762" s="14" t="s">
        <v>33</v>
      </c>
      <c r="AX762" s="14" t="s">
        <v>73</v>
      </c>
      <c r="AY762" s="256" t="s">
        <v>146</v>
      </c>
    </row>
    <row r="763" s="15" customFormat="1">
      <c r="A763" s="15"/>
      <c r="B763" s="257"/>
      <c r="C763" s="258"/>
      <c r="D763" s="229" t="s">
        <v>157</v>
      </c>
      <c r="E763" s="259" t="s">
        <v>19</v>
      </c>
      <c r="F763" s="260" t="s">
        <v>161</v>
      </c>
      <c r="G763" s="258"/>
      <c r="H763" s="261">
        <v>14</v>
      </c>
      <c r="I763" s="262"/>
      <c r="J763" s="258"/>
      <c r="K763" s="258"/>
      <c r="L763" s="263"/>
      <c r="M763" s="264"/>
      <c r="N763" s="265"/>
      <c r="O763" s="265"/>
      <c r="P763" s="265"/>
      <c r="Q763" s="265"/>
      <c r="R763" s="265"/>
      <c r="S763" s="265"/>
      <c r="T763" s="266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T763" s="267" t="s">
        <v>157</v>
      </c>
      <c r="AU763" s="267" t="s">
        <v>86</v>
      </c>
      <c r="AV763" s="15" t="s">
        <v>153</v>
      </c>
      <c r="AW763" s="15" t="s">
        <v>33</v>
      </c>
      <c r="AX763" s="15" t="s">
        <v>80</v>
      </c>
      <c r="AY763" s="267" t="s">
        <v>146</v>
      </c>
    </row>
    <row r="764" s="2" customFormat="1" ht="16.5" customHeight="1">
      <c r="A764" s="41"/>
      <c r="B764" s="42"/>
      <c r="C764" s="279" t="s">
        <v>877</v>
      </c>
      <c r="D764" s="279" t="s">
        <v>325</v>
      </c>
      <c r="E764" s="280" t="s">
        <v>878</v>
      </c>
      <c r="F764" s="281" t="s">
        <v>879</v>
      </c>
      <c r="G764" s="282" t="s">
        <v>179</v>
      </c>
      <c r="H764" s="283">
        <v>14.140000000000001</v>
      </c>
      <c r="I764" s="284"/>
      <c r="J764" s="285">
        <f>ROUND(I764*H764,2)</f>
        <v>0</v>
      </c>
      <c r="K764" s="281" t="s">
        <v>152</v>
      </c>
      <c r="L764" s="286"/>
      <c r="M764" s="287" t="s">
        <v>19</v>
      </c>
      <c r="N764" s="288" t="s">
        <v>44</v>
      </c>
      <c r="O764" s="87"/>
      <c r="P764" s="225">
        <f>O764*H764</f>
        <v>0</v>
      </c>
      <c r="Q764" s="225">
        <v>0</v>
      </c>
      <c r="R764" s="225">
        <f>Q764*H764</f>
        <v>0</v>
      </c>
      <c r="S764" s="225">
        <v>0</v>
      </c>
      <c r="T764" s="226">
        <f>S764*H764</f>
        <v>0</v>
      </c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R764" s="227" t="s">
        <v>173</v>
      </c>
      <c r="AT764" s="227" t="s">
        <v>325</v>
      </c>
      <c r="AU764" s="227" t="s">
        <v>86</v>
      </c>
      <c r="AY764" s="20" t="s">
        <v>146</v>
      </c>
      <c r="BE764" s="228">
        <f>IF(N764="základní",J764,0)</f>
        <v>0</v>
      </c>
      <c r="BF764" s="228">
        <f>IF(N764="snížená",J764,0)</f>
        <v>0</v>
      </c>
      <c r="BG764" s="228">
        <f>IF(N764="zákl. přenesená",J764,0)</f>
        <v>0</v>
      </c>
      <c r="BH764" s="228">
        <f>IF(N764="sníž. přenesená",J764,0)</f>
        <v>0</v>
      </c>
      <c r="BI764" s="228">
        <f>IF(N764="nulová",J764,0)</f>
        <v>0</v>
      </c>
      <c r="BJ764" s="20" t="s">
        <v>80</v>
      </c>
      <c r="BK764" s="228">
        <f>ROUND(I764*H764,2)</f>
        <v>0</v>
      </c>
      <c r="BL764" s="20" t="s">
        <v>153</v>
      </c>
      <c r="BM764" s="227" t="s">
        <v>880</v>
      </c>
    </row>
    <row r="765" s="2" customFormat="1">
      <c r="A765" s="41"/>
      <c r="B765" s="42"/>
      <c r="C765" s="43"/>
      <c r="D765" s="229" t="s">
        <v>154</v>
      </c>
      <c r="E765" s="43"/>
      <c r="F765" s="230" t="s">
        <v>879</v>
      </c>
      <c r="G765" s="43"/>
      <c r="H765" s="43"/>
      <c r="I765" s="231"/>
      <c r="J765" s="43"/>
      <c r="K765" s="43"/>
      <c r="L765" s="47"/>
      <c r="M765" s="232"/>
      <c r="N765" s="233"/>
      <c r="O765" s="87"/>
      <c r="P765" s="87"/>
      <c r="Q765" s="87"/>
      <c r="R765" s="87"/>
      <c r="S765" s="87"/>
      <c r="T765" s="88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T765" s="20" t="s">
        <v>154</v>
      </c>
      <c r="AU765" s="20" t="s">
        <v>86</v>
      </c>
    </row>
    <row r="766" s="2" customFormat="1" ht="24.15" customHeight="1">
      <c r="A766" s="41"/>
      <c r="B766" s="42"/>
      <c r="C766" s="216" t="s">
        <v>549</v>
      </c>
      <c r="D766" s="216" t="s">
        <v>148</v>
      </c>
      <c r="E766" s="217" t="s">
        <v>881</v>
      </c>
      <c r="F766" s="218" t="s">
        <v>882</v>
      </c>
      <c r="G766" s="219" t="s">
        <v>195</v>
      </c>
      <c r="H766" s="220">
        <v>3.5</v>
      </c>
      <c r="I766" s="221"/>
      <c r="J766" s="222">
        <f>ROUND(I766*H766,2)</f>
        <v>0</v>
      </c>
      <c r="K766" s="218" t="s">
        <v>152</v>
      </c>
      <c r="L766" s="47"/>
      <c r="M766" s="223" t="s">
        <v>19</v>
      </c>
      <c r="N766" s="224" t="s">
        <v>44</v>
      </c>
      <c r="O766" s="87"/>
      <c r="P766" s="225">
        <f>O766*H766</f>
        <v>0</v>
      </c>
      <c r="Q766" s="225">
        <v>0</v>
      </c>
      <c r="R766" s="225">
        <f>Q766*H766</f>
        <v>0</v>
      </c>
      <c r="S766" s="225">
        <v>0</v>
      </c>
      <c r="T766" s="226">
        <f>S766*H766</f>
        <v>0</v>
      </c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R766" s="227" t="s">
        <v>153</v>
      </c>
      <c r="AT766" s="227" t="s">
        <v>148</v>
      </c>
      <c r="AU766" s="227" t="s">
        <v>86</v>
      </c>
      <c r="AY766" s="20" t="s">
        <v>146</v>
      </c>
      <c r="BE766" s="228">
        <f>IF(N766="základní",J766,0)</f>
        <v>0</v>
      </c>
      <c r="BF766" s="228">
        <f>IF(N766="snížená",J766,0)</f>
        <v>0</v>
      </c>
      <c r="BG766" s="228">
        <f>IF(N766="zákl. přenesená",J766,0)</f>
        <v>0</v>
      </c>
      <c r="BH766" s="228">
        <f>IF(N766="sníž. přenesená",J766,0)</f>
        <v>0</v>
      </c>
      <c r="BI766" s="228">
        <f>IF(N766="nulová",J766,0)</f>
        <v>0</v>
      </c>
      <c r="BJ766" s="20" t="s">
        <v>80</v>
      </c>
      <c r="BK766" s="228">
        <f>ROUND(I766*H766,2)</f>
        <v>0</v>
      </c>
      <c r="BL766" s="20" t="s">
        <v>153</v>
      </c>
      <c r="BM766" s="227" t="s">
        <v>883</v>
      </c>
    </row>
    <row r="767" s="2" customFormat="1">
      <c r="A767" s="41"/>
      <c r="B767" s="42"/>
      <c r="C767" s="43"/>
      <c r="D767" s="229" t="s">
        <v>154</v>
      </c>
      <c r="E767" s="43"/>
      <c r="F767" s="230" t="s">
        <v>882</v>
      </c>
      <c r="G767" s="43"/>
      <c r="H767" s="43"/>
      <c r="I767" s="231"/>
      <c r="J767" s="43"/>
      <c r="K767" s="43"/>
      <c r="L767" s="47"/>
      <c r="M767" s="232"/>
      <c r="N767" s="233"/>
      <c r="O767" s="87"/>
      <c r="P767" s="87"/>
      <c r="Q767" s="87"/>
      <c r="R767" s="87"/>
      <c r="S767" s="87"/>
      <c r="T767" s="88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T767" s="20" t="s">
        <v>154</v>
      </c>
      <c r="AU767" s="20" t="s">
        <v>86</v>
      </c>
    </row>
    <row r="768" s="2" customFormat="1">
      <c r="A768" s="41"/>
      <c r="B768" s="42"/>
      <c r="C768" s="43"/>
      <c r="D768" s="234" t="s">
        <v>155</v>
      </c>
      <c r="E768" s="43"/>
      <c r="F768" s="235" t="s">
        <v>884</v>
      </c>
      <c r="G768" s="43"/>
      <c r="H768" s="43"/>
      <c r="I768" s="231"/>
      <c r="J768" s="43"/>
      <c r="K768" s="43"/>
      <c r="L768" s="47"/>
      <c r="M768" s="232"/>
      <c r="N768" s="233"/>
      <c r="O768" s="87"/>
      <c r="P768" s="87"/>
      <c r="Q768" s="87"/>
      <c r="R768" s="87"/>
      <c r="S768" s="87"/>
      <c r="T768" s="88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T768" s="20" t="s">
        <v>155</v>
      </c>
      <c r="AU768" s="20" t="s">
        <v>86</v>
      </c>
    </row>
    <row r="769" s="14" customFormat="1">
      <c r="A769" s="14"/>
      <c r="B769" s="247"/>
      <c r="C769" s="248"/>
      <c r="D769" s="229" t="s">
        <v>157</v>
      </c>
      <c r="E769" s="249" t="s">
        <v>19</v>
      </c>
      <c r="F769" s="250" t="s">
        <v>885</v>
      </c>
      <c r="G769" s="248"/>
      <c r="H769" s="249" t="s">
        <v>19</v>
      </c>
      <c r="I769" s="251"/>
      <c r="J769" s="248"/>
      <c r="K769" s="248"/>
      <c r="L769" s="252"/>
      <c r="M769" s="253"/>
      <c r="N769" s="254"/>
      <c r="O769" s="254"/>
      <c r="P769" s="254"/>
      <c r="Q769" s="254"/>
      <c r="R769" s="254"/>
      <c r="S769" s="254"/>
      <c r="T769" s="255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T769" s="256" t="s">
        <v>157</v>
      </c>
      <c r="AU769" s="256" t="s">
        <v>86</v>
      </c>
      <c r="AV769" s="14" t="s">
        <v>80</v>
      </c>
      <c r="AW769" s="14" t="s">
        <v>33</v>
      </c>
      <c r="AX769" s="14" t="s">
        <v>73</v>
      </c>
      <c r="AY769" s="256" t="s">
        <v>146</v>
      </c>
    </row>
    <row r="770" s="13" customFormat="1">
      <c r="A770" s="13"/>
      <c r="B770" s="236"/>
      <c r="C770" s="237"/>
      <c r="D770" s="229" t="s">
        <v>157</v>
      </c>
      <c r="E770" s="238" t="s">
        <v>19</v>
      </c>
      <c r="F770" s="239" t="s">
        <v>886</v>
      </c>
      <c r="G770" s="237"/>
      <c r="H770" s="240">
        <v>3.5</v>
      </c>
      <c r="I770" s="241"/>
      <c r="J770" s="237"/>
      <c r="K770" s="237"/>
      <c r="L770" s="242"/>
      <c r="M770" s="243"/>
      <c r="N770" s="244"/>
      <c r="O770" s="244"/>
      <c r="P770" s="244"/>
      <c r="Q770" s="244"/>
      <c r="R770" s="244"/>
      <c r="S770" s="244"/>
      <c r="T770" s="245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T770" s="246" t="s">
        <v>157</v>
      </c>
      <c r="AU770" s="246" t="s">
        <v>86</v>
      </c>
      <c r="AV770" s="13" t="s">
        <v>86</v>
      </c>
      <c r="AW770" s="13" t="s">
        <v>33</v>
      </c>
      <c r="AX770" s="13" t="s">
        <v>73</v>
      </c>
      <c r="AY770" s="246" t="s">
        <v>146</v>
      </c>
    </row>
    <row r="771" s="14" customFormat="1">
      <c r="A771" s="14"/>
      <c r="B771" s="247"/>
      <c r="C771" s="248"/>
      <c r="D771" s="229" t="s">
        <v>157</v>
      </c>
      <c r="E771" s="249" t="s">
        <v>19</v>
      </c>
      <c r="F771" s="250" t="s">
        <v>887</v>
      </c>
      <c r="G771" s="248"/>
      <c r="H771" s="249" t="s">
        <v>19</v>
      </c>
      <c r="I771" s="251"/>
      <c r="J771" s="248"/>
      <c r="K771" s="248"/>
      <c r="L771" s="252"/>
      <c r="M771" s="253"/>
      <c r="N771" s="254"/>
      <c r="O771" s="254"/>
      <c r="P771" s="254"/>
      <c r="Q771" s="254"/>
      <c r="R771" s="254"/>
      <c r="S771" s="254"/>
      <c r="T771" s="255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T771" s="256" t="s">
        <v>157</v>
      </c>
      <c r="AU771" s="256" t="s">
        <v>86</v>
      </c>
      <c r="AV771" s="14" t="s">
        <v>80</v>
      </c>
      <c r="AW771" s="14" t="s">
        <v>33</v>
      </c>
      <c r="AX771" s="14" t="s">
        <v>73</v>
      </c>
      <c r="AY771" s="256" t="s">
        <v>146</v>
      </c>
    </row>
    <row r="772" s="15" customFormat="1">
      <c r="A772" s="15"/>
      <c r="B772" s="257"/>
      <c r="C772" s="258"/>
      <c r="D772" s="229" t="s">
        <v>157</v>
      </c>
      <c r="E772" s="259" t="s">
        <v>19</v>
      </c>
      <c r="F772" s="260" t="s">
        <v>161</v>
      </c>
      <c r="G772" s="258"/>
      <c r="H772" s="261">
        <v>3.5</v>
      </c>
      <c r="I772" s="262"/>
      <c r="J772" s="258"/>
      <c r="K772" s="258"/>
      <c r="L772" s="263"/>
      <c r="M772" s="264"/>
      <c r="N772" s="265"/>
      <c r="O772" s="265"/>
      <c r="P772" s="265"/>
      <c r="Q772" s="265"/>
      <c r="R772" s="265"/>
      <c r="S772" s="265"/>
      <c r="T772" s="266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T772" s="267" t="s">
        <v>157</v>
      </c>
      <c r="AU772" s="267" t="s">
        <v>86</v>
      </c>
      <c r="AV772" s="15" t="s">
        <v>153</v>
      </c>
      <c r="AW772" s="15" t="s">
        <v>33</v>
      </c>
      <c r="AX772" s="15" t="s">
        <v>80</v>
      </c>
      <c r="AY772" s="267" t="s">
        <v>146</v>
      </c>
    </row>
    <row r="773" s="2" customFormat="1" ht="33" customHeight="1">
      <c r="A773" s="41"/>
      <c r="B773" s="42"/>
      <c r="C773" s="216" t="s">
        <v>888</v>
      </c>
      <c r="D773" s="216" t="s">
        <v>148</v>
      </c>
      <c r="E773" s="217" t="s">
        <v>889</v>
      </c>
      <c r="F773" s="218" t="s">
        <v>890</v>
      </c>
      <c r="G773" s="219" t="s">
        <v>179</v>
      </c>
      <c r="H773" s="220">
        <v>24</v>
      </c>
      <c r="I773" s="221"/>
      <c r="J773" s="222">
        <f>ROUND(I773*H773,2)</f>
        <v>0</v>
      </c>
      <c r="K773" s="218" t="s">
        <v>152</v>
      </c>
      <c r="L773" s="47"/>
      <c r="M773" s="223" t="s">
        <v>19</v>
      </c>
      <c r="N773" s="224" t="s">
        <v>44</v>
      </c>
      <c r="O773" s="87"/>
      <c r="P773" s="225">
        <f>O773*H773</f>
        <v>0</v>
      </c>
      <c r="Q773" s="225">
        <v>0</v>
      </c>
      <c r="R773" s="225">
        <f>Q773*H773</f>
        <v>0</v>
      </c>
      <c r="S773" s="225">
        <v>0</v>
      </c>
      <c r="T773" s="226">
        <f>S773*H773</f>
        <v>0</v>
      </c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R773" s="227" t="s">
        <v>153</v>
      </c>
      <c r="AT773" s="227" t="s">
        <v>148</v>
      </c>
      <c r="AU773" s="227" t="s">
        <v>86</v>
      </c>
      <c r="AY773" s="20" t="s">
        <v>146</v>
      </c>
      <c r="BE773" s="228">
        <f>IF(N773="základní",J773,0)</f>
        <v>0</v>
      </c>
      <c r="BF773" s="228">
        <f>IF(N773="snížená",J773,0)</f>
        <v>0</v>
      </c>
      <c r="BG773" s="228">
        <f>IF(N773="zákl. přenesená",J773,0)</f>
        <v>0</v>
      </c>
      <c r="BH773" s="228">
        <f>IF(N773="sníž. přenesená",J773,0)</f>
        <v>0</v>
      </c>
      <c r="BI773" s="228">
        <f>IF(N773="nulová",J773,0)</f>
        <v>0</v>
      </c>
      <c r="BJ773" s="20" t="s">
        <v>80</v>
      </c>
      <c r="BK773" s="228">
        <f>ROUND(I773*H773,2)</f>
        <v>0</v>
      </c>
      <c r="BL773" s="20" t="s">
        <v>153</v>
      </c>
      <c r="BM773" s="227" t="s">
        <v>891</v>
      </c>
    </row>
    <row r="774" s="2" customFormat="1">
      <c r="A774" s="41"/>
      <c r="B774" s="42"/>
      <c r="C774" s="43"/>
      <c r="D774" s="229" t="s">
        <v>154</v>
      </c>
      <c r="E774" s="43"/>
      <c r="F774" s="230" t="s">
        <v>890</v>
      </c>
      <c r="G774" s="43"/>
      <c r="H774" s="43"/>
      <c r="I774" s="231"/>
      <c r="J774" s="43"/>
      <c r="K774" s="43"/>
      <c r="L774" s="47"/>
      <c r="M774" s="232"/>
      <c r="N774" s="233"/>
      <c r="O774" s="87"/>
      <c r="P774" s="87"/>
      <c r="Q774" s="87"/>
      <c r="R774" s="87"/>
      <c r="S774" s="87"/>
      <c r="T774" s="88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T774" s="20" t="s">
        <v>154</v>
      </c>
      <c r="AU774" s="20" t="s">
        <v>86</v>
      </c>
    </row>
    <row r="775" s="2" customFormat="1">
      <c r="A775" s="41"/>
      <c r="B775" s="42"/>
      <c r="C775" s="43"/>
      <c r="D775" s="234" t="s">
        <v>155</v>
      </c>
      <c r="E775" s="43"/>
      <c r="F775" s="235" t="s">
        <v>892</v>
      </c>
      <c r="G775" s="43"/>
      <c r="H775" s="43"/>
      <c r="I775" s="231"/>
      <c r="J775" s="43"/>
      <c r="K775" s="43"/>
      <c r="L775" s="47"/>
      <c r="M775" s="232"/>
      <c r="N775" s="233"/>
      <c r="O775" s="87"/>
      <c r="P775" s="87"/>
      <c r="Q775" s="87"/>
      <c r="R775" s="87"/>
      <c r="S775" s="87"/>
      <c r="T775" s="88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T775" s="20" t="s">
        <v>155</v>
      </c>
      <c r="AU775" s="20" t="s">
        <v>86</v>
      </c>
    </row>
    <row r="776" s="13" customFormat="1">
      <c r="A776" s="13"/>
      <c r="B776" s="236"/>
      <c r="C776" s="237"/>
      <c r="D776" s="229" t="s">
        <v>157</v>
      </c>
      <c r="E776" s="238" t="s">
        <v>19</v>
      </c>
      <c r="F776" s="239" t="s">
        <v>893</v>
      </c>
      <c r="G776" s="237"/>
      <c r="H776" s="240">
        <v>9.4000000000000004</v>
      </c>
      <c r="I776" s="241"/>
      <c r="J776" s="237"/>
      <c r="K776" s="237"/>
      <c r="L776" s="242"/>
      <c r="M776" s="243"/>
      <c r="N776" s="244"/>
      <c r="O776" s="244"/>
      <c r="P776" s="244"/>
      <c r="Q776" s="244"/>
      <c r="R776" s="244"/>
      <c r="S776" s="244"/>
      <c r="T776" s="245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T776" s="246" t="s">
        <v>157</v>
      </c>
      <c r="AU776" s="246" t="s">
        <v>86</v>
      </c>
      <c r="AV776" s="13" t="s">
        <v>86</v>
      </c>
      <c r="AW776" s="13" t="s">
        <v>33</v>
      </c>
      <c r="AX776" s="13" t="s">
        <v>73</v>
      </c>
      <c r="AY776" s="246" t="s">
        <v>146</v>
      </c>
    </row>
    <row r="777" s="13" customFormat="1">
      <c r="A777" s="13"/>
      <c r="B777" s="236"/>
      <c r="C777" s="237"/>
      <c r="D777" s="229" t="s">
        <v>157</v>
      </c>
      <c r="E777" s="238" t="s">
        <v>19</v>
      </c>
      <c r="F777" s="239" t="s">
        <v>894</v>
      </c>
      <c r="G777" s="237"/>
      <c r="H777" s="240">
        <v>14.6</v>
      </c>
      <c r="I777" s="241"/>
      <c r="J777" s="237"/>
      <c r="K777" s="237"/>
      <c r="L777" s="242"/>
      <c r="M777" s="243"/>
      <c r="N777" s="244"/>
      <c r="O777" s="244"/>
      <c r="P777" s="244"/>
      <c r="Q777" s="244"/>
      <c r="R777" s="244"/>
      <c r="S777" s="244"/>
      <c r="T777" s="245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246" t="s">
        <v>157</v>
      </c>
      <c r="AU777" s="246" t="s">
        <v>86</v>
      </c>
      <c r="AV777" s="13" t="s">
        <v>86</v>
      </c>
      <c r="AW777" s="13" t="s">
        <v>33</v>
      </c>
      <c r="AX777" s="13" t="s">
        <v>73</v>
      </c>
      <c r="AY777" s="246" t="s">
        <v>146</v>
      </c>
    </row>
    <row r="778" s="14" customFormat="1">
      <c r="A778" s="14"/>
      <c r="B778" s="247"/>
      <c r="C778" s="248"/>
      <c r="D778" s="229" t="s">
        <v>157</v>
      </c>
      <c r="E778" s="249" t="s">
        <v>19</v>
      </c>
      <c r="F778" s="250" t="s">
        <v>895</v>
      </c>
      <c r="G778" s="248"/>
      <c r="H778" s="249" t="s">
        <v>19</v>
      </c>
      <c r="I778" s="251"/>
      <c r="J778" s="248"/>
      <c r="K778" s="248"/>
      <c r="L778" s="252"/>
      <c r="M778" s="253"/>
      <c r="N778" s="254"/>
      <c r="O778" s="254"/>
      <c r="P778" s="254"/>
      <c r="Q778" s="254"/>
      <c r="R778" s="254"/>
      <c r="S778" s="254"/>
      <c r="T778" s="255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T778" s="256" t="s">
        <v>157</v>
      </c>
      <c r="AU778" s="256" t="s">
        <v>86</v>
      </c>
      <c r="AV778" s="14" t="s">
        <v>80</v>
      </c>
      <c r="AW778" s="14" t="s">
        <v>33</v>
      </c>
      <c r="AX778" s="14" t="s">
        <v>73</v>
      </c>
      <c r="AY778" s="256" t="s">
        <v>146</v>
      </c>
    </row>
    <row r="779" s="15" customFormat="1">
      <c r="A779" s="15"/>
      <c r="B779" s="257"/>
      <c r="C779" s="258"/>
      <c r="D779" s="229" t="s">
        <v>157</v>
      </c>
      <c r="E779" s="259" t="s">
        <v>19</v>
      </c>
      <c r="F779" s="260" t="s">
        <v>161</v>
      </c>
      <c r="G779" s="258"/>
      <c r="H779" s="261">
        <v>24</v>
      </c>
      <c r="I779" s="262"/>
      <c r="J779" s="258"/>
      <c r="K779" s="258"/>
      <c r="L779" s="263"/>
      <c r="M779" s="264"/>
      <c r="N779" s="265"/>
      <c r="O779" s="265"/>
      <c r="P779" s="265"/>
      <c r="Q779" s="265"/>
      <c r="R779" s="265"/>
      <c r="S779" s="265"/>
      <c r="T779" s="266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T779" s="267" t="s">
        <v>157</v>
      </c>
      <c r="AU779" s="267" t="s">
        <v>86</v>
      </c>
      <c r="AV779" s="15" t="s">
        <v>153</v>
      </c>
      <c r="AW779" s="15" t="s">
        <v>33</v>
      </c>
      <c r="AX779" s="15" t="s">
        <v>80</v>
      </c>
      <c r="AY779" s="267" t="s">
        <v>146</v>
      </c>
    </row>
    <row r="780" s="2" customFormat="1" ht="16.5" customHeight="1">
      <c r="A780" s="41"/>
      <c r="B780" s="42"/>
      <c r="C780" s="279" t="s">
        <v>556</v>
      </c>
      <c r="D780" s="279" t="s">
        <v>325</v>
      </c>
      <c r="E780" s="280" t="s">
        <v>896</v>
      </c>
      <c r="F780" s="281" t="s">
        <v>897</v>
      </c>
      <c r="G780" s="282" t="s">
        <v>179</v>
      </c>
      <c r="H780" s="283">
        <v>24.359999999999999</v>
      </c>
      <c r="I780" s="284"/>
      <c r="J780" s="285">
        <f>ROUND(I780*H780,2)</f>
        <v>0</v>
      </c>
      <c r="K780" s="281" t="s">
        <v>152</v>
      </c>
      <c r="L780" s="286"/>
      <c r="M780" s="287" t="s">
        <v>19</v>
      </c>
      <c r="N780" s="288" t="s">
        <v>44</v>
      </c>
      <c r="O780" s="87"/>
      <c r="P780" s="225">
        <f>O780*H780</f>
        <v>0</v>
      </c>
      <c r="Q780" s="225">
        <v>0</v>
      </c>
      <c r="R780" s="225">
        <f>Q780*H780</f>
        <v>0</v>
      </c>
      <c r="S780" s="225">
        <v>0</v>
      </c>
      <c r="T780" s="226">
        <f>S780*H780</f>
        <v>0</v>
      </c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R780" s="227" t="s">
        <v>173</v>
      </c>
      <c r="AT780" s="227" t="s">
        <v>325</v>
      </c>
      <c r="AU780" s="227" t="s">
        <v>86</v>
      </c>
      <c r="AY780" s="20" t="s">
        <v>146</v>
      </c>
      <c r="BE780" s="228">
        <f>IF(N780="základní",J780,0)</f>
        <v>0</v>
      </c>
      <c r="BF780" s="228">
        <f>IF(N780="snížená",J780,0)</f>
        <v>0</v>
      </c>
      <c r="BG780" s="228">
        <f>IF(N780="zákl. přenesená",J780,0)</f>
        <v>0</v>
      </c>
      <c r="BH780" s="228">
        <f>IF(N780="sníž. přenesená",J780,0)</f>
        <v>0</v>
      </c>
      <c r="BI780" s="228">
        <f>IF(N780="nulová",J780,0)</f>
        <v>0</v>
      </c>
      <c r="BJ780" s="20" t="s">
        <v>80</v>
      </c>
      <c r="BK780" s="228">
        <f>ROUND(I780*H780,2)</f>
        <v>0</v>
      </c>
      <c r="BL780" s="20" t="s">
        <v>153</v>
      </c>
      <c r="BM780" s="227" t="s">
        <v>898</v>
      </c>
    </row>
    <row r="781" s="2" customFormat="1">
      <c r="A781" s="41"/>
      <c r="B781" s="42"/>
      <c r="C781" s="43"/>
      <c r="D781" s="229" t="s">
        <v>154</v>
      </c>
      <c r="E781" s="43"/>
      <c r="F781" s="230" t="s">
        <v>897</v>
      </c>
      <c r="G781" s="43"/>
      <c r="H781" s="43"/>
      <c r="I781" s="231"/>
      <c r="J781" s="43"/>
      <c r="K781" s="43"/>
      <c r="L781" s="47"/>
      <c r="M781" s="232"/>
      <c r="N781" s="233"/>
      <c r="O781" s="87"/>
      <c r="P781" s="87"/>
      <c r="Q781" s="87"/>
      <c r="R781" s="87"/>
      <c r="S781" s="87"/>
      <c r="T781" s="88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T781" s="20" t="s">
        <v>154</v>
      </c>
      <c r="AU781" s="20" t="s">
        <v>86</v>
      </c>
    </row>
    <row r="782" s="13" customFormat="1">
      <c r="A782" s="13"/>
      <c r="B782" s="236"/>
      <c r="C782" s="237"/>
      <c r="D782" s="229" t="s">
        <v>157</v>
      </c>
      <c r="E782" s="238" t="s">
        <v>19</v>
      </c>
      <c r="F782" s="239" t="s">
        <v>899</v>
      </c>
      <c r="G782" s="237"/>
      <c r="H782" s="240">
        <v>24.359999999999999</v>
      </c>
      <c r="I782" s="241"/>
      <c r="J782" s="237"/>
      <c r="K782" s="237"/>
      <c r="L782" s="242"/>
      <c r="M782" s="243"/>
      <c r="N782" s="244"/>
      <c r="O782" s="244"/>
      <c r="P782" s="244"/>
      <c r="Q782" s="244"/>
      <c r="R782" s="244"/>
      <c r="S782" s="244"/>
      <c r="T782" s="245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T782" s="246" t="s">
        <v>157</v>
      </c>
      <c r="AU782" s="246" t="s">
        <v>86</v>
      </c>
      <c r="AV782" s="13" t="s">
        <v>86</v>
      </c>
      <c r="AW782" s="13" t="s">
        <v>33</v>
      </c>
      <c r="AX782" s="13" t="s">
        <v>73</v>
      </c>
      <c r="AY782" s="246" t="s">
        <v>146</v>
      </c>
    </row>
    <row r="783" s="15" customFormat="1">
      <c r="A783" s="15"/>
      <c r="B783" s="257"/>
      <c r="C783" s="258"/>
      <c r="D783" s="229" t="s">
        <v>157</v>
      </c>
      <c r="E783" s="259" t="s">
        <v>19</v>
      </c>
      <c r="F783" s="260" t="s">
        <v>161</v>
      </c>
      <c r="G783" s="258"/>
      <c r="H783" s="261">
        <v>24.359999999999999</v>
      </c>
      <c r="I783" s="262"/>
      <c r="J783" s="258"/>
      <c r="K783" s="258"/>
      <c r="L783" s="263"/>
      <c r="M783" s="264"/>
      <c r="N783" s="265"/>
      <c r="O783" s="265"/>
      <c r="P783" s="265"/>
      <c r="Q783" s="265"/>
      <c r="R783" s="265"/>
      <c r="S783" s="265"/>
      <c r="T783" s="266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T783" s="267" t="s">
        <v>157</v>
      </c>
      <c r="AU783" s="267" t="s">
        <v>86</v>
      </c>
      <c r="AV783" s="15" t="s">
        <v>153</v>
      </c>
      <c r="AW783" s="15" t="s">
        <v>33</v>
      </c>
      <c r="AX783" s="15" t="s">
        <v>80</v>
      </c>
      <c r="AY783" s="267" t="s">
        <v>146</v>
      </c>
    </row>
    <row r="784" s="2" customFormat="1" ht="24.15" customHeight="1">
      <c r="A784" s="41"/>
      <c r="B784" s="42"/>
      <c r="C784" s="216" t="s">
        <v>900</v>
      </c>
      <c r="D784" s="216" t="s">
        <v>148</v>
      </c>
      <c r="E784" s="217" t="s">
        <v>901</v>
      </c>
      <c r="F784" s="218" t="s">
        <v>902</v>
      </c>
      <c r="G784" s="219" t="s">
        <v>151</v>
      </c>
      <c r="H784" s="220">
        <v>28</v>
      </c>
      <c r="I784" s="221"/>
      <c r="J784" s="222">
        <f>ROUND(I784*H784,2)</f>
        <v>0</v>
      </c>
      <c r="K784" s="218" t="s">
        <v>152</v>
      </c>
      <c r="L784" s="47"/>
      <c r="M784" s="223" t="s">
        <v>19</v>
      </c>
      <c r="N784" s="224" t="s">
        <v>44</v>
      </c>
      <c r="O784" s="87"/>
      <c r="P784" s="225">
        <f>O784*H784</f>
        <v>0</v>
      </c>
      <c r="Q784" s="225">
        <v>0</v>
      </c>
      <c r="R784" s="225">
        <f>Q784*H784</f>
        <v>0</v>
      </c>
      <c r="S784" s="225">
        <v>0</v>
      </c>
      <c r="T784" s="226">
        <f>S784*H784</f>
        <v>0</v>
      </c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R784" s="227" t="s">
        <v>153</v>
      </c>
      <c r="AT784" s="227" t="s">
        <v>148</v>
      </c>
      <c r="AU784" s="227" t="s">
        <v>86</v>
      </c>
      <c r="AY784" s="20" t="s">
        <v>146</v>
      </c>
      <c r="BE784" s="228">
        <f>IF(N784="základní",J784,0)</f>
        <v>0</v>
      </c>
      <c r="BF784" s="228">
        <f>IF(N784="snížená",J784,0)</f>
        <v>0</v>
      </c>
      <c r="BG784" s="228">
        <f>IF(N784="zákl. přenesená",J784,0)</f>
        <v>0</v>
      </c>
      <c r="BH784" s="228">
        <f>IF(N784="sníž. přenesená",J784,0)</f>
        <v>0</v>
      </c>
      <c r="BI784" s="228">
        <f>IF(N784="nulová",J784,0)</f>
        <v>0</v>
      </c>
      <c r="BJ784" s="20" t="s">
        <v>80</v>
      </c>
      <c r="BK784" s="228">
        <f>ROUND(I784*H784,2)</f>
        <v>0</v>
      </c>
      <c r="BL784" s="20" t="s">
        <v>153</v>
      </c>
      <c r="BM784" s="227" t="s">
        <v>903</v>
      </c>
    </row>
    <row r="785" s="2" customFormat="1">
      <c r="A785" s="41"/>
      <c r="B785" s="42"/>
      <c r="C785" s="43"/>
      <c r="D785" s="229" t="s">
        <v>154</v>
      </c>
      <c r="E785" s="43"/>
      <c r="F785" s="230" t="s">
        <v>902</v>
      </c>
      <c r="G785" s="43"/>
      <c r="H785" s="43"/>
      <c r="I785" s="231"/>
      <c r="J785" s="43"/>
      <c r="K785" s="43"/>
      <c r="L785" s="47"/>
      <c r="M785" s="232"/>
      <c r="N785" s="233"/>
      <c r="O785" s="87"/>
      <c r="P785" s="87"/>
      <c r="Q785" s="87"/>
      <c r="R785" s="87"/>
      <c r="S785" s="87"/>
      <c r="T785" s="88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T785" s="20" t="s">
        <v>154</v>
      </c>
      <c r="AU785" s="20" t="s">
        <v>86</v>
      </c>
    </row>
    <row r="786" s="2" customFormat="1">
      <c r="A786" s="41"/>
      <c r="B786" s="42"/>
      <c r="C786" s="43"/>
      <c r="D786" s="234" t="s">
        <v>155</v>
      </c>
      <c r="E786" s="43"/>
      <c r="F786" s="235" t="s">
        <v>904</v>
      </c>
      <c r="G786" s="43"/>
      <c r="H786" s="43"/>
      <c r="I786" s="231"/>
      <c r="J786" s="43"/>
      <c r="K786" s="43"/>
      <c r="L786" s="47"/>
      <c r="M786" s="232"/>
      <c r="N786" s="233"/>
      <c r="O786" s="87"/>
      <c r="P786" s="87"/>
      <c r="Q786" s="87"/>
      <c r="R786" s="87"/>
      <c r="S786" s="87"/>
      <c r="T786" s="88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T786" s="20" t="s">
        <v>155</v>
      </c>
      <c r="AU786" s="20" t="s">
        <v>86</v>
      </c>
    </row>
    <row r="787" s="13" customFormat="1">
      <c r="A787" s="13"/>
      <c r="B787" s="236"/>
      <c r="C787" s="237"/>
      <c r="D787" s="229" t="s">
        <v>157</v>
      </c>
      <c r="E787" s="238" t="s">
        <v>19</v>
      </c>
      <c r="F787" s="239" t="s">
        <v>905</v>
      </c>
      <c r="G787" s="237"/>
      <c r="H787" s="240">
        <v>28</v>
      </c>
      <c r="I787" s="241"/>
      <c r="J787" s="237"/>
      <c r="K787" s="237"/>
      <c r="L787" s="242"/>
      <c r="M787" s="243"/>
      <c r="N787" s="244"/>
      <c r="O787" s="244"/>
      <c r="P787" s="244"/>
      <c r="Q787" s="244"/>
      <c r="R787" s="244"/>
      <c r="S787" s="244"/>
      <c r="T787" s="245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T787" s="246" t="s">
        <v>157</v>
      </c>
      <c r="AU787" s="246" t="s">
        <v>86</v>
      </c>
      <c r="AV787" s="13" t="s">
        <v>86</v>
      </c>
      <c r="AW787" s="13" t="s">
        <v>33</v>
      </c>
      <c r="AX787" s="13" t="s">
        <v>73</v>
      </c>
      <c r="AY787" s="246" t="s">
        <v>146</v>
      </c>
    </row>
    <row r="788" s="14" customFormat="1">
      <c r="A788" s="14"/>
      <c r="B788" s="247"/>
      <c r="C788" s="248"/>
      <c r="D788" s="229" t="s">
        <v>157</v>
      </c>
      <c r="E788" s="249" t="s">
        <v>19</v>
      </c>
      <c r="F788" s="250" t="s">
        <v>906</v>
      </c>
      <c r="G788" s="248"/>
      <c r="H788" s="249" t="s">
        <v>19</v>
      </c>
      <c r="I788" s="251"/>
      <c r="J788" s="248"/>
      <c r="K788" s="248"/>
      <c r="L788" s="252"/>
      <c r="M788" s="253"/>
      <c r="N788" s="254"/>
      <c r="O788" s="254"/>
      <c r="P788" s="254"/>
      <c r="Q788" s="254"/>
      <c r="R788" s="254"/>
      <c r="S788" s="254"/>
      <c r="T788" s="255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T788" s="256" t="s">
        <v>157</v>
      </c>
      <c r="AU788" s="256" t="s">
        <v>86</v>
      </c>
      <c r="AV788" s="14" t="s">
        <v>80</v>
      </c>
      <c r="AW788" s="14" t="s">
        <v>33</v>
      </c>
      <c r="AX788" s="14" t="s">
        <v>73</v>
      </c>
      <c r="AY788" s="256" t="s">
        <v>146</v>
      </c>
    </row>
    <row r="789" s="15" customFormat="1">
      <c r="A789" s="15"/>
      <c r="B789" s="257"/>
      <c r="C789" s="258"/>
      <c r="D789" s="229" t="s">
        <v>157</v>
      </c>
      <c r="E789" s="259" t="s">
        <v>19</v>
      </c>
      <c r="F789" s="260" t="s">
        <v>161</v>
      </c>
      <c r="G789" s="258"/>
      <c r="H789" s="261">
        <v>28</v>
      </c>
      <c r="I789" s="262"/>
      <c r="J789" s="258"/>
      <c r="K789" s="258"/>
      <c r="L789" s="263"/>
      <c r="M789" s="264"/>
      <c r="N789" s="265"/>
      <c r="O789" s="265"/>
      <c r="P789" s="265"/>
      <c r="Q789" s="265"/>
      <c r="R789" s="265"/>
      <c r="S789" s="265"/>
      <c r="T789" s="266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T789" s="267" t="s">
        <v>157</v>
      </c>
      <c r="AU789" s="267" t="s">
        <v>86</v>
      </c>
      <c r="AV789" s="15" t="s">
        <v>153</v>
      </c>
      <c r="AW789" s="15" t="s">
        <v>33</v>
      </c>
      <c r="AX789" s="15" t="s">
        <v>80</v>
      </c>
      <c r="AY789" s="267" t="s">
        <v>146</v>
      </c>
    </row>
    <row r="790" s="2" customFormat="1" ht="33" customHeight="1">
      <c r="A790" s="41"/>
      <c r="B790" s="42"/>
      <c r="C790" s="216" t="s">
        <v>562</v>
      </c>
      <c r="D790" s="216" t="s">
        <v>148</v>
      </c>
      <c r="E790" s="217" t="s">
        <v>907</v>
      </c>
      <c r="F790" s="218" t="s">
        <v>908</v>
      </c>
      <c r="G790" s="219" t="s">
        <v>151</v>
      </c>
      <c r="H790" s="220">
        <v>6717.7139999999999</v>
      </c>
      <c r="I790" s="221"/>
      <c r="J790" s="222">
        <f>ROUND(I790*H790,2)</f>
        <v>0</v>
      </c>
      <c r="K790" s="218" t="s">
        <v>152</v>
      </c>
      <c r="L790" s="47"/>
      <c r="M790" s="223" t="s">
        <v>19</v>
      </c>
      <c r="N790" s="224" t="s">
        <v>44</v>
      </c>
      <c r="O790" s="87"/>
      <c r="P790" s="225">
        <f>O790*H790</f>
        <v>0</v>
      </c>
      <c r="Q790" s="225">
        <v>0</v>
      </c>
      <c r="R790" s="225">
        <f>Q790*H790</f>
        <v>0</v>
      </c>
      <c r="S790" s="225">
        <v>0</v>
      </c>
      <c r="T790" s="226">
        <f>S790*H790</f>
        <v>0</v>
      </c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R790" s="227" t="s">
        <v>153</v>
      </c>
      <c r="AT790" s="227" t="s">
        <v>148</v>
      </c>
      <c r="AU790" s="227" t="s">
        <v>86</v>
      </c>
      <c r="AY790" s="20" t="s">
        <v>146</v>
      </c>
      <c r="BE790" s="228">
        <f>IF(N790="základní",J790,0)</f>
        <v>0</v>
      </c>
      <c r="BF790" s="228">
        <f>IF(N790="snížená",J790,0)</f>
        <v>0</v>
      </c>
      <c r="BG790" s="228">
        <f>IF(N790="zákl. přenesená",J790,0)</f>
        <v>0</v>
      </c>
      <c r="BH790" s="228">
        <f>IF(N790="sníž. přenesená",J790,0)</f>
        <v>0</v>
      </c>
      <c r="BI790" s="228">
        <f>IF(N790="nulová",J790,0)</f>
        <v>0</v>
      </c>
      <c r="BJ790" s="20" t="s">
        <v>80</v>
      </c>
      <c r="BK790" s="228">
        <f>ROUND(I790*H790,2)</f>
        <v>0</v>
      </c>
      <c r="BL790" s="20" t="s">
        <v>153</v>
      </c>
      <c r="BM790" s="227" t="s">
        <v>909</v>
      </c>
    </row>
    <row r="791" s="2" customFormat="1">
      <c r="A791" s="41"/>
      <c r="B791" s="42"/>
      <c r="C791" s="43"/>
      <c r="D791" s="229" t="s">
        <v>154</v>
      </c>
      <c r="E791" s="43"/>
      <c r="F791" s="230" t="s">
        <v>908</v>
      </c>
      <c r="G791" s="43"/>
      <c r="H791" s="43"/>
      <c r="I791" s="231"/>
      <c r="J791" s="43"/>
      <c r="K791" s="43"/>
      <c r="L791" s="47"/>
      <c r="M791" s="232"/>
      <c r="N791" s="233"/>
      <c r="O791" s="87"/>
      <c r="P791" s="87"/>
      <c r="Q791" s="87"/>
      <c r="R791" s="87"/>
      <c r="S791" s="87"/>
      <c r="T791" s="88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T791" s="20" t="s">
        <v>154</v>
      </c>
      <c r="AU791" s="20" t="s">
        <v>86</v>
      </c>
    </row>
    <row r="792" s="2" customFormat="1">
      <c r="A792" s="41"/>
      <c r="B792" s="42"/>
      <c r="C792" s="43"/>
      <c r="D792" s="234" t="s">
        <v>155</v>
      </c>
      <c r="E792" s="43"/>
      <c r="F792" s="235" t="s">
        <v>910</v>
      </c>
      <c r="G792" s="43"/>
      <c r="H792" s="43"/>
      <c r="I792" s="231"/>
      <c r="J792" s="43"/>
      <c r="K792" s="43"/>
      <c r="L792" s="47"/>
      <c r="M792" s="232"/>
      <c r="N792" s="233"/>
      <c r="O792" s="87"/>
      <c r="P792" s="87"/>
      <c r="Q792" s="87"/>
      <c r="R792" s="87"/>
      <c r="S792" s="87"/>
      <c r="T792" s="88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T792" s="20" t="s">
        <v>155</v>
      </c>
      <c r="AU792" s="20" t="s">
        <v>86</v>
      </c>
    </row>
    <row r="793" s="14" customFormat="1">
      <c r="A793" s="14"/>
      <c r="B793" s="247"/>
      <c r="C793" s="248"/>
      <c r="D793" s="229" t="s">
        <v>157</v>
      </c>
      <c r="E793" s="249" t="s">
        <v>19</v>
      </c>
      <c r="F793" s="250" t="s">
        <v>911</v>
      </c>
      <c r="G793" s="248"/>
      <c r="H793" s="249" t="s">
        <v>19</v>
      </c>
      <c r="I793" s="251"/>
      <c r="J793" s="248"/>
      <c r="K793" s="248"/>
      <c r="L793" s="252"/>
      <c r="M793" s="253"/>
      <c r="N793" s="254"/>
      <c r="O793" s="254"/>
      <c r="P793" s="254"/>
      <c r="Q793" s="254"/>
      <c r="R793" s="254"/>
      <c r="S793" s="254"/>
      <c r="T793" s="255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T793" s="256" t="s">
        <v>157</v>
      </c>
      <c r="AU793" s="256" t="s">
        <v>86</v>
      </c>
      <c r="AV793" s="14" t="s">
        <v>80</v>
      </c>
      <c r="AW793" s="14" t="s">
        <v>33</v>
      </c>
      <c r="AX793" s="14" t="s">
        <v>73</v>
      </c>
      <c r="AY793" s="256" t="s">
        <v>146</v>
      </c>
    </row>
    <row r="794" s="13" customFormat="1">
      <c r="A794" s="13"/>
      <c r="B794" s="236"/>
      <c r="C794" s="237"/>
      <c r="D794" s="229" t="s">
        <v>157</v>
      </c>
      <c r="E794" s="238" t="s">
        <v>19</v>
      </c>
      <c r="F794" s="239" t="s">
        <v>912</v>
      </c>
      <c r="G794" s="237"/>
      <c r="H794" s="240">
        <v>5841.4899999999998</v>
      </c>
      <c r="I794" s="241"/>
      <c r="J794" s="237"/>
      <c r="K794" s="237"/>
      <c r="L794" s="242"/>
      <c r="M794" s="243"/>
      <c r="N794" s="244"/>
      <c r="O794" s="244"/>
      <c r="P794" s="244"/>
      <c r="Q794" s="244"/>
      <c r="R794" s="244"/>
      <c r="S794" s="244"/>
      <c r="T794" s="245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T794" s="246" t="s">
        <v>157</v>
      </c>
      <c r="AU794" s="246" t="s">
        <v>86</v>
      </c>
      <c r="AV794" s="13" t="s">
        <v>86</v>
      </c>
      <c r="AW794" s="13" t="s">
        <v>33</v>
      </c>
      <c r="AX794" s="13" t="s">
        <v>73</v>
      </c>
      <c r="AY794" s="246" t="s">
        <v>146</v>
      </c>
    </row>
    <row r="795" s="13" customFormat="1">
      <c r="A795" s="13"/>
      <c r="B795" s="236"/>
      <c r="C795" s="237"/>
      <c r="D795" s="229" t="s">
        <v>157</v>
      </c>
      <c r="E795" s="238" t="s">
        <v>19</v>
      </c>
      <c r="F795" s="239" t="s">
        <v>913</v>
      </c>
      <c r="G795" s="237"/>
      <c r="H795" s="240">
        <v>876.22400000000005</v>
      </c>
      <c r="I795" s="241"/>
      <c r="J795" s="237"/>
      <c r="K795" s="237"/>
      <c r="L795" s="242"/>
      <c r="M795" s="243"/>
      <c r="N795" s="244"/>
      <c r="O795" s="244"/>
      <c r="P795" s="244"/>
      <c r="Q795" s="244"/>
      <c r="R795" s="244"/>
      <c r="S795" s="244"/>
      <c r="T795" s="245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T795" s="246" t="s">
        <v>157</v>
      </c>
      <c r="AU795" s="246" t="s">
        <v>86</v>
      </c>
      <c r="AV795" s="13" t="s">
        <v>86</v>
      </c>
      <c r="AW795" s="13" t="s">
        <v>33</v>
      </c>
      <c r="AX795" s="13" t="s">
        <v>73</v>
      </c>
      <c r="AY795" s="246" t="s">
        <v>146</v>
      </c>
    </row>
    <row r="796" s="15" customFormat="1">
      <c r="A796" s="15"/>
      <c r="B796" s="257"/>
      <c r="C796" s="258"/>
      <c r="D796" s="229" t="s">
        <v>157</v>
      </c>
      <c r="E796" s="259" t="s">
        <v>19</v>
      </c>
      <c r="F796" s="260" t="s">
        <v>161</v>
      </c>
      <c r="G796" s="258"/>
      <c r="H796" s="261">
        <v>6717.7139999999999</v>
      </c>
      <c r="I796" s="262"/>
      <c r="J796" s="258"/>
      <c r="K796" s="258"/>
      <c r="L796" s="263"/>
      <c r="M796" s="264"/>
      <c r="N796" s="265"/>
      <c r="O796" s="265"/>
      <c r="P796" s="265"/>
      <c r="Q796" s="265"/>
      <c r="R796" s="265"/>
      <c r="S796" s="265"/>
      <c r="T796" s="266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T796" s="267" t="s">
        <v>157</v>
      </c>
      <c r="AU796" s="267" t="s">
        <v>86</v>
      </c>
      <c r="AV796" s="15" t="s">
        <v>153</v>
      </c>
      <c r="AW796" s="15" t="s">
        <v>33</v>
      </c>
      <c r="AX796" s="15" t="s">
        <v>80</v>
      </c>
      <c r="AY796" s="267" t="s">
        <v>146</v>
      </c>
    </row>
    <row r="797" s="2" customFormat="1" ht="16.5" customHeight="1">
      <c r="A797" s="41"/>
      <c r="B797" s="42"/>
      <c r="C797" s="216" t="s">
        <v>914</v>
      </c>
      <c r="D797" s="216" t="s">
        <v>148</v>
      </c>
      <c r="E797" s="217" t="s">
        <v>915</v>
      </c>
      <c r="F797" s="218" t="s">
        <v>916</v>
      </c>
      <c r="G797" s="219" t="s">
        <v>179</v>
      </c>
      <c r="H797" s="220">
        <v>60.200000000000003</v>
      </c>
      <c r="I797" s="221"/>
      <c r="J797" s="222">
        <f>ROUND(I797*H797,2)</f>
        <v>0</v>
      </c>
      <c r="K797" s="218" t="s">
        <v>152</v>
      </c>
      <c r="L797" s="47"/>
      <c r="M797" s="223" t="s">
        <v>19</v>
      </c>
      <c r="N797" s="224" t="s">
        <v>44</v>
      </c>
      <c r="O797" s="87"/>
      <c r="P797" s="225">
        <f>O797*H797</f>
        <v>0</v>
      </c>
      <c r="Q797" s="225">
        <v>0</v>
      </c>
      <c r="R797" s="225">
        <f>Q797*H797</f>
        <v>0</v>
      </c>
      <c r="S797" s="225">
        <v>0</v>
      </c>
      <c r="T797" s="226">
        <f>S797*H797</f>
        <v>0</v>
      </c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R797" s="227" t="s">
        <v>153</v>
      </c>
      <c r="AT797" s="227" t="s">
        <v>148</v>
      </c>
      <c r="AU797" s="227" t="s">
        <v>86</v>
      </c>
      <c r="AY797" s="20" t="s">
        <v>146</v>
      </c>
      <c r="BE797" s="228">
        <f>IF(N797="základní",J797,0)</f>
        <v>0</v>
      </c>
      <c r="BF797" s="228">
        <f>IF(N797="snížená",J797,0)</f>
        <v>0</v>
      </c>
      <c r="BG797" s="228">
        <f>IF(N797="zákl. přenesená",J797,0)</f>
        <v>0</v>
      </c>
      <c r="BH797" s="228">
        <f>IF(N797="sníž. přenesená",J797,0)</f>
        <v>0</v>
      </c>
      <c r="BI797" s="228">
        <f>IF(N797="nulová",J797,0)</f>
        <v>0</v>
      </c>
      <c r="BJ797" s="20" t="s">
        <v>80</v>
      </c>
      <c r="BK797" s="228">
        <f>ROUND(I797*H797,2)</f>
        <v>0</v>
      </c>
      <c r="BL797" s="20" t="s">
        <v>153</v>
      </c>
      <c r="BM797" s="227" t="s">
        <v>917</v>
      </c>
    </row>
    <row r="798" s="2" customFormat="1">
      <c r="A798" s="41"/>
      <c r="B798" s="42"/>
      <c r="C798" s="43"/>
      <c r="D798" s="229" t="s">
        <v>154</v>
      </c>
      <c r="E798" s="43"/>
      <c r="F798" s="230" t="s">
        <v>916</v>
      </c>
      <c r="G798" s="43"/>
      <c r="H798" s="43"/>
      <c r="I798" s="231"/>
      <c r="J798" s="43"/>
      <c r="K798" s="43"/>
      <c r="L798" s="47"/>
      <c r="M798" s="232"/>
      <c r="N798" s="233"/>
      <c r="O798" s="87"/>
      <c r="P798" s="87"/>
      <c r="Q798" s="87"/>
      <c r="R798" s="87"/>
      <c r="S798" s="87"/>
      <c r="T798" s="88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T798" s="20" t="s">
        <v>154</v>
      </c>
      <c r="AU798" s="20" t="s">
        <v>86</v>
      </c>
    </row>
    <row r="799" s="2" customFormat="1">
      <c r="A799" s="41"/>
      <c r="B799" s="42"/>
      <c r="C799" s="43"/>
      <c r="D799" s="234" t="s">
        <v>155</v>
      </c>
      <c r="E799" s="43"/>
      <c r="F799" s="235" t="s">
        <v>918</v>
      </c>
      <c r="G799" s="43"/>
      <c r="H799" s="43"/>
      <c r="I799" s="231"/>
      <c r="J799" s="43"/>
      <c r="K799" s="43"/>
      <c r="L799" s="47"/>
      <c r="M799" s="232"/>
      <c r="N799" s="233"/>
      <c r="O799" s="87"/>
      <c r="P799" s="87"/>
      <c r="Q799" s="87"/>
      <c r="R799" s="87"/>
      <c r="S799" s="87"/>
      <c r="T799" s="88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T799" s="20" t="s">
        <v>155</v>
      </c>
      <c r="AU799" s="20" t="s">
        <v>86</v>
      </c>
    </row>
    <row r="800" s="13" customFormat="1">
      <c r="A800" s="13"/>
      <c r="B800" s="236"/>
      <c r="C800" s="237"/>
      <c r="D800" s="229" t="s">
        <v>157</v>
      </c>
      <c r="E800" s="238" t="s">
        <v>19</v>
      </c>
      <c r="F800" s="239" t="s">
        <v>919</v>
      </c>
      <c r="G800" s="237"/>
      <c r="H800" s="240">
        <v>60.200000000000003</v>
      </c>
      <c r="I800" s="241"/>
      <c r="J800" s="237"/>
      <c r="K800" s="237"/>
      <c r="L800" s="242"/>
      <c r="M800" s="243"/>
      <c r="N800" s="244"/>
      <c r="O800" s="244"/>
      <c r="P800" s="244"/>
      <c r="Q800" s="244"/>
      <c r="R800" s="244"/>
      <c r="S800" s="244"/>
      <c r="T800" s="245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T800" s="246" t="s">
        <v>157</v>
      </c>
      <c r="AU800" s="246" t="s">
        <v>86</v>
      </c>
      <c r="AV800" s="13" t="s">
        <v>86</v>
      </c>
      <c r="AW800" s="13" t="s">
        <v>33</v>
      </c>
      <c r="AX800" s="13" t="s">
        <v>73</v>
      </c>
      <c r="AY800" s="246" t="s">
        <v>146</v>
      </c>
    </row>
    <row r="801" s="15" customFormat="1">
      <c r="A801" s="15"/>
      <c r="B801" s="257"/>
      <c r="C801" s="258"/>
      <c r="D801" s="229" t="s">
        <v>157</v>
      </c>
      <c r="E801" s="259" t="s">
        <v>19</v>
      </c>
      <c r="F801" s="260" t="s">
        <v>161</v>
      </c>
      <c r="G801" s="258"/>
      <c r="H801" s="261">
        <v>60.200000000000003</v>
      </c>
      <c r="I801" s="262"/>
      <c r="J801" s="258"/>
      <c r="K801" s="258"/>
      <c r="L801" s="263"/>
      <c r="M801" s="264"/>
      <c r="N801" s="265"/>
      <c r="O801" s="265"/>
      <c r="P801" s="265"/>
      <c r="Q801" s="265"/>
      <c r="R801" s="265"/>
      <c r="S801" s="265"/>
      <c r="T801" s="266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T801" s="267" t="s">
        <v>157</v>
      </c>
      <c r="AU801" s="267" t="s">
        <v>86</v>
      </c>
      <c r="AV801" s="15" t="s">
        <v>153</v>
      </c>
      <c r="AW801" s="15" t="s">
        <v>33</v>
      </c>
      <c r="AX801" s="15" t="s">
        <v>80</v>
      </c>
      <c r="AY801" s="267" t="s">
        <v>146</v>
      </c>
    </row>
    <row r="802" s="2" customFormat="1" ht="24.15" customHeight="1">
      <c r="A802" s="41"/>
      <c r="B802" s="42"/>
      <c r="C802" s="216" t="s">
        <v>568</v>
      </c>
      <c r="D802" s="216" t="s">
        <v>148</v>
      </c>
      <c r="E802" s="217" t="s">
        <v>920</v>
      </c>
      <c r="F802" s="218" t="s">
        <v>921</v>
      </c>
      <c r="G802" s="219" t="s">
        <v>179</v>
      </c>
      <c r="H802" s="220">
        <v>146</v>
      </c>
      <c r="I802" s="221"/>
      <c r="J802" s="222">
        <f>ROUND(I802*H802,2)</f>
        <v>0</v>
      </c>
      <c r="K802" s="218" t="s">
        <v>152</v>
      </c>
      <c r="L802" s="47"/>
      <c r="M802" s="223" t="s">
        <v>19</v>
      </c>
      <c r="N802" s="224" t="s">
        <v>44</v>
      </c>
      <c r="O802" s="87"/>
      <c r="P802" s="225">
        <f>O802*H802</f>
        <v>0</v>
      </c>
      <c r="Q802" s="225">
        <v>0</v>
      </c>
      <c r="R802" s="225">
        <f>Q802*H802</f>
        <v>0</v>
      </c>
      <c r="S802" s="225">
        <v>0</v>
      </c>
      <c r="T802" s="226">
        <f>S802*H802</f>
        <v>0</v>
      </c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R802" s="227" t="s">
        <v>153</v>
      </c>
      <c r="AT802" s="227" t="s">
        <v>148</v>
      </c>
      <c r="AU802" s="227" t="s">
        <v>86</v>
      </c>
      <c r="AY802" s="20" t="s">
        <v>146</v>
      </c>
      <c r="BE802" s="228">
        <f>IF(N802="základní",J802,0)</f>
        <v>0</v>
      </c>
      <c r="BF802" s="228">
        <f>IF(N802="snížená",J802,0)</f>
        <v>0</v>
      </c>
      <c r="BG802" s="228">
        <f>IF(N802="zákl. přenesená",J802,0)</f>
        <v>0</v>
      </c>
      <c r="BH802" s="228">
        <f>IF(N802="sníž. přenesená",J802,0)</f>
        <v>0</v>
      </c>
      <c r="BI802" s="228">
        <f>IF(N802="nulová",J802,0)</f>
        <v>0</v>
      </c>
      <c r="BJ802" s="20" t="s">
        <v>80</v>
      </c>
      <c r="BK802" s="228">
        <f>ROUND(I802*H802,2)</f>
        <v>0</v>
      </c>
      <c r="BL802" s="20" t="s">
        <v>153</v>
      </c>
      <c r="BM802" s="227" t="s">
        <v>922</v>
      </c>
    </row>
    <row r="803" s="2" customFormat="1">
      <c r="A803" s="41"/>
      <c r="B803" s="42"/>
      <c r="C803" s="43"/>
      <c r="D803" s="229" t="s">
        <v>154</v>
      </c>
      <c r="E803" s="43"/>
      <c r="F803" s="230" t="s">
        <v>921</v>
      </c>
      <c r="G803" s="43"/>
      <c r="H803" s="43"/>
      <c r="I803" s="231"/>
      <c r="J803" s="43"/>
      <c r="K803" s="43"/>
      <c r="L803" s="47"/>
      <c r="M803" s="232"/>
      <c r="N803" s="233"/>
      <c r="O803" s="87"/>
      <c r="P803" s="87"/>
      <c r="Q803" s="87"/>
      <c r="R803" s="87"/>
      <c r="S803" s="87"/>
      <c r="T803" s="88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T803" s="20" t="s">
        <v>154</v>
      </c>
      <c r="AU803" s="20" t="s">
        <v>86</v>
      </c>
    </row>
    <row r="804" s="2" customFormat="1">
      <c r="A804" s="41"/>
      <c r="B804" s="42"/>
      <c r="C804" s="43"/>
      <c r="D804" s="234" t="s">
        <v>155</v>
      </c>
      <c r="E804" s="43"/>
      <c r="F804" s="235" t="s">
        <v>923</v>
      </c>
      <c r="G804" s="43"/>
      <c r="H804" s="43"/>
      <c r="I804" s="231"/>
      <c r="J804" s="43"/>
      <c r="K804" s="43"/>
      <c r="L804" s="47"/>
      <c r="M804" s="232"/>
      <c r="N804" s="233"/>
      <c r="O804" s="87"/>
      <c r="P804" s="87"/>
      <c r="Q804" s="87"/>
      <c r="R804" s="87"/>
      <c r="S804" s="87"/>
      <c r="T804" s="88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T804" s="20" t="s">
        <v>155</v>
      </c>
      <c r="AU804" s="20" t="s">
        <v>86</v>
      </c>
    </row>
    <row r="805" s="13" customFormat="1">
      <c r="A805" s="13"/>
      <c r="B805" s="236"/>
      <c r="C805" s="237"/>
      <c r="D805" s="229" t="s">
        <v>157</v>
      </c>
      <c r="E805" s="238" t="s">
        <v>19</v>
      </c>
      <c r="F805" s="239" t="s">
        <v>924</v>
      </c>
      <c r="G805" s="237"/>
      <c r="H805" s="240">
        <v>25</v>
      </c>
      <c r="I805" s="241"/>
      <c r="J805" s="237"/>
      <c r="K805" s="237"/>
      <c r="L805" s="242"/>
      <c r="M805" s="243"/>
      <c r="N805" s="244"/>
      <c r="O805" s="244"/>
      <c r="P805" s="244"/>
      <c r="Q805" s="244"/>
      <c r="R805" s="244"/>
      <c r="S805" s="244"/>
      <c r="T805" s="245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T805" s="246" t="s">
        <v>157</v>
      </c>
      <c r="AU805" s="246" t="s">
        <v>86</v>
      </c>
      <c r="AV805" s="13" t="s">
        <v>86</v>
      </c>
      <c r="AW805" s="13" t="s">
        <v>33</v>
      </c>
      <c r="AX805" s="13" t="s">
        <v>73</v>
      </c>
      <c r="AY805" s="246" t="s">
        <v>146</v>
      </c>
    </row>
    <row r="806" s="13" customFormat="1">
      <c r="A806" s="13"/>
      <c r="B806" s="236"/>
      <c r="C806" s="237"/>
      <c r="D806" s="229" t="s">
        <v>157</v>
      </c>
      <c r="E806" s="238" t="s">
        <v>19</v>
      </c>
      <c r="F806" s="239" t="s">
        <v>925</v>
      </c>
      <c r="G806" s="237"/>
      <c r="H806" s="240">
        <v>121</v>
      </c>
      <c r="I806" s="241"/>
      <c r="J806" s="237"/>
      <c r="K806" s="237"/>
      <c r="L806" s="242"/>
      <c r="M806" s="243"/>
      <c r="N806" s="244"/>
      <c r="O806" s="244"/>
      <c r="P806" s="244"/>
      <c r="Q806" s="244"/>
      <c r="R806" s="244"/>
      <c r="S806" s="244"/>
      <c r="T806" s="245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T806" s="246" t="s">
        <v>157</v>
      </c>
      <c r="AU806" s="246" t="s">
        <v>86</v>
      </c>
      <c r="AV806" s="13" t="s">
        <v>86</v>
      </c>
      <c r="AW806" s="13" t="s">
        <v>33</v>
      </c>
      <c r="AX806" s="13" t="s">
        <v>73</v>
      </c>
      <c r="AY806" s="246" t="s">
        <v>146</v>
      </c>
    </row>
    <row r="807" s="15" customFormat="1">
      <c r="A807" s="15"/>
      <c r="B807" s="257"/>
      <c r="C807" s="258"/>
      <c r="D807" s="229" t="s">
        <v>157</v>
      </c>
      <c r="E807" s="259" t="s">
        <v>19</v>
      </c>
      <c r="F807" s="260" t="s">
        <v>161</v>
      </c>
      <c r="G807" s="258"/>
      <c r="H807" s="261">
        <v>146</v>
      </c>
      <c r="I807" s="262"/>
      <c r="J807" s="258"/>
      <c r="K807" s="258"/>
      <c r="L807" s="263"/>
      <c r="M807" s="264"/>
      <c r="N807" s="265"/>
      <c r="O807" s="265"/>
      <c r="P807" s="265"/>
      <c r="Q807" s="265"/>
      <c r="R807" s="265"/>
      <c r="S807" s="265"/>
      <c r="T807" s="266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T807" s="267" t="s">
        <v>157</v>
      </c>
      <c r="AU807" s="267" t="s">
        <v>86</v>
      </c>
      <c r="AV807" s="15" t="s">
        <v>153</v>
      </c>
      <c r="AW807" s="15" t="s">
        <v>33</v>
      </c>
      <c r="AX807" s="15" t="s">
        <v>80</v>
      </c>
      <c r="AY807" s="267" t="s">
        <v>146</v>
      </c>
    </row>
    <row r="808" s="12" customFormat="1" ht="22.8" customHeight="1">
      <c r="A808" s="12"/>
      <c r="B808" s="200"/>
      <c r="C808" s="201"/>
      <c r="D808" s="202" t="s">
        <v>72</v>
      </c>
      <c r="E808" s="214" t="s">
        <v>926</v>
      </c>
      <c r="F808" s="214" t="s">
        <v>927</v>
      </c>
      <c r="G808" s="201"/>
      <c r="H808" s="201"/>
      <c r="I808" s="204"/>
      <c r="J808" s="215">
        <f>BK808</f>
        <v>0</v>
      </c>
      <c r="K808" s="201"/>
      <c r="L808" s="206"/>
      <c r="M808" s="207"/>
      <c r="N808" s="208"/>
      <c r="O808" s="208"/>
      <c r="P808" s="209">
        <f>SUM(P809:P849)</f>
        <v>0</v>
      </c>
      <c r="Q808" s="208"/>
      <c r="R808" s="209">
        <f>SUM(R809:R849)</f>
        <v>0</v>
      </c>
      <c r="S808" s="208"/>
      <c r="T808" s="210">
        <f>SUM(T809:T849)</f>
        <v>0</v>
      </c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R808" s="211" t="s">
        <v>80</v>
      </c>
      <c r="AT808" s="212" t="s">
        <v>72</v>
      </c>
      <c r="AU808" s="212" t="s">
        <v>80</v>
      </c>
      <c r="AY808" s="211" t="s">
        <v>146</v>
      </c>
      <c r="BK808" s="213">
        <f>SUM(BK809:BK849)</f>
        <v>0</v>
      </c>
    </row>
    <row r="809" s="2" customFormat="1" ht="21.75" customHeight="1">
      <c r="A809" s="41"/>
      <c r="B809" s="42"/>
      <c r="C809" s="216" t="s">
        <v>928</v>
      </c>
      <c r="D809" s="216" t="s">
        <v>148</v>
      </c>
      <c r="E809" s="217" t="s">
        <v>929</v>
      </c>
      <c r="F809" s="218" t="s">
        <v>930</v>
      </c>
      <c r="G809" s="219" t="s">
        <v>328</v>
      </c>
      <c r="H809" s="220">
        <v>120.857</v>
      </c>
      <c r="I809" s="221"/>
      <c r="J809" s="222">
        <f>ROUND(I809*H809,2)</f>
        <v>0</v>
      </c>
      <c r="K809" s="218" t="s">
        <v>152</v>
      </c>
      <c r="L809" s="47"/>
      <c r="M809" s="223" t="s">
        <v>19</v>
      </c>
      <c r="N809" s="224" t="s">
        <v>44</v>
      </c>
      <c r="O809" s="87"/>
      <c r="P809" s="225">
        <f>O809*H809</f>
        <v>0</v>
      </c>
      <c r="Q809" s="225">
        <v>0</v>
      </c>
      <c r="R809" s="225">
        <f>Q809*H809</f>
        <v>0</v>
      </c>
      <c r="S809" s="225">
        <v>0</v>
      </c>
      <c r="T809" s="226">
        <f>S809*H809</f>
        <v>0</v>
      </c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R809" s="227" t="s">
        <v>153</v>
      </c>
      <c r="AT809" s="227" t="s">
        <v>148</v>
      </c>
      <c r="AU809" s="227" t="s">
        <v>86</v>
      </c>
      <c r="AY809" s="20" t="s">
        <v>146</v>
      </c>
      <c r="BE809" s="228">
        <f>IF(N809="základní",J809,0)</f>
        <v>0</v>
      </c>
      <c r="BF809" s="228">
        <f>IF(N809="snížená",J809,0)</f>
        <v>0</v>
      </c>
      <c r="BG809" s="228">
        <f>IF(N809="zákl. přenesená",J809,0)</f>
        <v>0</v>
      </c>
      <c r="BH809" s="228">
        <f>IF(N809="sníž. přenesená",J809,0)</f>
        <v>0</v>
      </c>
      <c r="BI809" s="228">
        <f>IF(N809="nulová",J809,0)</f>
        <v>0</v>
      </c>
      <c r="BJ809" s="20" t="s">
        <v>80</v>
      </c>
      <c r="BK809" s="228">
        <f>ROUND(I809*H809,2)</f>
        <v>0</v>
      </c>
      <c r="BL809" s="20" t="s">
        <v>153</v>
      </c>
      <c r="BM809" s="227" t="s">
        <v>931</v>
      </c>
    </row>
    <row r="810" s="2" customFormat="1">
      <c r="A810" s="41"/>
      <c r="B810" s="42"/>
      <c r="C810" s="43"/>
      <c r="D810" s="229" t="s">
        <v>154</v>
      </c>
      <c r="E810" s="43"/>
      <c r="F810" s="230" t="s">
        <v>930</v>
      </c>
      <c r="G810" s="43"/>
      <c r="H810" s="43"/>
      <c r="I810" s="231"/>
      <c r="J810" s="43"/>
      <c r="K810" s="43"/>
      <c r="L810" s="47"/>
      <c r="M810" s="232"/>
      <c r="N810" s="233"/>
      <c r="O810" s="87"/>
      <c r="P810" s="87"/>
      <c r="Q810" s="87"/>
      <c r="R810" s="87"/>
      <c r="S810" s="87"/>
      <c r="T810" s="88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T810" s="20" t="s">
        <v>154</v>
      </c>
      <c r="AU810" s="20" t="s">
        <v>86</v>
      </c>
    </row>
    <row r="811" s="2" customFormat="1">
      <c r="A811" s="41"/>
      <c r="B811" s="42"/>
      <c r="C811" s="43"/>
      <c r="D811" s="234" t="s">
        <v>155</v>
      </c>
      <c r="E811" s="43"/>
      <c r="F811" s="235" t="s">
        <v>932</v>
      </c>
      <c r="G811" s="43"/>
      <c r="H811" s="43"/>
      <c r="I811" s="231"/>
      <c r="J811" s="43"/>
      <c r="K811" s="43"/>
      <c r="L811" s="47"/>
      <c r="M811" s="232"/>
      <c r="N811" s="233"/>
      <c r="O811" s="87"/>
      <c r="P811" s="87"/>
      <c r="Q811" s="87"/>
      <c r="R811" s="87"/>
      <c r="S811" s="87"/>
      <c r="T811" s="88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T811" s="20" t="s">
        <v>155</v>
      </c>
      <c r="AU811" s="20" t="s">
        <v>86</v>
      </c>
    </row>
    <row r="812" s="14" customFormat="1">
      <c r="A812" s="14"/>
      <c r="B812" s="247"/>
      <c r="C812" s="248"/>
      <c r="D812" s="229" t="s">
        <v>157</v>
      </c>
      <c r="E812" s="249" t="s">
        <v>19</v>
      </c>
      <c r="F812" s="250" t="s">
        <v>933</v>
      </c>
      <c r="G812" s="248"/>
      <c r="H812" s="249" t="s">
        <v>19</v>
      </c>
      <c r="I812" s="251"/>
      <c r="J812" s="248"/>
      <c r="K812" s="248"/>
      <c r="L812" s="252"/>
      <c r="M812" s="253"/>
      <c r="N812" s="254"/>
      <c r="O812" s="254"/>
      <c r="P812" s="254"/>
      <c r="Q812" s="254"/>
      <c r="R812" s="254"/>
      <c r="S812" s="254"/>
      <c r="T812" s="255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T812" s="256" t="s">
        <v>157</v>
      </c>
      <c r="AU812" s="256" t="s">
        <v>86</v>
      </c>
      <c r="AV812" s="14" t="s">
        <v>80</v>
      </c>
      <c r="AW812" s="14" t="s">
        <v>33</v>
      </c>
      <c r="AX812" s="14" t="s">
        <v>73</v>
      </c>
      <c r="AY812" s="256" t="s">
        <v>146</v>
      </c>
    </row>
    <row r="813" s="13" customFormat="1">
      <c r="A813" s="13"/>
      <c r="B813" s="236"/>
      <c r="C813" s="237"/>
      <c r="D813" s="229" t="s">
        <v>157</v>
      </c>
      <c r="E813" s="238" t="s">
        <v>19</v>
      </c>
      <c r="F813" s="239" t="s">
        <v>934</v>
      </c>
      <c r="G813" s="237"/>
      <c r="H813" s="240">
        <v>91.829999999999998</v>
      </c>
      <c r="I813" s="241"/>
      <c r="J813" s="237"/>
      <c r="K813" s="237"/>
      <c r="L813" s="242"/>
      <c r="M813" s="243"/>
      <c r="N813" s="244"/>
      <c r="O813" s="244"/>
      <c r="P813" s="244"/>
      <c r="Q813" s="244"/>
      <c r="R813" s="244"/>
      <c r="S813" s="244"/>
      <c r="T813" s="245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T813" s="246" t="s">
        <v>157</v>
      </c>
      <c r="AU813" s="246" t="s">
        <v>86</v>
      </c>
      <c r="AV813" s="13" t="s">
        <v>86</v>
      </c>
      <c r="AW813" s="13" t="s">
        <v>33</v>
      </c>
      <c r="AX813" s="13" t="s">
        <v>73</v>
      </c>
      <c r="AY813" s="246" t="s">
        <v>146</v>
      </c>
    </row>
    <row r="814" s="13" customFormat="1">
      <c r="A814" s="13"/>
      <c r="B814" s="236"/>
      <c r="C814" s="237"/>
      <c r="D814" s="229" t="s">
        <v>157</v>
      </c>
      <c r="E814" s="238" t="s">
        <v>19</v>
      </c>
      <c r="F814" s="239" t="s">
        <v>935</v>
      </c>
      <c r="G814" s="237"/>
      <c r="H814" s="240">
        <v>29.027000000000001</v>
      </c>
      <c r="I814" s="241"/>
      <c r="J814" s="237"/>
      <c r="K814" s="237"/>
      <c r="L814" s="242"/>
      <c r="M814" s="243"/>
      <c r="N814" s="244"/>
      <c r="O814" s="244"/>
      <c r="P814" s="244"/>
      <c r="Q814" s="244"/>
      <c r="R814" s="244"/>
      <c r="S814" s="244"/>
      <c r="T814" s="245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T814" s="246" t="s">
        <v>157</v>
      </c>
      <c r="AU814" s="246" t="s">
        <v>86</v>
      </c>
      <c r="AV814" s="13" t="s">
        <v>86</v>
      </c>
      <c r="AW814" s="13" t="s">
        <v>33</v>
      </c>
      <c r="AX814" s="13" t="s">
        <v>73</v>
      </c>
      <c r="AY814" s="246" t="s">
        <v>146</v>
      </c>
    </row>
    <row r="815" s="15" customFormat="1">
      <c r="A815" s="15"/>
      <c r="B815" s="257"/>
      <c r="C815" s="258"/>
      <c r="D815" s="229" t="s">
        <v>157</v>
      </c>
      <c r="E815" s="259" t="s">
        <v>19</v>
      </c>
      <c r="F815" s="260" t="s">
        <v>161</v>
      </c>
      <c r="G815" s="258"/>
      <c r="H815" s="261">
        <v>120.857</v>
      </c>
      <c r="I815" s="262"/>
      <c r="J815" s="258"/>
      <c r="K815" s="258"/>
      <c r="L815" s="263"/>
      <c r="M815" s="264"/>
      <c r="N815" s="265"/>
      <c r="O815" s="265"/>
      <c r="P815" s="265"/>
      <c r="Q815" s="265"/>
      <c r="R815" s="265"/>
      <c r="S815" s="265"/>
      <c r="T815" s="266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T815" s="267" t="s">
        <v>157</v>
      </c>
      <c r="AU815" s="267" t="s">
        <v>86</v>
      </c>
      <c r="AV815" s="15" t="s">
        <v>153</v>
      </c>
      <c r="AW815" s="15" t="s">
        <v>33</v>
      </c>
      <c r="AX815" s="15" t="s">
        <v>80</v>
      </c>
      <c r="AY815" s="267" t="s">
        <v>146</v>
      </c>
    </row>
    <row r="816" s="2" customFormat="1" ht="24.15" customHeight="1">
      <c r="A816" s="41"/>
      <c r="B816" s="42"/>
      <c r="C816" s="216" t="s">
        <v>573</v>
      </c>
      <c r="D816" s="216" t="s">
        <v>148</v>
      </c>
      <c r="E816" s="217" t="s">
        <v>936</v>
      </c>
      <c r="F816" s="218" t="s">
        <v>937</v>
      </c>
      <c r="G816" s="219" t="s">
        <v>328</v>
      </c>
      <c r="H816" s="220">
        <v>2900.5680000000002</v>
      </c>
      <c r="I816" s="221"/>
      <c r="J816" s="222">
        <f>ROUND(I816*H816,2)</f>
        <v>0</v>
      </c>
      <c r="K816" s="218" t="s">
        <v>152</v>
      </c>
      <c r="L816" s="47"/>
      <c r="M816" s="223" t="s">
        <v>19</v>
      </c>
      <c r="N816" s="224" t="s">
        <v>44</v>
      </c>
      <c r="O816" s="87"/>
      <c r="P816" s="225">
        <f>O816*H816</f>
        <v>0</v>
      </c>
      <c r="Q816" s="225">
        <v>0</v>
      </c>
      <c r="R816" s="225">
        <f>Q816*H816</f>
        <v>0</v>
      </c>
      <c r="S816" s="225">
        <v>0</v>
      </c>
      <c r="T816" s="226">
        <f>S816*H816</f>
        <v>0</v>
      </c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R816" s="227" t="s">
        <v>153</v>
      </c>
      <c r="AT816" s="227" t="s">
        <v>148</v>
      </c>
      <c r="AU816" s="227" t="s">
        <v>86</v>
      </c>
      <c r="AY816" s="20" t="s">
        <v>146</v>
      </c>
      <c r="BE816" s="228">
        <f>IF(N816="základní",J816,0)</f>
        <v>0</v>
      </c>
      <c r="BF816" s="228">
        <f>IF(N816="snížená",J816,0)</f>
        <v>0</v>
      </c>
      <c r="BG816" s="228">
        <f>IF(N816="zákl. přenesená",J816,0)</f>
        <v>0</v>
      </c>
      <c r="BH816" s="228">
        <f>IF(N816="sníž. přenesená",J816,0)</f>
        <v>0</v>
      </c>
      <c r="BI816" s="228">
        <f>IF(N816="nulová",J816,0)</f>
        <v>0</v>
      </c>
      <c r="BJ816" s="20" t="s">
        <v>80</v>
      </c>
      <c r="BK816" s="228">
        <f>ROUND(I816*H816,2)</f>
        <v>0</v>
      </c>
      <c r="BL816" s="20" t="s">
        <v>153</v>
      </c>
      <c r="BM816" s="227" t="s">
        <v>938</v>
      </c>
    </row>
    <row r="817" s="2" customFormat="1">
      <c r="A817" s="41"/>
      <c r="B817" s="42"/>
      <c r="C817" s="43"/>
      <c r="D817" s="229" t="s">
        <v>154</v>
      </c>
      <c r="E817" s="43"/>
      <c r="F817" s="230" t="s">
        <v>937</v>
      </c>
      <c r="G817" s="43"/>
      <c r="H817" s="43"/>
      <c r="I817" s="231"/>
      <c r="J817" s="43"/>
      <c r="K817" s="43"/>
      <c r="L817" s="47"/>
      <c r="M817" s="232"/>
      <c r="N817" s="233"/>
      <c r="O817" s="87"/>
      <c r="P817" s="87"/>
      <c r="Q817" s="87"/>
      <c r="R817" s="87"/>
      <c r="S817" s="87"/>
      <c r="T817" s="88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T817" s="20" t="s">
        <v>154</v>
      </c>
      <c r="AU817" s="20" t="s">
        <v>86</v>
      </c>
    </row>
    <row r="818" s="2" customFormat="1">
      <c r="A818" s="41"/>
      <c r="B818" s="42"/>
      <c r="C818" s="43"/>
      <c r="D818" s="234" t="s">
        <v>155</v>
      </c>
      <c r="E818" s="43"/>
      <c r="F818" s="235" t="s">
        <v>939</v>
      </c>
      <c r="G818" s="43"/>
      <c r="H818" s="43"/>
      <c r="I818" s="231"/>
      <c r="J818" s="43"/>
      <c r="K818" s="43"/>
      <c r="L818" s="47"/>
      <c r="M818" s="232"/>
      <c r="N818" s="233"/>
      <c r="O818" s="87"/>
      <c r="P818" s="87"/>
      <c r="Q818" s="87"/>
      <c r="R818" s="87"/>
      <c r="S818" s="87"/>
      <c r="T818" s="88"/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T818" s="20" t="s">
        <v>155</v>
      </c>
      <c r="AU818" s="20" t="s">
        <v>86</v>
      </c>
    </row>
    <row r="819" s="14" customFormat="1">
      <c r="A819" s="14"/>
      <c r="B819" s="247"/>
      <c r="C819" s="248"/>
      <c r="D819" s="229" t="s">
        <v>157</v>
      </c>
      <c r="E819" s="249" t="s">
        <v>19</v>
      </c>
      <c r="F819" s="250" t="s">
        <v>940</v>
      </c>
      <c r="G819" s="248"/>
      <c r="H819" s="249" t="s">
        <v>19</v>
      </c>
      <c r="I819" s="251"/>
      <c r="J819" s="248"/>
      <c r="K819" s="248"/>
      <c r="L819" s="252"/>
      <c r="M819" s="253"/>
      <c r="N819" s="254"/>
      <c r="O819" s="254"/>
      <c r="P819" s="254"/>
      <c r="Q819" s="254"/>
      <c r="R819" s="254"/>
      <c r="S819" s="254"/>
      <c r="T819" s="255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T819" s="256" t="s">
        <v>157</v>
      </c>
      <c r="AU819" s="256" t="s">
        <v>86</v>
      </c>
      <c r="AV819" s="14" t="s">
        <v>80</v>
      </c>
      <c r="AW819" s="14" t="s">
        <v>33</v>
      </c>
      <c r="AX819" s="14" t="s">
        <v>73</v>
      </c>
      <c r="AY819" s="256" t="s">
        <v>146</v>
      </c>
    </row>
    <row r="820" s="13" customFormat="1">
      <c r="A820" s="13"/>
      <c r="B820" s="236"/>
      <c r="C820" s="237"/>
      <c r="D820" s="229" t="s">
        <v>157</v>
      </c>
      <c r="E820" s="238" t="s">
        <v>19</v>
      </c>
      <c r="F820" s="239" t="s">
        <v>941</v>
      </c>
      <c r="G820" s="237"/>
      <c r="H820" s="240">
        <v>2203.9200000000001</v>
      </c>
      <c r="I820" s="241"/>
      <c r="J820" s="237"/>
      <c r="K820" s="237"/>
      <c r="L820" s="242"/>
      <c r="M820" s="243"/>
      <c r="N820" s="244"/>
      <c r="O820" s="244"/>
      <c r="P820" s="244"/>
      <c r="Q820" s="244"/>
      <c r="R820" s="244"/>
      <c r="S820" s="244"/>
      <c r="T820" s="245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T820" s="246" t="s">
        <v>157</v>
      </c>
      <c r="AU820" s="246" t="s">
        <v>86</v>
      </c>
      <c r="AV820" s="13" t="s">
        <v>86</v>
      </c>
      <c r="AW820" s="13" t="s">
        <v>33</v>
      </c>
      <c r="AX820" s="13" t="s">
        <v>73</v>
      </c>
      <c r="AY820" s="246" t="s">
        <v>146</v>
      </c>
    </row>
    <row r="821" s="13" customFormat="1">
      <c r="A821" s="13"/>
      <c r="B821" s="236"/>
      <c r="C821" s="237"/>
      <c r="D821" s="229" t="s">
        <v>157</v>
      </c>
      <c r="E821" s="238" t="s">
        <v>19</v>
      </c>
      <c r="F821" s="239" t="s">
        <v>942</v>
      </c>
      <c r="G821" s="237"/>
      <c r="H821" s="240">
        <v>696.64800000000002</v>
      </c>
      <c r="I821" s="241"/>
      <c r="J821" s="237"/>
      <c r="K821" s="237"/>
      <c r="L821" s="242"/>
      <c r="M821" s="243"/>
      <c r="N821" s="244"/>
      <c r="O821" s="244"/>
      <c r="P821" s="244"/>
      <c r="Q821" s="244"/>
      <c r="R821" s="244"/>
      <c r="S821" s="244"/>
      <c r="T821" s="245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T821" s="246" t="s">
        <v>157</v>
      </c>
      <c r="AU821" s="246" t="s">
        <v>86</v>
      </c>
      <c r="AV821" s="13" t="s">
        <v>86</v>
      </c>
      <c r="AW821" s="13" t="s">
        <v>33</v>
      </c>
      <c r="AX821" s="13" t="s">
        <v>73</v>
      </c>
      <c r="AY821" s="246" t="s">
        <v>146</v>
      </c>
    </row>
    <row r="822" s="15" customFormat="1">
      <c r="A822" s="15"/>
      <c r="B822" s="257"/>
      <c r="C822" s="258"/>
      <c r="D822" s="229" t="s">
        <v>157</v>
      </c>
      <c r="E822" s="259" t="s">
        <v>19</v>
      </c>
      <c r="F822" s="260" t="s">
        <v>161</v>
      </c>
      <c r="G822" s="258"/>
      <c r="H822" s="261">
        <v>2900.5680000000002</v>
      </c>
      <c r="I822" s="262"/>
      <c r="J822" s="258"/>
      <c r="K822" s="258"/>
      <c r="L822" s="263"/>
      <c r="M822" s="264"/>
      <c r="N822" s="265"/>
      <c r="O822" s="265"/>
      <c r="P822" s="265"/>
      <c r="Q822" s="265"/>
      <c r="R822" s="265"/>
      <c r="S822" s="265"/>
      <c r="T822" s="266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T822" s="267" t="s">
        <v>157</v>
      </c>
      <c r="AU822" s="267" t="s">
        <v>86</v>
      </c>
      <c r="AV822" s="15" t="s">
        <v>153</v>
      </c>
      <c r="AW822" s="15" t="s">
        <v>33</v>
      </c>
      <c r="AX822" s="15" t="s">
        <v>80</v>
      </c>
      <c r="AY822" s="267" t="s">
        <v>146</v>
      </c>
    </row>
    <row r="823" s="2" customFormat="1" ht="16.5" customHeight="1">
      <c r="A823" s="41"/>
      <c r="B823" s="42"/>
      <c r="C823" s="216" t="s">
        <v>943</v>
      </c>
      <c r="D823" s="216" t="s">
        <v>148</v>
      </c>
      <c r="E823" s="217" t="s">
        <v>944</v>
      </c>
      <c r="F823" s="218" t="s">
        <v>945</v>
      </c>
      <c r="G823" s="219" t="s">
        <v>328</v>
      </c>
      <c r="H823" s="220">
        <v>0.49199999999999999</v>
      </c>
      <c r="I823" s="221"/>
      <c r="J823" s="222">
        <f>ROUND(I823*H823,2)</f>
        <v>0</v>
      </c>
      <c r="K823" s="218" t="s">
        <v>152</v>
      </c>
      <c r="L823" s="47"/>
      <c r="M823" s="223" t="s">
        <v>19</v>
      </c>
      <c r="N823" s="224" t="s">
        <v>44</v>
      </c>
      <c r="O823" s="87"/>
      <c r="P823" s="225">
        <f>O823*H823</f>
        <v>0</v>
      </c>
      <c r="Q823" s="225">
        <v>0</v>
      </c>
      <c r="R823" s="225">
        <f>Q823*H823</f>
        <v>0</v>
      </c>
      <c r="S823" s="225">
        <v>0</v>
      </c>
      <c r="T823" s="226">
        <f>S823*H823</f>
        <v>0</v>
      </c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R823" s="227" t="s">
        <v>153</v>
      </c>
      <c r="AT823" s="227" t="s">
        <v>148</v>
      </c>
      <c r="AU823" s="227" t="s">
        <v>86</v>
      </c>
      <c r="AY823" s="20" t="s">
        <v>146</v>
      </c>
      <c r="BE823" s="228">
        <f>IF(N823="základní",J823,0)</f>
        <v>0</v>
      </c>
      <c r="BF823" s="228">
        <f>IF(N823="snížená",J823,0)</f>
        <v>0</v>
      </c>
      <c r="BG823" s="228">
        <f>IF(N823="zákl. přenesená",J823,0)</f>
        <v>0</v>
      </c>
      <c r="BH823" s="228">
        <f>IF(N823="sníž. přenesená",J823,0)</f>
        <v>0</v>
      </c>
      <c r="BI823" s="228">
        <f>IF(N823="nulová",J823,0)</f>
        <v>0</v>
      </c>
      <c r="BJ823" s="20" t="s">
        <v>80</v>
      </c>
      <c r="BK823" s="228">
        <f>ROUND(I823*H823,2)</f>
        <v>0</v>
      </c>
      <c r="BL823" s="20" t="s">
        <v>153</v>
      </c>
      <c r="BM823" s="227" t="s">
        <v>946</v>
      </c>
    </row>
    <row r="824" s="2" customFormat="1">
      <c r="A824" s="41"/>
      <c r="B824" s="42"/>
      <c r="C824" s="43"/>
      <c r="D824" s="229" t="s">
        <v>154</v>
      </c>
      <c r="E824" s="43"/>
      <c r="F824" s="230" t="s">
        <v>945</v>
      </c>
      <c r="G824" s="43"/>
      <c r="H824" s="43"/>
      <c r="I824" s="231"/>
      <c r="J824" s="43"/>
      <c r="K824" s="43"/>
      <c r="L824" s="47"/>
      <c r="M824" s="232"/>
      <c r="N824" s="233"/>
      <c r="O824" s="87"/>
      <c r="P824" s="87"/>
      <c r="Q824" s="87"/>
      <c r="R824" s="87"/>
      <c r="S824" s="87"/>
      <c r="T824" s="88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T824" s="20" t="s">
        <v>154</v>
      </c>
      <c r="AU824" s="20" t="s">
        <v>86</v>
      </c>
    </row>
    <row r="825" s="2" customFormat="1">
      <c r="A825" s="41"/>
      <c r="B825" s="42"/>
      <c r="C825" s="43"/>
      <c r="D825" s="234" t="s">
        <v>155</v>
      </c>
      <c r="E825" s="43"/>
      <c r="F825" s="235" t="s">
        <v>947</v>
      </c>
      <c r="G825" s="43"/>
      <c r="H825" s="43"/>
      <c r="I825" s="231"/>
      <c r="J825" s="43"/>
      <c r="K825" s="43"/>
      <c r="L825" s="47"/>
      <c r="M825" s="232"/>
      <c r="N825" s="233"/>
      <c r="O825" s="87"/>
      <c r="P825" s="87"/>
      <c r="Q825" s="87"/>
      <c r="R825" s="87"/>
      <c r="S825" s="87"/>
      <c r="T825" s="88"/>
      <c r="U825" s="41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T825" s="20" t="s">
        <v>155</v>
      </c>
      <c r="AU825" s="20" t="s">
        <v>86</v>
      </c>
    </row>
    <row r="826" s="14" customFormat="1">
      <c r="A826" s="14"/>
      <c r="B826" s="247"/>
      <c r="C826" s="248"/>
      <c r="D826" s="229" t="s">
        <v>157</v>
      </c>
      <c r="E826" s="249" t="s">
        <v>19</v>
      </c>
      <c r="F826" s="250" t="s">
        <v>948</v>
      </c>
      <c r="G826" s="248"/>
      <c r="H826" s="249" t="s">
        <v>19</v>
      </c>
      <c r="I826" s="251"/>
      <c r="J826" s="248"/>
      <c r="K826" s="248"/>
      <c r="L826" s="252"/>
      <c r="M826" s="253"/>
      <c r="N826" s="254"/>
      <c r="O826" s="254"/>
      <c r="P826" s="254"/>
      <c r="Q826" s="254"/>
      <c r="R826" s="254"/>
      <c r="S826" s="254"/>
      <c r="T826" s="255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T826" s="256" t="s">
        <v>157</v>
      </c>
      <c r="AU826" s="256" t="s">
        <v>86</v>
      </c>
      <c r="AV826" s="14" t="s">
        <v>80</v>
      </c>
      <c r="AW826" s="14" t="s">
        <v>33</v>
      </c>
      <c r="AX826" s="14" t="s">
        <v>73</v>
      </c>
      <c r="AY826" s="256" t="s">
        <v>146</v>
      </c>
    </row>
    <row r="827" s="13" customFormat="1">
      <c r="A827" s="13"/>
      <c r="B827" s="236"/>
      <c r="C827" s="237"/>
      <c r="D827" s="229" t="s">
        <v>157</v>
      </c>
      <c r="E827" s="238" t="s">
        <v>19</v>
      </c>
      <c r="F827" s="239" t="s">
        <v>949</v>
      </c>
      <c r="G827" s="237"/>
      <c r="H827" s="240">
        <v>0.49199999999999999</v>
      </c>
      <c r="I827" s="241"/>
      <c r="J827" s="237"/>
      <c r="K827" s="237"/>
      <c r="L827" s="242"/>
      <c r="M827" s="243"/>
      <c r="N827" s="244"/>
      <c r="O827" s="244"/>
      <c r="P827" s="244"/>
      <c r="Q827" s="244"/>
      <c r="R827" s="244"/>
      <c r="S827" s="244"/>
      <c r="T827" s="245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T827" s="246" t="s">
        <v>157</v>
      </c>
      <c r="AU827" s="246" t="s">
        <v>86</v>
      </c>
      <c r="AV827" s="13" t="s">
        <v>86</v>
      </c>
      <c r="AW827" s="13" t="s">
        <v>33</v>
      </c>
      <c r="AX827" s="13" t="s">
        <v>73</v>
      </c>
      <c r="AY827" s="246" t="s">
        <v>146</v>
      </c>
    </row>
    <row r="828" s="15" customFormat="1">
      <c r="A828" s="15"/>
      <c r="B828" s="257"/>
      <c r="C828" s="258"/>
      <c r="D828" s="229" t="s">
        <v>157</v>
      </c>
      <c r="E828" s="259" t="s">
        <v>19</v>
      </c>
      <c r="F828" s="260" t="s">
        <v>161</v>
      </c>
      <c r="G828" s="258"/>
      <c r="H828" s="261">
        <v>0.49199999999999999</v>
      </c>
      <c r="I828" s="262"/>
      <c r="J828" s="258"/>
      <c r="K828" s="258"/>
      <c r="L828" s="263"/>
      <c r="M828" s="264"/>
      <c r="N828" s="265"/>
      <c r="O828" s="265"/>
      <c r="P828" s="265"/>
      <c r="Q828" s="265"/>
      <c r="R828" s="265"/>
      <c r="S828" s="265"/>
      <c r="T828" s="266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T828" s="267" t="s">
        <v>157</v>
      </c>
      <c r="AU828" s="267" t="s">
        <v>86</v>
      </c>
      <c r="AV828" s="15" t="s">
        <v>153</v>
      </c>
      <c r="AW828" s="15" t="s">
        <v>33</v>
      </c>
      <c r="AX828" s="15" t="s">
        <v>80</v>
      </c>
      <c r="AY828" s="267" t="s">
        <v>146</v>
      </c>
    </row>
    <row r="829" s="2" customFormat="1" ht="24.15" customHeight="1">
      <c r="A829" s="41"/>
      <c r="B829" s="42"/>
      <c r="C829" s="216" t="s">
        <v>579</v>
      </c>
      <c r="D829" s="216" t="s">
        <v>148</v>
      </c>
      <c r="E829" s="217" t="s">
        <v>950</v>
      </c>
      <c r="F829" s="218" t="s">
        <v>951</v>
      </c>
      <c r="G829" s="219" t="s">
        <v>328</v>
      </c>
      <c r="H829" s="220">
        <v>11.808</v>
      </c>
      <c r="I829" s="221"/>
      <c r="J829" s="222">
        <f>ROUND(I829*H829,2)</f>
        <v>0</v>
      </c>
      <c r="K829" s="218" t="s">
        <v>152</v>
      </c>
      <c r="L829" s="47"/>
      <c r="M829" s="223" t="s">
        <v>19</v>
      </c>
      <c r="N829" s="224" t="s">
        <v>44</v>
      </c>
      <c r="O829" s="87"/>
      <c r="P829" s="225">
        <f>O829*H829</f>
        <v>0</v>
      </c>
      <c r="Q829" s="225">
        <v>0</v>
      </c>
      <c r="R829" s="225">
        <f>Q829*H829</f>
        <v>0</v>
      </c>
      <c r="S829" s="225">
        <v>0</v>
      </c>
      <c r="T829" s="226">
        <f>S829*H829</f>
        <v>0</v>
      </c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R829" s="227" t="s">
        <v>153</v>
      </c>
      <c r="AT829" s="227" t="s">
        <v>148</v>
      </c>
      <c r="AU829" s="227" t="s">
        <v>86</v>
      </c>
      <c r="AY829" s="20" t="s">
        <v>146</v>
      </c>
      <c r="BE829" s="228">
        <f>IF(N829="základní",J829,0)</f>
        <v>0</v>
      </c>
      <c r="BF829" s="228">
        <f>IF(N829="snížená",J829,0)</f>
        <v>0</v>
      </c>
      <c r="BG829" s="228">
        <f>IF(N829="zákl. přenesená",J829,0)</f>
        <v>0</v>
      </c>
      <c r="BH829" s="228">
        <f>IF(N829="sníž. přenesená",J829,0)</f>
        <v>0</v>
      </c>
      <c r="BI829" s="228">
        <f>IF(N829="nulová",J829,0)</f>
        <v>0</v>
      </c>
      <c r="BJ829" s="20" t="s">
        <v>80</v>
      </c>
      <c r="BK829" s="228">
        <f>ROUND(I829*H829,2)</f>
        <v>0</v>
      </c>
      <c r="BL829" s="20" t="s">
        <v>153</v>
      </c>
      <c r="BM829" s="227" t="s">
        <v>952</v>
      </c>
    </row>
    <row r="830" s="2" customFormat="1">
      <c r="A830" s="41"/>
      <c r="B830" s="42"/>
      <c r="C830" s="43"/>
      <c r="D830" s="229" t="s">
        <v>154</v>
      </c>
      <c r="E830" s="43"/>
      <c r="F830" s="230" t="s">
        <v>951</v>
      </c>
      <c r="G830" s="43"/>
      <c r="H830" s="43"/>
      <c r="I830" s="231"/>
      <c r="J830" s="43"/>
      <c r="K830" s="43"/>
      <c r="L830" s="47"/>
      <c r="M830" s="232"/>
      <c r="N830" s="233"/>
      <c r="O830" s="87"/>
      <c r="P830" s="87"/>
      <c r="Q830" s="87"/>
      <c r="R830" s="87"/>
      <c r="S830" s="87"/>
      <c r="T830" s="88"/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T830" s="20" t="s">
        <v>154</v>
      </c>
      <c r="AU830" s="20" t="s">
        <v>86</v>
      </c>
    </row>
    <row r="831" s="2" customFormat="1">
      <c r="A831" s="41"/>
      <c r="B831" s="42"/>
      <c r="C831" s="43"/>
      <c r="D831" s="234" t="s">
        <v>155</v>
      </c>
      <c r="E831" s="43"/>
      <c r="F831" s="235" t="s">
        <v>953</v>
      </c>
      <c r="G831" s="43"/>
      <c r="H831" s="43"/>
      <c r="I831" s="231"/>
      <c r="J831" s="43"/>
      <c r="K831" s="43"/>
      <c r="L831" s="47"/>
      <c r="M831" s="232"/>
      <c r="N831" s="233"/>
      <c r="O831" s="87"/>
      <c r="P831" s="87"/>
      <c r="Q831" s="87"/>
      <c r="R831" s="87"/>
      <c r="S831" s="87"/>
      <c r="T831" s="88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T831" s="20" t="s">
        <v>155</v>
      </c>
      <c r="AU831" s="20" t="s">
        <v>86</v>
      </c>
    </row>
    <row r="832" s="14" customFormat="1">
      <c r="A832" s="14"/>
      <c r="B832" s="247"/>
      <c r="C832" s="248"/>
      <c r="D832" s="229" t="s">
        <v>157</v>
      </c>
      <c r="E832" s="249" t="s">
        <v>19</v>
      </c>
      <c r="F832" s="250" t="s">
        <v>948</v>
      </c>
      <c r="G832" s="248"/>
      <c r="H832" s="249" t="s">
        <v>19</v>
      </c>
      <c r="I832" s="251"/>
      <c r="J832" s="248"/>
      <c r="K832" s="248"/>
      <c r="L832" s="252"/>
      <c r="M832" s="253"/>
      <c r="N832" s="254"/>
      <c r="O832" s="254"/>
      <c r="P832" s="254"/>
      <c r="Q832" s="254"/>
      <c r="R832" s="254"/>
      <c r="S832" s="254"/>
      <c r="T832" s="255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T832" s="256" t="s">
        <v>157</v>
      </c>
      <c r="AU832" s="256" t="s">
        <v>86</v>
      </c>
      <c r="AV832" s="14" t="s">
        <v>80</v>
      </c>
      <c r="AW832" s="14" t="s">
        <v>33</v>
      </c>
      <c r="AX832" s="14" t="s">
        <v>73</v>
      </c>
      <c r="AY832" s="256" t="s">
        <v>146</v>
      </c>
    </row>
    <row r="833" s="13" customFormat="1">
      <c r="A833" s="13"/>
      <c r="B833" s="236"/>
      <c r="C833" s="237"/>
      <c r="D833" s="229" t="s">
        <v>157</v>
      </c>
      <c r="E833" s="238" t="s">
        <v>19</v>
      </c>
      <c r="F833" s="239" t="s">
        <v>954</v>
      </c>
      <c r="G833" s="237"/>
      <c r="H833" s="240">
        <v>11.808</v>
      </c>
      <c r="I833" s="241"/>
      <c r="J833" s="237"/>
      <c r="K833" s="237"/>
      <c r="L833" s="242"/>
      <c r="M833" s="243"/>
      <c r="N833" s="244"/>
      <c r="O833" s="244"/>
      <c r="P833" s="244"/>
      <c r="Q833" s="244"/>
      <c r="R833" s="244"/>
      <c r="S833" s="244"/>
      <c r="T833" s="245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T833" s="246" t="s">
        <v>157</v>
      </c>
      <c r="AU833" s="246" t="s">
        <v>86</v>
      </c>
      <c r="AV833" s="13" t="s">
        <v>86</v>
      </c>
      <c r="AW833" s="13" t="s">
        <v>33</v>
      </c>
      <c r="AX833" s="13" t="s">
        <v>73</v>
      </c>
      <c r="AY833" s="246" t="s">
        <v>146</v>
      </c>
    </row>
    <row r="834" s="15" customFormat="1">
      <c r="A834" s="15"/>
      <c r="B834" s="257"/>
      <c r="C834" s="258"/>
      <c r="D834" s="229" t="s">
        <v>157</v>
      </c>
      <c r="E834" s="259" t="s">
        <v>19</v>
      </c>
      <c r="F834" s="260" t="s">
        <v>161</v>
      </c>
      <c r="G834" s="258"/>
      <c r="H834" s="261">
        <v>11.808</v>
      </c>
      <c r="I834" s="262"/>
      <c r="J834" s="258"/>
      <c r="K834" s="258"/>
      <c r="L834" s="263"/>
      <c r="M834" s="264"/>
      <c r="N834" s="265"/>
      <c r="O834" s="265"/>
      <c r="P834" s="265"/>
      <c r="Q834" s="265"/>
      <c r="R834" s="265"/>
      <c r="S834" s="265"/>
      <c r="T834" s="266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T834" s="267" t="s">
        <v>157</v>
      </c>
      <c r="AU834" s="267" t="s">
        <v>86</v>
      </c>
      <c r="AV834" s="15" t="s">
        <v>153</v>
      </c>
      <c r="AW834" s="15" t="s">
        <v>33</v>
      </c>
      <c r="AX834" s="15" t="s">
        <v>80</v>
      </c>
      <c r="AY834" s="267" t="s">
        <v>146</v>
      </c>
    </row>
    <row r="835" s="2" customFormat="1" ht="33" customHeight="1">
      <c r="A835" s="41"/>
      <c r="B835" s="42"/>
      <c r="C835" s="216" t="s">
        <v>955</v>
      </c>
      <c r="D835" s="216" t="s">
        <v>148</v>
      </c>
      <c r="E835" s="217" t="s">
        <v>956</v>
      </c>
      <c r="F835" s="218" t="s">
        <v>957</v>
      </c>
      <c r="G835" s="219" t="s">
        <v>328</v>
      </c>
      <c r="H835" s="220">
        <v>0.49199999999999999</v>
      </c>
      <c r="I835" s="221"/>
      <c r="J835" s="222">
        <f>ROUND(I835*H835,2)</f>
        <v>0</v>
      </c>
      <c r="K835" s="218" t="s">
        <v>152</v>
      </c>
      <c r="L835" s="47"/>
      <c r="M835" s="223" t="s">
        <v>19</v>
      </c>
      <c r="N835" s="224" t="s">
        <v>44</v>
      </c>
      <c r="O835" s="87"/>
      <c r="P835" s="225">
        <f>O835*H835</f>
        <v>0</v>
      </c>
      <c r="Q835" s="225">
        <v>0</v>
      </c>
      <c r="R835" s="225">
        <f>Q835*H835</f>
        <v>0</v>
      </c>
      <c r="S835" s="225">
        <v>0</v>
      </c>
      <c r="T835" s="226">
        <f>S835*H835</f>
        <v>0</v>
      </c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R835" s="227" t="s">
        <v>153</v>
      </c>
      <c r="AT835" s="227" t="s">
        <v>148</v>
      </c>
      <c r="AU835" s="227" t="s">
        <v>86</v>
      </c>
      <c r="AY835" s="20" t="s">
        <v>146</v>
      </c>
      <c r="BE835" s="228">
        <f>IF(N835="základní",J835,0)</f>
        <v>0</v>
      </c>
      <c r="BF835" s="228">
        <f>IF(N835="snížená",J835,0)</f>
        <v>0</v>
      </c>
      <c r="BG835" s="228">
        <f>IF(N835="zákl. přenesená",J835,0)</f>
        <v>0</v>
      </c>
      <c r="BH835" s="228">
        <f>IF(N835="sníž. přenesená",J835,0)</f>
        <v>0</v>
      </c>
      <c r="BI835" s="228">
        <f>IF(N835="nulová",J835,0)</f>
        <v>0</v>
      </c>
      <c r="BJ835" s="20" t="s">
        <v>80</v>
      </c>
      <c r="BK835" s="228">
        <f>ROUND(I835*H835,2)</f>
        <v>0</v>
      </c>
      <c r="BL835" s="20" t="s">
        <v>153</v>
      </c>
      <c r="BM835" s="227" t="s">
        <v>958</v>
      </c>
    </row>
    <row r="836" s="2" customFormat="1">
      <c r="A836" s="41"/>
      <c r="B836" s="42"/>
      <c r="C836" s="43"/>
      <c r="D836" s="229" t="s">
        <v>154</v>
      </c>
      <c r="E836" s="43"/>
      <c r="F836" s="230" t="s">
        <v>957</v>
      </c>
      <c r="G836" s="43"/>
      <c r="H836" s="43"/>
      <c r="I836" s="231"/>
      <c r="J836" s="43"/>
      <c r="K836" s="43"/>
      <c r="L836" s="47"/>
      <c r="M836" s="232"/>
      <c r="N836" s="233"/>
      <c r="O836" s="87"/>
      <c r="P836" s="87"/>
      <c r="Q836" s="87"/>
      <c r="R836" s="87"/>
      <c r="S836" s="87"/>
      <c r="T836" s="88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T836" s="20" t="s">
        <v>154</v>
      </c>
      <c r="AU836" s="20" t="s">
        <v>86</v>
      </c>
    </row>
    <row r="837" s="2" customFormat="1">
      <c r="A837" s="41"/>
      <c r="B837" s="42"/>
      <c r="C837" s="43"/>
      <c r="D837" s="234" t="s">
        <v>155</v>
      </c>
      <c r="E837" s="43"/>
      <c r="F837" s="235" t="s">
        <v>959</v>
      </c>
      <c r="G837" s="43"/>
      <c r="H837" s="43"/>
      <c r="I837" s="231"/>
      <c r="J837" s="43"/>
      <c r="K837" s="43"/>
      <c r="L837" s="47"/>
      <c r="M837" s="232"/>
      <c r="N837" s="233"/>
      <c r="O837" s="87"/>
      <c r="P837" s="87"/>
      <c r="Q837" s="87"/>
      <c r="R837" s="87"/>
      <c r="S837" s="87"/>
      <c r="T837" s="88"/>
      <c r="U837" s="41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T837" s="20" t="s">
        <v>155</v>
      </c>
      <c r="AU837" s="20" t="s">
        <v>86</v>
      </c>
    </row>
    <row r="838" s="13" customFormat="1">
      <c r="A838" s="13"/>
      <c r="B838" s="236"/>
      <c r="C838" s="237"/>
      <c r="D838" s="229" t="s">
        <v>157</v>
      </c>
      <c r="E838" s="238" t="s">
        <v>19</v>
      </c>
      <c r="F838" s="239" t="s">
        <v>949</v>
      </c>
      <c r="G838" s="237"/>
      <c r="H838" s="240">
        <v>0.49199999999999999</v>
      </c>
      <c r="I838" s="241"/>
      <c r="J838" s="237"/>
      <c r="K838" s="237"/>
      <c r="L838" s="242"/>
      <c r="M838" s="243"/>
      <c r="N838" s="244"/>
      <c r="O838" s="244"/>
      <c r="P838" s="244"/>
      <c r="Q838" s="244"/>
      <c r="R838" s="244"/>
      <c r="S838" s="244"/>
      <c r="T838" s="245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T838" s="246" t="s">
        <v>157</v>
      </c>
      <c r="AU838" s="246" t="s">
        <v>86</v>
      </c>
      <c r="AV838" s="13" t="s">
        <v>86</v>
      </c>
      <c r="AW838" s="13" t="s">
        <v>33</v>
      </c>
      <c r="AX838" s="13" t="s">
        <v>73</v>
      </c>
      <c r="AY838" s="246" t="s">
        <v>146</v>
      </c>
    </row>
    <row r="839" s="15" customFormat="1">
      <c r="A839" s="15"/>
      <c r="B839" s="257"/>
      <c r="C839" s="258"/>
      <c r="D839" s="229" t="s">
        <v>157</v>
      </c>
      <c r="E839" s="259" t="s">
        <v>19</v>
      </c>
      <c r="F839" s="260" t="s">
        <v>161</v>
      </c>
      <c r="G839" s="258"/>
      <c r="H839" s="261">
        <v>0.49199999999999999</v>
      </c>
      <c r="I839" s="262"/>
      <c r="J839" s="258"/>
      <c r="K839" s="258"/>
      <c r="L839" s="263"/>
      <c r="M839" s="264"/>
      <c r="N839" s="265"/>
      <c r="O839" s="265"/>
      <c r="P839" s="265"/>
      <c r="Q839" s="265"/>
      <c r="R839" s="265"/>
      <c r="S839" s="265"/>
      <c r="T839" s="266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T839" s="267" t="s">
        <v>157</v>
      </c>
      <c r="AU839" s="267" t="s">
        <v>86</v>
      </c>
      <c r="AV839" s="15" t="s">
        <v>153</v>
      </c>
      <c r="AW839" s="15" t="s">
        <v>33</v>
      </c>
      <c r="AX839" s="15" t="s">
        <v>80</v>
      </c>
      <c r="AY839" s="267" t="s">
        <v>146</v>
      </c>
    </row>
    <row r="840" s="2" customFormat="1" ht="33" customHeight="1">
      <c r="A840" s="41"/>
      <c r="B840" s="42"/>
      <c r="C840" s="216" t="s">
        <v>585</v>
      </c>
      <c r="D840" s="216" t="s">
        <v>148</v>
      </c>
      <c r="E840" s="217" t="s">
        <v>960</v>
      </c>
      <c r="F840" s="218" t="s">
        <v>961</v>
      </c>
      <c r="G840" s="219" t="s">
        <v>328</v>
      </c>
      <c r="H840" s="220">
        <v>29.027000000000001</v>
      </c>
      <c r="I840" s="221"/>
      <c r="J840" s="222">
        <f>ROUND(I840*H840,2)</f>
        <v>0</v>
      </c>
      <c r="K840" s="218" t="s">
        <v>152</v>
      </c>
      <c r="L840" s="47"/>
      <c r="M840" s="223" t="s">
        <v>19</v>
      </c>
      <c r="N840" s="224" t="s">
        <v>44</v>
      </c>
      <c r="O840" s="87"/>
      <c r="P840" s="225">
        <f>O840*H840</f>
        <v>0</v>
      </c>
      <c r="Q840" s="225">
        <v>0</v>
      </c>
      <c r="R840" s="225">
        <f>Q840*H840</f>
        <v>0</v>
      </c>
      <c r="S840" s="225">
        <v>0</v>
      </c>
      <c r="T840" s="226">
        <f>S840*H840</f>
        <v>0</v>
      </c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R840" s="227" t="s">
        <v>153</v>
      </c>
      <c r="AT840" s="227" t="s">
        <v>148</v>
      </c>
      <c r="AU840" s="227" t="s">
        <v>86</v>
      </c>
      <c r="AY840" s="20" t="s">
        <v>146</v>
      </c>
      <c r="BE840" s="228">
        <f>IF(N840="základní",J840,0)</f>
        <v>0</v>
      </c>
      <c r="BF840" s="228">
        <f>IF(N840="snížená",J840,0)</f>
        <v>0</v>
      </c>
      <c r="BG840" s="228">
        <f>IF(N840="zákl. přenesená",J840,0)</f>
        <v>0</v>
      </c>
      <c r="BH840" s="228">
        <f>IF(N840="sníž. přenesená",J840,0)</f>
        <v>0</v>
      </c>
      <c r="BI840" s="228">
        <f>IF(N840="nulová",J840,0)</f>
        <v>0</v>
      </c>
      <c r="BJ840" s="20" t="s">
        <v>80</v>
      </c>
      <c r="BK840" s="228">
        <f>ROUND(I840*H840,2)</f>
        <v>0</v>
      </c>
      <c r="BL840" s="20" t="s">
        <v>153</v>
      </c>
      <c r="BM840" s="227" t="s">
        <v>962</v>
      </c>
    </row>
    <row r="841" s="2" customFormat="1">
      <c r="A841" s="41"/>
      <c r="B841" s="42"/>
      <c r="C841" s="43"/>
      <c r="D841" s="229" t="s">
        <v>154</v>
      </c>
      <c r="E841" s="43"/>
      <c r="F841" s="230" t="s">
        <v>961</v>
      </c>
      <c r="G841" s="43"/>
      <c r="H841" s="43"/>
      <c r="I841" s="231"/>
      <c r="J841" s="43"/>
      <c r="K841" s="43"/>
      <c r="L841" s="47"/>
      <c r="M841" s="232"/>
      <c r="N841" s="233"/>
      <c r="O841" s="87"/>
      <c r="P841" s="87"/>
      <c r="Q841" s="87"/>
      <c r="R841" s="87"/>
      <c r="S841" s="87"/>
      <c r="T841" s="88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T841" s="20" t="s">
        <v>154</v>
      </c>
      <c r="AU841" s="20" t="s">
        <v>86</v>
      </c>
    </row>
    <row r="842" s="2" customFormat="1">
      <c r="A842" s="41"/>
      <c r="B842" s="42"/>
      <c r="C842" s="43"/>
      <c r="D842" s="234" t="s">
        <v>155</v>
      </c>
      <c r="E842" s="43"/>
      <c r="F842" s="235" t="s">
        <v>963</v>
      </c>
      <c r="G842" s="43"/>
      <c r="H842" s="43"/>
      <c r="I842" s="231"/>
      <c r="J842" s="43"/>
      <c r="K842" s="43"/>
      <c r="L842" s="47"/>
      <c r="M842" s="232"/>
      <c r="N842" s="233"/>
      <c r="O842" s="87"/>
      <c r="P842" s="87"/>
      <c r="Q842" s="87"/>
      <c r="R842" s="87"/>
      <c r="S842" s="87"/>
      <c r="T842" s="88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T842" s="20" t="s">
        <v>155</v>
      </c>
      <c r="AU842" s="20" t="s">
        <v>86</v>
      </c>
    </row>
    <row r="843" s="13" customFormat="1">
      <c r="A843" s="13"/>
      <c r="B843" s="236"/>
      <c r="C843" s="237"/>
      <c r="D843" s="229" t="s">
        <v>157</v>
      </c>
      <c r="E843" s="238" t="s">
        <v>19</v>
      </c>
      <c r="F843" s="239" t="s">
        <v>964</v>
      </c>
      <c r="G843" s="237"/>
      <c r="H843" s="240">
        <v>29.027000000000001</v>
      </c>
      <c r="I843" s="241"/>
      <c r="J843" s="237"/>
      <c r="K843" s="237"/>
      <c r="L843" s="242"/>
      <c r="M843" s="243"/>
      <c r="N843" s="244"/>
      <c r="O843" s="244"/>
      <c r="P843" s="244"/>
      <c r="Q843" s="244"/>
      <c r="R843" s="244"/>
      <c r="S843" s="244"/>
      <c r="T843" s="245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T843" s="246" t="s">
        <v>157</v>
      </c>
      <c r="AU843" s="246" t="s">
        <v>86</v>
      </c>
      <c r="AV843" s="13" t="s">
        <v>86</v>
      </c>
      <c r="AW843" s="13" t="s">
        <v>33</v>
      </c>
      <c r="AX843" s="13" t="s">
        <v>73</v>
      </c>
      <c r="AY843" s="246" t="s">
        <v>146</v>
      </c>
    </row>
    <row r="844" s="15" customFormat="1">
      <c r="A844" s="15"/>
      <c r="B844" s="257"/>
      <c r="C844" s="258"/>
      <c r="D844" s="229" t="s">
        <v>157</v>
      </c>
      <c r="E844" s="259" t="s">
        <v>19</v>
      </c>
      <c r="F844" s="260" t="s">
        <v>161</v>
      </c>
      <c r="G844" s="258"/>
      <c r="H844" s="261">
        <v>29.027000000000001</v>
      </c>
      <c r="I844" s="262"/>
      <c r="J844" s="258"/>
      <c r="K844" s="258"/>
      <c r="L844" s="263"/>
      <c r="M844" s="264"/>
      <c r="N844" s="265"/>
      <c r="O844" s="265"/>
      <c r="P844" s="265"/>
      <c r="Q844" s="265"/>
      <c r="R844" s="265"/>
      <c r="S844" s="265"/>
      <c r="T844" s="266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T844" s="267" t="s">
        <v>157</v>
      </c>
      <c r="AU844" s="267" t="s">
        <v>86</v>
      </c>
      <c r="AV844" s="15" t="s">
        <v>153</v>
      </c>
      <c r="AW844" s="15" t="s">
        <v>33</v>
      </c>
      <c r="AX844" s="15" t="s">
        <v>80</v>
      </c>
      <c r="AY844" s="267" t="s">
        <v>146</v>
      </c>
    </row>
    <row r="845" s="2" customFormat="1" ht="24.15" customHeight="1">
      <c r="A845" s="41"/>
      <c r="B845" s="42"/>
      <c r="C845" s="216" t="s">
        <v>965</v>
      </c>
      <c r="D845" s="216" t="s">
        <v>148</v>
      </c>
      <c r="E845" s="217" t="s">
        <v>966</v>
      </c>
      <c r="F845" s="218" t="s">
        <v>337</v>
      </c>
      <c r="G845" s="219" t="s">
        <v>328</v>
      </c>
      <c r="H845" s="220">
        <v>91.829999999999998</v>
      </c>
      <c r="I845" s="221"/>
      <c r="J845" s="222">
        <f>ROUND(I845*H845,2)</f>
        <v>0</v>
      </c>
      <c r="K845" s="218" t="s">
        <v>152</v>
      </c>
      <c r="L845" s="47"/>
      <c r="M845" s="223" t="s">
        <v>19</v>
      </c>
      <c r="N845" s="224" t="s">
        <v>44</v>
      </c>
      <c r="O845" s="87"/>
      <c r="P845" s="225">
        <f>O845*H845</f>
        <v>0</v>
      </c>
      <c r="Q845" s="225">
        <v>0</v>
      </c>
      <c r="R845" s="225">
        <f>Q845*H845</f>
        <v>0</v>
      </c>
      <c r="S845" s="225">
        <v>0</v>
      </c>
      <c r="T845" s="226">
        <f>S845*H845</f>
        <v>0</v>
      </c>
      <c r="U845" s="41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R845" s="227" t="s">
        <v>153</v>
      </c>
      <c r="AT845" s="227" t="s">
        <v>148</v>
      </c>
      <c r="AU845" s="227" t="s">
        <v>86</v>
      </c>
      <c r="AY845" s="20" t="s">
        <v>146</v>
      </c>
      <c r="BE845" s="228">
        <f>IF(N845="základní",J845,0)</f>
        <v>0</v>
      </c>
      <c r="BF845" s="228">
        <f>IF(N845="snížená",J845,0)</f>
        <v>0</v>
      </c>
      <c r="BG845" s="228">
        <f>IF(N845="zákl. přenesená",J845,0)</f>
        <v>0</v>
      </c>
      <c r="BH845" s="228">
        <f>IF(N845="sníž. přenesená",J845,0)</f>
        <v>0</v>
      </c>
      <c r="BI845" s="228">
        <f>IF(N845="nulová",J845,0)</f>
        <v>0</v>
      </c>
      <c r="BJ845" s="20" t="s">
        <v>80</v>
      </c>
      <c r="BK845" s="228">
        <f>ROUND(I845*H845,2)</f>
        <v>0</v>
      </c>
      <c r="BL845" s="20" t="s">
        <v>153</v>
      </c>
      <c r="BM845" s="227" t="s">
        <v>967</v>
      </c>
    </row>
    <row r="846" s="2" customFormat="1">
      <c r="A846" s="41"/>
      <c r="B846" s="42"/>
      <c r="C846" s="43"/>
      <c r="D846" s="229" t="s">
        <v>154</v>
      </c>
      <c r="E846" s="43"/>
      <c r="F846" s="230" t="s">
        <v>337</v>
      </c>
      <c r="G846" s="43"/>
      <c r="H846" s="43"/>
      <c r="I846" s="231"/>
      <c r="J846" s="43"/>
      <c r="K846" s="43"/>
      <c r="L846" s="47"/>
      <c r="M846" s="232"/>
      <c r="N846" s="233"/>
      <c r="O846" s="87"/>
      <c r="P846" s="87"/>
      <c r="Q846" s="87"/>
      <c r="R846" s="87"/>
      <c r="S846" s="87"/>
      <c r="T846" s="88"/>
      <c r="U846" s="41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T846" s="20" t="s">
        <v>154</v>
      </c>
      <c r="AU846" s="20" t="s">
        <v>86</v>
      </c>
    </row>
    <row r="847" s="2" customFormat="1">
      <c r="A847" s="41"/>
      <c r="B847" s="42"/>
      <c r="C847" s="43"/>
      <c r="D847" s="234" t="s">
        <v>155</v>
      </c>
      <c r="E847" s="43"/>
      <c r="F847" s="235" t="s">
        <v>968</v>
      </c>
      <c r="G847" s="43"/>
      <c r="H847" s="43"/>
      <c r="I847" s="231"/>
      <c r="J847" s="43"/>
      <c r="K847" s="43"/>
      <c r="L847" s="47"/>
      <c r="M847" s="232"/>
      <c r="N847" s="233"/>
      <c r="O847" s="87"/>
      <c r="P847" s="87"/>
      <c r="Q847" s="87"/>
      <c r="R847" s="87"/>
      <c r="S847" s="87"/>
      <c r="T847" s="88"/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T847" s="20" t="s">
        <v>155</v>
      </c>
      <c r="AU847" s="20" t="s">
        <v>86</v>
      </c>
    </row>
    <row r="848" s="13" customFormat="1">
      <c r="A848" s="13"/>
      <c r="B848" s="236"/>
      <c r="C848" s="237"/>
      <c r="D848" s="229" t="s">
        <v>157</v>
      </c>
      <c r="E848" s="238" t="s">
        <v>19</v>
      </c>
      <c r="F848" s="239" t="s">
        <v>969</v>
      </c>
      <c r="G848" s="237"/>
      <c r="H848" s="240">
        <v>91.829999999999998</v>
      </c>
      <c r="I848" s="241"/>
      <c r="J848" s="237"/>
      <c r="K848" s="237"/>
      <c r="L848" s="242"/>
      <c r="M848" s="243"/>
      <c r="N848" s="244"/>
      <c r="O848" s="244"/>
      <c r="P848" s="244"/>
      <c r="Q848" s="244"/>
      <c r="R848" s="244"/>
      <c r="S848" s="244"/>
      <c r="T848" s="245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T848" s="246" t="s">
        <v>157</v>
      </c>
      <c r="AU848" s="246" t="s">
        <v>86</v>
      </c>
      <c r="AV848" s="13" t="s">
        <v>86</v>
      </c>
      <c r="AW848" s="13" t="s">
        <v>33</v>
      </c>
      <c r="AX848" s="13" t="s">
        <v>73</v>
      </c>
      <c r="AY848" s="246" t="s">
        <v>146</v>
      </c>
    </row>
    <row r="849" s="15" customFormat="1">
      <c r="A849" s="15"/>
      <c r="B849" s="257"/>
      <c r="C849" s="258"/>
      <c r="D849" s="229" t="s">
        <v>157</v>
      </c>
      <c r="E849" s="259" t="s">
        <v>19</v>
      </c>
      <c r="F849" s="260" t="s">
        <v>161</v>
      </c>
      <c r="G849" s="258"/>
      <c r="H849" s="261">
        <v>91.829999999999998</v>
      </c>
      <c r="I849" s="262"/>
      <c r="J849" s="258"/>
      <c r="K849" s="258"/>
      <c r="L849" s="263"/>
      <c r="M849" s="264"/>
      <c r="N849" s="265"/>
      <c r="O849" s="265"/>
      <c r="P849" s="265"/>
      <c r="Q849" s="265"/>
      <c r="R849" s="265"/>
      <c r="S849" s="265"/>
      <c r="T849" s="266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T849" s="267" t="s">
        <v>157</v>
      </c>
      <c r="AU849" s="267" t="s">
        <v>86</v>
      </c>
      <c r="AV849" s="15" t="s">
        <v>153</v>
      </c>
      <c r="AW849" s="15" t="s">
        <v>33</v>
      </c>
      <c r="AX849" s="15" t="s">
        <v>80</v>
      </c>
      <c r="AY849" s="267" t="s">
        <v>146</v>
      </c>
    </row>
    <row r="850" s="12" customFormat="1" ht="22.8" customHeight="1">
      <c r="A850" s="12"/>
      <c r="B850" s="200"/>
      <c r="C850" s="201"/>
      <c r="D850" s="202" t="s">
        <v>72</v>
      </c>
      <c r="E850" s="214" t="s">
        <v>970</v>
      </c>
      <c r="F850" s="214" t="s">
        <v>971</v>
      </c>
      <c r="G850" s="201"/>
      <c r="H850" s="201"/>
      <c r="I850" s="204"/>
      <c r="J850" s="215">
        <f>BK850</f>
        <v>0</v>
      </c>
      <c r="K850" s="201"/>
      <c r="L850" s="206"/>
      <c r="M850" s="207"/>
      <c r="N850" s="208"/>
      <c r="O850" s="208"/>
      <c r="P850" s="209">
        <f>SUM(P851:P853)</f>
        <v>0</v>
      </c>
      <c r="Q850" s="208"/>
      <c r="R850" s="209">
        <f>SUM(R851:R853)</f>
        <v>0</v>
      </c>
      <c r="S850" s="208"/>
      <c r="T850" s="210">
        <f>SUM(T851:T853)</f>
        <v>0</v>
      </c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R850" s="211" t="s">
        <v>80</v>
      </c>
      <c r="AT850" s="212" t="s">
        <v>72</v>
      </c>
      <c r="AU850" s="212" t="s">
        <v>80</v>
      </c>
      <c r="AY850" s="211" t="s">
        <v>146</v>
      </c>
      <c r="BK850" s="213">
        <f>SUM(BK851:BK853)</f>
        <v>0</v>
      </c>
    </row>
    <row r="851" s="2" customFormat="1" ht="33" customHeight="1">
      <c r="A851" s="41"/>
      <c r="B851" s="42"/>
      <c r="C851" s="216" t="s">
        <v>592</v>
      </c>
      <c r="D851" s="216" t="s">
        <v>148</v>
      </c>
      <c r="E851" s="217" t="s">
        <v>972</v>
      </c>
      <c r="F851" s="218" t="s">
        <v>973</v>
      </c>
      <c r="G851" s="219" t="s">
        <v>328</v>
      </c>
      <c r="H851" s="220">
        <v>7312.0360000000001</v>
      </c>
      <c r="I851" s="221"/>
      <c r="J851" s="222">
        <f>ROUND(I851*H851,2)</f>
        <v>0</v>
      </c>
      <c r="K851" s="218" t="s">
        <v>152</v>
      </c>
      <c r="L851" s="47"/>
      <c r="M851" s="223" t="s">
        <v>19</v>
      </c>
      <c r="N851" s="224" t="s">
        <v>44</v>
      </c>
      <c r="O851" s="87"/>
      <c r="P851" s="225">
        <f>O851*H851</f>
        <v>0</v>
      </c>
      <c r="Q851" s="225">
        <v>0</v>
      </c>
      <c r="R851" s="225">
        <f>Q851*H851</f>
        <v>0</v>
      </c>
      <c r="S851" s="225">
        <v>0</v>
      </c>
      <c r="T851" s="226">
        <f>S851*H851</f>
        <v>0</v>
      </c>
      <c r="U851" s="41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R851" s="227" t="s">
        <v>153</v>
      </c>
      <c r="AT851" s="227" t="s">
        <v>148</v>
      </c>
      <c r="AU851" s="227" t="s">
        <v>86</v>
      </c>
      <c r="AY851" s="20" t="s">
        <v>146</v>
      </c>
      <c r="BE851" s="228">
        <f>IF(N851="základní",J851,0)</f>
        <v>0</v>
      </c>
      <c r="BF851" s="228">
        <f>IF(N851="snížená",J851,0)</f>
        <v>0</v>
      </c>
      <c r="BG851" s="228">
        <f>IF(N851="zákl. přenesená",J851,0)</f>
        <v>0</v>
      </c>
      <c r="BH851" s="228">
        <f>IF(N851="sníž. přenesená",J851,0)</f>
        <v>0</v>
      </c>
      <c r="BI851" s="228">
        <f>IF(N851="nulová",J851,0)</f>
        <v>0</v>
      </c>
      <c r="BJ851" s="20" t="s">
        <v>80</v>
      </c>
      <c r="BK851" s="228">
        <f>ROUND(I851*H851,2)</f>
        <v>0</v>
      </c>
      <c r="BL851" s="20" t="s">
        <v>153</v>
      </c>
      <c r="BM851" s="227" t="s">
        <v>974</v>
      </c>
    </row>
    <row r="852" s="2" customFormat="1">
      <c r="A852" s="41"/>
      <c r="B852" s="42"/>
      <c r="C852" s="43"/>
      <c r="D852" s="229" t="s">
        <v>154</v>
      </c>
      <c r="E852" s="43"/>
      <c r="F852" s="230" t="s">
        <v>973</v>
      </c>
      <c r="G852" s="43"/>
      <c r="H852" s="43"/>
      <c r="I852" s="231"/>
      <c r="J852" s="43"/>
      <c r="K852" s="43"/>
      <c r="L852" s="47"/>
      <c r="M852" s="232"/>
      <c r="N852" s="233"/>
      <c r="O852" s="87"/>
      <c r="P852" s="87"/>
      <c r="Q852" s="87"/>
      <c r="R852" s="87"/>
      <c r="S852" s="87"/>
      <c r="T852" s="88"/>
      <c r="U852" s="41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T852" s="20" t="s">
        <v>154</v>
      </c>
      <c r="AU852" s="20" t="s">
        <v>86</v>
      </c>
    </row>
    <row r="853" s="2" customFormat="1">
      <c r="A853" s="41"/>
      <c r="B853" s="42"/>
      <c r="C853" s="43"/>
      <c r="D853" s="234" t="s">
        <v>155</v>
      </c>
      <c r="E853" s="43"/>
      <c r="F853" s="235" t="s">
        <v>975</v>
      </c>
      <c r="G853" s="43"/>
      <c r="H853" s="43"/>
      <c r="I853" s="231"/>
      <c r="J853" s="43"/>
      <c r="K853" s="43"/>
      <c r="L853" s="47"/>
      <c r="M853" s="232"/>
      <c r="N853" s="233"/>
      <c r="O853" s="87"/>
      <c r="P853" s="87"/>
      <c r="Q853" s="87"/>
      <c r="R853" s="87"/>
      <c r="S853" s="87"/>
      <c r="T853" s="88"/>
      <c r="U853" s="41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T853" s="20" t="s">
        <v>155</v>
      </c>
      <c r="AU853" s="20" t="s">
        <v>86</v>
      </c>
    </row>
    <row r="854" s="12" customFormat="1" ht="25.92" customHeight="1">
      <c r="A854" s="12"/>
      <c r="B854" s="200"/>
      <c r="C854" s="201"/>
      <c r="D854" s="202" t="s">
        <v>72</v>
      </c>
      <c r="E854" s="203" t="s">
        <v>976</v>
      </c>
      <c r="F854" s="203" t="s">
        <v>977</v>
      </c>
      <c r="G854" s="201"/>
      <c r="H854" s="201"/>
      <c r="I854" s="204"/>
      <c r="J854" s="205">
        <f>BK854</f>
        <v>0</v>
      </c>
      <c r="K854" s="201"/>
      <c r="L854" s="206"/>
      <c r="M854" s="207"/>
      <c r="N854" s="208"/>
      <c r="O854" s="208"/>
      <c r="P854" s="209">
        <f>P855+P881+P889+P901+P907</f>
        <v>0</v>
      </c>
      <c r="Q854" s="208"/>
      <c r="R854" s="209">
        <f>R855+R881+R889+R901+R907</f>
        <v>0</v>
      </c>
      <c r="S854" s="208"/>
      <c r="T854" s="210">
        <f>T855+T881+T889+T901+T907</f>
        <v>0</v>
      </c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R854" s="211" t="s">
        <v>176</v>
      </c>
      <c r="AT854" s="212" t="s">
        <v>72</v>
      </c>
      <c r="AU854" s="212" t="s">
        <v>73</v>
      </c>
      <c r="AY854" s="211" t="s">
        <v>146</v>
      </c>
      <c r="BK854" s="213">
        <f>BK855+BK881+BK889+BK901+BK907</f>
        <v>0</v>
      </c>
    </row>
    <row r="855" s="12" customFormat="1" ht="22.8" customHeight="1">
      <c r="A855" s="12"/>
      <c r="B855" s="200"/>
      <c r="C855" s="201"/>
      <c r="D855" s="202" t="s">
        <v>72</v>
      </c>
      <c r="E855" s="214" t="s">
        <v>978</v>
      </c>
      <c r="F855" s="214" t="s">
        <v>979</v>
      </c>
      <c r="G855" s="201"/>
      <c r="H855" s="201"/>
      <c r="I855" s="204"/>
      <c r="J855" s="215">
        <f>BK855</f>
        <v>0</v>
      </c>
      <c r="K855" s="201"/>
      <c r="L855" s="206"/>
      <c r="M855" s="207"/>
      <c r="N855" s="208"/>
      <c r="O855" s="208"/>
      <c r="P855" s="209">
        <f>SUM(P856:P880)</f>
        <v>0</v>
      </c>
      <c r="Q855" s="208"/>
      <c r="R855" s="209">
        <f>SUM(R856:R880)</f>
        <v>0</v>
      </c>
      <c r="S855" s="208"/>
      <c r="T855" s="210">
        <f>SUM(T856:T880)</f>
        <v>0</v>
      </c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R855" s="211" t="s">
        <v>176</v>
      </c>
      <c r="AT855" s="212" t="s">
        <v>72</v>
      </c>
      <c r="AU855" s="212" t="s">
        <v>80</v>
      </c>
      <c r="AY855" s="211" t="s">
        <v>146</v>
      </c>
      <c r="BK855" s="213">
        <f>SUM(BK856:BK880)</f>
        <v>0</v>
      </c>
    </row>
    <row r="856" s="2" customFormat="1" ht="16.5" customHeight="1">
      <c r="A856" s="41"/>
      <c r="B856" s="42"/>
      <c r="C856" s="216" t="s">
        <v>980</v>
      </c>
      <c r="D856" s="216" t="s">
        <v>148</v>
      </c>
      <c r="E856" s="217" t="s">
        <v>981</v>
      </c>
      <c r="F856" s="218" t="s">
        <v>982</v>
      </c>
      <c r="G856" s="219" t="s">
        <v>983</v>
      </c>
      <c r="H856" s="220">
        <v>1</v>
      </c>
      <c r="I856" s="221"/>
      <c r="J856" s="222">
        <f>ROUND(I856*H856,2)</f>
        <v>0</v>
      </c>
      <c r="K856" s="218" t="s">
        <v>152</v>
      </c>
      <c r="L856" s="47"/>
      <c r="M856" s="223" t="s">
        <v>19</v>
      </c>
      <c r="N856" s="224" t="s">
        <v>44</v>
      </c>
      <c r="O856" s="87"/>
      <c r="P856" s="225">
        <f>O856*H856</f>
        <v>0</v>
      </c>
      <c r="Q856" s="225">
        <v>0</v>
      </c>
      <c r="R856" s="225">
        <f>Q856*H856</f>
        <v>0</v>
      </c>
      <c r="S856" s="225">
        <v>0</v>
      </c>
      <c r="T856" s="226">
        <f>S856*H856</f>
        <v>0</v>
      </c>
      <c r="U856" s="41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R856" s="227" t="s">
        <v>153</v>
      </c>
      <c r="AT856" s="227" t="s">
        <v>148</v>
      </c>
      <c r="AU856" s="227" t="s">
        <v>86</v>
      </c>
      <c r="AY856" s="20" t="s">
        <v>146</v>
      </c>
      <c r="BE856" s="228">
        <f>IF(N856="základní",J856,0)</f>
        <v>0</v>
      </c>
      <c r="BF856" s="228">
        <f>IF(N856="snížená",J856,0)</f>
        <v>0</v>
      </c>
      <c r="BG856" s="228">
        <f>IF(N856="zákl. přenesená",J856,0)</f>
        <v>0</v>
      </c>
      <c r="BH856" s="228">
        <f>IF(N856="sníž. přenesená",J856,0)</f>
        <v>0</v>
      </c>
      <c r="BI856" s="228">
        <f>IF(N856="nulová",J856,0)</f>
        <v>0</v>
      </c>
      <c r="BJ856" s="20" t="s">
        <v>80</v>
      </c>
      <c r="BK856" s="228">
        <f>ROUND(I856*H856,2)</f>
        <v>0</v>
      </c>
      <c r="BL856" s="20" t="s">
        <v>153</v>
      </c>
      <c r="BM856" s="227" t="s">
        <v>984</v>
      </c>
    </row>
    <row r="857" s="2" customFormat="1">
      <c r="A857" s="41"/>
      <c r="B857" s="42"/>
      <c r="C857" s="43"/>
      <c r="D857" s="229" t="s">
        <v>154</v>
      </c>
      <c r="E857" s="43"/>
      <c r="F857" s="230" t="s">
        <v>982</v>
      </c>
      <c r="G857" s="43"/>
      <c r="H857" s="43"/>
      <c r="I857" s="231"/>
      <c r="J857" s="43"/>
      <c r="K857" s="43"/>
      <c r="L857" s="47"/>
      <c r="M857" s="232"/>
      <c r="N857" s="233"/>
      <c r="O857" s="87"/>
      <c r="P857" s="87"/>
      <c r="Q857" s="87"/>
      <c r="R857" s="87"/>
      <c r="S857" s="87"/>
      <c r="T857" s="88"/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T857" s="20" t="s">
        <v>154</v>
      </c>
      <c r="AU857" s="20" t="s">
        <v>86</v>
      </c>
    </row>
    <row r="858" s="2" customFormat="1">
      <c r="A858" s="41"/>
      <c r="B858" s="42"/>
      <c r="C858" s="43"/>
      <c r="D858" s="234" t="s">
        <v>155</v>
      </c>
      <c r="E858" s="43"/>
      <c r="F858" s="235" t="s">
        <v>985</v>
      </c>
      <c r="G858" s="43"/>
      <c r="H858" s="43"/>
      <c r="I858" s="231"/>
      <c r="J858" s="43"/>
      <c r="K858" s="43"/>
      <c r="L858" s="47"/>
      <c r="M858" s="232"/>
      <c r="N858" s="233"/>
      <c r="O858" s="87"/>
      <c r="P858" s="87"/>
      <c r="Q858" s="87"/>
      <c r="R858" s="87"/>
      <c r="S858" s="87"/>
      <c r="T858" s="88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T858" s="20" t="s">
        <v>155</v>
      </c>
      <c r="AU858" s="20" t="s">
        <v>86</v>
      </c>
    </row>
    <row r="859" s="14" customFormat="1">
      <c r="A859" s="14"/>
      <c r="B859" s="247"/>
      <c r="C859" s="248"/>
      <c r="D859" s="229" t="s">
        <v>157</v>
      </c>
      <c r="E859" s="249" t="s">
        <v>19</v>
      </c>
      <c r="F859" s="250" t="s">
        <v>986</v>
      </c>
      <c r="G859" s="248"/>
      <c r="H859" s="249" t="s">
        <v>19</v>
      </c>
      <c r="I859" s="251"/>
      <c r="J859" s="248"/>
      <c r="K859" s="248"/>
      <c r="L859" s="252"/>
      <c r="M859" s="253"/>
      <c r="N859" s="254"/>
      <c r="O859" s="254"/>
      <c r="P859" s="254"/>
      <c r="Q859" s="254"/>
      <c r="R859" s="254"/>
      <c r="S859" s="254"/>
      <c r="T859" s="255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T859" s="256" t="s">
        <v>157</v>
      </c>
      <c r="AU859" s="256" t="s">
        <v>86</v>
      </c>
      <c r="AV859" s="14" t="s">
        <v>80</v>
      </c>
      <c r="AW859" s="14" t="s">
        <v>33</v>
      </c>
      <c r="AX859" s="14" t="s">
        <v>73</v>
      </c>
      <c r="AY859" s="256" t="s">
        <v>146</v>
      </c>
    </row>
    <row r="860" s="13" customFormat="1">
      <c r="A860" s="13"/>
      <c r="B860" s="236"/>
      <c r="C860" s="237"/>
      <c r="D860" s="229" t="s">
        <v>157</v>
      </c>
      <c r="E860" s="238" t="s">
        <v>19</v>
      </c>
      <c r="F860" s="239" t="s">
        <v>987</v>
      </c>
      <c r="G860" s="237"/>
      <c r="H860" s="240">
        <v>1</v>
      </c>
      <c r="I860" s="241"/>
      <c r="J860" s="237"/>
      <c r="K860" s="237"/>
      <c r="L860" s="242"/>
      <c r="M860" s="243"/>
      <c r="N860" s="244"/>
      <c r="O860" s="244"/>
      <c r="P860" s="244"/>
      <c r="Q860" s="244"/>
      <c r="R860" s="244"/>
      <c r="S860" s="244"/>
      <c r="T860" s="245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246" t="s">
        <v>157</v>
      </c>
      <c r="AU860" s="246" t="s">
        <v>86</v>
      </c>
      <c r="AV860" s="13" t="s">
        <v>86</v>
      </c>
      <c r="AW860" s="13" t="s">
        <v>33</v>
      </c>
      <c r="AX860" s="13" t="s">
        <v>73</v>
      </c>
      <c r="AY860" s="246" t="s">
        <v>146</v>
      </c>
    </row>
    <row r="861" s="15" customFormat="1">
      <c r="A861" s="15"/>
      <c r="B861" s="257"/>
      <c r="C861" s="258"/>
      <c r="D861" s="229" t="s">
        <v>157</v>
      </c>
      <c r="E861" s="259" t="s">
        <v>19</v>
      </c>
      <c r="F861" s="260" t="s">
        <v>161</v>
      </c>
      <c r="G861" s="258"/>
      <c r="H861" s="261">
        <v>1</v>
      </c>
      <c r="I861" s="262"/>
      <c r="J861" s="258"/>
      <c r="K861" s="258"/>
      <c r="L861" s="263"/>
      <c r="M861" s="264"/>
      <c r="N861" s="265"/>
      <c r="O861" s="265"/>
      <c r="P861" s="265"/>
      <c r="Q861" s="265"/>
      <c r="R861" s="265"/>
      <c r="S861" s="265"/>
      <c r="T861" s="266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T861" s="267" t="s">
        <v>157</v>
      </c>
      <c r="AU861" s="267" t="s">
        <v>86</v>
      </c>
      <c r="AV861" s="15" t="s">
        <v>153</v>
      </c>
      <c r="AW861" s="15" t="s">
        <v>33</v>
      </c>
      <c r="AX861" s="15" t="s">
        <v>80</v>
      </c>
      <c r="AY861" s="267" t="s">
        <v>146</v>
      </c>
    </row>
    <row r="862" s="2" customFormat="1" ht="16.5" customHeight="1">
      <c r="A862" s="41"/>
      <c r="B862" s="42"/>
      <c r="C862" s="216" t="s">
        <v>597</v>
      </c>
      <c r="D862" s="216" t="s">
        <v>148</v>
      </c>
      <c r="E862" s="217" t="s">
        <v>988</v>
      </c>
      <c r="F862" s="218" t="s">
        <v>989</v>
      </c>
      <c r="G862" s="219" t="s">
        <v>983</v>
      </c>
      <c r="H862" s="220">
        <v>1</v>
      </c>
      <c r="I862" s="221"/>
      <c r="J862" s="222">
        <f>ROUND(I862*H862,2)</f>
        <v>0</v>
      </c>
      <c r="K862" s="218" t="s">
        <v>152</v>
      </c>
      <c r="L862" s="47"/>
      <c r="M862" s="223" t="s">
        <v>19</v>
      </c>
      <c r="N862" s="224" t="s">
        <v>44</v>
      </c>
      <c r="O862" s="87"/>
      <c r="P862" s="225">
        <f>O862*H862</f>
        <v>0</v>
      </c>
      <c r="Q862" s="225">
        <v>0</v>
      </c>
      <c r="R862" s="225">
        <f>Q862*H862</f>
        <v>0</v>
      </c>
      <c r="S862" s="225">
        <v>0</v>
      </c>
      <c r="T862" s="226">
        <f>S862*H862</f>
        <v>0</v>
      </c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R862" s="227" t="s">
        <v>153</v>
      </c>
      <c r="AT862" s="227" t="s">
        <v>148</v>
      </c>
      <c r="AU862" s="227" t="s">
        <v>86</v>
      </c>
      <c r="AY862" s="20" t="s">
        <v>146</v>
      </c>
      <c r="BE862" s="228">
        <f>IF(N862="základní",J862,0)</f>
        <v>0</v>
      </c>
      <c r="BF862" s="228">
        <f>IF(N862="snížená",J862,0)</f>
        <v>0</v>
      </c>
      <c r="BG862" s="228">
        <f>IF(N862="zákl. přenesená",J862,0)</f>
        <v>0</v>
      </c>
      <c r="BH862" s="228">
        <f>IF(N862="sníž. přenesená",J862,0)</f>
        <v>0</v>
      </c>
      <c r="BI862" s="228">
        <f>IF(N862="nulová",J862,0)</f>
        <v>0</v>
      </c>
      <c r="BJ862" s="20" t="s">
        <v>80</v>
      </c>
      <c r="BK862" s="228">
        <f>ROUND(I862*H862,2)</f>
        <v>0</v>
      </c>
      <c r="BL862" s="20" t="s">
        <v>153</v>
      </c>
      <c r="BM862" s="227" t="s">
        <v>990</v>
      </c>
    </row>
    <row r="863" s="2" customFormat="1">
      <c r="A863" s="41"/>
      <c r="B863" s="42"/>
      <c r="C863" s="43"/>
      <c r="D863" s="229" t="s">
        <v>154</v>
      </c>
      <c r="E863" s="43"/>
      <c r="F863" s="230" t="s">
        <v>989</v>
      </c>
      <c r="G863" s="43"/>
      <c r="H863" s="43"/>
      <c r="I863" s="231"/>
      <c r="J863" s="43"/>
      <c r="K863" s="43"/>
      <c r="L863" s="47"/>
      <c r="M863" s="232"/>
      <c r="N863" s="233"/>
      <c r="O863" s="87"/>
      <c r="P863" s="87"/>
      <c r="Q863" s="87"/>
      <c r="R863" s="87"/>
      <c r="S863" s="87"/>
      <c r="T863" s="88"/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T863" s="20" t="s">
        <v>154</v>
      </c>
      <c r="AU863" s="20" t="s">
        <v>86</v>
      </c>
    </row>
    <row r="864" s="2" customFormat="1">
      <c r="A864" s="41"/>
      <c r="B864" s="42"/>
      <c r="C864" s="43"/>
      <c r="D864" s="234" t="s">
        <v>155</v>
      </c>
      <c r="E864" s="43"/>
      <c r="F864" s="235" t="s">
        <v>991</v>
      </c>
      <c r="G864" s="43"/>
      <c r="H864" s="43"/>
      <c r="I864" s="231"/>
      <c r="J864" s="43"/>
      <c r="K864" s="43"/>
      <c r="L864" s="47"/>
      <c r="M864" s="232"/>
      <c r="N864" s="233"/>
      <c r="O864" s="87"/>
      <c r="P864" s="87"/>
      <c r="Q864" s="87"/>
      <c r="R864" s="87"/>
      <c r="S864" s="87"/>
      <c r="T864" s="88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T864" s="20" t="s">
        <v>155</v>
      </c>
      <c r="AU864" s="20" t="s">
        <v>86</v>
      </c>
    </row>
    <row r="865" s="14" customFormat="1">
      <c r="A865" s="14"/>
      <c r="B865" s="247"/>
      <c r="C865" s="248"/>
      <c r="D865" s="229" t="s">
        <v>157</v>
      </c>
      <c r="E865" s="249" t="s">
        <v>19</v>
      </c>
      <c r="F865" s="250" t="s">
        <v>992</v>
      </c>
      <c r="G865" s="248"/>
      <c r="H865" s="249" t="s">
        <v>19</v>
      </c>
      <c r="I865" s="251"/>
      <c r="J865" s="248"/>
      <c r="K865" s="248"/>
      <c r="L865" s="252"/>
      <c r="M865" s="253"/>
      <c r="N865" s="254"/>
      <c r="O865" s="254"/>
      <c r="P865" s="254"/>
      <c r="Q865" s="254"/>
      <c r="R865" s="254"/>
      <c r="S865" s="254"/>
      <c r="T865" s="255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T865" s="256" t="s">
        <v>157</v>
      </c>
      <c r="AU865" s="256" t="s">
        <v>86</v>
      </c>
      <c r="AV865" s="14" t="s">
        <v>80</v>
      </c>
      <c r="AW865" s="14" t="s">
        <v>33</v>
      </c>
      <c r="AX865" s="14" t="s">
        <v>73</v>
      </c>
      <c r="AY865" s="256" t="s">
        <v>146</v>
      </c>
    </row>
    <row r="866" s="14" customFormat="1">
      <c r="A866" s="14"/>
      <c r="B866" s="247"/>
      <c r="C866" s="248"/>
      <c r="D866" s="229" t="s">
        <v>157</v>
      </c>
      <c r="E866" s="249" t="s">
        <v>19</v>
      </c>
      <c r="F866" s="250" t="s">
        <v>993</v>
      </c>
      <c r="G866" s="248"/>
      <c r="H866" s="249" t="s">
        <v>19</v>
      </c>
      <c r="I866" s="251"/>
      <c r="J866" s="248"/>
      <c r="K866" s="248"/>
      <c r="L866" s="252"/>
      <c r="M866" s="253"/>
      <c r="N866" s="254"/>
      <c r="O866" s="254"/>
      <c r="P866" s="254"/>
      <c r="Q866" s="254"/>
      <c r="R866" s="254"/>
      <c r="S866" s="254"/>
      <c r="T866" s="255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T866" s="256" t="s">
        <v>157</v>
      </c>
      <c r="AU866" s="256" t="s">
        <v>86</v>
      </c>
      <c r="AV866" s="14" t="s">
        <v>80</v>
      </c>
      <c r="AW866" s="14" t="s">
        <v>33</v>
      </c>
      <c r="AX866" s="14" t="s">
        <v>73</v>
      </c>
      <c r="AY866" s="256" t="s">
        <v>146</v>
      </c>
    </row>
    <row r="867" s="13" customFormat="1">
      <c r="A867" s="13"/>
      <c r="B867" s="236"/>
      <c r="C867" s="237"/>
      <c r="D867" s="229" t="s">
        <v>157</v>
      </c>
      <c r="E867" s="238" t="s">
        <v>19</v>
      </c>
      <c r="F867" s="239" t="s">
        <v>987</v>
      </c>
      <c r="G867" s="237"/>
      <c r="H867" s="240">
        <v>1</v>
      </c>
      <c r="I867" s="241"/>
      <c r="J867" s="237"/>
      <c r="K867" s="237"/>
      <c r="L867" s="242"/>
      <c r="M867" s="243"/>
      <c r="N867" s="244"/>
      <c r="O867" s="244"/>
      <c r="P867" s="244"/>
      <c r="Q867" s="244"/>
      <c r="R867" s="244"/>
      <c r="S867" s="244"/>
      <c r="T867" s="245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T867" s="246" t="s">
        <v>157</v>
      </c>
      <c r="AU867" s="246" t="s">
        <v>86</v>
      </c>
      <c r="AV867" s="13" t="s">
        <v>86</v>
      </c>
      <c r="AW867" s="13" t="s">
        <v>33</v>
      </c>
      <c r="AX867" s="13" t="s">
        <v>73</v>
      </c>
      <c r="AY867" s="246" t="s">
        <v>146</v>
      </c>
    </row>
    <row r="868" s="15" customFormat="1">
      <c r="A868" s="15"/>
      <c r="B868" s="257"/>
      <c r="C868" s="258"/>
      <c r="D868" s="229" t="s">
        <v>157</v>
      </c>
      <c r="E868" s="259" t="s">
        <v>19</v>
      </c>
      <c r="F868" s="260" t="s">
        <v>161</v>
      </c>
      <c r="G868" s="258"/>
      <c r="H868" s="261">
        <v>1</v>
      </c>
      <c r="I868" s="262"/>
      <c r="J868" s="258"/>
      <c r="K868" s="258"/>
      <c r="L868" s="263"/>
      <c r="M868" s="264"/>
      <c r="N868" s="265"/>
      <c r="O868" s="265"/>
      <c r="P868" s="265"/>
      <c r="Q868" s="265"/>
      <c r="R868" s="265"/>
      <c r="S868" s="265"/>
      <c r="T868" s="266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T868" s="267" t="s">
        <v>157</v>
      </c>
      <c r="AU868" s="267" t="s">
        <v>86</v>
      </c>
      <c r="AV868" s="15" t="s">
        <v>153</v>
      </c>
      <c r="AW868" s="15" t="s">
        <v>33</v>
      </c>
      <c r="AX868" s="15" t="s">
        <v>80</v>
      </c>
      <c r="AY868" s="267" t="s">
        <v>146</v>
      </c>
    </row>
    <row r="869" s="2" customFormat="1" ht="16.5" customHeight="1">
      <c r="A869" s="41"/>
      <c r="B869" s="42"/>
      <c r="C869" s="216" t="s">
        <v>994</v>
      </c>
      <c r="D869" s="216" t="s">
        <v>148</v>
      </c>
      <c r="E869" s="217" t="s">
        <v>995</v>
      </c>
      <c r="F869" s="218" t="s">
        <v>996</v>
      </c>
      <c r="G869" s="219" t="s">
        <v>983</v>
      </c>
      <c r="H869" s="220">
        <v>1</v>
      </c>
      <c r="I869" s="221"/>
      <c r="J869" s="222">
        <f>ROUND(I869*H869,2)</f>
        <v>0</v>
      </c>
      <c r="K869" s="218" t="s">
        <v>152</v>
      </c>
      <c r="L869" s="47"/>
      <c r="M869" s="223" t="s">
        <v>19</v>
      </c>
      <c r="N869" s="224" t="s">
        <v>44</v>
      </c>
      <c r="O869" s="87"/>
      <c r="P869" s="225">
        <f>O869*H869</f>
        <v>0</v>
      </c>
      <c r="Q869" s="225">
        <v>0</v>
      </c>
      <c r="R869" s="225">
        <f>Q869*H869</f>
        <v>0</v>
      </c>
      <c r="S869" s="225">
        <v>0</v>
      </c>
      <c r="T869" s="226">
        <f>S869*H869</f>
        <v>0</v>
      </c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R869" s="227" t="s">
        <v>153</v>
      </c>
      <c r="AT869" s="227" t="s">
        <v>148</v>
      </c>
      <c r="AU869" s="227" t="s">
        <v>86</v>
      </c>
      <c r="AY869" s="20" t="s">
        <v>146</v>
      </c>
      <c r="BE869" s="228">
        <f>IF(N869="základní",J869,0)</f>
        <v>0</v>
      </c>
      <c r="BF869" s="228">
        <f>IF(N869="snížená",J869,0)</f>
        <v>0</v>
      </c>
      <c r="BG869" s="228">
        <f>IF(N869="zákl. přenesená",J869,0)</f>
        <v>0</v>
      </c>
      <c r="BH869" s="228">
        <f>IF(N869="sníž. přenesená",J869,0)</f>
        <v>0</v>
      </c>
      <c r="BI869" s="228">
        <f>IF(N869="nulová",J869,0)</f>
        <v>0</v>
      </c>
      <c r="BJ869" s="20" t="s">
        <v>80</v>
      </c>
      <c r="BK869" s="228">
        <f>ROUND(I869*H869,2)</f>
        <v>0</v>
      </c>
      <c r="BL869" s="20" t="s">
        <v>153</v>
      </c>
      <c r="BM869" s="227" t="s">
        <v>997</v>
      </c>
    </row>
    <row r="870" s="2" customFormat="1">
      <c r="A870" s="41"/>
      <c r="B870" s="42"/>
      <c r="C870" s="43"/>
      <c r="D870" s="229" t="s">
        <v>154</v>
      </c>
      <c r="E870" s="43"/>
      <c r="F870" s="230" t="s">
        <v>996</v>
      </c>
      <c r="G870" s="43"/>
      <c r="H870" s="43"/>
      <c r="I870" s="231"/>
      <c r="J870" s="43"/>
      <c r="K870" s="43"/>
      <c r="L870" s="47"/>
      <c r="M870" s="232"/>
      <c r="N870" s="233"/>
      <c r="O870" s="87"/>
      <c r="P870" s="87"/>
      <c r="Q870" s="87"/>
      <c r="R870" s="87"/>
      <c r="S870" s="87"/>
      <c r="T870" s="88"/>
      <c r="U870" s="41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T870" s="20" t="s">
        <v>154</v>
      </c>
      <c r="AU870" s="20" t="s">
        <v>86</v>
      </c>
    </row>
    <row r="871" s="2" customFormat="1">
      <c r="A871" s="41"/>
      <c r="B871" s="42"/>
      <c r="C871" s="43"/>
      <c r="D871" s="234" t="s">
        <v>155</v>
      </c>
      <c r="E871" s="43"/>
      <c r="F871" s="235" t="s">
        <v>998</v>
      </c>
      <c r="G871" s="43"/>
      <c r="H871" s="43"/>
      <c r="I871" s="231"/>
      <c r="J871" s="43"/>
      <c r="K871" s="43"/>
      <c r="L871" s="47"/>
      <c r="M871" s="232"/>
      <c r="N871" s="233"/>
      <c r="O871" s="87"/>
      <c r="P871" s="87"/>
      <c r="Q871" s="87"/>
      <c r="R871" s="87"/>
      <c r="S871" s="87"/>
      <c r="T871" s="88"/>
      <c r="U871" s="41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T871" s="20" t="s">
        <v>155</v>
      </c>
      <c r="AU871" s="20" t="s">
        <v>86</v>
      </c>
    </row>
    <row r="872" s="14" customFormat="1">
      <c r="A872" s="14"/>
      <c r="B872" s="247"/>
      <c r="C872" s="248"/>
      <c r="D872" s="229" t="s">
        <v>157</v>
      </c>
      <c r="E872" s="249" t="s">
        <v>19</v>
      </c>
      <c r="F872" s="250" t="s">
        <v>999</v>
      </c>
      <c r="G872" s="248"/>
      <c r="H872" s="249" t="s">
        <v>19</v>
      </c>
      <c r="I872" s="251"/>
      <c r="J872" s="248"/>
      <c r="K872" s="248"/>
      <c r="L872" s="252"/>
      <c r="M872" s="253"/>
      <c r="N872" s="254"/>
      <c r="O872" s="254"/>
      <c r="P872" s="254"/>
      <c r="Q872" s="254"/>
      <c r="R872" s="254"/>
      <c r="S872" s="254"/>
      <c r="T872" s="255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T872" s="256" t="s">
        <v>157</v>
      </c>
      <c r="AU872" s="256" t="s">
        <v>86</v>
      </c>
      <c r="AV872" s="14" t="s">
        <v>80</v>
      </c>
      <c r="AW872" s="14" t="s">
        <v>33</v>
      </c>
      <c r="AX872" s="14" t="s">
        <v>73</v>
      </c>
      <c r="AY872" s="256" t="s">
        <v>146</v>
      </c>
    </row>
    <row r="873" s="13" customFormat="1">
      <c r="A873" s="13"/>
      <c r="B873" s="236"/>
      <c r="C873" s="237"/>
      <c r="D873" s="229" t="s">
        <v>157</v>
      </c>
      <c r="E873" s="238" t="s">
        <v>19</v>
      </c>
      <c r="F873" s="239" t="s">
        <v>987</v>
      </c>
      <c r="G873" s="237"/>
      <c r="H873" s="240">
        <v>1</v>
      </c>
      <c r="I873" s="241"/>
      <c r="J873" s="237"/>
      <c r="K873" s="237"/>
      <c r="L873" s="242"/>
      <c r="M873" s="243"/>
      <c r="N873" s="244"/>
      <c r="O873" s="244"/>
      <c r="P873" s="244"/>
      <c r="Q873" s="244"/>
      <c r="R873" s="244"/>
      <c r="S873" s="244"/>
      <c r="T873" s="245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T873" s="246" t="s">
        <v>157</v>
      </c>
      <c r="AU873" s="246" t="s">
        <v>86</v>
      </c>
      <c r="AV873" s="13" t="s">
        <v>86</v>
      </c>
      <c r="AW873" s="13" t="s">
        <v>33</v>
      </c>
      <c r="AX873" s="13" t="s">
        <v>73</v>
      </c>
      <c r="AY873" s="246" t="s">
        <v>146</v>
      </c>
    </row>
    <row r="874" s="15" customFormat="1">
      <c r="A874" s="15"/>
      <c r="B874" s="257"/>
      <c r="C874" s="258"/>
      <c r="D874" s="229" t="s">
        <v>157</v>
      </c>
      <c r="E874" s="259" t="s">
        <v>19</v>
      </c>
      <c r="F874" s="260" t="s">
        <v>161</v>
      </c>
      <c r="G874" s="258"/>
      <c r="H874" s="261">
        <v>1</v>
      </c>
      <c r="I874" s="262"/>
      <c r="J874" s="258"/>
      <c r="K874" s="258"/>
      <c r="L874" s="263"/>
      <c r="M874" s="264"/>
      <c r="N874" s="265"/>
      <c r="O874" s="265"/>
      <c r="P874" s="265"/>
      <c r="Q874" s="265"/>
      <c r="R874" s="265"/>
      <c r="S874" s="265"/>
      <c r="T874" s="266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T874" s="267" t="s">
        <v>157</v>
      </c>
      <c r="AU874" s="267" t="s">
        <v>86</v>
      </c>
      <c r="AV874" s="15" t="s">
        <v>153</v>
      </c>
      <c r="AW874" s="15" t="s">
        <v>33</v>
      </c>
      <c r="AX874" s="15" t="s">
        <v>80</v>
      </c>
      <c r="AY874" s="267" t="s">
        <v>146</v>
      </c>
    </row>
    <row r="875" s="2" customFormat="1" ht="16.5" customHeight="1">
      <c r="A875" s="41"/>
      <c r="B875" s="42"/>
      <c r="C875" s="216" t="s">
        <v>605</v>
      </c>
      <c r="D875" s="216" t="s">
        <v>148</v>
      </c>
      <c r="E875" s="217" t="s">
        <v>1000</v>
      </c>
      <c r="F875" s="218" t="s">
        <v>1001</v>
      </c>
      <c r="G875" s="219" t="s">
        <v>983</v>
      </c>
      <c r="H875" s="220">
        <v>1</v>
      </c>
      <c r="I875" s="221"/>
      <c r="J875" s="222">
        <f>ROUND(I875*H875,2)</f>
        <v>0</v>
      </c>
      <c r="K875" s="218" t="s">
        <v>152</v>
      </c>
      <c r="L875" s="47"/>
      <c r="M875" s="223" t="s">
        <v>19</v>
      </c>
      <c r="N875" s="224" t="s">
        <v>44</v>
      </c>
      <c r="O875" s="87"/>
      <c r="P875" s="225">
        <f>O875*H875</f>
        <v>0</v>
      </c>
      <c r="Q875" s="225">
        <v>0</v>
      </c>
      <c r="R875" s="225">
        <f>Q875*H875</f>
        <v>0</v>
      </c>
      <c r="S875" s="225">
        <v>0</v>
      </c>
      <c r="T875" s="226">
        <f>S875*H875</f>
        <v>0</v>
      </c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R875" s="227" t="s">
        <v>153</v>
      </c>
      <c r="AT875" s="227" t="s">
        <v>148</v>
      </c>
      <c r="AU875" s="227" t="s">
        <v>86</v>
      </c>
      <c r="AY875" s="20" t="s">
        <v>146</v>
      </c>
      <c r="BE875" s="228">
        <f>IF(N875="základní",J875,0)</f>
        <v>0</v>
      </c>
      <c r="BF875" s="228">
        <f>IF(N875="snížená",J875,0)</f>
        <v>0</v>
      </c>
      <c r="BG875" s="228">
        <f>IF(N875="zákl. přenesená",J875,0)</f>
        <v>0</v>
      </c>
      <c r="BH875" s="228">
        <f>IF(N875="sníž. přenesená",J875,0)</f>
        <v>0</v>
      </c>
      <c r="BI875" s="228">
        <f>IF(N875="nulová",J875,0)</f>
        <v>0</v>
      </c>
      <c r="BJ875" s="20" t="s">
        <v>80</v>
      </c>
      <c r="BK875" s="228">
        <f>ROUND(I875*H875,2)</f>
        <v>0</v>
      </c>
      <c r="BL875" s="20" t="s">
        <v>153</v>
      </c>
      <c r="BM875" s="227" t="s">
        <v>1002</v>
      </c>
    </row>
    <row r="876" s="2" customFormat="1">
      <c r="A876" s="41"/>
      <c r="B876" s="42"/>
      <c r="C876" s="43"/>
      <c r="D876" s="229" t="s">
        <v>154</v>
      </c>
      <c r="E876" s="43"/>
      <c r="F876" s="230" t="s">
        <v>1001</v>
      </c>
      <c r="G876" s="43"/>
      <c r="H876" s="43"/>
      <c r="I876" s="231"/>
      <c r="J876" s="43"/>
      <c r="K876" s="43"/>
      <c r="L876" s="47"/>
      <c r="M876" s="232"/>
      <c r="N876" s="233"/>
      <c r="O876" s="87"/>
      <c r="P876" s="87"/>
      <c r="Q876" s="87"/>
      <c r="R876" s="87"/>
      <c r="S876" s="87"/>
      <c r="T876" s="88"/>
      <c r="U876" s="41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T876" s="20" t="s">
        <v>154</v>
      </c>
      <c r="AU876" s="20" t="s">
        <v>86</v>
      </c>
    </row>
    <row r="877" s="2" customFormat="1">
      <c r="A877" s="41"/>
      <c r="B877" s="42"/>
      <c r="C877" s="43"/>
      <c r="D877" s="234" t="s">
        <v>155</v>
      </c>
      <c r="E877" s="43"/>
      <c r="F877" s="235" t="s">
        <v>1003</v>
      </c>
      <c r="G877" s="43"/>
      <c r="H877" s="43"/>
      <c r="I877" s="231"/>
      <c r="J877" s="43"/>
      <c r="K877" s="43"/>
      <c r="L877" s="47"/>
      <c r="M877" s="232"/>
      <c r="N877" s="233"/>
      <c r="O877" s="87"/>
      <c r="P877" s="87"/>
      <c r="Q877" s="87"/>
      <c r="R877" s="87"/>
      <c r="S877" s="87"/>
      <c r="T877" s="88"/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T877" s="20" t="s">
        <v>155</v>
      </c>
      <c r="AU877" s="20" t="s">
        <v>86</v>
      </c>
    </row>
    <row r="878" s="14" customFormat="1">
      <c r="A878" s="14"/>
      <c r="B878" s="247"/>
      <c r="C878" s="248"/>
      <c r="D878" s="229" t="s">
        <v>157</v>
      </c>
      <c r="E878" s="249" t="s">
        <v>19</v>
      </c>
      <c r="F878" s="250" t="s">
        <v>1004</v>
      </c>
      <c r="G878" s="248"/>
      <c r="H878" s="249" t="s">
        <v>19</v>
      </c>
      <c r="I878" s="251"/>
      <c r="J878" s="248"/>
      <c r="K878" s="248"/>
      <c r="L878" s="252"/>
      <c r="M878" s="253"/>
      <c r="N878" s="254"/>
      <c r="O878" s="254"/>
      <c r="P878" s="254"/>
      <c r="Q878" s="254"/>
      <c r="R878" s="254"/>
      <c r="S878" s="254"/>
      <c r="T878" s="255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T878" s="256" t="s">
        <v>157</v>
      </c>
      <c r="AU878" s="256" t="s">
        <v>86</v>
      </c>
      <c r="AV878" s="14" t="s">
        <v>80</v>
      </c>
      <c r="AW878" s="14" t="s">
        <v>33</v>
      </c>
      <c r="AX878" s="14" t="s">
        <v>73</v>
      </c>
      <c r="AY878" s="256" t="s">
        <v>146</v>
      </c>
    </row>
    <row r="879" s="13" customFormat="1">
      <c r="A879" s="13"/>
      <c r="B879" s="236"/>
      <c r="C879" s="237"/>
      <c r="D879" s="229" t="s">
        <v>157</v>
      </c>
      <c r="E879" s="238" t="s">
        <v>19</v>
      </c>
      <c r="F879" s="239" t="s">
        <v>1005</v>
      </c>
      <c r="G879" s="237"/>
      <c r="H879" s="240">
        <v>1</v>
      </c>
      <c r="I879" s="241"/>
      <c r="J879" s="237"/>
      <c r="K879" s="237"/>
      <c r="L879" s="242"/>
      <c r="M879" s="243"/>
      <c r="N879" s="244"/>
      <c r="O879" s="244"/>
      <c r="P879" s="244"/>
      <c r="Q879" s="244"/>
      <c r="R879" s="244"/>
      <c r="S879" s="244"/>
      <c r="T879" s="245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T879" s="246" t="s">
        <v>157</v>
      </c>
      <c r="AU879" s="246" t="s">
        <v>86</v>
      </c>
      <c r="AV879" s="13" t="s">
        <v>86</v>
      </c>
      <c r="AW879" s="13" t="s">
        <v>33</v>
      </c>
      <c r="AX879" s="13" t="s">
        <v>73</v>
      </c>
      <c r="AY879" s="246" t="s">
        <v>146</v>
      </c>
    </row>
    <row r="880" s="15" customFormat="1">
      <c r="A880" s="15"/>
      <c r="B880" s="257"/>
      <c r="C880" s="258"/>
      <c r="D880" s="229" t="s">
        <v>157</v>
      </c>
      <c r="E880" s="259" t="s">
        <v>19</v>
      </c>
      <c r="F880" s="260" t="s">
        <v>161</v>
      </c>
      <c r="G880" s="258"/>
      <c r="H880" s="261">
        <v>1</v>
      </c>
      <c r="I880" s="262"/>
      <c r="J880" s="258"/>
      <c r="K880" s="258"/>
      <c r="L880" s="263"/>
      <c r="M880" s="264"/>
      <c r="N880" s="265"/>
      <c r="O880" s="265"/>
      <c r="P880" s="265"/>
      <c r="Q880" s="265"/>
      <c r="R880" s="265"/>
      <c r="S880" s="265"/>
      <c r="T880" s="266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T880" s="267" t="s">
        <v>157</v>
      </c>
      <c r="AU880" s="267" t="s">
        <v>86</v>
      </c>
      <c r="AV880" s="15" t="s">
        <v>153</v>
      </c>
      <c r="AW880" s="15" t="s">
        <v>33</v>
      </c>
      <c r="AX880" s="15" t="s">
        <v>80</v>
      </c>
      <c r="AY880" s="267" t="s">
        <v>146</v>
      </c>
    </row>
    <row r="881" s="12" customFormat="1" ht="22.8" customHeight="1">
      <c r="A881" s="12"/>
      <c r="B881" s="200"/>
      <c r="C881" s="201"/>
      <c r="D881" s="202" t="s">
        <v>72</v>
      </c>
      <c r="E881" s="214" t="s">
        <v>1006</v>
      </c>
      <c r="F881" s="214" t="s">
        <v>1007</v>
      </c>
      <c r="G881" s="201"/>
      <c r="H881" s="201"/>
      <c r="I881" s="204"/>
      <c r="J881" s="215">
        <f>BK881</f>
        <v>0</v>
      </c>
      <c r="K881" s="201"/>
      <c r="L881" s="206"/>
      <c r="M881" s="207"/>
      <c r="N881" s="208"/>
      <c r="O881" s="208"/>
      <c r="P881" s="209">
        <f>SUM(P882:P888)</f>
        <v>0</v>
      </c>
      <c r="Q881" s="208"/>
      <c r="R881" s="209">
        <f>SUM(R882:R888)</f>
        <v>0</v>
      </c>
      <c r="S881" s="208"/>
      <c r="T881" s="210">
        <f>SUM(T882:T888)</f>
        <v>0</v>
      </c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R881" s="211" t="s">
        <v>176</v>
      </c>
      <c r="AT881" s="212" t="s">
        <v>72</v>
      </c>
      <c r="AU881" s="212" t="s">
        <v>80</v>
      </c>
      <c r="AY881" s="211" t="s">
        <v>146</v>
      </c>
      <c r="BK881" s="213">
        <f>SUM(BK882:BK888)</f>
        <v>0</v>
      </c>
    </row>
    <row r="882" s="2" customFormat="1" ht="16.5" customHeight="1">
      <c r="A882" s="41"/>
      <c r="B882" s="42"/>
      <c r="C882" s="216" t="s">
        <v>1008</v>
      </c>
      <c r="D882" s="216" t="s">
        <v>148</v>
      </c>
      <c r="E882" s="217" t="s">
        <v>1009</v>
      </c>
      <c r="F882" s="218" t="s">
        <v>1010</v>
      </c>
      <c r="G882" s="219" t="s">
        <v>983</v>
      </c>
      <c r="H882" s="220">
        <v>1</v>
      </c>
      <c r="I882" s="221"/>
      <c r="J882" s="222">
        <f>ROUND(I882*H882,2)</f>
        <v>0</v>
      </c>
      <c r="K882" s="218" t="s">
        <v>152</v>
      </c>
      <c r="L882" s="47"/>
      <c r="M882" s="223" t="s">
        <v>19</v>
      </c>
      <c r="N882" s="224" t="s">
        <v>44</v>
      </c>
      <c r="O882" s="87"/>
      <c r="P882" s="225">
        <f>O882*H882</f>
        <v>0</v>
      </c>
      <c r="Q882" s="225">
        <v>0</v>
      </c>
      <c r="R882" s="225">
        <f>Q882*H882</f>
        <v>0</v>
      </c>
      <c r="S882" s="225">
        <v>0</v>
      </c>
      <c r="T882" s="226">
        <f>S882*H882</f>
        <v>0</v>
      </c>
      <c r="U882" s="41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R882" s="227" t="s">
        <v>153</v>
      </c>
      <c r="AT882" s="227" t="s">
        <v>148</v>
      </c>
      <c r="AU882" s="227" t="s">
        <v>86</v>
      </c>
      <c r="AY882" s="20" t="s">
        <v>146</v>
      </c>
      <c r="BE882" s="228">
        <f>IF(N882="základní",J882,0)</f>
        <v>0</v>
      </c>
      <c r="BF882" s="228">
        <f>IF(N882="snížená",J882,0)</f>
        <v>0</v>
      </c>
      <c r="BG882" s="228">
        <f>IF(N882="zákl. přenesená",J882,0)</f>
        <v>0</v>
      </c>
      <c r="BH882" s="228">
        <f>IF(N882="sníž. přenesená",J882,0)</f>
        <v>0</v>
      </c>
      <c r="BI882" s="228">
        <f>IF(N882="nulová",J882,0)</f>
        <v>0</v>
      </c>
      <c r="BJ882" s="20" t="s">
        <v>80</v>
      </c>
      <c r="BK882" s="228">
        <f>ROUND(I882*H882,2)</f>
        <v>0</v>
      </c>
      <c r="BL882" s="20" t="s">
        <v>153</v>
      </c>
      <c r="BM882" s="227" t="s">
        <v>1011</v>
      </c>
    </row>
    <row r="883" s="2" customFormat="1">
      <c r="A883" s="41"/>
      <c r="B883" s="42"/>
      <c r="C883" s="43"/>
      <c r="D883" s="229" t="s">
        <v>154</v>
      </c>
      <c r="E883" s="43"/>
      <c r="F883" s="230" t="s">
        <v>1010</v>
      </c>
      <c r="G883" s="43"/>
      <c r="H883" s="43"/>
      <c r="I883" s="231"/>
      <c r="J883" s="43"/>
      <c r="K883" s="43"/>
      <c r="L883" s="47"/>
      <c r="M883" s="232"/>
      <c r="N883" s="233"/>
      <c r="O883" s="87"/>
      <c r="P883" s="87"/>
      <c r="Q883" s="87"/>
      <c r="R883" s="87"/>
      <c r="S883" s="87"/>
      <c r="T883" s="88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T883" s="20" t="s">
        <v>154</v>
      </c>
      <c r="AU883" s="20" t="s">
        <v>86</v>
      </c>
    </row>
    <row r="884" s="2" customFormat="1">
      <c r="A884" s="41"/>
      <c r="B884" s="42"/>
      <c r="C884" s="43"/>
      <c r="D884" s="234" t="s">
        <v>155</v>
      </c>
      <c r="E884" s="43"/>
      <c r="F884" s="235" t="s">
        <v>1012</v>
      </c>
      <c r="G884" s="43"/>
      <c r="H884" s="43"/>
      <c r="I884" s="231"/>
      <c r="J884" s="43"/>
      <c r="K884" s="43"/>
      <c r="L884" s="47"/>
      <c r="M884" s="232"/>
      <c r="N884" s="233"/>
      <c r="O884" s="87"/>
      <c r="P884" s="87"/>
      <c r="Q884" s="87"/>
      <c r="R884" s="87"/>
      <c r="S884" s="87"/>
      <c r="T884" s="88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T884" s="20" t="s">
        <v>155</v>
      </c>
      <c r="AU884" s="20" t="s">
        <v>86</v>
      </c>
    </row>
    <row r="885" s="14" customFormat="1">
      <c r="A885" s="14"/>
      <c r="B885" s="247"/>
      <c r="C885" s="248"/>
      <c r="D885" s="229" t="s">
        <v>157</v>
      </c>
      <c r="E885" s="249" t="s">
        <v>19</v>
      </c>
      <c r="F885" s="250" t="s">
        <v>1013</v>
      </c>
      <c r="G885" s="248"/>
      <c r="H885" s="249" t="s">
        <v>19</v>
      </c>
      <c r="I885" s="251"/>
      <c r="J885" s="248"/>
      <c r="K885" s="248"/>
      <c r="L885" s="252"/>
      <c r="M885" s="253"/>
      <c r="N885" s="254"/>
      <c r="O885" s="254"/>
      <c r="P885" s="254"/>
      <c r="Q885" s="254"/>
      <c r="R885" s="254"/>
      <c r="S885" s="254"/>
      <c r="T885" s="255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T885" s="256" t="s">
        <v>157</v>
      </c>
      <c r="AU885" s="256" t="s">
        <v>86</v>
      </c>
      <c r="AV885" s="14" t="s">
        <v>80</v>
      </c>
      <c r="AW885" s="14" t="s">
        <v>33</v>
      </c>
      <c r="AX885" s="14" t="s">
        <v>73</v>
      </c>
      <c r="AY885" s="256" t="s">
        <v>146</v>
      </c>
    </row>
    <row r="886" s="14" customFormat="1">
      <c r="A886" s="14"/>
      <c r="B886" s="247"/>
      <c r="C886" s="248"/>
      <c r="D886" s="229" t="s">
        <v>157</v>
      </c>
      <c r="E886" s="249" t="s">
        <v>19</v>
      </c>
      <c r="F886" s="250" t="s">
        <v>1014</v>
      </c>
      <c r="G886" s="248"/>
      <c r="H886" s="249" t="s">
        <v>19</v>
      </c>
      <c r="I886" s="251"/>
      <c r="J886" s="248"/>
      <c r="K886" s="248"/>
      <c r="L886" s="252"/>
      <c r="M886" s="253"/>
      <c r="N886" s="254"/>
      <c r="O886" s="254"/>
      <c r="P886" s="254"/>
      <c r="Q886" s="254"/>
      <c r="R886" s="254"/>
      <c r="S886" s="254"/>
      <c r="T886" s="255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T886" s="256" t="s">
        <v>157</v>
      </c>
      <c r="AU886" s="256" t="s">
        <v>86</v>
      </c>
      <c r="AV886" s="14" t="s">
        <v>80</v>
      </c>
      <c r="AW886" s="14" t="s">
        <v>33</v>
      </c>
      <c r="AX886" s="14" t="s">
        <v>73</v>
      </c>
      <c r="AY886" s="256" t="s">
        <v>146</v>
      </c>
    </row>
    <row r="887" s="13" customFormat="1">
      <c r="A887" s="13"/>
      <c r="B887" s="236"/>
      <c r="C887" s="237"/>
      <c r="D887" s="229" t="s">
        <v>157</v>
      </c>
      <c r="E887" s="238" t="s">
        <v>19</v>
      </c>
      <c r="F887" s="239" t="s">
        <v>1015</v>
      </c>
      <c r="G887" s="237"/>
      <c r="H887" s="240">
        <v>1</v>
      </c>
      <c r="I887" s="241"/>
      <c r="J887" s="237"/>
      <c r="K887" s="237"/>
      <c r="L887" s="242"/>
      <c r="M887" s="243"/>
      <c r="N887" s="244"/>
      <c r="O887" s="244"/>
      <c r="P887" s="244"/>
      <c r="Q887" s="244"/>
      <c r="R887" s="244"/>
      <c r="S887" s="244"/>
      <c r="T887" s="245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T887" s="246" t="s">
        <v>157</v>
      </c>
      <c r="AU887" s="246" t="s">
        <v>86</v>
      </c>
      <c r="AV887" s="13" t="s">
        <v>86</v>
      </c>
      <c r="AW887" s="13" t="s">
        <v>33</v>
      </c>
      <c r="AX887" s="13" t="s">
        <v>73</v>
      </c>
      <c r="AY887" s="246" t="s">
        <v>146</v>
      </c>
    </row>
    <row r="888" s="15" customFormat="1">
      <c r="A888" s="15"/>
      <c r="B888" s="257"/>
      <c r="C888" s="258"/>
      <c r="D888" s="229" t="s">
        <v>157</v>
      </c>
      <c r="E888" s="259" t="s">
        <v>19</v>
      </c>
      <c r="F888" s="260" t="s">
        <v>161</v>
      </c>
      <c r="G888" s="258"/>
      <c r="H888" s="261">
        <v>1</v>
      </c>
      <c r="I888" s="262"/>
      <c r="J888" s="258"/>
      <c r="K888" s="258"/>
      <c r="L888" s="263"/>
      <c r="M888" s="264"/>
      <c r="N888" s="265"/>
      <c r="O888" s="265"/>
      <c r="P888" s="265"/>
      <c r="Q888" s="265"/>
      <c r="R888" s="265"/>
      <c r="S888" s="265"/>
      <c r="T888" s="266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T888" s="267" t="s">
        <v>157</v>
      </c>
      <c r="AU888" s="267" t="s">
        <v>86</v>
      </c>
      <c r="AV888" s="15" t="s">
        <v>153</v>
      </c>
      <c r="AW888" s="15" t="s">
        <v>33</v>
      </c>
      <c r="AX888" s="15" t="s">
        <v>80</v>
      </c>
      <c r="AY888" s="267" t="s">
        <v>146</v>
      </c>
    </row>
    <row r="889" s="12" customFormat="1" ht="22.8" customHeight="1">
      <c r="A889" s="12"/>
      <c r="B889" s="200"/>
      <c r="C889" s="201"/>
      <c r="D889" s="202" t="s">
        <v>72</v>
      </c>
      <c r="E889" s="214" t="s">
        <v>1016</v>
      </c>
      <c r="F889" s="214" t="s">
        <v>1017</v>
      </c>
      <c r="G889" s="201"/>
      <c r="H889" s="201"/>
      <c r="I889" s="204"/>
      <c r="J889" s="215">
        <f>BK889</f>
        <v>0</v>
      </c>
      <c r="K889" s="201"/>
      <c r="L889" s="206"/>
      <c r="M889" s="207"/>
      <c r="N889" s="208"/>
      <c r="O889" s="208"/>
      <c r="P889" s="209">
        <f>SUM(P890:P900)</f>
        <v>0</v>
      </c>
      <c r="Q889" s="208"/>
      <c r="R889" s="209">
        <f>SUM(R890:R900)</f>
        <v>0</v>
      </c>
      <c r="S889" s="208"/>
      <c r="T889" s="210">
        <f>SUM(T890:T900)</f>
        <v>0</v>
      </c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R889" s="211" t="s">
        <v>176</v>
      </c>
      <c r="AT889" s="212" t="s">
        <v>72</v>
      </c>
      <c r="AU889" s="212" t="s">
        <v>80</v>
      </c>
      <c r="AY889" s="211" t="s">
        <v>146</v>
      </c>
      <c r="BK889" s="213">
        <f>SUM(BK890:BK900)</f>
        <v>0</v>
      </c>
    </row>
    <row r="890" s="2" customFormat="1" ht="24.15" customHeight="1">
      <c r="A890" s="41"/>
      <c r="B890" s="42"/>
      <c r="C890" s="216" t="s">
        <v>611</v>
      </c>
      <c r="D890" s="216" t="s">
        <v>148</v>
      </c>
      <c r="E890" s="217" t="s">
        <v>1018</v>
      </c>
      <c r="F890" s="218" t="s">
        <v>1019</v>
      </c>
      <c r="G890" s="219" t="s">
        <v>983</v>
      </c>
      <c r="H890" s="220">
        <v>1</v>
      </c>
      <c r="I890" s="221"/>
      <c r="J890" s="222">
        <f>ROUND(I890*H890,2)</f>
        <v>0</v>
      </c>
      <c r="K890" s="218" t="s">
        <v>19</v>
      </c>
      <c r="L890" s="47"/>
      <c r="M890" s="223" t="s">
        <v>19</v>
      </c>
      <c r="N890" s="224" t="s">
        <v>44</v>
      </c>
      <c r="O890" s="87"/>
      <c r="P890" s="225">
        <f>O890*H890</f>
        <v>0</v>
      </c>
      <c r="Q890" s="225">
        <v>0</v>
      </c>
      <c r="R890" s="225">
        <f>Q890*H890</f>
        <v>0</v>
      </c>
      <c r="S890" s="225">
        <v>0</v>
      </c>
      <c r="T890" s="226">
        <f>S890*H890</f>
        <v>0</v>
      </c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R890" s="227" t="s">
        <v>153</v>
      </c>
      <c r="AT890" s="227" t="s">
        <v>148</v>
      </c>
      <c r="AU890" s="227" t="s">
        <v>86</v>
      </c>
      <c r="AY890" s="20" t="s">
        <v>146</v>
      </c>
      <c r="BE890" s="228">
        <f>IF(N890="základní",J890,0)</f>
        <v>0</v>
      </c>
      <c r="BF890" s="228">
        <f>IF(N890="snížená",J890,0)</f>
        <v>0</v>
      </c>
      <c r="BG890" s="228">
        <f>IF(N890="zákl. přenesená",J890,0)</f>
        <v>0</v>
      </c>
      <c r="BH890" s="228">
        <f>IF(N890="sníž. přenesená",J890,0)</f>
        <v>0</v>
      </c>
      <c r="BI890" s="228">
        <f>IF(N890="nulová",J890,0)</f>
        <v>0</v>
      </c>
      <c r="BJ890" s="20" t="s">
        <v>80</v>
      </c>
      <c r="BK890" s="228">
        <f>ROUND(I890*H890,2)</f>
        <v>0</v>
      </c>
      <c r="BL890" s="20" t="s">
        <v>153</v>
      </c>
      <c r="BM890" s="227" t="s">
        <v>1020</v>
      </c>
    </row>
    <row r="891" s="2" customFormat="1">
      <c r="A891" s="41"/>
      <c r="B891" s="42"/>
      <c r="C891" s="43"/>
      <c r="D891" s="229" t="s">
        <v>154</v>
      </c>
      <c r="E891" s="43"/>
      <c r="F891" s="230" t="s">
        <v>1019</v>
      </c>
      <c r="G891" s="43"/>
      <c r="H891" s="43"/>
      <c r="I891" s="231"/>
      <c r="J891" s="43"/>
      <c r="K891" s="43"/>
      <c r="L891" s="47"/>
      <c r="M891" s="232"/>
      <c r="N891" s="233"/>
      <c r="O891" s="87"/>
      <c r="P891" s="87"/>
      <c r="Q891" s="87"/>
      <c r="R891" s="87"/>
      <c r="S891" s="87"/>
      <c r="T891" s="88"/>
      <c r="U891" s="41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T891" s="20" t="s">
        <v>154</v>
      </c>
      <c r="AU891" s="20" t="s">
        <v>86</v>
      </c>
    </row>
    <row r="892" s="14" customFormat="1">
      <c r="A892" s="14"/>
      <c r="B892" s="247"/>
      <c r="C892" s="248"/>
      <c r="D892" s="229" t="s">
        <v>157</v>
      </c>
      <c r="E892" s="249" t="s">
        <v>19</v>
      </c>
      <c r="F892" s="250" t="s">
        <v>1021</v>
      </c>
      <c r="G892" s="248"/>
      <c r="H892" s="249" t="s">
        <v>19</v>
      </c>
      <c r="I892" s="251"/>
      <c r="J892" s="248"/>
      <c r="K892" s="248"/>
      <c r="L892" s="252"/>
      <c r="M892" s="253"/>
      <c r="N892" s="254"/>
      <c r="O892" s="254"/>
      <c r="P892" s="254"/>
      <c r="Q892" s="254"/>
      <c r="R892" s="254"/>
      <c r="S892" s="254"/>
      <c r="T892" s="255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T892" s="256" t="s">
        <v>157</v>
      </c>
      <c r="AU892" s="256" t="s">
        <v>86</v>
      </c>
      <c r="AV892" s="14" t="s">
        <v>80</v>
      </c>
      <c r="AW892" s="14" t="s">
        <v>33</v>
      </c>
      <c r="AX892" s="14" t="s">
        <v>73</v>
      </c>
      <c r="AY892" s="256" t="s">
        <v>146</v>
      </c>
    </row>
    <row r="893" s="13" customFormat="1">
      <c r="A893" s="13"/>
      <c r="B893" s="236"/>
      <c r="C893" s="237"/>
      <c r="D893" s="229" t="s">
        <v>157</v>
      </c>
      <c r="E893" s="238" t="s">
        <v>19</v>
      </c>
      <c r="F893" s="239" t="s">
        <v>1022</v>
      </c>
      <c r="G893" s="237"/>
      <c r="H893" s="240">
        <v>1</v>
      </c>
      <c r="I893" s="241"/>
      <c r="J893" s="237"/>
      <c r="K893" s="237"/>
      <c r="L893" s="242"/>
      <c r="M893" s="243"/>
      <c r="N893" s="244"/>
      <c r="O893" s="244"/>
      <c r="P893" s="244"/>
      <c r="Q893" s="244"/>
      <c r="R893" s="244"/>
      <c r="S893" s="244"/>
      <c r="T893" s="245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T893" s="246" t="s">
        <v>157</v>
      </c>
      <c r="AU893" s="246" t="s">
        <v>86</v>
      </c>
      <c r="AV893" s="13" t="s">
        <v>86</v>
      </c>
      <c r="AW893" s="13" t="s">
        <v>33</v>
      </c>
      <c r="AX893" s="13" t="s">
        <v>73</v>
      </c>
      <c r="AY893" s="246" t="s">
        <v>146</v>
      </c>
    </row>
    <row r="894" s="14" customFormat="1">
      <c r="A894" s="14"/>
      <c r="B894" s="247"/>
      <c r="C894" s="248"/>
      <c r="D894" s="229" t="s">
        <v>157</v>
      </c>
      <c r="E894" s="249" t="s">
        <v>19</v>
      </c>
      <c r="F894" s="250" t="s">
        <v>1023</v>
      </c>
      <c r="G894" s="248"/>
      <c r="H894" s="249" t="s">
        <v>19</v>
      </c>
      <c r="I894" s="251"/>
      <c r="J894" s="248"/>
      <c r="K894" s="248"/>
      <c r="L894" s="252"/>
      <c r="M894" s="253"/>
      <c r="N894" s="254"/>
      <c r="O894" s="254"/>
      <c r="P894" s="254"/>
      <c r="Q894" s="254"/>
      <c r="R894" s="254"/>
      <c r="S894" s="254"/>
      <c r="T894" s="255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T894" s="256" t="s">
        <v>157</v>
      </c>
      <c r="AU894" s="256" t="s">
        <v>86</v>
      </c>
      <c r="AV894" s="14" t="s">
        <v>80</v>
      </c>
      <c r="AW894" s="14" t="s">
        <v>33</v>
      </c>
      <c r="AX894" s="14" t="s">
        <v>73</v>
      </c>
      <c r="AY894" s="256" t="s">
        <v>146</v>
      </c>
    </row>
    <row r="895" s="15" customFormat="1">
      <c r="A895" s="15"/>
      <c r="B895" s="257"/>
      <c r="C895" s="258"/>
      <c r="D895" s="229" t="s">
        <v>157</v>
      </c>
      <c r="E895" s="259" t="s">
        <v>19</v>
      </c>
      <c r="F895" s="260" t="s">
        <v>161</v>
      </c>
      <c r="G895" s="258"/>
      <c r="H895" s="261">
        <v>1</v>
      </c>
      <c r="I895" s="262"/>
      <c r="J895" s="258"/>
      <c r="K895" s="258"/>
      <c r="L895" s="263"/>
      <c r="M895" s="264"/>
      <c r="N895" s="265"/>
      <c r="O895" s="265"/>
      <c r="P895" s="265"/>
      <c r="Q895" s="265"/>
      <c r="R895" s="265"/>
      <c r="S895" s="265"/>
      <c r="T895" s="266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T895" s="267" t="s">
        <v>157</v>
      </c>
      <c r="AU895" s="267" t="s">
        <v>86</v>
      </c>
      <c r="AV895" s="15" t="s">
        <v>153</v>
      </c>
      <c r="AW895" s="15" t="s">
        <v>33</v>
      </c>
      <c r="AX895" s="15" t="s">
        <v>80</v>
      </c>
      <c r="AY895" s="267" t="s">
        <v>146</v>
      </c>
    </row>
    <row r="896" s="2" customFormat="1" ht="24.15" customHeight="1">
      <c r="A896" s="41"/>
      <c r="B896" s="42"/>
      <c r="C896" s="216" t="s">
        <v>1024</v>
      </c>
      <c r="D896" s="216" t="s">
        <v>148</v>
      </c>
      <c r="E896" s="217" t="s">
        <v>1025</v>
      </c>
      <c r="F896" s="218" t="s">
        <v>1026</v>
      </c>
      <c r="G896" s="219" t="s">
        <v>983</v>
      </c>
      <c r="H896" s="220">
        <v>1</v>
      </c>
      <c r="I896" s="221"/>
      <c r="J896" s="222">
        <f>ROUND(I896*H896,2)</f>
        <v>0</v>
      </c>
      <c r="K896" s="218" t="s">
        <v>19</v>
      </c>
      <c r="L896" s="47"/>
      <c r="M896" s="223" t="s">
        <v>19</v>
      </c>
      <c r="N896" s="224" t="s">
        <v>44</v>
      </c>
      <c r="O896" s="87"/>
      <c r="P896" s="225">
        <f>O896*H896</f>
        <v>0</v>
      </c>
      <c r="Q896" s="225">
        <v>0</v>
      </c>
      <c r="R896" s="225">
        <f>Q896*H896</f>
        <v>0</v>
      </c>
      <c r="S896" s="225">
        <v>0</v>
      </c>
      <c r="T896" s="226">
        <f>S896*H896</f>
        <v>0</v>
      </c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R896" s="227" t="s">
        <v>153</v>
      </c>
      <c r="AT896" s="227" t="s">
        <v>148</v>
      </c>
      <c r="AU896" s="227" t="s">
        <v>86</v>
      </c>
      <c r="AY896" s="20" t="s">
        <v>146</v>
      </c>
      <c r="BE896" s="228">
        <f>IF(N896="základní",J896,0)</f>
        <v>0</v>
      </c>
      <c r="BF896" s="228">
        <f>IF(N896="snížená",J896,0)</f>
        <v>0</v>
      </c>
      <c r="BG896" s="228">
        <f>IF(N896="zákl. přenesená",J896,0)</f>
        <v>0</v>
      </c>
      <c r="BH896" s="228">
        <f>IF(N896="sníž. přenesená",J896,0)</f>
        <v>0</v>
      </c>
      <c r="BI896" s="228">
        <f>IF(N896="nulová",J896,0)</f>
        <v>0</v>
      </c>
      <c r="BJ896" s="20" t="s">
        <v>80</v>
      </c>
      <c r="BK896" s="228">
        <f>ROUND(I896*H896,2)</f>
        <v>0</v>
      </c>
      <c r="BL896" s="20" t="s">
        <v>153</v>
      </c>
      <c r="BM896" s="227" t="s">
        <v>1027</v>
      </c>
    </row>
    <row r="897" s="2" customFormat="1">
      <c r="A897" s="41"/>
      <c r="B897" s="42"/>
      <c r="C897" s="43"/>
      <c r="D897" s="229" t="s">
        <v>154</v>
      </c>
      <c r="E897" s="43"/>
      <c r="F897" s="230" t="s">
        <v>1026</v>
      </c>
      <c r="G897" s="43"/>
      <c r="H897" s="43"/>
      <c r="I897" s="231"/>
      <c r="J897" s="43"/>
      <c r="K897" s="43"/>
      <c r="L897" s="47"/>
      <c r="M897" s="232"/>
      <c r="N897" s="233"/>
      <c r="O897" s="87"/>
      <c r="P897" s="87"/>
      <c r="Q897" s="87"/>
      <c r="R897" s="87"/>
      <c r="S897" s="87"/>
      <c r="T897" s="88"/>
      <c r="U897" s="41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T897" s="20" t="s">
        <v>154</v>
      </c>
      <c r="AU897" s="20" t="s">
        <v>86</v>
      </c>
    </row>
    <row r="898" s="14" customFormat="1">
      <c r="A898" s="14"/>
      <c r="B898" s="247"/>
      <c r="C898" s="248"/>
      <c r="D898" s="229" t="s">
        <v>157</v>
      </c>
      <c r="E898" s="249" t="s">
        <v>19</v>
      </c>
      <c r="F898" s="250" t="s">
        <v>1028</v>
      </c>
      <c r="G898" s="248"/>
      <c r="H898" s="249" t="s">
        <v>19</v>
      </c>
      <c r="I898" s="251"/>
      <c r="J898" s="248"/>
      <c r="K898" s="248"/>
      <c r="L898" s="252"/>
      <c r="M898" s="253"/>
      <c r="N898" s="254"/>
      <c r="O898" s="254"/>
      <c r="P898" s="254"/>
      <c r="Q898" s="254"/>
      <c r="R898" s="254"/>
      <c r="S898" s="254"/>
      <c r="T898" s="255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T898" s="256" t="s">
        <v>157</v>
      </c>
      <c r="AU898" s="256" t="s">
        <v>86</v>
      </c>
      <c r="AV898" s="14" t="s">
        <v>80</v>
      </c>
      <c r="AW898" s="14" t="s">
        <v>33</v>
      </c>
      <c r="AX898" s="14" t="s">
        <v>73</v>
      </c>
      <c r="AY898" s="256" t="s">
        <v>146</v>
      </c>
    </row>
    <row r="899" s="13" customFormat="1">
      <c r="A899" s="13"/>
      <c r="B899" s="236"/>
      <c r="C899" s="237"/>
      <c r="D899" s="229" t="s">
        <v>157</v>
      </c>
      <c r="E899" s="238" t="s">
        <v>19</v>
      </c>
      <c r="F899" s="239" t="s">
        <v>1029</v>
      </c>
      <c r="G899" s="237"/>
      <c r="H899" s="240">
        <v>1</v>
      </c>
      <c r="I899" s="241"/>
      <c r="J899" s="237"/>
      <c r="K899" s="237"/>
      <c r="L899" s="242"/>
      <c r="M899" s="243"/>
      <c r="N899" s="244"/>
      <c r="O899" s="244"/>
      <c r="P899" s="244"/>
      <c r="Q899" s="244"/>
      <c r="R899" s="244"/>
      <c r="S899" s="244"/>
      <c r="T899" s="245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T899" s="246" t="s">
        <v>157</v>
      </c>
      <c r="AU899" s="246" t="s">
        <v>86</v>
      </c>
      <c r="AV899" s="13" t="s">
        <v>86</v>
      </c>
      <c r="AW899" s="13" t="s">
        <v>33</v>
      </c>
      <c r="AX899" s="13" t="s">
        <v>73</v>
      </c>
      <c r="AY899" s="246" t="s">
        <v>146</v>
      </c>
    </row>
    <row r="900" s="15" customFormat="1">
      <c r="A900" s="15"/>
      <c r="B900" s="257"/>
      <c r="C900" s="258"/>
      <c r="D900" s="229" t="s">
        <v>157</v>
      </c>
      <c r="E900" s="259" t="s">
        <v>19</v>
      </c>
      <c r="F900" s="260" t="s">
        <v>161</v>
      </c>
      <c r="G900" s="258"/>
      <c r="H900" s="261">
        <v>1</v>
      </c>
      <c r="I900" s="262"/>
      <c r="J900" s="258"/>
      <c r="K900" s="258"/>
      <c r="L900" s="263"/>
      <c r="M900" s="264"/>
      <c r="N900" s="265"/>
      <c r="O900" s="265"/>
      <c r="P900" s="265"/>
      <c r="Q900" s="265"/>
      <c r="R900" s="265"/>
      <c r="S900" s="265"/>
      <c r="T900" s="266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T900" s="267" t="s">
        <v>157</v>
      </c>
      <c r="AU900" s="267" t="s">
        <v>86</v>
      </c>
      <c r="AV900" s="15" t="s">
        <v>153</v>
      </c>
      <c r="AW900" s="15" t="s">
        <v>33</v>
      </c>
      <c r="AX900" s="15" t="s">
        <v>80</v>
      </c>
      <c r="AY900" s="267" t="s">
        <v>146</v>
      </c>
    </row>
    <row r="901" s="12" customFormat="1" ht="22.8" customHeight="1">
      <c r="A901" s="12"/>
      <c r="B901" s="200"/>
      <c r="C901" s="201"/>
      <c r="D901" s="202" t="s">
        <v>72</v>
      </c>
      <c r="E901" s="214" t="s">
        <v>1030</v>
      </c>
      <c r="F901" s="214" t="s">
        <v>1031</v>
      </c>
      <c r="G901" s="201"/>
      <c r="H901" s="201"/>
      <c r="I901" s="204"/>
      <c r="J901" s="215">
        <f>BK901</f>
        <v>0</v>
      </c>
      <c r="K901" s="201"/>
      <c r="L901" s="206"/>
      <c r="M901" s="207"/>
      <c r="N901" s="208"/>
      <c r="O901" s="208"/>
      <c r="P901" s="209">
        <f>SUM(P902:P906)</f>
        <v>0</v>
      </c>
      <c r="Q901" s="208"/>
      <c r="R901" s="209">
        <f>SUM(R902:R906)</f>
        <v>0</v>
      </c>
      <c r="S901" s="208"/>
      <c r="T901" s="210">
        <f>SUM(T902:T906)</f>
        <v>0</v>
      </c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R901" s="211" t="s">
        <v>176</v>
      </c>
      <c r="AT901" s="212" t="s">
        <v>72</v>
      </c>
      <c r="AU901" s="212" t="s">
        <v>80</v>
      </c>
      <c r="AY901" s="211" t="s">
        <v>146</v>
      </c>
      <c r="BK901" s="213">
        <f>SUM(BK902:BK906)</f>
        <v>0</v>
      </c>
    </row>
    <row r="902" s="2" customFormat="1" ht="16.5" customHeight="1">
      <c r="A902" s="41"/>
      <c r="B902" s="42"/>
      <c r="C902" s="216" t="s">
        <v>617</v>
      </c>
      <c r="D902" s="216" t="s">
        <v>148</v>
      </c>
      <c r="E902" s="217" t="s">
        <v>1032</v>
      </c>
      <c r="F902" s="218" t="s">
        <v>1033</v>
      </c>
      <c r="G902" s="219" t="s">
        <v>983</v>
      </c>
      <c r="H902" s="220">
        <v>1</v>
      </c>
      <c r="I902" s="221"/>
      <c r="J902" s="222">
        <f>ROUND(I902*H902,2)</f>
        <v>0</v>
      </c>
      <c r="K902" s="218" t="s">
        <v>152</v>
      </c>
      <c r="L902" s="47"/>
      <c r="M902" s="223" t="s">
        <v>19</v>
      </c>
      <c r="N902" s="224" t="s">
        <v>44</v>
      </c>
      <c r="O902" s="87"/>
      <c r="P902" s="225">
        <f>O902*H902</f>
        <v>0</v>
      </c>
      <c r="Q902" s="225">
        <v>0</v>
      </c>
      <c r="R902" s="225">
        <f>Q902*H902</f>
        <v>0</v>
      </c>
      <c r="S902" s="225">
        <v>0</v>
      </c>
      <c r="T902" s="226">
        <f>S902*H902</f>
        <v>0</v>
      </c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R902" s="227" t="s">
        <v>153</v>
      </c>
      <c r="AT902" s="227" t="s">
        <v>148</v>
      </c>
      <c r="AU902" s="227" t="s">
        <v>86</v>
      </c>
      <c r="AY902" s="20" t="s">
        <v>146</v>
      </c>
      <c r="BE902" s="228">
        <f>IF(N902="základní",J902,0)</f>
        <v>0</v>
      </c>
      <c r="BF902" s="228">
        <f>IF(N902="snížená",J902,0)</f>
        <v>0</v>
      </c>
      <c r="BG902" s="228">
        <f>IF(N902="zákl. přenesená",J902,0)</f>
        <v>0</v>
      </c>
      <c r="BH902" s="228">
        <f>IF(N902="sníž. přenesená",J902,0)</f>
        <v>0</v>
      </c>
      <c r="BI902" s="228">
        <f>IF(N902="nulová",J902,0)</f>
        <v>0</v>
      </c>
      <c r="BJ902" s="20" t="s">
        <v>80</v>
      </c>
      <c r="BK902" s="228">
        <f>ROUND(I902*H902,2)</f>
        <v>0</v>
      </c>
      <c r="BL902" s="20" t="s">
        <v>153</v>
      </c>
      <c r="BM902" s="227" t="s">
        <v>1034</v>
      </c>
    </row>
    <row r="903" s="2" customFormat="1">
      <c r="A903" s="41"/>
      <c r="B903" s="42"/>
      <c r="C903" s="43"/>
      <c r="D903" s="229" t="s">
        <v>154</v>
      </c>
      <c r="E903" s="43"/>
      <c r="F903" s="230" t="s">
        <v>1033</v>
      </c>
      <c r="G903" s="43"/>
      <c r="H903" s="43"/>
      <c r="I903" s="231"/>
      <c r="J903" s="43"/>
      <c r="K903" s="43"/>
      <c r="L903" s="47"/>
      <c r="M903" s="232"/>
      <c r="N903" s="233"/>
      <c r="O903" s="87"/>
      <c r="P903" s="87"/>
      <c r="Q903" s="87"/>
      <c r="R903" s="87"/>
      <c r="S903" s="87"/>
      <c r="T903" s="88"/>
      <c r="U903" s="41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T903" s="20" t="s">
        <v>154</v>
      </c>
      <c r="AU903" s="20" t="s">
        <v>86</v>
      </c>
    </row>
    <row r="904" s="2" customFormat="1">
      <c r="A904" s="41"/>
      <c r="B904" s="42"/>
      <c r="C904" s="43"/>
      <c r="D904" s="234" t="s">
        <v>155</v>
      </c>
      <c r="E904" s="43"/>
      <c r="F904" s="235" t="s">
        <v>1035</v>
      </c>
      <c r="G904" s="43"/>
      <c r="H904" s="43"/>
      <c r="I904" s="231"/>
      <c r="J904" s="43"/>
      <c r="K904" s="43"/>
      <c r="L904" s="47"/>
      <c r="M904" s="232"/>
      <c r="N904" s="233"/>
      <c r="O904" s="87"/>
      <c r="P904" s="87"/>
      <c r="Q904" s="87"/>
      <c r="R904" s="87"/>
      <c r="S904" s="87"/>
      <c r="T904" s="88"/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T904" s="20" t="s">
        <v>155</v>
      </c>
      <c r="AU904" s="20" t="s">
        <v>86</v>
      </c>
    </row>
    <row r="905" s="13" customFormat="1">
      <c r="A905" s="13"/>
      <c r="B905" s="236"/>
      <c r="C905" s="237"/>
      <c r="D905" s="229" t="s">
        <v>157</v>
      </c>
      <c r="E905" s="238" t="s">
        <v>19</v>
      </c>
      <c r="F905" s="239" t="s">
        <v>1036</v>
      </c>
      <c r="G905" s="237"/>
      <c r="H905" s="240">
        <v>1</v>
      </c>
      <c r="I905" s="241"/>
      <c r="J905" s="237"/>
      <c r="K905" s="237"/>
      <c r="L905" s="242"/>
      <c r="M905" s="243"/>
      <c r="N905" s="244"/>
      <c r="O905" s="244"/>
      <c r="P905" s="244"/>
      <c r="Q905" s="244"/>
      <c r="R905" s="244"/>
      <c r="S905" s="244"/>
      <c r="T905" s="245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T905" s="246" t="s">
        <v>157</v>
      </c>
      <c r="AU905" s="246" t="s">
        <v>86</v>
      </c>
      <c r="AV905" s="13" t="s">
        <v>86</v>
      </c>
      <c r="AW905" s="13" t="s">
        <v>33</v>
      </c>
      <c r="AX905" s="13" t="s">
        <v>73</v>
      </c>
      <c r="AY905" s="246" t="s">
        <v>146</v>
      </c>
    </row>
    <row r="906" s="15" customFormat="1">
      <c r="A906" s="15"/>
      <c r="B906" s="257"/>
      <c r="C906" s="258"/>
      <c r="D906" s="229" t="s">
        <v>157</v>
      </c>
      <c r="E906" s="259" t="s">
        <v>19</v>
      </c>
      <c r="F906" s="260" t="s">
        <v>161</v>
      </c>
      <c r="G906" s="258"/>
      <c r="H906" s="261">
        <v>1</v>
      </c>
      <c r="I906" s="262"/>
      <c r="J906" s="258"/>
      <c r="K906" s="258"/>
      <c r="L906" s="263"/>
      <c r="M906" s="264"/>
      <c r="N906" s="265"/>
      <c r="O906" s="265"/>
      <c r="P906" s="265"/>
      <c r="Q906" s="265"/>
      <c r="R906" s="265"/>
      <c r="S906" s="265"/>
      <c r="T906" s="266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T906" s="267" t="s">
        <v>157</v>
      </c>
      <c r="AU906" s="267" t="s">
        <v>86</v>
      </c>
      <c r="AV906" s="15" t="s">
        <v>153</v>
      </c>
      <c r="AW906" s="15" t="s">
        <v>33</v>
      </c>
      <c r="AX906" s="15" t="s">
        <v>80</v>
      </c>
      <c r="AY906" s="267" t="s">
        <v>146</v>
      </c>
    </row>
    <row r="907" s="12" customFormat="1" ht="22.8" customHeight="1">
      <c r="A907" s="12"/>
      <c r="B907" s="200"/>
      <c r="C907" s="201"/>
      <c r="D907" s="202" t="s">
        <v>72</v>
      </c>
      <c r="E907" s="214" t="s">
        <v>1037</v>
      </c>
      <c r="F907" s="214" t="s">
        <v>1038</v>
      </c>
      <c r="G907" s="201"/>
      <c r="H907" s="201"/>
      <c r="I907" s="204"/>
      <c r="J907" s="215">
        <f>BK907</f>
        <v>0</v>
      </c>
      <c r="K907" s="201"/>
      <c r="L907" s="206"/>
      <c r="M907" s="207"/>
      <c r="N907" s="208"/>
      <c r="O907" s="208"/>
      <c r="P907" s="209">
        <f>SUM(P908:P911)</f>
        <v>0</v>
      </c>
      <c r="Q907" s="208"/>
      <c r="R907" s="209">
        <f>SUM(R908:R911)</f>
        <v>0</v>
      </c>
      <c r="S907" s="208"/>
      <c r="T907" s="210">
        <f>SUM(T908:T911)</f>
        <v>0</v>
      </c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R907" s="211" t="s">
        <v>176</v>
      </c>
      <c r="AT907" s="212" t="s">
        <v>72</v>
      </c>
      <c r="AU907" s="212" t="s">
        <v>80</v>
      </c>
      <c r="AY907" s="211" t="s">
        <v>146</v>
      </c>
      <c r="BK907" s="213">
        <f>SUM(BK908:BK911)</f>
        <v>0</v>
      </c>
    </row>
    <row r="908" s="2" customFormat="1" ht="24.15" customHeight="1">
      <c r="A908" s="41"/>
      <c r="B908" s="42"/>
      <c r="C908" s="216" t="s">
        <v>1039</v>
      </c>
      <c r="D908" s="216" t="s">
        <v>148</v>
      </c>
      <c r="E908" s="217" t="s">
        <v>1040</v>
      </c>
      <c r="F908" s="218" t="s">
        <v>1041</v>
      </c>
      <c r="G908" s="219" t="s">
        <v>983</v>
      </c>
      <c r="H908" s="220">
        <v>1</v>
      </c>
      <c r="I908" s="221"/>
      <c r="J908" s="222">
        <f>ROUND(I908*H908,2)</f>
        <v>0</v>
      </c>
      <c r="K908" s="218" t="s">
        <v>19</v>
      </c>
      <c r="L908" s="47"/>
      <c r="M908" s="223" t="s">
        <v>19</v>
      </c>
      <c r="N908" s="224" t="s">
        <v>44</v>
      </c>
      <c r="O908" s="87"/>
      <c r="P908" s="225">
        <f>O908*H908</f>
        <v>0</v>
      </c>
      <c r="Q908" s="225">
        <v>0</v>
      </c>
      <c r="R908" s="225">
        <f>Q908*H908</f>
        <v>0</v>
      </c>
      <c r="S908" s="225">
        <v>0</v>
      </c>
      <c r="T908" s="226">
        <f>S908*H908</f>
        <v>0</v>
      </c>
      <c r="U908" s="41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R908" s="227" t="s">
        <v>153</v>
      </c>
      <c r="AT908" s="227" t="s">
        <v>148</v>
      </c>
      <c r="AU908" s="227" t="s">
        <v>86</v>
      </c>
      <c r="AY908" s="20" t="s">
        <v>146</v>
      </c>
      <c r="BE908" s="228">
        <f>IF(N908="základní",J908,0)</f>
        <v>0</v>
      </c>
      <c r="BF908" s="228">
        <f>IF(N908="snížená",J908,0)</f>
        <v>0</v>
      </c>
      <c r="BG908" s="228">
        <f>IF(N908="zákl. přenesená",J908,0)</f>
        <v>0</v>
      </c>
      <c r="BH908" s="228">
        <f>IF(N908="sníž. přenesená",J908,0)</f>
        <v>0</v>
      </c>
      <c r="BI908" s="228">
        <f>IF(N908="nulová",J908,0)</f>
        <v>0</v>
      </c>
      <c r="BJ908" s="20" t="s">
        <v>80</v>
      </c>
      <c r="BK908" s="228">
        <f>ROUND(I908*H908,2)</f>
        <v>0</v>
      </c>
      <c r="BL908" s="20" t="s">
        <v>153</v>
      </c>
      <c r="BM908" s="227" t="s">
        <v>1042</v>
      </c>
    </row>
    <row r="909" s="2" customFormat="1">
      <c r="A909" s="41"/>
      <c r="B909" s="42"/>
      <c r="C909" s="43"/>
      <c r="D909" s="229" t="s">
        <v>154</v>
      </c>
      <c r="E909" s="43"/>
      <c r="F909" s="230" t="s">
        <v>1041</v>
      </c>
      <c r="G909" s="43"/>
      <c r="H909" s="43"/>
      <c r="I909" s="231"/>
      <c r="J909" s="43"/>
      <c r="K909" s="43"/>
      <c r="L909" s="47"/>
      <c r="M909" s="232"/>
      <c r="N909" s="233"/>
      <c r="O909" s="87"/>
      <c r="P909" s="87"/>
      <c r="Q909" s="87"/>
      <c r="R909" s="87"/>
      <c r="S909" s="87"/>
      <c r="T909" s="88"/>
      <c r="U909" s="41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T909" s="20" t="s">
        <v>154</v>
      </c>
      <c r="AU909" s="20" t="s">
        <v>86</v>
      </c>
    </row>
    <row r="910" s="13" customFormat="1">
      <c r="A910" s="13"/>
      <c r="B910" s="236"/>
      <c r="C910" s="237"/>
      <c r="D910" s="229" t="s">
        <v>157</v>
      </c>
      <c r="E910" s="238" t="s">
        <v>19</v>
      </c>
      <c r="F910" s="239" t="s">
        <v>1015</v>
      </c>
      <c r="G910" s="237"/>
      <c r="H910" s="240">
        <v>1</v>
      </c>
      <c r="I910" s="241"/>
      <c r="J910" s="237"/>
      <c r="K910" s="237"/>
      <c r="L910" s="242"/>
      <c r="M910" s="243"/>
      <c r="N910" s="244"/>
      <c r="O910" s="244"/>
      <c r="P910" s="244"/>
      <c r="Q910" s="244"/>
      <c r="R910" s="244"/>
      <c r="S910" s="244"/>
      <c r="T910" s="245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T910" s="246" t="s">
        <v>157</v>
      </c>
      <c r="AU910" s="246" t="s">
        <v>86</v>
      </c>
      <c r="AV910" s="13" t="s">
        <v>86</v>
      </c>
      <c r="AW910" s="13" t="s">
        <v>33</v>
      </c>
      <c r="AX910" s="13" t="s">
        <v>73</v>
      </c>
      <c r="AY910" s="246" t="s">
        <v>146</v>
      </c>
    </row>
    <row r="911" s="15" customFormat="1">
      <c r="A911" s="15"/>
      <c r="B911" s="257"/>
      <c r="C911" s="258"/>
      <c r="D911" s="229" t="s">
        <v>157</v>
      </c>
      <c r="E911" s="259" t="s">
        <v>19</v>
      </c>
      <c r="F911" s="260" t="s">
        <v>161</v>
      </c>
      <c r="G911" s="258"/>
      <c r="H911" s="261">
        <v>1</v>
      </c>
      <c r="I911" s="262"/>
      <c r="J911" s="258"/>
      <c r="K911" s="258"/>
      <c r="L911" s="263"/>
      <c r="M911" s="289"/>
      <c r="N911" s="290"/>
      <c r="O911" s="290"/>
      <c r="P911" s="290"/>
      <c r="Q911" s="290"/>
      <c r="R911" s="290"/>
      <c r="S911" s="290"/>
      <c r="T911" s="291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T911" s="267" t="s">
        <v>157</v>
      </c>
      <c r="AU911" s="267" t="s">
        <v>86</v>
      </c>
      <c r="AV911" s="15" t="s">
        <v>153</v>
      </c>
      <c r="AW911" s="15" t="s">
        <v>33</v>
      </c>
      <c r="AX911" s="15" t="s">
        <v>80</v>
      </c>
      <c r="AY911" s="267" t="s">
        <v>146</v>
      </c>
    </row>
    <row r="912" s="2" customFormat="1" ht="6.96" customHeight="1">
      <c r="A912" s="41"/>
      <c r="B912" s="62"/>
      <c r="C912" s="63"/>
      <c r="D912" s="63"/>
      <c r="E912" s="63"/>
      <c r="F912" s="63"/>
      <c r="G912" s="63"/>
      <c r="H912" s="63"/>
      <c r="I912" s="63"/>
      <c r="J912" s="63"/>
      <c r="K912" s="63"/>
      <c r="L912" s="47"/>
      <c r="M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</row>
  </sheetData>
  <sheetProtection sheet="1" autoFilter="0" formatColumns="0" formatRows="0" objects="1" scenarios="1" spinCount="100000" saltValue="aKKgsbBaK7QaGqy8KnSZ+AgQByqxpGOcegPoLfX78Ncj4DA5PeXYro4pgEphLGYseaDxBPk0pRPBsMYmKPh5dw==" hashValue="xC+IxfhnNMIrhiJEt6cazVP3uRF5X1YOs7YA7wrZ2nhBTvgZfEWP9t0zD0NBfd6CaULJcAX8B7sO0owfrGe0RA==" algorithmName="SHA-512" password="C7E4"/>
  <autoFilter ref="C99:K91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8:H88"/>
    <mergeCell ref="E90:H90"/>
    <mergeCell ref="E92:H92"/>
    <mergeCell ref="L2:V2"/>
  </mergeCells>
  <hyperlinks>
    <hyperlink ref="F105" r:id="rId1" display="https://podminky.urs.cz/item/CS_URS_2025_01/113107162"/>
    <hyperlink ref="F112" r:id="rId2" display="https://podminky.urs.cz/item/CS_URS_2025_01/113107221"/>
    <hyperlink ref="F117" r:id="rId3" display="https://podminky.urs.cz/item/CS_URS_2025_01/113154512"/>
    <hyperlink ref="F122" r:id="rId4" display="https://podminky.urs.cz/item/CS_URS_2025_01/113154528"/>
    <hyperlink ref="F127" r:id="rId5" display="https://podminky.urs.cz/item/CS_URS_2025_01/113202111"/>
    <hyperlink ref="F132" r:id="rId6" display="https://podminky.urs.cz/item/CS_URS_2025_01/121151113"/>
    <hyperlink ref="F137" r:id="rId7" display="https://podminky.urs.cz/item/CS_URS_2025_01/121151125"/>
    <hyperlink ref="F142" r:id="rId8" display="https://podminky.urs.cz/item/CS_URS_2025_01/129001101"/>
    <hyperlink ref="F147" r:id="rId9" display="https://podminky.urs.cz/item/CS_URS_2025_01/122252206"/>
    <hyperlink ref="F155" r:id="rId10" display="https://podminky.urs.cz/item/CS_URS_2025_01/122452206"/>
    <hyperlink ref="F163" r:id="rId11" display="https://podminky.urs.cz/item/CS_URS_2025_01/122552206"/>
    <hyperlink ref="F170" r:id="rId12" display="https://podminky.urs.cz/item/CS_URS_2025_01/132351104"/>
    <hyperlink ref="F177" r:id="rId13" display="https://podminky.urs.cz/item/CS_URS_2025_01/132551101"/>
    <hyperlink ref="F184" r:id="rId14" display="https://podminky.urs.cz/item/CS_URS_2025_01/132454202"/>
    <hyperlink ref="F196" r:id="rId15" display="https://podminky.urs.cz/item/CS_URS_2025_01/132554201"/>
    <hyperlink ref="F204" r:id="rId16" display="https://podminky.urs.cz/item/CS_URS_2025_01/133354101"/>
    <hyperlink ref="F209" r:id="rId17" display="https://podminky.urs.cz/item/CS_URS_2025_01/151101101"/>
    <hyperlink ref="F215" r:id="rId18" display="https://podminky.urs.cz/item/CS_URS_2025_01/151101111"/>
    <hyperlink ref="F220" r:id="rId19" display="https://podminky.urs.cz/item/CS_URS_2025_01/162751117"/>
    <hyperlink ref="F230" r:id="rId20" display="https://podminky.urs.cz/item/CS_URS_2025_01/162651111"/>
    <hyperlink ref="F236" r:id="rId21" display="https://podminky.urs.cz/item/CS_URS_2025_01/162751119"/>
    <hyperlink ref="F242" r:id="rId22" display="https://podminky.urs.cz/item/CS_URS_2025_01/162751137"/>
    <hyperlink ref="F251" r:id="rId23" display="https://podminky.urs.cz/item/CS_URS_2025_01/162751139"/>
    <hyperlink ref="F257" r:id="rId24" display="https://podminky.urs.cz/item/CS_URS_2025_01/171152112"/>
    <hyperlink ref="F262" r:id="rId25" display="https://podminky.urs.cz/item/CS_URS_2025_01/171152111"/>
    <hyperlink ref="F276" r:id="rId26" display="https://podminky.urs.cz/item/CS_URS_2025_01/171201221"/>
    <hyperlink ref="F281" r:id="rId27" display="https://podminky.urs.cz/item/CS_URS_2025_01/174101101"/>
    <hyperlink ref="F292" r:id="rId28" display="https://podminky.urs.cz/item/CS_URS_2025_01/175111101"/>
    <hyperlink ref="F311" r:id="rId29" display="https://podminky.urs.cz/item/CS_URS_2025_01/181351103"/>
    <hyperlink ref="F316" r:id="rId30" display="https://podminky.urs.cz/item/CS_URS_2025_01/181351105"/>
    <hyperlink ref="F321" r:id="rId31" display="https://podminky.urs.cz/item/CS_URS_2025_01/182351133"/>
    <hyperlink ref="F326" r:id="rId32" display="https://podminky.urs.cz/item/CS_URS_2025_01/181411131"/>
    <hyperlink ref="F331" r:id="rId33" display="https://podminky.urs.cz/item/CS_URS_2025_01/181411132"/>
    <hyperlink ref="F341" r:id="rId34" display="https://podminky.urs.cz/item/CS_URS_2025_01/181951111"/>
    <hyperlink ref="F346" r:id="rId35" display="https://podminky.urs.cz/item/CS_URS_2025_01/182251101"/>
    <hyperlink ref="F351" r:id="rId36" display="https://podminky.urs.cz/item/CS_URS_2025_01/181951112"/>
    <hyperlink ref="F357" r:id="rId37" display="https://podminky.urs.cz/item/CS_URS_2025_01/185804312"/>
    <hyperlink ref="F364" r:id="rId38" display="https://podminky.urs.cz/item/CS_URS_2025_01/211531111"/>
    <hyperlink ref="F369" r:id="rId39" display="https://podminky.urs.cz/item/CS_URS_2025_01/211561111"/>
    <hyperlink ref="F376" r:id="rId40" display="https://podminky.urs.cz/item/CS_URS_2025_01/211971121"/>
    <hyperlink ref="F384" r:id="rId41" display="https://podminky.urs.cz/item/CS_URS_2025_01/212752101"/>
    <hyperlink ref="F390" r:id="rId42" display="https://podminky.urs.cz/item/CS_URS_2025_01/213141121"/>
    <hyperlink ref="F398" r:id="rId43" display="https://podminky.urs.cz/item/CS_URS_2025_01/451311111"/>
    <hyperlink ref="F403" r:id="rId44" display="https://podminky.urs.cz/item/CS_URS_2025_01/451541111"/>
    <hyperlink ref="F408" r:id="rId45" display="https://podminky.urs.cz/item/CS_URS_2025_01/451572111"/>
    <hyperlink ref="F414" r:id="rId46" display="https://podminky.urs.cz/item/CS_URS_2025_01/451573111"/>
    <hyperlink ref="F419" r:id="rId47" display="https://podminky.urs.cz/item/CS_URS_2025_01/452112122"/>
    <hyperlink ref="F427" r:id="rId48" display="https://podminky.urs.cz/item/CS_URS_2025_01/452311161"/>
    <hyperlink ref="F434" r:id="rId49" display="https://podminky.urs.cz/item/CS_URS_2025_01/452318510"/>
    <hyperlink ref="F439" r:id="rId50" display="https://podminky.urs.cz/item/CS_URS_2025_01/452323161"/>
    <hyperlink ref="F445" r:id="rId51" display="https://podminky.urs.cz/item/CS_URS_2025_01/452353111"/>
    <hyperlink ref="F450" r:id="rId52" display="https://podminky.urs.cz/item/CS_URS_2025_01/452353112"/>
    <hyperlink ref="F455" r:id="rId53" display="https://podminky.urs.cz/item/CS_URS_2025_01/462512270"/>
    <hyperlink ref="F460" r:id="rId54" display="https://podminky.urs.cz/item/CS_URS_2025_01/465511511"/>
    <hyperlink ref="F466" r:id="rId55" display="https://podminky.urs.cz/item/CS_URS_2025_01/564851111"/>
    <hyperlink ref="F472" r:id="rId56" display="https://podminky.urs.cz/item/CS_URS_2025_01/564851112"/>
    <hyperlink ref="F478" r:id="rId57" display="https://podminky.urs.cz/item/CS_URS_2025_01/564871111"/>
    <hyperlink ref="F483" r:id="rId58" display="https://podminky.urs.cz/item/CS_URS_2025_01/564911511"/>
    <hyperlink ref="F488" r:id="rId59" display="https://podminky.urs.cz/item/CS_URS_2025_01/565155121"/>
    <hyperlink ref="F494" r:id="rId60" display="https://podminky.urs.cz/item/CS_URS_2025_01/569831111"/>
    <hyperlink ref="F500" r:id="rId61" display="https://podminky.urs.cz/item/CS_URS_2025_01/572341111"/>
    <hyperlink ref="F506" r:id="rId62" display="https://podminky.urs.cz/item/CS_URS_2025_01/573191111"/>
    <hyperlink ref="F511" r:id="rId63" display="https://podminky.urs.cz/item/CS_URS_2025_01/573231106"/>
    <hyperlink ref="F518" r:id="rId64" display="https://podminky.urs.cz/item/CS_URS_2025_01/573211109"/>
    <hyperlink ref="F524" r:id="rId65" display="https://podminky.urs.cz/item/CS_URS_2025_01/577134221"/>
    <hyperlink ref="F530" r:id="rId66" display="https://podminky.urs.cz/item/CS_URS_2025_01/577144221"/>
    <hyperlink ref="F536" r:id="rId67" display="https://podminky.urs.cz/item/CS_URS_2025_01/597961111"/>
    <hyperlink ref="F542" r:id="rId68" display="https://podminky.urs.cz/item/CS_URS_2025_01/871353123"/>
    <hyperlink ref="F549" r:id="rId69" display="https://podminky.urs.cz/item/CS_URS_2025_01/895111121"/>
    <hyperlink ref="F554" r:id="rId70" display="https://podminky.urs.cz/item/CS_URS_2025_01/895941343"/>
    <hyperlink ref="F561" r:id="rId71" display="https://podminky.urs.cz/item/CS_URS_2025_01/895941361"/>
    <hyperlink ref="F568" r:id="rId72" display="https://podminky.urs.cz/item/CS_URS_2025_01/895941366"/>
    <hyperlink ref="F575" r:id="rId73" display="https://podminky.urs.cz/item/CS_URS_2025_01/899132212"/>
    <hyperlink ref="F581" r:id="rId74" display="https://podminky.urs.cz/item/CS_URS_2025_01/899204112"/>
    <hyperlink ref="F595" r:id="rId75" display="https://podminky.urs.cz/item/CS_URS_2025_01/899643121"/>
    <hyperlink ref="F600" r:id="rId76" display="https://podminky.urs.cz/item/CS_URS_2025_01/899643122"/>
    <hyperlink ref="F606" r:id="rId77" display="https://podminky.urs.cz/item/CS_URS_2025_01/911381114"/>
    <hyperlink ref="F612" r:id="rId78" display="https://podminky.urs.cz/item/CS_URS_2025_01/911381136"/>
    <hyperlink ref="F618" r:id="rId79" display="https://podminky.urs.cz/item/CS_URS_2025_01/911381142"/>
    <hyperlink ref="F624" r:id="rId80" display="https://podminky.urs.cz/item/CS_URS_2025_01/911381152"/>
    <hyperlink ref="F630" r:id="rId81" display="https://podminky.urs.cz/item/CS_URS_2025_01/912211111"/>
    <hyperlink ref="F644" r:id="rId82" display="https://podminky.urs.cz/item/CS_URS_2025_01/914111111"/>
    <hyperlink ref="F691" r:id="rId83" display="https://podminky.urs.cz/item/CS_URS_2025_01/914511112"/>
    <hyperlink ref="F701" r:id="rId84" display="https://podminky.urs.cz/item/CS_URS_2025_01/915111112"/>
    <hyperlink ref="F706" r:id="rId85" display="https://podminky.urs.cz/item/CS_URS_2025_01/915111122"/>
    <hyperlink ref="F711" r:id="rId86" display="https://podminky.urs.cz/item/CS_URS_2025_01/915121112"/>
    <hyperlink ref="F716" r:id="rId87" display="https://podminky.urs.cz/item/CS_URS_2025_01/915121122"/>
    <hyperlink ref="F721" r:id="rId88" display="https://podminky.urs.cz/item/CS_URS_2025_01/915131112"/>
    <hyperlink ref="F727" r:id="rId89" display="https://podminky.urs.cz/item/CS_URS_2025_01/915611111"/>
    <hyperlink ref="F732" r:id="rId90" display="https://podminky.urs.cz/item/CS_URS_2025_01/915621111"/>
    <hyperlink ref="F737" r:id="rId91" display="https://podminky.urs.cz/item/CS_URS_2025_01/916131213"/>
    <hyperlink ref="F745" r:id="rId92" display="https://podminky.urs.cz/item/CS_URS_2025_01/919112213"/>
    <hyperlink ref="F750" r:id="rId93" display="https://podminky.urs.cz/item/CS_URS_2025_01/919121213"/>
    <hyperlink ref="F755" r:id="rId94" display="https://podminky.urs.cz/item/CS_URS_2025_01/919413111"/>
    <hyperlink ref="F760" r:id="rId95" display="https://podminky.urs.cz/item/CS_URS_2025_01/919521120"/>
    <hyperlink ref="F768" r:id="rId96" display="https://podminky.urs.cz/item/CS_URS_2025_01/919535558"/>
    <hyperlink ref="F775" r:id="rId97" display="https://podminky.urs.cz/item/CS_URS_2025_01/919551114"/>
    <hyperlink ref="F786" r:id="rId98" display="https://podminky.urs.cz/item/CS_URS_2025_01/919721123"/>
    <hyperlink ref="F792" r:id="rId99" display="https://podminky.urs.cz/item/CS_URS_2025_01/919726202"/>
    <hyperlink ref="F799" r:id="rId100" display="https://podminky.urs.cz/item/CS_URS_2025_01/919735111"/>
    <hyperlink ref="F804" r:id="rId101" display="https://podminky.urs.cz/item/CS_URS_2025_01/938902152"/>
    <hyperlink ref="F811" r:id="rId102" display="https://podminky.urs.cz/item/CS_URS_2025_01/997221551"/>
    <hyperlink ref="F818" r:id="rId103" display="https://podminky.urs.cz/item/CS_URS_2025_01/997221559"/>
    <hyperlink ref="F825" r:id="rId104" display="https://podminky.urs.cz/item/CS_URS_2025_01/997221571"/>
    <hyperlink ref="F831" r:id="rId105" display="https://podminky.urs.cz/item/CS_URS_2025_01/997221579"/>
    <hyperlink ref="F837" r:id="rId106" display="https://podminky.urs.cz/item/CS_URS_2025_01/997221615"/>
    <hyperlink ref="F842" r:id="rId107" display="https://podminky.urs.cz/item/CS_URS_2025_01/997221645"/>
    <hyperlink ref="F847" r:id="rId108" display="https://podminky.urs.cz/item/CS_URS_2025_01/997221655"/>
    <hyperlink ref="F853" r:id="rId109" display="https://podminky.urs.cz/item/CS_URS_2025_01/998225111"/>
    <hyperlink ref="F858" r:id="rId110" display="https://podminky.urs.cz/item/CS_URS_2025_01/011103000"/>
    <hyperlink ref="F864" r:id="rId111" display="https://podminky.urs.cz/item/CS_URS_2025_01/012203000"/>
    <hyperlink ref="F871" r:id="rId112" display="https://podminky.urs.cz/item/CS_URS_2025_01/012303000"/>
    <hyperlink ref="F877" r:id="rId113" display="https://podminky.urs.cz/item/CS_URS_2025_01/013254000"/>
    <hyperlink ref="F884" r:id="rId114" display="https://podminky.urs.cz/item/CS_URS_2025_01/034303000"/>
    <hyperlink ref="F904" r:id="rId115" display="https://podminky.urs.cz/item/CS_URS_2025_01/053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94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86</v>
      </c>
    </row>
    <row r="4" s="1" customFormat="1" ht="24.96" customHeight="1">
      <c r="B4" s="23"/>
      <c r="D4" s="144" t="s">
        <v>107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Komunikace PZ Lhotka - silnice III/11249</v>
      </c>
      <c r="F7" s="146"/>
      <c r="G7" s="146"/>
      <c r="H7" s="146"/>
      <c r="L7" s="23"/>
    </row>
    <row r="8">
      <c r="B8" s="23"/>
      <c r="D8" s="146" t="s">
        <v>108</v>
      </c>
      <c r="L8" s="23"/>
    </row>
    <row r="9" s="1" customFormat="1" ht="16.5" customHeight="1">
      <c r="B9" s="23"/>
      <c r="E9" s="147" t="s">
        <v>1043</v>
      </c>
      <c r="F9" s="1"/>
      <c r="G9" s="1"/>
      <c r="H9" s="1"/>
      <c r="L9" s="23"/>
    </row>
    <row r="10" s="1" customFormat="1" ht="12" customHeight="1">
      <c r="B10" s="23"/>
      <c r="D10" s="146" t="s">
        <v>110</v>
      </c>
      <c r="L10" s="23"/>
    </row>
    <row r="11" s="2" customFormat="1" ht="16.5" customHeight="1">
      <c r="A11" s="41"/>
      <c r="B11" s="47"/>
      <c r="C11" s="41"/>
      <c r="D11" s="41"/>
      <c r="E11" s="159" t="s">
        <v>1044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1045</v>
      </c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49" t="s">
        <v>1044</v>
      </c>
      <c r="F13" s="41"/>
      <c r="G13" s="41"/>
      <c r="H13" s="41"/>
      <c r="I13" s="41"/>
      <c r="J13" s="41"/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1046</v>
      </c>
      <c r="G16" s="41"/>
      <c r="H16" s="41"/>
      <c r="I16" s="146" t="s">
        <v>23</v>
      </c>
      <c r="J16" s="150" t="str">
        <f>'Rekapitulace stavby'!AN8</f>
        <v>19. 6. 2025</v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19</v>
      </c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32</v>
      </c>
      <c r="F19" s="41"/>
      <c r="G19" s="41"/>
      <c r="H19" s="41"/>
      <c r="I19" s="146" t="s">
        <v>28</v>
      </c>
      <c r="J19" s="136" t="s">
        <v>19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29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28</v>
      </c>
      <c r="J22" s="36" t="str">
        <f>'Rekapitulace stavby'!AN14</f>
        <v>Vyplň údaj</v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31</v>
      </c>
      <c r="E24" s="41"/>
      <c r="F24" s="41"/>
      <c r="G24" s="41"/>
      <c r="H24" s="41"/>
      <c r="I24" s="146" t="s">
        <v>26</v>
      </c>
      <c r="J24" s="136" t="s">
        <v>19</v>
      </c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">
        <v>32</v>
      </c>
      <c r="F25" s="41"/>
      <c r="G25" s="41"/>
      <c r="H25" s="41"/>
      <c r="I25" s="146" t="s">
        <v>28</v>
      </c>
      <c r="J25" s="136" t="s">
        <v>19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34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32</v>
      </c>
      <c r="F28" s="41"/>
      <c r="G28" s="41"/>
      <c r="H28" s="41"/>
      <c r="I28" s="146" t="s">
        <v>28</v>
      </c>
      <c r="J28" s="136" t="s">
        <v>19</v>
      </c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37</v>
      </c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6" t="s">
        <v>39</v>
      </c>
      <c r="E34" s="41"/>
      <c r="F34" s="41"/>
      <c r="G34" s="41"/>
      <c r="H34" s="41"/>
      <c r="I34" s="41"/>
      <c r="J34" s="157">
        <f>ROUND(J96, 2)</f>
        <v>0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5"/>
      <c r="E35" s="155"/>
      <c r="F35" s="155"/>
      <c r="G35" s="155"/>
      <c r="H35" s="155"/>
      <c r="I35" s="155"/>
      <c r="J35" s="155"/>
      <c r="K35" s="155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8" t="s">
        <v>41</v>
      </c>
      <c r="G36" s="41"/>
      <c r="H36" s="41"/>
      <c r="I36" s="158" t="s">
        <v>40</v>
      </c>
      <c r="J36" s="158" t="s">
        <v>42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59" t="s">
        <v>43</v>
      </c>
      <c r="E37" s="146" t="s">
        <v>44</v>
      </c>
      <c r="F37" s="160">
        <f>ROUND((SUM(BE96:BE255)),  2)</f>
        <v>0</v>
      </c>
      <c r="G37" s="41"/>
      <c r="H37" s="41"/>
      <c r="I37" s="161">
        <v>0.20999999999999999</v>
      </c>
      <c r="J37" s="160">
        <f>ROUND(((SUM(BE96:BE255))*I37),  2)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45</v>
      </c>
      <c r="F38" s="160">
        <f>ROUND((SUM(BF96:BF255)),  2)</f>
        <v>0</v>
      </c>
      <c r="G38" s="41"/>
      <c r="H38" s="41"/>
      <c r="I38" s="161">
        <v>0.12</v>
      </c>
      <c r="J38" s="160">
        <f>ROUND(((SUM(BF96:BF255))*I38),  2)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46</v>
      </c>
      <c r="F39" s="160">
        <f>ROUND((SUM(BG96:BG255)),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47</v>
      </c>
      <c r="F40" s="160">
        <f>ROUND((SUM(BH96:BH255)),  2)</f>
        <v>0</v>
      </c>
      <c r="G40" s="41"/>
      <c r="H40" s="41"/>
      <c r="I40" s="161">
        <v>0.12</v>
      </c>
      <c r="J40" s="160">
        <f>0</f>
        <v>0</v>
      </c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48</v>
      </c>
      <c r="F41" s="160">
        <f>ROUND((SUM(BI96:BI255)),  2)</f>
        <v>0</v>
      </c>
      <c r="G41" s="41"/>
      <c r="H41" s="41"/>
      <c r="I41" s="161">
        <v>0</v>
      </c>
      <c r="J41" s="160">
        <f>0</f>
        <v>0</v>
      </c>
      <c r="K41" s="41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49</v>
      </c>
      <c r="E43" s="164"/>
      <c r="F43" s="164"/>
      <c r="G43" s="165" t="s">
        <v>50</v>
      </c>
      <c r="H43" s="166" t="s">
        <v>51</v>
      </c>
      <c r="I43" s="164"/>
      <c r="J43" s="167">
        <f>SUM(J34:J41)</f>
        <v>0</v>
      </c>
      <c r="K43" s="168"/>
      <c r="L43" s="148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112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Komunikace PZ Lhotka - silnice III/11249</v>
      </c>
      <c r="F52" s="35"/>
      <c r="G52" s="35"/>
      <c r="H52" s="35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108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1043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110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292" t="s">
        <v>1044</v>
      </c>
      <c r="F56" s="43"/>
      <c r="G56" s="43"/>
      <c r="H56" s="43"/>
      <c r="I56" s="43"/>
      <c r="J56" s="43"/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1045</v>
      </c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SO-02.1 - VODOVOD</v>
      </c>
      <c r="F58" s="43"/>
      <c r="G58" s="43"/>
      <c r="H58" s="43"/>
      <c r="I58" s="43"/>
      <c r="J58" s="43"/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PELHŘIMOV</v>
      </c>
      <c r="G60" s="43"/>
      <c r="H60" s="43"/>
      <c r="I60" s="35" t="s">
        <v>23</v>
      </c>
      <c r="J60" s="75" t="str">
        <f>IF(J16="","",J16)</f>
        <v>19. 6. 2025</v>
      </c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 xml:space="preserve"> </v>
      </c>
      <c r="G62" s="43"/>
      <c r="H62" s="43"/>
      <c r="I62" s="35" t="s">
        <v>31</v>
      </c>
      <c r="J62" s="39" t="str">
        <f>E25</f>
        <v xml:space="preserve"> </v>
      </c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29</v>
      </c>
      <c r="D63" s="43"/>
      <c r="E63" s="43"/>
      <c r="F63" s="30" t="str">
        <f>IF(E22="","",E22)</f>
        <v>Vyplň údaj</v>
      </c>
      <c r="G63" s="43"/>
      <c r="H63" s="43"/>
      <c r="I63" s="35" t="s">
        <v>34</v>
      </c>
      <c r="J63" s="39" t="str">
        <f>E28</f>
        <v xml:space="preserve"> 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8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4" t="s">
        <v>113</v>
      </c>
      <c r="D65" s="175"/>
      <c r="E65" s="175"/>
      <c r="F65" s="175"/>
      <c r="G65" s="175"/>
      <c r="H65" s="175"/>
      <c r="I65" s="175"/>
      <c r="J65" s="176" t="s">
        <v>114</v>
      </c>
      <c r="K65" s="175"/>
      <c r="L65" s="148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8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7" t="s">
        <v>71</v>
      </c>
      <c r="D67" s="43"/>
      <c r="E67" s="43"/>
      <c r="F67" s="43"/>
      <c r="G67" s="43"/>
      <c r="H67" s="43"/>
      <c r="I67" s="43"/>
      <c r="J67" s="105">
        <f>J96</f>
        <v>0</v>
      </c>
      <c r="K67" s="43"/>
      <c r="L67" s="14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115</v>
      </c>
    </row>
    <row r="68" s="9" customFormat="1" ht="24.96" customHeight="1">
      <c r="A68" s="9"/>
      <c r="B68" s="178"/>
      <c r="C68" s="179"/>
      <c r="D68" s="180" t="s">
        <v>116</v>
      </c>
      <c r="E68" s="181"/>
      <c r="F68" s="181"/>
      <c r="G68" s="181"/>
      <c r="H68" s="181"/>
      <c r="I68" s="181"/>
      <c r="J68" s="182">
        <f>J97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8"/>
      <c r="D69" s="185" t="s">
        <v>117</v>
      </c>
      <c r="E69" s="186"/>
      <c r="F69" s="186"/>
      <c r="G69" s="186"/>
      <c r="H69" s="186"/>
      <c r="I69" s="186"/>
      <c r="J69" s="187">
        <f>J98</f>
        <v>0</v>
      </c>
      <c r="K69" s="128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8"/>
      <c r="D70" s="185" t="s">
        <v>119</v>
      </c>
      <c r="E70" s="186"/>
      <c r="F70" s="186"/>
      <c r="G70" s="186"/>
      <c r="H70" s="186"/>
      <c r="I70" s="186"/>
      <c r="J70" s="187">
        <f>J154</f>
        <v>0</v>
      </c>
      <c r="K70" s="128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4"/>
      <c r="C71" s="128"/>
      <c r="D71" s="185" t="s">
        <v>121</v>
      </c>
      <c r="E71" s="186"/>
      <c r="F71" s="186"/>
      <c r="G71" s="186"/>
      <c r="H71" s="186"/>
      <c r="I71" s="186"/>
      <c r="J71" s="187">
        <f>J164</f>
        <v>0</v>
      </c>
      <c r="K71" s="128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4"/>
      <c r="C72" s="128"/>
      <c r="D72" s="185" t="s">
        <v>124</v>
      </c>
      <c r="E72" s="186"/>
      <c r="F72" s="186"/>
      <c r="G72" s="186"/>
      <c r="H72" s="186"/>
      <c r="I72" s="186"/>
      <c r="J72" s="187">
        <f>J253</f>
        <v>0</v>
      </c>
      <c r="K72" s="128"/>
      <c r="L72" s="18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4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4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8" s="2" customFormat="1" ht="6.96" customHeight="1">
      <c r="A78" s="41"/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14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24.96" customHeight="1">
      <c r="A79" s="41"/>
      <c r="B79" s="42"/>
      <c r="C79" s="26" t="s">
        <v>131</v>
      </c>
      <c r="D79" s="43"/>
      <c r="E79" s="43"/>
      <c r="F79" s="43"/>
      <c r="G79" s="43"/>
      <c r="H79" s="43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16</v>
      </c>
      <c r="D81" s="43"/>
      <c r="E81" s="43"/>
      <c r="F81" s="43"/>
      <c r="G81" s="43"/>
      <c r="H81" s="43"/>
      <c r="I81" s="43"/>
      <c r="J81" s="43"/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6.5" customHeight="1">
      <c r="A82" s="41"/>
      <c r="B82" s="42"/>
      <c r="C82" s="43"/>
      <c r="D82" s="43"/>
      <c r="E82" s="173" t="str">
        <f>E7</f>
        <v>Komunikace PZ Lhotka - silnice III/11249</v>
      </c>
      <c r="F82" s="35"/>
      <c r="G82" s="35"/>
      <c r="H82" s="35"/>
      <c r="I82" s="43"/>
      <c r="J82" s="43"/>
      <c r="K82" s="43"/>
      <c r="L82" s="14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" customFormat="1" ht="12" customHeight="1">
      <c r="B83" s="24"/>
      <c r="C83" s="35" t="s">
        <v>108</v>
      </c>
      <c r="D83" s="25"/>
      <c r="E83" s="25"/>
      <c r="F83" s="25"/>
      <c r="G83" s="25"/>
      <c r="H83" s="25"/>
      <c r="I83" s="25"/>
      <c r="J83" s="25"/>
      <c r="K83" s="25"/>
      <c r="L83" s="23"/>
    </row>
    <row r="84" s="1" customFormat="1" ht="16.5" customHeight="1">
      <c r="B84" s="24"/>
      <c r="C84" s="25"/>
      <c r="D84" s="25"/>
      <c r="E84" s="173" t="s">
        <v>1043</v>
      </c>
      <c r="F84" s="25"/>
      <c r="G84" s="25"/>
      <c r="H84" s="25"/>
      <c r="I84" s="25"/>
      <c r="J84" s="25"/>
      <c r="K84" s="25"/>
      <c r="L84" s="23"/>
    </row>
    <row r="85" s="1" customFormat="1" ht="12" customHeight="1">
      <c r="B85" s="24"/>
      <c r="C85" s="35" t="s">
        <v>110</v>
      </c>
      <c r="D85" s="25"/>
      <c r="E85" s="25"/>
      <c r="F85" s="25"/>
      <c r="G85" s="25"/>
      <c r="H85" s="25"/>
      <c r="I85" s="25"/>
      <c r="J85" s="25"/>
      <c r="K85" s="25"/>
      <c r="L85" s="23"/>
    </row>
    <row r="86" s="2" customFormat="1" ht="16.5" customHeight="1">
      <c r="A86" s="41"/>
      <c r="B86" s="42"/>
      <c r="C86" s="43"/>
      <c r="D86" s="43"/>
      <c r="E86" s="292" t="s">
        <v>1044</v>
      </c>
      <c r="F86" s="43"/>
      <c r="G86" s="43"/>
      <c r="H86" s="43"/>
      <c r="I86" s="43"/>
      <c r="J86" s="43"/>
      <c r="K86" s="43"/>
      <c r="L86" s="14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1045</v>
      </c>
      <c r="D87" s="43"/>
      <c r="E87" s="43"/>
      <c r="F87" s="43"/>
      <c r="G87" s="43"/>
      <c r="H87" s="43"/>
      <c r="I87" s="43"/>
      <c r="J87" s="43"/>
      <c r="K87" s="43"/>
      <c r="L87" s="14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6.5" customHeight="1">
      <c r="A88" s="41"/>
      <c r="B88" s="42"/>
      <c r="C88" s="43"/>
      <c r="D88" s="43"/>
      <c r="E88" s="72" t="str">
        <f>E13</f>
        <v>SO-02.1 - VODOVOD</v>
      </c>
      <c r="F88" s="43"/>
      <c r="G88" s="43"/>
      <c r="H88" s="43"/>
      <c r="I88" s="43"/>
      <c r="J88" s="43"/>
      <c r="K88" s="43"/>
      <c r="L88" s="14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6.96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4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2" customHeight="1">
      <c r="A90" s="41"/>
      <c r="B90" s="42"/>
      <c r="C90" s="35" t="s">
        <v>21</v>
      </c>
      <c r="D90" s="43"/>
      <c r="E90" s="43"/>
      <c r="F90" s="30" t="str">
        <f>F16</f>
        <v>PELHŘIMOV</v>
      </c>
      <c r="G90" s="43"/>
      <c r="H90" s="43"/>
      <c r="I90" s="35" t="s">
        <v>23</v>
      </c>
      <c r="J90" s="75" t="str">
        <f>IF(J16="","",J16)</f>
        <v>19. 6. 2025</v>
      </c>
      <c r="K90" s="43"/>
      <c r="L90" s="148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48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5.15" customHeight="1">
      <c r="A92" s="41"/>
      <c r="B92" s="42"/>
      <c r="C92" s="35" t="s">
        <v>25</v>
      </c>
      <c r="D92" s="43"/>
      <c r="E92" s="43"/>
      <c r="F92" s="30" t="str">
        <f>E19</f>
        <v xml:space="preserve"> </v>
      </c>
      <c r="G92" s="43"/>
      <c r="H92" s="43"/>
      <c r="I92" s="35" t="s">
        <v>31</v>
      </c>
      <c r="J92" s="39" t="str">
        <f>E25</f>
        <v xml:space="preserve"> </v>
      </c>
      <c r="K92" s="43"/>
      <c r="L92" s="148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5.15" customHeight="1">
      <c r="A93" s="41"/>
      <c r="B93" s="42"/>
      <c r="C93" s="35" t="s">
        <v>29</v>
      </c>
      <c r="D93" s="43"/>
      <c r="E93" s="43"/>
      <c r="F93" s="30" t="str">
        <f>IF(E22="","",E22)</f>
        <v>Vyplň údaj</v>
      </c>
      <c r="G93" s="43"/>
      <c r="H93" s="43"/>
      <c r="I93" s="35" t="s">
        <v>34</v>
      </c>
      <c r="J93" s="39" t="str">
        <f>E28</f>
        <v xml:space="preserve"> </v>
      </c>
      <c r="K93" s="43"/>
      <c r="L93" s="148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0.32" customHeight="1">
      <c r="A94" s="41"/>
      <c r="B94" s="42"/>
      <c r="C94" s="43"/>
      <c r="D94" s="43"/>
      <c r="E94" s="43"/>
      <c r="F94" s="43"/>
      <c r="G94" s="43"/>
      <c r="H94" s="43"/>
      <c r="I94" s="43"/>
      <c r="J94" s="43"/>
      <c r="K94" s="43"/>
      <c r="L94" s="148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11" customFormat="1" ht="29.28" customHeight="1">
      <c r="A95" s="189"/>
      <c r="B95" s="190"/>
      <c r="C95" s="191" t="s">
        <v>132</v>
      </c>
      <c r="D95" s="192" t="s">
        <v>58</v>
      </c>
      <c r="E95" s="192" t="s">
        <v>54</v>
      </c>
      <c r="F95" s="192" t="s">
        <v>55</v>
      </c>
      <c r="G95" s="192" t="s">
        <v>133</v>
      </c>
      <c r="H95" s="192" t="s">
        <v>134</v>
      </c>
      <c r="I95" s="192" t="s">
        <v>135</v>
      </c>
      <c r="J95" s="192" t="s">
        <v>114</v>
      </c>
      <c r="K95" s="193" t="s">
        <v>136</v>
      </c>
      <c r="L95" s="194"/>
      <c r="M95" s="95" t="s">
        <v>19</v>
      </c>
      <c r="N95" s="96" t="s">
        <v>43</v>
      </c>
      <c r="O95" s="96" t="s">
        <v>137</v>
      </c>
      <c r="P95" s="96" t="s">
        <v>138</v>
      </c>
      <c r="Q95" s="96" t="s">
        <v>139</v>
      </c>
      <c r="R95" s="96" t="s">
        <v>140</v>
      </c>
      <c r="S95" s="96" t="s">
        <v>141</v>
      </c>
      <c r="T95" s="97" t="s">
        <v>142</v>
      </c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</row>
    <row r="96" s="2" customFormat="1" ht="22.8" customHeight="1">
      <c r="A96" s="41"/>
      <c r="B96" s="42"/>
      <c r="C96" s="102" t="s">
        <v>143</v>
      </c>
      <c r="D96" s="43"/>
      <c r="E96" s="43"/>
      <c r="F96" s="43"/>
      <c r="G96" s="43"/>
      <c r="H96" s="43"/>
      <c r="I96" s="43"/>
      <c r="J96" s="195">
        <f>BK96</f>
        <v>0</v>
      </c>
      <c r="K96" s="43"/>
      <c r="L96" s="47"/>
      <c r="M96" s="98"/>
      <c r="N96" s="196"/>
      <c r="O96" s="99"/>
      <c r="P96" s="197">
        <f>P97</f>
        <v>0</v>
      </c>
      <c r="Q96" s="99"/>
      <c r="R96" s="197">
        <f>R97</f>
        <v>392.83007541200004</v>
      </c>
      <c r="S96" s="99"/>
      <c r="T96" s="198">
        <f>T97</f>
        <v>0.057149999999999992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72</v>
      </c>
      <c r="AU96" s="20" t="s">
        <v>115</v>
      </c>
      <c r="BK96" s="199">
        <f>BK97</f>
        <v>0</v>
      </c>
    </row>
    <row r="97" s="12" customFormat="1" ht="25.92" customHeight="1">
      <c r="A97" s="12"/>
      <c r="B97" s="200"/>
      <c r="C97" s="201"/>
      <c r="D97" s="202" t="s">
        <v>72</v>
      </c>
      <c r="E97" s="203" t="s">
        <v>144</v>
      </c>
      <c r="F97" s="203" t="s">
        <v>145</v>
      </c>
      <c r="G97" s="201"/>
      <c r="H97" s="201"/>
      <c r="I97" s="204"/>
      <c r="J97" s="205">
        <f>BK97</f>
        <v>0</v>
      </c>
      <c r="K97" s="201"/>
      <c r="L97" s="206"/>
      <c r="M97" s="207"/>
      <c r="N97" s="208"/>
      <c r="O97" s="208"/>
      <c r="P97" s="209">
        <f>P98+P154+P164+P253</f>
        <v>0</v>
      </c>
      <c r="Q97" s="208"/>
      <c r="R97" s="209">
        <f>R98+R154+R164+R253</f>
        <v>392.83007541200004</v>
      </c>
      <c r="S97" s="208"/>
      <c r="T97" s="210">
        <f>T98+T154+T164+T253</f>
        <v>0.057149999999999992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11" t="s">
        <v>80</v>
      </c>
      <c r="AT97" s="212" t="s">
        <v>72</v>
      </c>
      <c r="AU97" s="212" t="s">
        <v>73</v>
      </c>
      <c r="AY97" s="211" t="s">
        <v>146</v>
      </c>
      <c r="BK97" s="213">
        <f>BK98+BK154+BK164+BK253</f>
        <v>0</v>
      </c>
    </row>
    <row r="98" s="12" customFormat="1" ht="22.8" customHeight="1">
      <c r="A98" s="12"/>
      <c r="B98" s="200"/>
      <c r="C98" s="201"/>
      <c r="D98" s="202" t="s">
        <v>72</v>
      </c>
      <c r="E98" s="214" t="s">
        <v>80</v>
      </c>
      <c r="F98" s="214" t="s">
        <v>147</v>
      </c>
      <c r="G98" s="201"/>
      <c r="H98" s="201"/>
      <c r="I98" s="204"/>
      <c r="J98" s="215">
        <f>BK98</f>
        <v>0</v>
      </c>
      <c r="K98" s="201"/>
      <c r="L98" s="206"/>
      <c r="M98" s="207"/>
      <c r="N98" s="208"/>
      <c r="O98" s="208"/>
      <c r="P98" s="209">
        <f>SUM(P99:P153)</f>
        <v>0</v>
      </c>
      <c r="Q98" s="208"/>
      <c r="R98" s="209">
        <f>SUM(R99:R153)</f>
        <v>388.93040994000006</v>
      </c>
      <c r="S98" s="208"/>
      <c r="T98" s="210">
        <f>SUM(T99:T153)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11" t="s">
        <v>80</v>
      </c>
      <c r="AT98" s="212" t="s">
        <v>72</v>
      </c>
      <c r="AU98" s="212" t="s">
        <v>80</v>
      </c>
      <c r="AY98" s="211" t="s">
        <v>146</v>
      </c>
      <c r="BK98" s="213">
        <f>SUM(BK99:BK153)</f>
        <v>0</v>
      </c>
    </row>
    <row r="99" s="2" customFormat="1" ht="24.15" customHeight="1">
      <c r="A99" s="41"/>
      <c r="B99" s="42"/>
      <c r="C99" s="216" t="s">
        <v>80</v>
      </c>
      <c r="D99" s="216" t="s">
        <v>148</v>
      </c>
      <c r="E99" s="217" t="s">
        <v>1047</v>
      </c>
      <c r="F99" s="218" t="s">
        <v>1048</v>
      </c>
      <c r="G99" s="219" t="s">
        <v>179</v>
      </c>
      <c r="H99" s="220">
        <v>1</v>
      </c>
      <c r="I99" s="221"/>
      <c r="J99" s="222">
        <f>ROUND(I99*H99,2)</f>
        <v>0</v>
      </c>
      <c r="K99" s="218" t="s">
        <v>19</v>
      </c>
      <c r="L99" s="47"/>
      <c r="M99" s="223" t="s">
        <v>19</v>
      </c>
      <c r="N99" s="224" t="s">
        <v>44</v>
      </c>
      <c r="O99" s="87"/>
      <c r="P99" s="225">
        <f>O99*H99</f>
        <v>0</v>
      </c>
      <c r="Q99" s="225">
        <v>0.0086767000000000007</v>
      </c>
      <c r="R99" s="225">
        <f>Q99*H99</f>
        <v>0.0086767000000000007</v>
      </c>
      <c r="S99" s="225">
        <v>0</v>
      </c>
      <c r="T99" s="226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7" t="s">
        <v>153</v>
      </c>
      <c r="AT99" s="227" t="s">
        <v>148</v>
      </c>
      <c r="AU99" s="227" t="s">
        <v>86</v>
      </c>
      <c r="AY99" s="20" t="s">
        <v>146</v>
      </c>
      <c r="BE99" s="228">
        <f>IF(N99="základní",J99,0)</f>
        <v>0</v>
      </c>
      <c r="BF99" s="228">
        <f>IF(N99="snížená",J99,0)</f>
        <v>0</v>
      </c>
      <c r="BG99" s="228">
        <f>IF(N99="zákl. přenesená",J99,0)</f>
        <v>0</v>
      </c>
      <c r="BH99" s="228">
        <f>IF(N99="sníž. přenesená",J99,0)</f>
        <v>0</v>
      </c>
      <c r="BI99" s="228">
        <f>IF(N99="nulová",J99,0)</f>
        <v>0</v>
      </c>
      <c r="BJ99" s="20" t="s">
        <v>80</v>
      </c>
      <c r="BK99" s="228">
        <f>ROUND(I99*H99,2)</f>
        <v>0</v>
      </c>
      <c r="BL99" s="20" t="s">
        <v>153</v>
      </c>
      <c r="BM99" s="227" t="s">
        <v>1049</v>
      </c>
    </row>
    <row r="100" s="2" customFormat="1">
      <c r="A100" s="41"/>
      <c r="B100" s="42"/>
      <c r="C100" s="43"/>
      <c r="D100" s="229" t="s">
        <v>154</v>
      </c>
      <c r="E100" s="43"/>
      <c r="F100" s="230" t="s">
        <v>1050</v>
      </c>
      <c r="G100" s="43"/>
      <c r="H100" s="43"/>
      <c r="I100" s="231"/>
      <c r="J100" s="43"/>
      <c r="K100" s="43"/>
      <c r="L100" s="47"/>
      <c r="M100" s="232"/>
      <c r="N100" s="233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154</v>
      </c>
      <c r="AU100" s="20" t="s">
        <v>86</v>
      </c>
    </row>
    <row r="101" s="2" customFormat="1" ht="24.15" customHeight="1">
      <c r="A101" s="41"/>
      <c r="B101" s="42"/>
      <c r="C101" s="216" t="s">
        <v>86</v>
      </c>
      <c r="D101" s="216" t="s">
        <v>148</v>
      </c>
      <c r="E101" s="217" t="s">
        <v>1051</v>
      </c>
      <c r="F101" s="218" t="s">
        <v>1052</v>
      </c>
      <c r="G101" s="219" t="s">
        <v>179</v>
      </c>
      <c r="H101" s="220">
        <v>1</v>
      </c>
      <c r="I101" s="221"/>
      <c r="J101" s="222">
        <f>ROUND(I101*H101,2)</f>
        <v>0</v>
      </c>
      <c r="K101" s="218" t="s">
        <v>19</v>
      </c>
      <c r="L101" s="47"/>
      <c r="M101" s="223" t="s">
        <v>19</v>
      </c>
      <c r="N101" s="224" t="s">
        <v>44</v>
      </c>
      <c r="O101" s="87"/>
      <c r="P101" s="225">
        <f>O101*H101</f>
        <v>0</v>
      </c>
      <c r="Q101" s="225">
        <v>0.0126885</v>
      </c>
      <c r="R101" s="225">
        <f>Q101*H101</f>
        <v>0.0126885</v>
      </c>
      <c r="S101" s="225">
        <v>0</v>
      </c>
      <c r="T101" s="226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7" t="s">
        <v>153</v>
      </c>
      <c r="AT101" s="227" t="s">
        <v>148</v>
      </c>
      <c r="AU101" s="227" t="s">
        <v>86</v>
      </c>
      <c r="AY101" s="20" t="s">
        <v>146</v>
      </c>
      <c r="BE101" s="228">
        <f>IF(N101="základní",J101,0)</f>
        <v>0</v>
      </c>
      <c r="BF101" s="228">
        <f>IF(N101="snížená",J101,0)</f>
        <v>0</v>
      </c>
      <c r="BG101" s="228">
        <f>IF(N101="zákl. přenesená",J101,0)</f>
        <v>0</v>
      </c>
      <c r="BH101" s="228">
        <f>IF(N101="sníž. přenesená",J101,0)</f>
        <v>0</v>
      </c>
      <c r="BI101" s="228">
        <f>IF(N101="nulová",J101,0)</f>
        <v>0</v>
      </c>
      <c r="BJ101" s="20" t="s">
        <v>80</v>
      </c>
      <c r="BK101" s="228">
        <f>ROUND(I101*H101,2)</f>
        <v>0</v>
      </c>
      <c r="BL101" s="20" t="s">
        <v>153</v>
      </c>
      <c r="BM101" s="227" t="s">
        <v>1053</v>
      </c>
    </row>
    <row r="102" s="2" customFormat="1">
      <c r="A102" s="41"/>
      <c r="B102" s="42"/>
      <c r="C102" s="43"/>
      <c r="D102" s="229" t="s">
        <v>154</v>
      </c>
      <c r="E102" s="43"/>
      <c r="F102" s="230" t="s">
        <v>1054</v>
      </c>
      <c r="G102" s="43"/>
      <c r="H102" s="43"/>
      <c r="I102" s="231"/>
      <c r="J102" s="43"/>
      <c r="K102" s="43"/>
      <c r="L102" s="47"/>
      <c r="M102" s="232"/>
      <c r="N102" s="233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154</v>
      </c>
      <c r="AU102" s="20" t="s">
        <v>86</v>
      </c>
    </row>
    <row r="103" s="2" customFormat="1" ht="24.15" customHeight="1">
      <c r="A103" s="41"/>
      <c r="B103" s="42"/>
      <c r="C103" s="216" t="s">
        <v>93</v>
      </c>
      <c r="D103" s="216" t="s">
        <v>148</v>
      </c>
      <c r="E103" s="217" t="s">
        <v>1055</v>
      </c>
      <c r="F103" s="218" t="s">
        <v>1056</v>
      </c>
      <c r="G103" s="219" t="s">
        <v>179</v>
      </c>
      <c r="H103" s="220">
        <v>2</v>
      </c>
      <c r="I103" s="221"/>
      <c r="J103" s="222">
        <f>ROUND(I103*H103,2)</f>
        <v>0</v>
      </c>
      <c r="K103" s="218" t="s">
        <v>19</v>
      </c>
      <c r="L103" s="47"/>
      <c r="M103" s="223" t="s">
        <v>19</v>
      </c>
      <c r="N103" s="224" t="s">
        <v>44</v>
      </c>
      <c r="O103" s="87"/>
      <c r="P103" s="225">
        <f>O103*H103</f>
        <v>0</v>
      </c>
      <c r="Q103" s="225">
        <v>0.036904300000000001</v>
      </c>
      <c r="R103" s="225">
        <f>Q103*H103</f>
        <v>0.073808600000000002</v>
      </c>
      <c r="S103" s="225">
        <v>0</v>
      </c>
      <c r="T103" s="226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7" t="s">
        <v>153</v>
      </c>
      <c r="AT103" s="227" t="s">
        <v>148</v>
      </c>
      <c r="AU103" s="227" t="s">
        <v>86</v>
      </c>
      <c r="AY103" s="20" t="s">
        <v>146</v>
      </c>
      <c r="BE103" s="228">
        <f>IF(N103="základní",J103,0)</f>
        <v>0</v>
      </c>
      <c r="BF103" s="228">
        <f>IF(N103="snížená",J103,0)</f>
        <v>0</v>
      </c>
      <c r="BG103" s="228">
        <f>IF(N103="zákl. přenesená",J103,0)</f>
        <v>0</v>
      </c>
      <c r="BH103" s="228">
        <f>IF(N103="sníž. přenesená",J103,0)</f>
        <v>0</v>
      </c>
      <c r="BI103" s="228">
        <f>IF(N103="nulová",J103,0)</f>
        <v>0</v>
      </c>
      <c r="BJ103" s="20" t="s">
        <v>80</v>
      </c>
      <c r="BK103" s="228">
        <f>ROUND(I103*H103,2)</f>
        <v>0</v>
      </c>
      <c r="BL103" s="20" t="s">
        <v>153</v>
      </c>
      <c r="BM103" s="227" t="s">
        <v>1057</v>
      </c>
    </row>
    <row r="104" s="2" customFormat="1">
      <c r="A104" s="41"/>
      <c r="B104" s="42"/>
      <c r="C104" s="43"/>
      <c r="D104" s="229" t="s">
        <v>154</v>
      </c>
      <c r="E104" s="43"/>
      <c r="F104" s="230" t="s">
        <v>1058</v>
      </c>
      <c r="G104" s="43"/>
      <c r="H104" s="43"/>
      <c r="I104" s="231"/>
      <c r="J104" s="43"/>
      <c r="K104" s="43"/>
      <c r="L104" s="47"/>
      <c r="M104" s="232"/>
      <c r="N104" s="233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154</v>
      </c>
      <c r="AU104" s="20" t="s">
        <v>86</v>
      </c>
    </row>
    <row r="105" s="2" customFormat="1" ht="24.15" customHeight="1">
      <c r="A105" s="41"/>
      <c r="B105" s="42"/>
      <c r="C105" s="216" t="s">
        <v>153</v>
      </c>
      <c r="D105" s="216" t="s">
        <v>148</v>
      </c>
      <c r="E105" s="217" t="s">
        <v>1059</v>
      </c>
      <c r="F105" s="218" t="s">
        <v>1060</v>
      </c>
      <c r="G105" s="219" t="s">
        <v>179</v>
      </c>
      <c r="H105" s="220">
        <v>2</v>
      </c>
      <c r="I105" s="221"/>
      <c r="J105" s="222">
        <f>ROUND(I105*H105,2)</f>
        <v>0</v>
      </c>
      <c r="K105" s="218" t="s">
        <v>19</v>
      </c>
      <c r="L105" s="47"/>
      <c r="M105" s="223" t="s">
        <v>19</v>
      </c>
      <c r="N105" s="224" t="s">
        <v>44</v>
      </c>
      <c r="O105" s="87"/>
      <c r="P105" s="225">
        <f>O105*H105</f>
        <v>0</v>
      </c>
      <c r="Q105" s="225">
        <v>0.1077485</v>
      </c>
      <c r="R105" s="225">
        <f>Q105*H105</f>
        <v>0.21549699999999999</v>
      </c>
      <c r="S105" s="225">
        <v>0</v>
      </c>
      <c r="T105" s="226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7" t="s">
        <v>153</v>
      </c>
      <c r="AT105" s="227" t="s">
        <v>148</v>
      </c>
      <c r="AU105" s="227" t="s">
        <v>86</v>
      </c>
      <c r="AY105" s="20" t="s">
        <v>146</v>
      </c>
      <c r="BE105" s="228">
        <f>IF(N105="základní",J105,0)</f>
        <v>0</v>
      </c>
      <c r="BF105" s="228">
        <f>IF(N105="snížená",J105,0)</f>
        <v>0</v>
      </c>
      <c r="BG105" s="228">
        <f>IF(N105="zákl. přenesená",J105,0)</f>
        <v>0</v>
      </c>
      <c r="BH105" s="228">
        <f>IF(N105="sníž. přenesená",J105,0)</f>
        <v>0</v>
      </c>
      <c r="BI105" s="228">
        <f>IF(N105="nulová",J105,0)</f>
        <v>0</v>
      </c>
      <c r="BJ105" s="20" t="s">
        <v>80</v>
      </c>
      <c r="BK105" s="228">
        <f>ROUND(I105*H105,2)</f>
        <v>0</v>
      </c>
      <c r="BL105" s="20" t="s">
        <v>153</v>
      </c>
      <c r="BM105" s="227" t="s">
        <v>1061</v>
      </c>
    </row>
    <row r="106" s="2" customFormat="1">
      <c r="A106" s="41"/>
      <c r="B106" s="42"/>
      <c r="C106" s="43"/>
      <c r="D106" s="229" t="s">
        <v>154</v>
      </c>
      <c r="E106" s="43"/>
      <c r="F106" s="230" t="s">
        <v>1062</v>
      </c>
      <c r="G106" s="43"/>
      <c r="H106" s="43"/>
      <c r="I106" s="231"/>
      <c r="J106" s="43"/>
      <c r="K106" s="43"/>
      <c r="L106" s="47"/>
      <c r="M106" s="232"/>
      <c r="N106" s="233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154</v>
      </c>
      <c r="AU106" s="20" t="s">
        <v>86</v>
      </c>
    </row>
    <row r="107" s="2" customFormat="1" ht="37.8" customHeight="1">
      <c r="A107" s="41"/>
      <c r="B107" s="42"/>
      <c r="C107" s="216" t="s">
        <v>176</v>
      </c>
      <c r="D107" s="216" t="s">
        <v>148</v>
      </c>
      <c r="E107" s="217" t="s">
        <v>1063</v>
      </c>
      <c r="F107" s="218" t="s">
        <v>1064</v>
      </c>
      <c r="G107" s="219" t="s">
        <v>195</v>
      </c>
      <c r="H107" s="220">
        <v>287.66399999999999</v>
      </c>
      <c r="I107" s="221"/>
      <c r="J107" s="222">
        <f>ROUND(I107*H107,2)</f>
        <v>0</v>
      </c>
      <c r="K107" s="218" t="s">
        <v>19</v>
      </c>
      <c r="L107" s="47"/>
      <c r="M107" s="223" t="s">
        <v>19</v>
      </c>
      <c r="N107" s="224" t="s">
        <v>44</v>
      </c>
      <c r="O107" s="87"/>
      <c r="P107" s="225">
        <f>O107*H107</f>
        <v>0</v>
      </c>
      <c r="Q107" s="225">
        <v>0</v>
      </c>
      <c r="R107" s="225">
        <f>Q107*H107</f>
        <v>0</v>
      </c>
      <c r="S107" s="225">
        <v>0</v>
      </c>
      <c r="T107" s="226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7" t="s">
        <v>153</v>
      </c>
      <c r="AT107" s="227" t="s">
        <v>148</v>
      </c>
      <c r="AU107" s="227" t="s">
        <v>86</v>
      </c>
      <c r="AY107" s="20" t="s">
        <v>146</v>
      </c>
      <c r="BE107" s="228">
        <f>IF(N107="základní",J107,0)</f>
        <v>0</v>
      </c>
      <c r="BF107" s="228">
        <f>IF(N107="snížená",J107,0)</f>
        <v>0</v>
      </c>
      <c r="BG107" s="228">
        <f>IF(N107="zákl. přenesená",J107,0)</f>
        <v>0</v>
      </c>
      <c r="BH107" s="228">
        <f>IF(N107="sníž. přenesená",J107,0)</f>
        <v>0</v>
      </c>
      <c r="BI107" s="228">
        <f>IF(N107="nulová",J107,0)</f>
        <v>0</v>
      </c>
      <c r="BJ107" s="20" t="s">
        <v>80</v>
      </c>
      <c r="BK107" s="228">
        <f>ROUND(I107*H107,2)</f>
        <v>0</v>
      </c>
      <c r="BL107" s="20" t="s">
        <v>153</v>
      </c>
      <c r="BM107" s="227" t="s">
        <v>1065</v>
      </c>
    </row>
    <row r="108" s="2" customFormat="1">
      <c r="A108" s="41"/>
      <c r="B108" s="42"/>
      <c r="C108" s="43"/>
      <c r="D108" s="229" t="s">
        <v>154</v>
      </c>
      <c r="E108" s="43"/>
      <c r="F108" s="230" t="s">
        <v>1066</v>
      </c>
      <c r="G108" s="43"/>
      <c r="H108" s="43"/>
      <c r="I108" s="231"/>
      <c r="J108" s="43"/>
      <c r="K108" s="43"/>
      <c r="L108" s="47"/>
      <c r="M108" s="232"/>
      <c r="N108" s="233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154</v>
      </c>
      <c r="AU108" s="20" t="s">
        <v>86</v>
      </c>
    </row>
    <row r="109" s="13" customFormat="1">
      <c r="A109" s="13"/>
      <c r="B109" s="236"/>
      <c r="C109" s="237"/>
      <c r="D109" s="229" t="s">
        <v>157</v>
      </c>
      <c r="E109" s="238" t="s">
        <v>19</v>
      </c>
      <c r="F109" s="239" t="s">
        <v>1067</v>
      </c>
      <c r="G109" s="237"/>
      <c r="H109" s="240">
        <v>413.44799999999998</v>
      </c>
      <c r="I109" s="241"/>
      <c r="J109" s="237"/>
      <c r="K109" s="237"/>
      <c r="L109" s="242"/>
      <c r="M109" s="243"/>
      <c r="N109" s="244"/>
      <c r="O109" s="244"/>
      <c r="P109" s="244"/>
      <c r="Q109" s="244"/>
      <c r="R109" s="244"/>
      <c r="S109" s="244"/>
      <c r="T109" s="24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6" t="s">
        <v>157</v>
      </c>
      <c r="AU109" s="246" t="s">
        <v>86</v>
      </c>
      <c r="AV109" s="13" t="s">
        <v>86</v>
      </c>
      <c r="AW109" s="13" t="s">
        <v>33</v>
      </c>
      <c r="AX109" s="13" t="s">
        <v>73</v>
      </c>
      <c r="AY109" s="246" t="s">
        <v>146</v>
      </c>
    </row>
    <row r="110" s="13" customFormat="1">
      <c r="A110" s="13"/>
      <c r="B110" s="236"/>
      <c r="C110" s="237"/>
      <c r="D110" s="229" t="s">
        <v>157</v>
      </c>
      <c r="E110" s="238" t="s">
        <v>19</v>
      </c>
      <c r="F110" s="239" t="s">
        <v>1068</v>
      </c>
      <c r="G110" s="237"/>
      <c r="H110" s="240">
        <v>161.88</v>
      </c>
      <c r="I110" s="241"/>
      <c r="J110" s="237"/>
      <c r="K110" s="237"/>
      <c r="L110" s="242"/>
      <c r="M110" s="243"/>
      <c r="N110" s="244"/>
      <c r="O110" s="244"/>
      <c r="P110" s="244"/>
      <c r="Q110" s="244"/>
      <c r="R110" s="244"/>
      <c r="S110" s="244"/>
      <c r="T110" s="24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6" t="s">
        <v>157</v>
      </c>
      <c r="AU110" s="246" t="s">
        <v>86</v>
      </c>
      <c r="AV110" s="13" t="s">
        <v>86</v>
      </c>
      <c r="AW110" s="13" t="s">
        <v>33</v>
      </c>
      <c r="AX110" s="13" t="s">
        <v>73</v>
      </c>
      <c r="AY110" s="246" t="s">
        <v>146</v>
      </c>
    </row>
    <row r="111" s="15" customFormat="1">
      <c r="A111" s="15"/>
      <c r="B111" s="257"/>
      <c r="C111" s="258"/>
      <c r="D111" s="229" t="s">
        <v>157</v>
      </c>
      <c r="E111" s="259" t="s">
        <v>19</v>
      </c>
      <c r="F111" s="260" t="s">
        <v>161</v>
      </c>
      <c r="G111" s="258"/>
      <c r="H111" s="261">
        <v>575.32799999999997</v>
      </c>
      <c r="I111" s="262"/>
      <c r="J111" s="258"/>
      <c r="K111" s="258"/>
      <c r="L111" s="263"/>
      <c r="M111" s="264"/>
      <c r="N111" s="265"/>
      <c r="O111" s="265"/>
      <c r="P111" s="265"/>
      <c r="Q111" s="265"/>
      <c r="R111" s="265"/>
      <c r="S111" s="265"/>
      <c r="T111" s="266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67" t="s">
        <v>157</v>
      </c>
      <c r="AU111" s="267" t="s">
        <v>86</v>
      </c>
      <c r="AV111" s="15" t="s">
        <v>153</v>
      </c>
      <c r="AW111" s="15" t="s">
        <v>33</v>
      </c>
      <c r="AX111" s="15" t="s">
        <v>73</v>
      </c>
      <c r="AY111" s="267" t="s">
        <v>146</v>
      </c>
    </row>
    <row r="112" s="13" customFormat="1">
      <c r="A112" s="13"/>
      <c r="B112" s="236"/>
      <c r="C112" s="237"/>
      <c r="D112" s="229" t="s">
        <v>157</v>
      </c>
      <c r="E112" s="238" t="s">
        <v>19</v>
      </c>
      <c r="F112" s="239" t="s">
        <v>1069</v>
      </c>
      <c r="G112" s="237"/>
      <c r="H112" s="240">
        <v>287.66399999999999</v>
      </c>
      <c r="I112" s="241"/>
      <c r="J112" s="237"/>
      <c r="K112" s="237"/>
      <c r="L112" s="242"/>
      <c r="M112" s="243"/>
      <c r="N112" s="244"/>
      <c r="O112" s="244"/>
      <c r="P112" s="244"/>
      <c r="Q112" s="244"/>
      <c r="R112" s="244"/>
      <c r="S112" s="244"/>
      <c r="T112" s="24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6" t="s">
        <v>157</v>
      </c>
      <c r="AU112" s="246" t="s">
        <v>86</v>
      </c>
      <c r="AV112" s="13" t="s">
        <v>86</v>
      </c>
      <c r="AW112" s="13" t="s">
        <v>33</v>
      </c>
      <c r="AX112" s="13" t="s">
        <v>80</v>
      </c>
      <c r="AY112" s="246" t="s">
        <v>146</v>
      </c>
    </row>
    <row r="113" s="2" customFormat="1" ht="33" customHeight="1">
      <c r="A113" s="41"/>
      <c r="B113" s="42"/>
      <c r="C113" s="216" t="s">
        <v>168</v>
      </c>
      <c r="D113" s="216" t="s">
        <v>148</v>
      </c>
      <c r="E113" s="217" t="s">
        <v>1070</v>
      </c>
      <c r="F113" s="218" t="s">
        <v>1071</v>
      </c>
      <c r="G113" s="219" t="s">
        <v>195</v>
      </c>
      <c r="H113" s="220">
        <v>172.59800000000001</v>
      </c>
      <c r="I113" s="221"/>
      <c r="J113" s="222">
        <f>ROUND(I113*H113,2)</f>
        <v>0</v>
      </c>
      <c r="K113" s="218" t="s">
        <v>19</v>
      </c>
      <c r="L113" s="47"/>
      <c r="M113" s="223" t="s">
        <v>19</v>
      </c>
      <c r="N113" s="224" t="s">
        <v>44</v>
      </c>
      <c r="O113" s="87"/>
      <c r="P113" s="225">
        <f>O113*H113</f>
        <v>0</v>
      </c>
      <c r="Q113" s="225">
        <v>0</v>
      </c>
      <c r="R113" s="225">
        <f>Q113*H113</f>
        <v>0</v>
      </c>
      <c r="S113" s="225">
        <v>0</v>
      </c>
      <c r="T113" s="226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27" t="s">
        <v>153</v>
      </c>
      <c r="AT113" s="227" t="s">
        <v>148</v>
      </c>
      <c r="AU113" s="227" t="s">
        <v>86</v>
      </c>
      <c r="AY113" s="20" t="s">
        <v>146</v>
      </c>
      <c r="BE113" s="228">
        <f>IF(N113="základní",J113,0)</f>
        <v>0</v>
      </c>
      <c r="BF113" s="228">
        <f>IF(N113="snížená",J113,0)</f>
        <v>0</v>
      </c>
      <c r="BG113" s="228">
        <f>IF(N113="zákl. přenesená",J113,0)</f>
        <v>0</v>
      </c>
      <c r="BH113" s="228">
        <f>IF(N113="sníž. přenesená",J113,0)</f>
        <v>0</v>
      </c>
      <c r="BI113" s="228">
        <f>IF(N113="nulová",J113,0)</f>
        <v>0</v>
      </c>
      <c r="BJ113" s="20" t="s">
        <v>80</v>
      </c>
      <c r="BK113" s="228">
        <f>ROUND(I113*H113,2)</f>
        <v>0</v>
      </c>
      <c r="BL113" s="20" t="s">
        <v>153</v>
      </c>
      <c r="BM113" s="227" t="s">
        <v>1072</v>
      </c>
    </row>
    <row r="114" s="2" customFormat="1">
      <c r="A114" s="41"/>
      <c r="B114" s="42"/>
      <c r="C114" s="43"/>
      <c r="D114" s="229" t="s">
        <v>154</v>
      </c>
      <c r="E114" s="43"/>
      <c r="F114" s="230" t="s">
        <v>1073</v>
      </c>
      <c r="G114" s="43"/>
      <c r="H114" s="43"/>
      <c r="I114" s="231"/>
      <c r="J114" s="43"/>
      <c r="K114" s="43"/>
      <c r="L114" s="47"/>
      <c r="M114" s="232"/>
      <c r="N114" s="233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154</v>
      </c>
      <c r="AU114" s="20" t="s">
        <v>86</v>
      </c>
    </row>
    <row r="115" s="13" customFormat="1">
      <c r="A115" s="13"/>
      <c r="B115" s="236"/>
      <c r="C115" s="237"/>
      <c r="D115" s="229" t="s">
        <v>157</v>
      </c>
      <c r="E115" s="238" t="s">
        <v>19</v>
      </c>
      <c r="F115" s="239" t="s">
        <v>1074</v>
      </c>
      <c r="G115" s="237"/>
      <c r="H115" s="240">
        <v>172.59800000000001</v>
      </c>
      <c r="I115" s="241"/>
      <c r="J115" s="237"/>
      <c r="K115" s="237"/>
      <c r="L115" s="242"/>
      <c r="M115" s="243"/>
      <c r="N115" s="244"/>
      <c r="O115" s="244"/>
      <c r="P115" s="244"/>
      <c r="Q115" s="244"/>
      <c r="R115" s="244"/>
      <c r="S115" s="244"/>
      <c r="T115" s="24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6" t="s">
        <v>157</v>
      </c>
      <c r="AU115" s="246" t="s">
        <v>86</v>
      </c>
      <c r="AV115" s="13" t="s">
        <v>86</v>
      </c>
      <c r="AW115" s="13" t="s">
        <v>33</v>
      </c>
      <c r="AX115" s="13" t="s">
        <v>80</v>
      </c>
      <c r="AY115" s="246" t="s">
        <v>146</v>
      </c>
    </row>
    <row r="116" s="2" customFormat="1" ht="33" customHeight="1">
      <c r="A116" s="41"/>
      <c r="B116" s="42"/>
      <c r="C116" s="216" t="s">
        <v>187</v>
      </c>
      <c r="D116" s="216" t="s">
        <v>148</v>
      </c>
      <c r="E116" s="217" t="s">
        <v>224</v>
      </c>
      <c r="F116" s="218" t="s">
        <v>225</v>
      </c>
      <c r="G116" s="219" t="s">
        <v>195</v>
      </c>
      <c r="H116" s="220">
        <v>86.299000000000007</v>
      </c>
      <c r="I116" s="221"/>
      <c r="J116" s="222">
        <f>ROUND(I116*H116,2)</f>
        <v>0</v>
      </c>
      <c r="K116" s="218" t="s">
        <v>19</v>
      </c>
      <c r="L116" s="47"/>
      <c r="M116" s="223" t="s">
        <v>19</v>
      </c>
      <c r="N116" s="224" t="s">
        <v>44</v>
      </c>
      <c r="O116" s="87"/>
      <c r="P116" s="225">
        <f>O116*H116</f>
        <v>0</v>
      </c>
      <c r="Q116" s="225">
        <v>0</v>
      </c>
      <c r="R116" s="225">
        <f>Q116*H116</f>
        <v>0</v>
      </c>
      <c r="S116" s="225">
        <v>0</v>
      </c>
      <c r="T116" s="226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7" t="s">
        <v>153</v>
      </c>
      <c r="AT116" s="227" t="s">
        <v>148</v>
      </c>
      <c r="AU116" s="227" t="s">
        <v>86</v>
      </c>
      <c r="AY116" s="20" t="s">
        <v>146</v>
      </c>
      <c r="BE116" s="228">
        <f>IF(N116="základní",J116,0)</f>
        <v>0</v>
      </c>
      <c r="BF116" s="228">
        <f>IF(N116="snížená",J116,0)</f>
        <v>0</v>
      </c>
      <c r="BG116" s="228">
        <f>IF(N116="zákl. přenesená",J116,0)</f>
        <v>0</v>
      </c>
      <c r="BH116" s="228">
        <f>IF(N116="sníž. přenesená",J116,0)</f>
        <v>0</v>
      </c>
      <c r="BI116" s="228">
        <f>IF(N116="nulová",J116,0)</f>
        <v>0</v>
      </c>
      <c r="BJ116" s="20" t="s">
        <v>80</v>
      </c>
      <c r="BK116" s="228">
        <f>ROUND(I116*H116,2)</f>
        <v>0</v>
      </c>
      <c r="BL116" s="20" t="s">
        <v>153</v>
      </c>
      <c r="BM116" s="227" t="s">
        <v>1075</v>
      </c>
    </row>
    <row r="117" s="2" customFormat="1">
      <c r="A117" s="41"/>
      <c r="B117" s="42"/>
      <c r="C117" s="43"/>
      <c r="D117" s="229" t="s">
        <v>154</v>
      </c>
      <c r="E117" s="43"/>
      <c r="F117" s="230" t="s">
        <v>1076</v>
      </c>
      <c r="G117" s="43"/>
      <c r="H117" s="43"/>
      <c r="I117" s="231"/>
      <c r="J117" s="43"/>
      <c r="K117" s="43"/>
      <c r="L117" s="47"/>
      <c r="M117" s="232"/>
      <c r="N117" s="233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154</v>
      </c>
      <c r="AU117" s="20" t="s">
        <v>86</v>
      </c>
    </row>
    <row r="118" s="13" customFormat="1">
      <c r="A118" s="13"/>
      <c r="B118" s="236"/>
      <c r="C118" s="237"/>
      <c r="D118" s="229" t="s">
        <v>157</v>
      </c>
      <c r="E118" s="238" t="s">
        <v>19</v>
      </c>
      <c r="F118" s="239" t="s">
        <v>1077</v>
      </c>
      <c r="G118" s="237"/>
      <c r="H118" s="240">
        <v>86.299000000000007</v>
      </c>
      <c r="I118" s="241"/>
      <c r="J118" s="237"/>
      <c r="K118" s="237"/>
      <c r="L118" s="242"/>
      <c r="M118" s="243"/>
      <c r="N118" s="244"/>
      <c r="O118" s="244"/>
      <c r="P118" s="244"/>
      <c r="Q118" s="244"/>
      <c r="R118" s="244"/>
      <c r="S118" s="244"/>
      <c r="T118" s="24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6" t="s">
        <v>157</v>
      </c>
      <c r="AU118" s="246" t="s">
        <v>86</v>
      </c>
      <c r="AV118" s="13" t="s">
        <v>86</v>
      </c>
      <c r="AW118" s="13" t="s">
        <v>33</v>
      </c>
      <c r="AX118" s="13" t="s">
        <v>80</v>
      </c>
      <c r="AY118" s="246" t="s">
        <v>146</v>
      </c>
    </row>
    <row r="119" s="2" customFormat="1" ht="33" customHeight="1">
      <c r="A119" s="41"/>
      <c r="B119" s="42"/>
      <c r="C119" s="216" t="s">
        <v>173</v>
      </c>
      <c r="D119" s="216" t="s">
        <v>148</v>
      </c>
      <c r="E119" s="217" t="s">
        <v>1078</v>
      </c>
      <c r="F119" s="218" t="s">
        <v>1079</v>
      </c>
      <c r="G119" s="219" t="s">
        <v>195</v>
      </c>
      <c r="H119" s="220">
        <v>28.765999999999998</v>
      </c>
      <c r="I119" s="221"/>
      <c r="J119" s="222">
        <f>ROUND(I119*H119,2)</f>
        <v>0</v>
      </c>
      <c r="K119" s="218" t="s">
        <v>19</v>
      </c>
      <c r="L119" s="47"/>
      <c r="M119" s="223" t="s">
        <v>19</v>
      </c>
      <c r="N119" s="224" t="s">
        <v>44</v>
      </c>
      <c r="O119" s="87"/>
      <c r="P119" s="225">
        <f>O119*H119</f>
        <v>0</v>
      </c>
      <c r="Q119" s="225">
        <v>0</v>
      </c>
      <c r="R119" s="225">
        <f>Q119*H119</f>
        <v>0</v>
      </c>
      <c r="S119" s="225">
        <v>0</v>
      </c>
      <c r="T119" s="226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27" t="s">
        <v>153</v>
      </c>
      <c r="AT119" s="227" t="s">
        <v>148</v>
      </c>
      <c r="AU119" s="227" t="s">
        <v>86</v>
      </c>
      <c r="AY119" s="20" t="s">
        <v>146</v>
      </c>
      <c r="BE119" s="228">
        <f>IF(N119="základní",J119,0)</f>
        <v>0</v>
      </c>
      <c r="BF119" s="228">
        <f>IF(N119="snížená",J119,0)</f>
        <v>0</v>
      </c>
      <c r="BG119" s="228">
        <f>IF(N119="zákl. přenesená",J119,0)</f>
        <v>0</v>
      </c>
      <c r="BH119" s="228">
        <f>IF(N119="sníž. přenesená",J119,0)</f>
        <v>0</v>
      </c>
      <c r="BI119" s="228">
        <f>IF(N119="nulová",J119,0)</f>
        <v>0</v>
      </c>
      <c r="BJ119" s="20" t="s">
        <v>80</v>
      </c>
      <c r="BK119" s="228">
        <f>ROUND(I119*H119,2)</f>
        <v>0</v>
      </c>
      <c r="BL119" s="20" t="s">
        <v>153</v>
      </c>
      <c r="BM119" s="227" t="s">
        <v>1080</v>
      </c>
    </row>
    <row r="120" s="2" customFormat="1">
      <c r="A120" s="41"/>
      <c r="B120" s="42"/>
      <c r="C120" s="43"/>
      <c r="D120" s="229" t="s">
        <v>154</v>
      </c>
      <c r="E120" s="43"/>
      <c r="F120" s="230" t="s">
        <v>1081</v>
      </c>
      <c r="G120" s="43"/>
      <c r="H120" s="43"/>
      <c r="I120" s="231"/>
      <c r="J120" s="43"/>
      <c r="K120" s="43"/>
      <c r="L120" s="47"/>
      <c r="M120" s="232"/>
      <c r="N120" s="233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154</v>
      </c>
      <c r="AU120" s="20" t="s">
        <v>86</v>
      </c>
    </row>
    <row r="121" s="13" customFormat="1">
      <c r="A121" s="13"/>
      <c r="B121" s="236"/>
      <c r="C121" s="237"/>
      <c r="D121" s="229" t="s">
        <v>157</v>
      </c>
      <c r="E121" s="238" t="s">
        <v>19</v>
      </c>
      <c r="F121" s="239" t="s">
        <v>1082</v>
      </c>
      <c r="G121" s="237"/>
      <c r="H121" s="240">
        <v>28.765999999999998</v>
      </c>
      <c r="I121" s="241"/>
      <c r="J121" s="237"/>
      <c r="K121" s="237"/>
      <c r="L121" s="242"/>
      <c r="M121" s="243"/>
      <c r="N121" s="244"/>
      <c r="O121" s="244"/>
      <c r="P121" s="244"/>
      <c r="Q121" s="244"/>
      <c r="R121" s="244"/>
      <c r="S121" s="244"/>
      <c r="T121" s="24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6" t="s">
        <v>157</v>
      </c>
      <c r="AU121" s="246" t="s">
        <v>86</v>
      </c>
      <c r="AV121" s="13" t="s">
        <v>86</v>
      </c>
      <c r="AW121" s="13" t="s">
        <v>33</v>
      </c>
      <c r="AX121" s="13" t="s">
        <v>80</v>
      </c>
      <c r="AY121" s="246" t="s">
        <v>146</v>
      </c>
    </row>
    <row r="122" s="2" customFormat="1" ht="21.75" customHeight="1">
      <c r="A122" s="41"/>
      <c r="B122" s="42"/>
      <c r="C122" s="216" t="s">
        <v>199</v>
      </c>
      <c r="D122" s="216" t="s">
        <v>148</v>
      </c>
      <c r="E122" s="217" t="s">
        <v>264</v>
      </c>
      <c r="F122" s="218" t="s">
        <v>265</v>
      </c>
      <c r="G122" s="219" t="s">
        <v>151</v>
      </c>
      <c r="H122" s="220">
        <v>14</v>
      </c>
      <c r="I122" s="221"/>
      <c r="J122" s="222">
        <f>ROUND(I122*H122,2)</f>
        <v>0</v>
      </c>
      <c r="K122" s="218" t="s">
        <v>19</v>
      </c>
      <c r="L122" s="47"/>
      <c r="M122" s="223" t="s">
        <v>19</v>
      </c>
      <c r="N122" s="224" t="s">
        <v>44</v>
      </c>
      <c r="O122" s="87"/>
      <c r="P122" s="225">
        <f>O122*H122</f>
        <v>0</v>
      </c>
      <c r="Q122" s="225">
        <v>0.00083850999999999999</v>
      </c>
      <c r="R122" s="225">
        <f>Q122*H122</f>
        <v>0.01173914</v>
      </c>
      <c r="S122" s="225">
        <v>0</v>
      </c>
      <c r="T122" s="226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27" t="s">
        <v>153</v>
      </c>
      <c r="AT122" s="227" t="s">
        <v>148</v>
      </c>
      <c r="AU122" s="227" t="s">
        <v>86</v>
      </c>
      <c r="AY122" s="20" t="s">
        <v>146</v>
      </c>
      <c r="BE122" s="228">
        <f>IF(N122="základní",J122,0)</f>
        <v>0</v>
      </c>
      <c r="BF122" s="228">
        <f>IF(N122="snížená",J122,0)</f>
        <v>0</v>
      </c>
      <c r="BG122" s="228">
        <f>IF(N122="zákl. přenesená",J122,0)</f>
        <v>0</v>
      </c>
      <c r="BH122" s="228">
        <f>IF(N122="sníž. přenesená",J122,0)</f>
        <v>0</v>
      </c>
      <c r="BI122" s="228">
        <f>IF(N122="nulová",J122,0)</f>
        <v>0</v>
      </c>
      <c r="BJ122" s="20" t="s">
        <v>80</v>
      </c>
      <c r="BK122" s="228">
        <f>ROUND(I122*H122,2)</f>
        <v>0</v>
      </c>
      <c r="BL122" s="20" t="s">
        <v>153</v>
      </c>
      <c r="BM122" s="227" t="s">
        <v>1083</v>
      </c>
    </row>
    <row r="123" s="2" customFormat="1">
      <c r="A123" s="41"/>
      <c r="B123" s="42"/>
      <c r="C123" s="43"/>
      <c r="D123" s="229" t="s">
        <v>154</v>
      </c>
      <c r="E123" s="43"/>
      <c r="F123" s="230" t="s">
        <v>1084</v>
      </c>
      <c r="G123" s="43"/>
      <c r="H123" s="43"/>
      <c r="I123" s="231"/>
      <c r="J123" s="43"/>
      <c r="K123" s="43"/>
      <c r="L123" s="47"/>
      <c r="M123" s="232"/>
      <c r="N123" s="233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154</v>
      </c>
      <c r="AU123" s="20" t="s">
        <v>86</v>
      </c>
    </row>
    <row r="124" s="13" customFormat="1">
      <c r="A124" s="13"/>
      <c r="B124" s="236"/>
      <c r="C124" s="237"/>
      <c r="D124" s="229" t="s">
        <v>157</v>
      </c>
      <c r="E124" s="238" t="s">
        <v>19</v>
      </c>
      <c r="F124" s="239" t="s">
        <v>1085</v>
      </c>
      <c r="G124" s="237"/>
      <c r="H124" s="240">
        <v>14</v>
      </c>
      <c r="I124" s="241"/>
      <c r="J124" s="237"/>
      <c r="K124" s="237"/>
      <c r="L124" s="242"/>
      <c r="M124" s="243"/>
      <c r="N124" s="244"/>
      <c r="O124" s="244"/>
      <c r="P124" s="244"/>
      <c r="Q124" s="244"/>
      <c r="R124" s="244"/>
      <c r="S124" s="244"/>
      <c r="T124" s="24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6" t="s">
        <v>157</v>
      </c>
      <c r="AU124" s="246" t="s">
        <v>86</v>
      </c>
      <c r="AV124" s="13" t="s">
        <v>86</v>
      </c>
      <c r="AW124" s="13" t="s">
        <v>33</v>
      </c>
      <c r="AX124" s="13" t="s">
        <v>80</v>
      </c>
      <c r="AY124" s="246" t="s">
        <v>146</v>
      </c>
    </row>
    <row r="125" s="2" customFormat="1" ht="24.15" customHeight="1">
      <c r="A125" s="41"/>
      <c r="B125" s="42"/>
      <c r="C125" s="216" t="s">
        <v>180</v>
      </c>
      <c r="D125" s="216" t="s">
        <v>148</v>
      </c>
      <c r="E125" s="217" t="s">
        <v>270</v>
      </c>
      <c r="F125" s="218" t="s">
        <v>271</v>
      </c>
      <c r="G125" s="219" t="s">
        <v>151</v>
      </c>
      <c r="H125" s="220">
        <v>14</v>
      </c>
      <c r="I125" s="221"/>
      <c r="J125" s="222">
        <f>ROUND(I125*H125,2)</f>
        <v>0</v>
      </c>
      <c r="K125" s="218" t="s">
        <v>19</v>
      </c>
      <c r="L125" s="47"/>
      <c r="M125" s="223" t="s">
        <v>19</v>
      </c>
      <c r="N125" s="224" t="s">
        <v>44</v>
      </c>
      <c r="O125" s="87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7" t="s">
        <v>153</v>
      </c>
      <c r="AT125" s="227" t="s">
        <v>148</v>
      </c>
      <c r="AU125" s="227" t="s">
        <v>86</v>
      </c>
      <c r="AY125" s="20" t="s">
        <v>146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20" t="s">
        <v>80</v>
      </c>
      <c r="BK125" s="228">
        <f>ROUND(I125*H125,2)</f>
        <v>0</v>
      </c>
      <c r="BL125" s="20" t="s">
        <v>153</v>
      </c>
      <c r="BM125" s="227" t="s">
        <v>1086</v>
      </c>
    </row>
    <row r="126" s="2" customFormat="1">
      <c r="A126" s="41"/>
      <c r="B126" s="42"/>
      <c r="C126" s="43"/>
      <c r="D126" s="229" t="s">
        <v>154</v>
      </c>
      <c r="E126" s="43"/>
      <c r="F126" s="230" t="s">
        <v>1087</v>
      </c>
      <c r="G126" s="43"/>
      <c r="H126" s="43"/>
      <c r="I126" s="231"/>
      <c r="J126" s="43"/>
      <c r="K126" s="43"/>
      <c r="L126" s="47"/>
      <c r="M126" s="232"/>
      <c r="N126" s="233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154</v>
      </c>
      <c r="AU126" s="20" t="s">
        <v>86</v>
      </c>
    </row>
    <row r="127" s="2" customFormat="1" ht="37.8" customHeight="1">
      <c r="A127" s="41"/>
      <c r="B127" s="42"/>
      <c r="C127" s="216" t="s">
        <v>216</v>
      </c>
      <c r="D127" s="216" t="s">
        <v>148</v>
      </c>
      <c r="E127" s="217" t="s">
        <v>276</v>
      </c>
      <c r="F127" s="218" t="s">
        <v>277</v>
      </c>
      <c r="G127" s="219" t="s">
        <v>195</v>
      </c>
      <c r="H127" s="220">
        <v>121.479</v>
      </c>
      <c r="I127" s="221"/>
      <c r="J127" s="222">
        <f>ROUND(I127*H127,2)</f>
        <v>0</v>
      </c>
      <c r="K127" s="218" t="s">
        <v>19</v>
      </c>
      <c r="L127" s="47"/>
      <c r="M127" s="223" t="s">
        <v>19</v>
      </c>
      <c r="N127" s="224" t="s">
        <v>44</v>
      </c>
      <c r="O127" s="87"/>
      <c r="P127" s="225">
        <f>O127*H127</f>
        <v>0</v>
      </c>
      <c r="Q127" s="225">
        <v>0</v>
      </c>
      <c r="R127" s="225">
        <f>Q127*H127</f>
        <v>0</v>
      </c>
      <c r="S127" s="225">
        <v>0</v>
      </c>
      <c r="T127" s="226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27" t="s">
        <v>153</v>
      </c>
      <c r="AT127" s="227" t="s">
        <v>148</v>
      </c>
      <c r="AU127" s="227" t="s">
        <v>86</v>
      </c>
      <c r="AY127" s="20" t="s">
        <v>146</v>
      </c>
      <c r="BE127" s="228">
        <f>IF(N127="základní",J127,0)</f>
        <v>0</v>
      </c>
      <c r="BF127" s="228">
        <f>IF(N127="snížená",J127,0)</f>
        <v>0</v>
      </c>
      <c r="BG127" s="228">
        <f>IF(N127="zákl. přenesená",J127,0)</f>
        <v>0</v>
      </c>
      <c r="BH127" s="228">
        <f>IF(N127="sníž. přenesená",J127,0)</f>
        <v>0</v>
      </c>
      <c r="BI127" s="228">
        <f>IF(N127="nulová",J127,0)</f>
        <v>0</v>
      </c>
      <c r="BJ127" s="20" t="s">
        <v>80</v>
      </c>
      <c r="BK127" s="228">
        <f>ROUND(I127*H127,2)</f>
        <v>0</v>
      </c>
      <c r="BL127" s="20" t="s">
        <v>153</v>
      </c>
      <c r="BM127" s="227" t="s">
        <v>1088</v>
      </c>
    </row>
    <row r="128" s="2" customFormat="1">
      <c r="A128" s="41"/>
      <c r="B128" s="42"/>
      <c r="C128" s="43"/>
      <c r="D128" s="229" t="s">
        <v>154</v>
      </c>
      <c r="E128" s="43"/>
      <c r="F128" s="230" t="s">
        <v>1089</v>
      </c>
      <c r="G128" s="43"/>
      <c r="H128" s="43"/>
      <c r="I128" s="231"/>
      <c r="J128" s="43"/>
      <c r="K128" s="43"/>
      <c r="L128" s="47"/>
      <c r="M128" s="232"/>
      <c r="N128" s="233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154</v>
      </c>
      <c r="AU128" s="20" t="s">
        <v>86</v>
      </c>
    </row>
    <row r="129" s="13" customFormat="1">
      <c r="A129" s="13"/>
      <c r="B129" s="236"/>
      <c r="C129" s="237"/>
      <c r="D129" s="229" t="s">
        <v>157</v>
      </c>
      <c r="E129" s="238" t="s">
        <v>19</v>
      </c>
      <c r="F129" s="239" t="s">
        <v>1090</v>
      </c>
      <c r="G129" s="237"/>
      <c r="H129" s="240">
        <v>121.479</v>
      </c>
      <c r="I129" s="241"/>
      <c r="J129" s="237"/>
      <c r="K129" s="237"/>
      <c r="L129" s="242"/>
      <c r="M129" s="243"/>
      <c r="N129" s="244"/>
      <c r="O129" s="244"/>
      <c r="P129" s="244"/>
      <c r="Q129" s="244"/>
      <c r="R129" s="244"/>
      <c r="S129" s="244"/>
      <c r="T129" s="24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6" t="s">
        <v>157</v>
      </c>
      <c r="AU129" s="246" t="s">
        <v>86</v>
      </c>
      <c r="AV129" s="13" t="s">
        <v>86</v>
      </c>
      <c r="AW129" s="13" t="s">
        <v>33</v>
      </c>
      <c r="AX129" s="13" t="s">
        <v>80</v>
      </c>
      <c r="AY129" s="246" t="s">
        <v>146</v>
      </c>
    </row>
    <row r="130" s="2" customFormat="1" ht="37.8" customHeight="1">
      <c r="A130" s="41"/>
      <c r="B130" s="42"/>
      <c r="C130" s="216" t="s">
        <v>8</v>
      </c>
      <c r="D130" s="216" t="s">
        <v>148</v>
      </c>
      <c r="E130" s="217" t="s">
        <v>298</v>
      </c>
      <c r="F130" s="218" t="s">
        <v>299</v>
      </c>
      <c r="G130" s="219" t="s">
        <v>195</v>
      </c>
      <c r="H130" s="220">
        <v>115.065</v>
      </c>
      <c r="I130" s="221"/>
      <c r="J130" s="222">
        <f>ROUND(I130*H130,2)</f>
        <v>0</v>
      </c>
      <c r="K130" s="218" t="s">
        <v>19</v>
      </c>
      <c r="L130" s="47"/>
      <c r="M130" s="223" t="s">
        <v>19</v>
      </c>
      <c r="N130" s="224" t="s">
        <v>44</v>
      </c>
      <c r="O130" s="87"/>
      <c r="P130" s="225">
        <f>O130*H130</f>
        <v>0</v>
      </c>
      <c r="Q130" s="225">
        <v>0</v>
      </c>
      <c r="R130" s="225">
        <f>Q130*H130</f>
        <v>0</v>
      </c>
      <c r="S130" s="225">
        <v>0</v>
      </c>
      <c r="T130" s="226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7" t="s">
        <v>153</v>
      </c>
      <c r="AT130" s="227" t="s">
        <v>148</v>
      </c>
      <c r="AU130" s="227" t="s">
        <v>86</v>
      </c>
      <c r="AY130" s="20" t="s">
        <v>146</v>
      </c>
      <c r="BE130" s="228">
        <f>IF(N130="základní",J130,0)</f>
        <v>0</v>
      </c>
      <c r="BF130" s="228">
        <f>IF(N130="snížená",J130,0)</f>
        <v>0</v>
      </c>
      <c r="BG130" s="228">
        <f>IF(N130="zákl. přenesená",J130,0)</f>
        <v>0</v>
      </c>
      <c r="BH130" s="228">
        <f>IF(N130="sníž. přenesená",J130,0)</f>
        <v>0</v>
      </c>
      <c r="BI130" s="228">
        <f>IF(N130="nulová",J130,0)</f>
        <v>0</v>
      </c>
      <c r="BJ130" s="20" t="s">
        <v>80</v>
      </c>
      <c r="BK130" s="228">
        <f>ROUND(I130*H130,2)</f>
        <v>0</v>
      </c>
      <c r="BL130" s="20" t="s">
        <v>153</v>
      </c>
      <c r="BM130" s="227" t="s">
        <v>1091</v>
      </c>
    </row>
    <row r="131" s="2" customFormat="1">
      <c r="A131" s="41"/>
      <c r="B131" s="42"/>
      <c r="C131" s="43"/>
      <c r="D131" s="229" t="s">
        <v>154</v>
      </c>
      <c r="E131" s="43"/>
      <c r="F131" s="230" t="s">
        <v>1092</v>
      </c>
      <c r="G131" s="43"/>
      <c r="H131" s="43"/>
      <c r="I131" s="231"/>
      <c r="J131" s="43"/>
      <c r="K131" s="43"/>
      <c r="L131" s="47"/>
      <c r="M131" s="232"/>
      <c r="N131" s="233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154</v>
      </c>
      <c r="AU131" s="20" t="s">
        <v>86</v>
      </c>
    </row>
    <row r="132" s="13" customFormat="1">
      <c r="A132" s="13"/>
      <c r="B132" s="236"/>
      <c r="C132" s="237"/>
      <c r="D132" s="229" t="s">
        <v>157</v>
      </c>
      <c r="E132" s="238" t="s">
        <v>19</v>
      </c>
      <c r="F132" s="239" t="s">
        <v>1093</v>
      </c>
      <c r="G132" s="237"/>
      <c r="H132" s="240">
        <v>115.065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6" t="s">
        <v>157</v>
      </c>
      <c r="AU132" s="246" t="s">
        <v>86</v>
      </c>
      <c r="AV132" s="13" t="s">
        <v>86</v>
      </c>
      <c r="AW132" s="13" t="s">
        <v>33</v>
      </c>
      <c r="AX132" s="13" t="s">
        <v>80</v>
      </c>
      <c r="AY132" s="246" t="s">
        <v>146</v>
      </c>
    </row>
    <row r="133" s="2" customFormat="1" ht="24.15" customHeight="1">
      <c r="A133" s="41"/>
      <c r="B133" s="42"/>
      <c r="C133" s="216" t="s">
        <v>231</v>
      </c>
      <c r="D133" s="216" t="s">
        <v>148</v>
      </c>
      <c r="E133" s="217" t="s">
        <v>1094</v>
      </c>
      <c r="F133" s="218" t="s">
        <v>1095</v>
      </c>
      <c r="G133" s="219" t="s">
        <v>195</v>
      </c>
      <c r="H133" s="220">
        <v>121.479</v>
      </c>
      <c r="I133" s="221"/>
      <c r="J133" s="222">
        <f>ROUND(I133*H133,2)</f>
        <v>0</v>
      </c>
      <c r="K133" s="218" t="s">
        <v>19</v>
      </c>
      <c r="L133" s="47"/>
      <c r="M133" s="223" t="s">
        <v>19</v>
      </c>
      <c r="N133" s="224" t="s">
        <v>44</v>
      </c>
      <c r="O133" s="87"/>
      <c r="P133" s="225">
        <f>O133*H133</f>
        <v>0</v>
      </c>
      <c r="Q133" s="225">
        <v>0</v>
      </c>
      <c r="R133" s="225">
        <f>Q133*H133</f>
        <v>0</v>
      </c>
      <c r="S133" s="225">
        <v>0</v>
      </c>
      <c r="T133" s="226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27" t="s">
        <v>153</v>
      </c>
      <c r="AT133" s="227" t="s">
        <v>148</v>
      </c>
      <c r="AU133" s="227" t="s">
        <v>86</v>
      </c>
      <c r="AY133" s="20" t="s">
        <v>146</v>
      </c>
      <c r="BE133" s="228">
        <f>IF(N133="základní",J133,0)</f>
        <v>0</v>
      </c>
      <c r="BF133" s="228">
        <f>IF(N133="snížená",J133,0)</f>
        <v>0</v>
      </c>
      <c r="BG133" s="228">
        <f>IF(N133="zákl. přenesená",J133,0)</f>
        <v>0</v>
      </c>
      <c r="BH133" s="228">
        <f>IF(N133="sníž. přenesená",J133,0)</f>
        <v>0</v>
      </c>
      <c r="BI133" s="228">
        <f>IF(N133="nulová",J133,0)</f>
        <v>0</v>
      </c>
      <c r="BJ133" s="20" t="s">
        <v>80</v>
      </c>
      <c r="BK133" s="228">
        <f>ROUND(I133*H133,2)</f>
        <v>0</v>
      </c>
      <c r="BL133" s="20" t="s">
        <v>153</v>
      </c>
      <c r="BM133" s="227" t="s">
        <v>1096</v>
      </c>
    </row>
    <row r="134" s="2" customFormat="1">
      <c r="A134" s="41"/>
      <c r="B134" s="42"/>
      <c r="C134" s="43"/>
      <c r="D134" s="229" t="s">
        <v>154</v>
      </c>
      <c r="E134" s="43"/>
      <c r="F134" s="230" t="s">
        <v>1097</v>
      </c>
      <c r="G134" s="43"/>
      <c r="H134" s="43"/>
      <c r="I134" s="231"/>
      <c r="J134" s="43"/>
      <c r="K134" s="43"/>
      <c r="L134" s="47"/>
      <c r="M134" s="232"/>
      <c r="N134" s="233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154</v>
      </c>
      <c r="AU134" s="20" t="s">
        <v>86</v>
      </c>
    </row>
    <row r="135" s="2" customFormat="1" ht="24.15" customHeight="1">
      <c r="A135" s="41"/>
      <c r="B135" s="42"/>
      <c r="C135" s="216" t="s">
        <v>190</v>
      </c>
      <c r="D135" s="216" t="s">
        <v>148</v>
      </c>
      <c r="E135" s="217" t="s">
        <v>1098</v>
      </c>
      <c r="F135" s="218" t="s">
        <v>1099</v>
      </c>
      <c r="G135" s="219" t="s">
        <v>195</v>
      </c>
      <c r="H135" s="220">
        <v>115.065</v>
      </c>
      <c r="I135" s="221"/>
      <c r="J135" s="222">
        <f>ROUND(I135*H135,2)</f>
        <v>0</v>
      </c>
      <c r="K135" s="218" t="s">
        <v>19</v>
      </c>
      <c r="L135" s="47"/>
      <c r="M135" s="223" t="s">
        <v>19</v>
      </c>
      <c r="N135" s="224" t="s">
        <v>44</v>
      </c>
      <c r="O135" s="87"/>
      <c r="P135" s="225">
        <f>O135*H135</f>
        <v>0</v>
      </c>
      <c r="Q135" s="225">
        <v>0</v>
      </c>
      <c r="R135" s="225">
        <f>Q135*H135</f>
        <v>0</v>
      </c>
      <c r="S135" s="225">
        <v>0</v>
      </c>
      <c r="T135" s="226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27" t="s">
        <v>153</v>
      </c>
      <c r="AT135" s="227" t="s">
        <v>148</v>
      </c>
      <c r="AU135" s="227" t="s">
        <v>86</v>
      </c>
      <c r="AY135" s="20" t="s">
        <v>146</v>
      </c>
      <c r="BE135" s="228">
        <f>IF(N135="základní",J135,0)</f>
        <v>0</v>
      </c>
      <c r="BF135" s="228">
        <f>IF(N135="snížená",J135,0)</f>
        <v>0</v>
      </c>
      <c r="BG135" s="228">
        <f>IF(N135="zákl. přenesená",J135,0)</f>
        <v>0</v>
      </c>
      <c r="BH135" s="228">
        <f>IF(N135="sníž. přenesená",J135,0)</f>
        <v>0</v>
      </c>
      <c r="BI135" s="228">
        <f>IF(N135="nulová",J135,0)</f>
        <v>0</v>
      </c>
      <c r="BJ135" s="20" t="s">
        <v>80</v>
      </c>
      <c r="BK135" s="228">
        <f>ROUND(I135*H135,2)</f>
        <v>0</v>
      </c>
      <c r="BL135" s="20" t="s">
        <v>153</v>
      </c>
      <c r="BM135" s="227" t="s">
        <v>1100</v>
      </c>
    </row>
    <row r="136" s="2" customFormat="1">
      <c r="A136" s="41"/>
      <c r="B136" s="42"/>
      <c r="C136" s="43"/>
      <c r="D136" s="229" t="s">
        <v>154</v>
      </c>
      <c r="E136" s="43"/>
      <c r="F136" s="230" t="s">
        <v>1101</v>
      </c>
      <c r="G136" s="43"/>
      <c r="H136" s="43"/>
      <c r="I136" s="231"/>
      <c r="J136" s="43"/>
      <c r="K136" s="43"/>
      <c r="L136" s="47"/>
      <c r="M136" s="232"/>
      <c r="N136" s="233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154</v>
      </c>
      <c r="AU136" s="20" t="s">
        <v>86</v>
      </c>
    </row>
    <row r="137" s="2" customFormat="1" ht="24.15" customHeight="1">
      <c r="A137" s="41"/>
      <c r="B137" s="42"/>
      <c r="C137" s="216" t="s">
        <v>249</v>
      </c>
      <c r="D137" s="216" t="s">
        <v>148</v>
      </c>
      <c r="E137" s="217" t="s">
        <v>336</v>
      </c>
      <c r="F137" s="218" t="s">
        <v>337</v>
      </c>
      <c r="G137" s="219" t="s">
        <v>328</v>
      </c>
      <c r="H137" s="220">
        <v>473.08800000000002</v>
      </c>
      <c r="I137" s="221"/>
      <c r="J137" s="222">
        <f>ROUND(I137*H137,2)</f>
        <v>0</v>
      </c>
      <c r="K137" s="218" t="s">
        <v>19</v>
      </c>
      <c r="L137" s="47"/>
      <c r="M137" s="223" t="s">
        <v>19</v>
      </c>
      <c r="N137" s="224" t="s">
        <v>44</v>
      </c>
      <c r="O137" s="87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27" t="s">
        <v>153</v>
      </c>
      <c r="AT137" s="227" t="s">
        <v>148</v>
      </c>
      <c r="AU137" s="227" t="s">
        <v>86</v>
      </c>
      <c r="AY137" s="20" t="s">
        <v>146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20" t="s">
        <v>80</v>
      </c>
      <c r="BK137" s="228">
        <f>ROUND(I137*H137,2)</f>
        <v>0</v>
      </c>
      <c r="BL137" s="20" t="s">
        <v>153</v>
      </c>
      <c r="BM137" s="227" t="s">
        <v>1102</v>
      </c>
    </row>
    <row r="138" s="2" customFormat="1">
      <c r="A138" s="41"/>
      <c r="B138" s="42"/>
      <c r="C138" s="43"/>
      <c r="D138" s="229" t="s">
        <v>154</v>
      </c>
      <c r="E138" s="43"/>
      <c r="F138" s="230" t="s">
        <v>1103</v>
      </c>
      <c r="G138" s="43"/>
      <c r="H138" s="43"/>
      <c r="I138" s="231"/>
      <c r="J138" s="43"/>
      <c r="K138" s="43"/>
      <c r="L138" s="47"/>
      <c r="M138" s="232"/>
      <c r="N138" s="233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154</v>
      </c>
      <c r="AU138" s="20" t="s">
        <v>86</v>
      </c>
    </row>
    <row r="139" s="13" customFormat="1">
      <c r="A139" s="13"/>
      <c r="B139" s="236"/>
      <c r="C139" s="237"/>
      <c r="D139" s="229" t="s">
        <v>157</v>
      </c>
      <c r="E139" s="238" t="s">
        <v>19</v>
      </c>
      <c r="F139" s="239" t="s">
        <v>1104</v>
      </c>
      <c r="G139" s="237"/>
      <c r="H139" s="240">
        <v>473.08800000000002</v>
      </c>
      <c r="I139" s="241"/>
      <c r="J139" s="237"/>
      <c r="K139" s="237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157</v>
      </c>
      <c r="AU139" s="246" t="s">
        <v>86</v>
      </c>
      <c r="AV139" s="13" t="s">
        <v>86</v>
      </c>
      <c r="AW139" s="13" t="s">
        <v>33</v>
      </c>
      <c r="AX139" s="13" t="s">
        <v>80</v>
      </c>
      <c r="AY139" s="246" t="s">
        <v>146</v>
      </c>
    </row>
    <row r="140" s="2" customFormat="1" ht="16.5" customHeight="1">
      <c r="A140" s="41"/>
      <c r="B140" s="42"/>
      <c r="C140" s="216" t="s">
        <v>196</v>
      </c>
      <c r="D140" s="216" t="s">
        <v>148</v>
      </c>
      <c r="E140" s="217" t="s">
        <v>1105</v>
      </c>
      <c r="F140" s="218" t="s">
        <v>1106</v>
      </c>
      <c r="G140" s="219" t="s">
        <v>195</v>
      </c>
      <c r="H140" s="220">
        <v>236.54400000000001</v>
      </c>
      <c r="I140" s="221"/>
      <c r="J140" s="222">
        <f>ROUND(I140*H140,2)</f>
        <v>0</v>
      </c>
      <c r="K140" s="218" t="s">
        <v>19</v>
      </c>
      <c r="L140" s="47"/>
      <c r="M140" s="223" t="s">
        <v>19</v>
      </c>
      <c r="N140" s="224" t="s">
        <v>44</v>
      </c>
      <c r="O140" s="87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27" t="s">
        <v>153</v>
      </c>
      <c r="AT140" s="227" t="s">
        <v>148</v>
      </c>
      <c r="AU140" s="227" t="s">
        <v>86</v>
      </c>
      <c r="AY140" s="20" t="s">
        <v>146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20" t="s">
        <v>80</v>
      </c>
      <c r="BK140" s="228">
        <f>ROUND(I140*H140,2)</f>
        <v>0</v>
      </c>
      <c r="BL140" s="20" t="s">
        <v>153</v>
      </c>
      <c r="BM140" s="227" t="s">
        <v>1107</v>
      </c>
    </row>
    <row r="141" s="2" customFormat="1">
      <c r="A141" s="41"/>
      <c r="B141" s="42"/>
      <c r="C141" s="43"/>
      <c r="D141" s="229" t="s">
        <v>154</v>
      </c>
      <c r="E141" s="43"/>
      <c r="F141" s="230" t="s">
        <v>1108</v>
      </c>
      <c r="G141" s="43"/>
      <c r="H141" s="43"/>
      <c r="I141" s="231"/>
      <c r="J141" s="43"/>
      <c r="K141" s="43"/>
      <c r="L141" s="47"/>
      <c r="M141" s="232"/>
      <c r="N141" s="233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154</v>
      </c>
      <c r="AU141" s="20" t="s">
        <v>86</v>
      </c>
    </row>
    <row r="142" s="13" customFormat="1">
      <c r="A142" s="13"/>
      <c r="B142" s="236"/>
      <c r="C142" s="237"/>
      <c r="D142" s="229" t="s">
        <v>157</v>
      </c>
      <c r="E142" s="238" t="s">
        <v>19</v>
      </c>
      <c r="F142" s="239" t="s">
        <v>1109</v>
      </c>
      <c r="G142" s="237"/>
      <c r="H142" s="240">
        <v>236.54400000000001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157</v>
      </c>
      <c r="AU142" s="246" t="s">
        <v>86</v>
      </c>
      <c r="AV142" s="13" t="s">
        <v>86</v>
      </c>
      <c r="AW142" s="13" t="s">
        <v>33</v>
      </c>
      <c r="AX142" s="13" t="s">
        <v>80</v>
      </c>
      <c r="AY142" s="246" t="s">
        <v>146</v>
      </c>
    </row>
    <row r="143" s="2" customFormat="1" ht="16.5" customHeight="1">
      <c r="A143" s="41"/>
      <c r="B143" s="42"/>
      <c r="C143" s="216" t="s">
        <v>263</v>
      </c>
      <c r="D143" s="216" t="s">
        <v>148</v>
      </c>
      <c r="E143" s="217" t="s">
        <v>1110</v>
      </c>
      <c r="F143" s="218" t="s">
        <v>1111</v>
      </c>
      <c r="G143" s="219" t="s">
        <v>195</v>
      </c>
      <c r="H143" s="220">
        <v>236.54400000000001</v>
      </c>
      <c r="I143" s="221"/>
      <c r="J143" s="222">
        <f>ROUND(I143*H143,2)</f>
        <v>0</v>
      </c>
      <c r="K143" s="218" t="s">
        <v>19</v>
      </c>
      <c r="L143" s="47"/>
      <c r="M143" s="223" t="s">
        <v>19</v>
      </c>
      <c r="N143" s="224" t="s">
        <v>44</v>
      </c>
      <c r="O143" s="87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27" t="s">
        <v>153</v>
      </c>
      <c r="AT143" s="227" t="s">
        <v>148</v>
      </c>
      <c r="AU143" s="227" t="s">
        <v>86</v>
      </c>
      <c r="AY143" s="20" t="s">
        <v>146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20" t="s">
        <v>80</v>
      </c>
      <c r="BK143" s="228">
        <f>ROUND(I143*H143,2)</f>
        <v>0</v>
      </c>
      <c r="BL143" s="20" t="s">
        <v>153</v>
      </c>
      <c r="BM143" s="227" t="s">
        <v>1112</v>
      </c>
    </row>
    <row r="144" s="2" customFormat="1">
      <c r="A144" s="41"/>
      <c r="B144" s="42"/>
      <c r="C144" s="43"/>
      <c r="D144" s="229" t="s">
        <v>154</v>
      </c>
      <c r="E144" s="43"/>
      <c r="F144" s="230" t="s">
        <v>1113</v>
      </c>
      <c r="G144" s="43"/>
      <c r="H144" s="43"/>
      <c r="I144" s="231"/>
      <c r="J144" s="43"/>
      <c r="K144" s="43"/>
      <c r="L144" s="47"/>
      <c r="M144" s="232"/>
      <c r="N144" s="233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154</v>
      </c>
      <c r="AU144" s="20" t="s">
        <v>86</v>
      </c>
    </row>
    <row r="145" s="2" customFormat="1" ht="24.15" customHeight="1">
      <c r="A145" s="41"/>
      <c r="B145" s="42"/>
      <c r="C145" s="216" t="s">
        <v>202</v>
      </c>
      <c r="D145" s="216" t="s">
        <v>148</v>
      </c>
      <c r="E145" s="217" t="s">
        <v>1114</v>
      </c>
      <c r="F145" s="218" t="s">
        <v>1115</v>
      </c>
      <c r="G145" s="219" t="s">
        <v>195</v>
      </c>
      <c r="H145" s="220">
        <v>338.78300000000002</v>
      </c>
      <c r="I145" s="221"/>
      <c r="J145" s="222">
        <f>ROUND(I145*H145,2)</f>
        <v>0</v>
      </c>
      <c r="K145" s="218" t="s">
        <v>19</v>
      </c>
      <c r="L145" s="47"/>
      <c r="M145" s="223" t="s">
        <v>19</v>
      </c>
      <c r="N145" s="224" t="s">
        <v>44</v>
      </c>
      <c r="O145" s="87"/>
      <c r="P145" s="225">
        <f>O145*H145</f>
        <v>0</v>
      </c>
      <c r="Q145" s="225">
        <v>0</v>
      </c>
      <c r="R145" s="225">
        <f>Q145*H145</f>
        <v>0</v>
      </c>
      <c r="S145" s="225">
        <v>0</v>
      </c>
      <c r="T145" s="226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7" t="s">
        <v>153</v>
      </c>
      <c r="AT145" s="227" t="s">
        <v>148</v>
      </c>
      <c r="AU145" s="227" t="s">
        <v>86</v>
      </c>
      <c r="AY145" s="20" t="s">
        <v>146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20" t="s">
        <v>80</v>
      </c>
      <c r="BK145" s="228">
        <f>ROUND(I145*H145,2)</f>
        <v>0</v>
      </c>
      <c r="BL145" s="20" t="s">
        <v>153</v>
      </c>
      <c r="BM145" s="227" t="s">
        <v>1116</v>
      </c>
    </row>
    <row r="146" s="2" customFormat="1">
      <c r="A146" s="41"/>
      <c r="B146" s="42"/>
      <c r="C146" s="43"/>
      <c r="D146" s="229" t="s">
        <v>154</v>
      </c>
      <c r="E146" s="43"/>
      <c r="F146" s="230" t="s">
        <v>1117</v>
      </c>
      <c r="G146" s="43"/>
      <c r="H146" s="43"/>
      <c r="I146" s="231"/>
      <c r="J146" s="43"/>
      <c r="K146" s="43"/>
      <c r="L146" s="47"/>
      <c r="M146" s="232"/>
      <c r="N146" s="233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154</v>
      </c>
      <c r="AU146" s="20" t="s">
        <v>86</v>
      </c>
    </row>
    <row r="147" s="13" customFormat="1">
      <c r="A147" s="13"/>
      <c r="B147" s="236"/>
      <c r="C147" s="237"/>
      <c r="D147" s="229" t="s">
        <v>157</v>
      </c>
      <c r="E147" s="238" t="s">
        <v>19</v>
      </c>
      <c r="F147" s="239" t="s">
        <v>1118</v>
      </c>
      <c r="G147" s="237"/>
      <c r="H147" s="240">
        <v>338.78300000000002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157</v>
      </c>
      <c r="AU147" s="246" t="s">
        <v>86</v>
      </c>
      <c r="AV147" s="13" t="s">
        <v>86</v>
      </c>
      <c r="AW147" s="13" t="s">
        <v>33</v>
      </c>
      <c r="AX147" s="13" t="s">
        <v>80</v>
      </c>
      <c r="AY147" s="246" t="s">
        <v>146</v>
      </c>
    </row>
    <row r="148" s="2" customFormat="1" ht="24.15" customHeight="1">
      <c r="A148" s="41"/>
      <c r="B148" s="42"/>
      <c r="C148" s="216" t="s">
        <v>275</v>
      </c>
      <c r="D148" s="216" t="s">
        <v>148</v>
      </c>
      <c r="E148" s="217" t="s">
        <v>1119</v>
      </c>
      <c r="F148" s="218" t="s">
        <v>1120</v>
      </c>
      <c r="G148" s="219" t="s">
        <v>195</v>
      </c>
      <c r="H148" s="220">
        <v>194.304</v>
      </c>
      <c r="I148" s="221"/>
      <c r="J148" s="222">
        <f>ROUND(I148*H148,2)</f>
        <v>0</v>
      </c>
      <c r="K148" s="218" t="s">
        <v>19</v>
      </c>
      <c r="L148" s="47"/>
      <c r="M148" s="223" t="s">
        <v>19</v>
      </c>
      <c r="N148" s="224" t="s">
        <v>44</v>
      </c>
      <c r="O148" s="87"/>
      <c r="P148" s="225">
        <f>O148*H148</f>
        <v>0</v>
      </c>
      <c r="Q148" s="225">
        <v>0</v>
      </c>
      <c r="R148" s="225">
        <f>Q148*H148</f>
        <v>0</v>
      </c>
      <c r="S148" s="225">
        <v>0</v>
      </c>
      <c r="T148" s="226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7" t="s">
        <v>153</v>
      </c>
      <c r="AT148" s="227" t="s">
        <v>148</v>
      </c>
      <c r="AU148" s="227" t="s">
        <v>86</v>
      </c>
      <c r="AY148" s="20" t="s">
        <v>146</v>
      </c>
      <c r="BE148" s="228">
        <f>IF(N148="základní",J148,0)</f>
        <v>0</v>
      </c>
      <c r="BF148" s="228">
        <f>IF(N148="snížená",J148,0)</f>
        <v>0</v>
      </c>
      <c r="BG148" s="228">
        <f>IF(N148="zákl. přenesená",J148,0)</f>
        <v>0</v>
      </c>
      <c r="BH148" s="228">
        <f>IF(N148="sníž. přenesená",J148,0)</f>
        <v>0</v>
      </c>
      <c r="BI148" s="228">
        <f>IF(N148="nulová",J148,0)</f>
        <v>0</v>
      </c>
      <c r="BJ148" s="20" t="s">
        <v>80</v>
      </c>
      <c r="BK148" s="228">
        <f>ROUND(I148*H148,2)</f>
        <v>0</v>
      </c>
      <c r="BL148" s="20" t="s">
        <v>153</v>
      </c>
      <c r="BM148" s="227" t="s">
        <v>1121</v>
      </c>
    </row>
    <row r="149" s="2" customFormat="1">
      <c r="A149" s="41"/>
      <c r="B149" s="42"/>
      <c r="C149" s="43"/>
      <c r="D149" s="229" t="s">
        <v>154</v>
      </c>
      <c r="E149" s="43"/>
      <c r="F149" s="230" t="s">
        <v>1122</v>
      </c>
      <c r="G149" s="43"/>
      <c r="H149" s="43"/>
      <c r="I149" s="231"/>
      <c r="J149" s="43"/>
      <c r="K149" s="43"/>
      <c r="L149" s="47"/>
      <c r="M149" s="232"/>
      <c r="N149" s="233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154</v>
      </c>
      <c r="AU149" s="20" t="s">
        <v>86</v>
      </c>
    </row>
    <row r="150" s="13" customFormat="1">
      <c r="A150" s="13"/>
      <c r="B150" s="236"/>
      <c r="C150" s="237"/>
      <c r="D150" s="229" t="s">
        <v>157</v>
      </c>
      <c r="E150" s="238" t="s">
        <v>19</v>
      </c>
      <c r="F150" s="239" t="s">
        <v>1123</v>
      </c>
      <c r="G150" s="237"/>
      <c r="H150" s="240">
        <v>194.304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157</v>
      </c>
      <c r="AU150" s="246" t="s">
        <v>86</v>
      </c>
      <c r="AV150" s="13" t="s">
        <v>86</v>
      </c>
      <c r="AW150" s="13" t="s">
        <v>33</v>
      </c>
      <c r="AX150" s="13" t="s">
        <v>80</v>
      </c>
      <c r="AY150" s="246" t="s">
        <v>146</v>
      </c>
    </row>
    <row r="151" s="2" customFormat="1" ht="16.5" customHeight="1">
      <c r="A151" s="41"/>
      <c r="B151" s="42"/>
      <c r="C151" s="279" t="s">
        <v>210</v>
      </c>
      <c r="D151" s="279" t="s">
        <v>325</v>
      </c>
      <c r="E151" s="280" t="s">
        <v>1124</v>
      </c>
      <c r="F151" s="281" t="s">
        <v>1125</v>
      </c>
      <c r="G151" s="282" t="s">
        <v>328</v>
      </c>
      <c r="H151" s="283">
        <v>388.608</v>
      </c>
      <c r="I151" s="284"/>
      <c r="J151" s="285">
        <f>ROUND(I151*H151,2)</f>
        <v>0</v>
      </c>
      <c r="K151" s="281" t="s">
        <v>19</v>
      </c>
      <c r="L151" s="286"/>
      <c r="M151" s="287" t="s">
        <v>19</v>
      </c>
      <c r="N151" s="288" t="s">
        <v>44</v>
      </c>
      <c r="O151" s="87"/>
      <c r="P151" s="225">
        <f>O151*H151</f>
        <v>0</v>
      </c>
      <c r="Q151" s="225">
        <v>1</v>
      </c>
      <c r="R151" s="225">
        <f>Q151*H151</f>
        <v>388.608</v>
      </c>
      <c r="S151" s="225">
        <v>0</v>
      </c>
      <c r="T151" s="226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27" t="s">
        <v>173</v>
      </c>
      <c r="AT151" s="227" t="s">
        <v>325</v>
      </c>
      <c r="AU151" s="227" t="s">
        <v>86</v>
      </c>
      <c r="AY151" s="20" t="s">
        <v>146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20" t="s">
        <v>80</v>
      </c>
      <c r="BK151" s="228">
        <f>ROUND(I151*H151,2)</f>
        <v>0</v>
      </c>
      <c r="BL151" s="20" t="s">
        <v>153</v>
      </c>
      <c r="BM151" s="227" t="s">
        <v>1126</v>
      </c>
    </row>
    <row r="152" s="2" customFormat="1">
      <c r="A152" s="41"/>
      <c r="B152" s="42"/>
      <c r="C152" s="43"/>
      <c r="D152" s="229" t="s">
        <v>154</v>
      </c>
      <c r="E152" s="43"/>
      <c r="F152" s="230" t="s">
        <v>1125</v>
      </c>
      <c r="G152" s="43"/>
      <c r="H152" s="43"/>
      <c r="I152" s="231"/>
      <c r="J152" s="43"/>
      <c r="K152" s="43"/>
      <c r="L152" s="47"/>
      <c r="M152" s="232"/>
      <c r="N152" s="233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154</v>
      </c>
      <c r="AU152" s="20" t="s">
        <v>86</v>
      </c>
    </row>
    <row r="153" s="13" customFormat="1">
      <c r="A153" s="13"/>
      <c r="B153" s="236"/>
      <c r="C153" s="237"/>
      <c r="D153" s="229" t="s">
        <v>157</v>
      </c>
      <c r="E153" s="238" t="s">
        <v>19</v>
      </c>
      <c r="F153" s="239" t="s">
        <v>1127</v>
      </c>
      <c r="G153" s="237"/>
      <c r="H153" s="240">
        <v>388.608</v>
      </c>
      <c r="I153" s="241"/>
      <c r="J153" s="237"/>
      <c r="K153" s="237"/>
      <c r="L153" s="242"/>
      <c r="M153" s="243"/>
      <c r="N153" s="244"/>
      <c r="O153" s="244"/>
      <c r="P153" s="244"/>
      <c r="Q153" s="244"/>
      <c r="R153" s="244"/>
      <c r="S153" s="244"/>
      <c r="T153" s="24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6" t="s">
        <v>157</v>
      </c>
      <c r="AU153" s="246" t="s">
        <v>86</v>
      </c>
      <c r="AV153" s="13" t="s">
        <v>86</v>
      </c>
      <c r="AW153" s="13" t="s">
        <v>33</v>
      </c>
      <c r="AX153" s="13" t="s">
        <v>80</v>
      </c>
      <c r="AY153" s="246" t="s">
        <v>146</v>
      </c>
    </row>
    <row r="154" s="12" customFormat="1" ht="22.8" customHeight="1">
      <c r="A154" s="12"/>
      <c r="B154" s="200"/>
      <c r="C154" s="201"/>
      <c r="D154" s="202" t="s">
        <v>72</v>
      </c>
      <c r="E154" s="214" t="s">
        <v>153</v>
      </c>
      <c r="F154" s="214" t="s">
        <v>469</v>
      </c>
      <c r="G154" s="201"/>
      <c r="H154" s="201"/>
      <c r="I154" s="204"/>
      <c r="J154" s="215">
        <f>BK154</f>
        <v>0</v>
      </c>
      <c r="K154" s="201"/>
      <c r="L154" s="206"/>
      <c r="M154" s="207"/>
      <c r="N154" s="208"/>
      <c r="O154" s="208"/>
      <c r="P154" s="209">
        <f>SUM(P155:P163)</f>
        <v>0</v>
      </c>
      <c r="Q154" s="208"/>
      <c r="R154" s="209">
        <f>SUM(R155:R163)</f>
        <v>0.030684671999999996</v>
      </c>
      <c r="S154" s="208"/>
      <c r="T154" s="210">
        <f>SUM(T155:T163)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1" t="s">
        <v>80</v>
      </c>
      <c r="AT154" s="212" t="s">
        <v>72</v>
      </c>
      <c r="AU154" s="212" t="s">
        <v>80</v>
      </c>
      <c r="AY154" s="211" t="s">
        <v>146</v>
      </c>
      <c r="BK154" s="213">
        <f>SUM(BK155:BK163)</f>
        <v>0</v>
      </c>
    </row>
    <row r="155" s="2" customFormat="1" ht="24.15" customHeight="1">
      <c r="A155" s="41"/>
      <c r="B155" s="42"/>
      <c r="C155" s="216" t="s">
        <v>7</v>
      </c>
      <c r="D155" s="216" t="s">
        <v>148</v>
      </c>
      <c r="E155" s="217" t="s">
        <v>482</v>
      </c>
      <c r="F155" s="218" t="s">
        <v>483</v>
      </c>
      <c r="G155" s="219" t="s">
        <v>195</v>
      </c>
      <c r="H155" s="220">
        <v>42.240000000000002</v>
      </c>
      <c r="I155" s="221"/>
      <c r="J155" s="222">
        <f>ROUND(I155*H155,2)</f>
        <v>0</v>
      </c>
      <c r="K155" s="218" t="s">
        <v>19</v>
      </c>
      <c r="L155" s="47"/>
      <c r="M155" s="223" t="s">
        <v>19</v>
      </c>
      <c r="N155" s="224" t="s">
        <v>44</v>
      </c>
      <c r="O155" s="87"/>
      <c r="P155" s="225">
        <f>O155*H155</f>
        <v>0</v>
      </c>
      <c r="Q155" s="225">
        <v>0</v>
      </c>
      <c r="R155" s="225">
        <f>Q155*H155</f>
        <v>0</v>
      </c>
      <c r="S155" s="225">
        <v>0</v>
      </c>
      <c r="T155" s="226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27" t="s">
        <v>153</v>
      </c>
      <c r="AT155" s="227" t="s">
        <v>148</v>
      </c>
      <c r="AU155" s="227" t="s">
        <v>86</v>
      </c>
      <c r="AY155" s="20" t="s">
        <v>146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20" t="s">
        <v>80</v>
      </c>
      <c r="BK155" s="228">
        <f>ROUND(I155*H155,2)</f>
        <v>0</v>
      </c>
      <c r="BL155" s="20" t="s">
        <v>153</v>
      </c>
      <c r="BM155" s="227" t="s">
        <v>1128</v>
      </c>
    </row>
    <row r="156" s="2" customFormat="1">
      <c r="A156" s="41"/>
      <c r="B156" s="42"/>
      <c r="C156" s="43"/>
      <c r="D156" s="229" t="s">
        <v>154</v>
      </c>
      <c r="E156" s="43"/>
      <c r="F156" s="230" t="s">
        <v>1129</v>
      </c>
      <c r="G156" s="43"/>
      <c r="H156" s="43"/>
      <c r="I156" s="231"/>
      <c r="J156" s="43"/>
      <c r="K156" s="43"/>
      <c r="L156" s="47"/>
      <c r="M156" s="232"/>
      <c r="N156" s="233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154</v>
      </c>
      <c r="AU156" s="20" t="s">
        <v>86</v>
      </c>
    </row>
    <row r="157" s="13" customFormat="1">
      <c r="A157" s="13"/>
      <c r="B157" s="236"/>
      <c r="C157" s="237"/>
      <c r="D157" s="229" t="s">
        <v>157</v>
      </c>
      <c r="E157" s="238" t="s">
        <v>19</v>
      </c>
      <c r="F157" s="239" t="s">
        <v>1130</v>
      </c>
      <c r="G157" s="237"/>
      <c r="H157" s="240">
        <v>42.240000000000002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157</v>
      </c>
      <c r="AU157" s="246" t="s">
        <v>86</v>
      </c>
      <c r="AV157" s="13" t="s">
        <v>86</v>
      </c>
      <c r="AW157" s="13" t="s">
        <v>33</v>
      </c>
      <c r="AX157" s="13" t="s">
        <v>80</v>
      </c>
      <c r="AY157" s="246" t="s">
        <v>146</v>
      </c>
    </row>
    <row r="158" s="2" customFormat="1" ht="24.15" customHeight="1">
      <c r="A158" s="41"/>
      <c r="B158" s="42"/>
      <c r="C158" s="216" t="s">
        <v>219</v>
      </c>
      <c r="D158" s="216" t="s">
        <v>148</v>
      </c>
      <c r="E158" s="217" t="s">
        <v>1131</v>
      </c>
      <c r="F158" s="218" t="s">
        <v>1132</v>
      </c>
      <c r="G158" s="219" t="s">
        <v>195</v>
      </c>
      <c r="H158" s="220">
        <v>0.59999999999999998</v>
      </c>
      <c r="I158" s="221"/>
      <c r="J158" s="222">
        <f>ROUND(I158*H158,2)</f>
        <v>0</v>
      </c>
      <c r="K158" s="218" t="s">
        <v>19</v>
      </c>
      <c r="L158" s="47"/>
      <c r="M158" s="223" t="s">
        <v>19</v>
      </c>
      <c r="N158" s="224" t="s">
        <v>44</v>
      </c>
      <c r="O158" s="87"/>
      <c r="P158" s="225">
        <f>O158*H158</f>
        <v>0</v>
      </c>
      <c r="Q158" s="225">
        <v>0</v>
      </c>
      <c r="R158" s="225">
        <f>Q158*H158</f>
        <v>0</v>
      </c>
      <c r="S158" s="225">
        <v>0</v>
      </c>
      <c r="T158" s="226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7" t="s">
        <v>153</v>
      </c>
      <c r="AT158" s="227" t="s">
        <v>148</v>
      </c>
      <c r="AU158" s="227" t="s">
        <v>86</v>
      </c>
      <c r="AY158" s="20" t="s">
        <v>146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20" t="s">
        <v>80</v>
      </c>
      <c r="BK158" s="228">
        <f>ROUND(I158*H158,2)</f>
        <v>0</v>
      </c>
      <c r="BL158" s="20" t="s">
        <v>153</v>
      </c>
      <c r="BM158" s="227" t="s">
        <v>1133</v>
      </c>
    </row>
    <row r="159" s="2" customFormat="1">
      <c r="A159" s="41"/>
      <c r="B159" s="42"/>
      <c r="C159" s="43"/>
      <c r="D159" s="229" t="s">
        <v>154</v>
      </c>
      <c r="E159" s="43"/>
      <c r="F159" s="230" t="s">
        <v>1134</v>
      </c>
      <c r="G159" s="43"/>
      <c r="H159" s="43"/>
      <c r="I159" s="231"/>
      <c r="J159" s="43"/>
      <c r="K159" s="43"/>
      <c r="L159" s="47"/>
      <c r="M159" s="232"/>
      <c r="N159" s="233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154</v>
      </c>
      <c r="AU159" s="20" t="s">
        <v>86</v>
      </c>
    </row>
    <row r="160" s="13" customFormat="1">
      <c r="A160" s="13"/>
      <c r="B160" s="236"/>
      <c r="C160" s="237"/>
      <c r="D160" s="229" t="s">
        <v>157</v>
      </c>
      <c r="E160" s="238" t="s">
        <v>19</v>
      </c>
      <c r="F160" s="239" t="s">
        <v>1135</v>
      </c>
      <c r="G160" s="237"/>
      <c r="H160" s="240">
        <v>0.59999999999999998</v>
      </c>
      <c r="I160" s="241"/>
      <c r="J160" s="237"/>
      <c r="K160" s="237"/>
      <c r="L160" s="242"/>
      <c r="M160" s="243"/>
      <c r="N160" s="244"/>
      <c r="O160" s="244"/>
      <c r="P160" s="244"/>
      <c r="Q160" s="244"/>
      <c r="R160" s="244"/>
      <c r="S160" s="244"/>
      <c r="T160" s="24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6" t="s">
        <v>157</v>
      </c>
      <c r="AU160" s="246" t="s">
        <v>86</v>
      </c>
      <c r="AV160" s="13" t="s">
        <v>86</v>
      </c>
      <c r="AW160" s="13" t="s">
        <v>33</v>
      </c>
      <c r="AX160" s="13" t="s">
        <v>80</v>
      </c>
      <c r="AY160" s="246" t="s">
        <v>146</v>
      </c>
    </row>
    <row r="161" s="2" customFormat="1" ht="16.5" customHeight="1">
      <c r="A161" s="41"/>
      <c r="B161" s="42"/>
      <c r="C161" s="216" t="s">
        <v>306</v>
      </c>
      <c r="D161" s="216" t="s">
        <v>148</v>
      </c>
      <c r="E161" s="217" t="s">
        <v>1136</v>
      </c>
      <c r="F161" s="218" t="s">
        <v>1137</v>
      </c>
      <c r="G161" s="219" t="s">
        <v>151</v>
      </c>
      <c r="H161" s="220">
        <v>4.7999999999999998</v>
      </c>
      <c r="I161" s="221"/>
      <c r="J161" s="222">
        <f>ROUND(I161*H161,2)</f>
        <v>0</v>
      </c>
      <c r="K161" s="218" t="s">
        <v>19</v>
      </c>
      <c r="L161" s="47"/>
      <c r="M161" s="223" t="s">
        <v>19</v>
      </c>
      <c r="N161" s="224" t="s">
        <v>44</v>
      </c>
      <c r="O161" s="87"/>
      <c r="P161" s="225">
        <f>O161*H161</f>
        <v>0</v>
      </c>
      <c r="Q161" s="225">
        <v>0.0063926399999999998</v>
      </c>
      <c r="R161" s="225">
        <f>Q161*H161</f>
        <v>0.030684671999999996</v>
      </c>
      <c r="S161" s="225">
        <v>0</v>
      </c>
      <c r="T161" s="226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7" t="s">
        <v>153</v>
      </c>
      <c r="AT161" s="227" t="s">
        <v>148</v>
      </c>
      <c r="AU161" s="227" t="s">
        <v>86</v>
      </c>
      <c r="AY161" s="20" t="s">
        <v>146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20" t="s">
        <v>80</v>
      </c>
      <c r="BK161" s="228">
        <f>ROUND(I161*H161,2)</f>
        <v>0</v>
      </c>
      <c r="BL161" s="20" t="s">
        <v>153</v>
      </c>
      <c r="BM161" s="227" t="s">
        <v>1138</v>
      </c>
    </row>
    <row r="162" s="2" customFormat="1">
      <c r="A162" s="41"/>
      <c r="B162" s="42"/>
      <c r="C162" s="43"/>
      <c r="D162" s="229" t="s">
        <v>154</v>
      </c>
      <c r="E162" s="43"/>
      <c r="F162" s="230" t="s">
        <v>1139</v>
      </c>
      <c r="G162" s="43"/>
      <c r="H162" s="43"/>
      <c r="I162" s="231"/>
      <c r="J162" s="43"/>
      <c r="K162" s="43"/>
      <c r="L162" s="47"/>
      <c r="M162" s="232"/>
      <c r="N162" s="233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154</v>
      </c>
      <c r="AU162" s="20" t="s">
        <v>86</v>
      </c>
    </row>
    <row r="163" s="13" customFormat="1">
      <c r="A163" s="13"/>
      <c r="B163" s="236"/>
      <c r="C163" s="237"/>
      <c r="D163" s="229" t="s">
        <v>157</v>
      </c>
      <c r="E163" s="238" t="s">
        <v>19</v>
      </c>
      <c r="F163" s="239" t="s">
        <v>1140</v>
      </c>
      <c r="G163" s="237"/>
      <c r="H163" s="240">
        <v>4.7999999999999998</v>
      </c>
      <c r="I163" s="241"/>
      <c r="J163" s="237"/>
      <c r="K163" s="237"/>
      <c r="L163" s="242"/>
      <c r="M163" s="243"/>
      <c r="N163" s="244"/>
      <c r="O163" s="244"/>
      <c r="P163" s="244"/>
      <c r="Q163" s="244"/>
      <c r="R163" s="244"/>
      <c r="S163" s="244"/>
      <c r="T163" s="24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6" t="s">
        <v>157</v>
      </c>
      <c r="AU163" s="246" t="s">
        <v>86</v>
      </c>
      <c r="AV163" s="13" t="s">
        <v>86</v>
      </c>
      <c r="AW163" s="13" t="s">
        <v>33</v>
      </c>
      <c r="AX163" s="13" t="s">
        <v>80</v>
      </c>
      <c r="AY163" s="246" t="s">
        <v>146</v>
      </c>
    </row>
    <row r="164" s="12" customFormat="1" ht="22.8" customHeight="1">
      <c r="A164" s="12"/>
      <c r="B164" s="200"/>
      <c r="C164" s="201"/>
      <c r="D164" s="202" t="s">
        <v>72</v>
      </c>
      <c r="E164" s="214" t="s">
        <v>173</v>
      </c>
      <c r="F164" s="214" t="s">
        <v>626</v>
      </c>
      <c r="G164" s="201"/>
      <c r="H164" s="201"/>
      <c r="I164" s="204"/>
      <c r="J164" s="215">
        <f>BK164</f>
        <v>0</v>
      </c>
      <c r="K164" s="201"/>
      <c r="L164" s="206"/>
      <c r="M164" s="207"/>
      <c r="N164" s="208"/>
      <c r="O164" s="208"/>
      <c r="P164" s="209">
        <f>SUM(P165:P252)</f>
        <v>0</v>
      </c>
      <c r="Q164" s="208"/>
      <c r="R164" s="209">
        <f>SUM(R165:R252)</f>
        <v>3.8689808000000001</v>
      </c>
      <c r="S164" s="208"/>
      <c r="T164" s="210">
        <f>SUM(T165:T252)</f>
        <v>0.057149999999999992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1" t="s">
        <v>80</v>
      </c>
      <c r="AT164" s="212" t="s">
        <v>72</v>
      </c>
      <c r="AU164" s="212" t="s">
        <v>80</v>
      </c>
      <c r="AY164" s="211" t="s">
        <v>146</v>
      </c>
      <c r="BK164" s="213">
        <f>SUM(BK165:BK252)</f>
        <v>0</v>
      </c>
    </row>
    <row r="165" s="2" customFormat="1" ht="24.15" customHeight="1">
      <c r="A165" s="41"/>
      <c r="B165" s="42"/>
      <c r="C165" s="216" t="s">
        <v>226</v>
      </c>
      <c r="D165" s="216" t="s">
        <v>148</v>
      </c>
      <c r="E165" s="217" t="s">
        <v>1141</v>
      </c>
      <c r="F165" s="218" t="s">
        <v>1142</v>
      </c>
      <c r="G165" s="219" t="s">
        <v>496</v>
      </c>
      <c r="H165" s="220">
        <v>6</v>
      </c>
      <c r="I165" s="221"/>
      <c r="J165" s="222">
        <f>ROUND(I165*H165,2)</f>
        <v>0</v>
      </c>
      <c r="K165" s="218" t="s">
        <v>19</v>
      </c>
      <c r="L165" s="47"/>
      <c r="M165" s="223" t="s">
        <v>19</v>
      </c>
      <c r="N165" s="224" t="s">
        <v>44</v>
      </c>
      <c r="O165" s="87"/>
      <c r="P165" s="225">
        <f>O165*H165</f>
        <v>0</v>
      </c>
      <c r="Q165" s="225">
        <v>0.0016692</v>
      </c>
      <c r="R165" s="225">
        <f>Q165*H165</f>
        <v>0.0100152</v>
      </c>
      <c r="S165" s="225">
        <v>0</v>
      </c>
      <c r="T165" s="226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27" t="s">
        <v>153</v>
      </c>
      <c r="AT165" s="227" t="s">
        <v>148</v>
      </c>
      <c r="AU165" s="227" t="s">
        <v>86</v>
      </c>
      <c r="AY165" s="20" t="s">
        <v>146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20" t="s">
        <v>80</v>
      </c>
      <c r="BK165" s="228">
        <f>ROUND(I165*H165,2)</f>
        <v>0</v>
      </c>
      <c r="BL165" s="20" t="s">
        <v>153</v>
      </c>
      <c r="BM165" s="227" t="s">
        <v>1143</v>
      </c>
    </row>
    <row r="166" s="2" customFormat="1">
      <c r="A166" s="41"/>
      <c r="B166" s="42"/>
      <c r="C166" s="43"/>
      <c r="D166" s="229" t="s">
        <v>154</v>
      </c>
      <c r="E166" s="43"/>
      <c r="F166" s="230" t="s">
        <v>1144</v>
      </c>
      <c r="G166" s="43"/>
      <c r="H166" s="43"/>
      <c r="I166" s="231"/>
      <c r="J166" s="43"/>
      <c r="K166" s="43"/>
      <c r="L166" s="47"/>
      <c r="M166" s="232"/>
      <c r="N166" s="233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154</v>
      </c>
      <c r="AU166" s="20" t="s">
        <v>86</v>
      </c>
    </row>
    <row r="167" s="2" customFormat="1" ht="24.15" customHeight="1">
      <c r="A167" s="41"/>
      <c r="B167" s="42"/>
      <c r="C167" s="279" t="s">
        <v>318</v>
      </c>
      <c r="D167" s="279" t="s">
        <v>325</v>
      </c>
      <c r="E167" s="280" t="s">
        <v>1145</v>
      </c>
      <c r="F167" s="281" t="s">
        <v>1146</v>
      </c>
      <c r="G167" s="282" t="s">
        <v>496</v>
      </c>
      <c r="H167" s="283">
        <v>2</v>
      </c>
      <c r="I167" s="284"/>
      <c r="J167" s="285">
        <f>ROUND(I167*H167,2)</f>
        <v>0</v>
      </c>
      <c r="K167" s="281" t="s">
        <v>19</v>
      </c>
      <c r="L167" s="286"/>
      <c r="M167" s="287" t="s">
        <v>19</v>
      </c>
      <c r="N167" s="288" t="s">
        <v>44</v>
      </c>
      <c r="O167" s="87"/>
      <c r="P167" s="225">
        <f>O167*H167</f>
        <v>0</v>
      </c>
      <c r="Q167" s="225">
        <v>0.013400000000000001</v>
      </c>
      <c r="R167" s="225">
        <f>Q167*H167</f>
        <v>0.026800000000000001</v>
      </c>
      <c r="S167" s="225">
        <v>0</v>
      </c>
      <c r="T167" s="226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27" t="s">
        <v>173</v>
      </c>
      <c r="AT167" s="227" t="s">
        <v>325</v>
      </c>
      <c r="AU167" s="227" t="s">
        <v>86</v>
      </c>
      <c r="AY167" s="20" t="s">
        <v>146</v>
      </c>
      <c r="BE167" s="228">
        <f>IF(N167="základní",J167,0)</f>
        <v>0</v>
      </c>
      <c r="BF167" s="228">
        <f>IF(N167="snížená",J167,0)</f>
        <v>0</v>
      </c>
      <c r="BG167" s="228">
        <f>IF(N167="zákl. přenesená",J167,0)</f>
        <v>0</v>
      </c>
      <c r="BH167" s="228">
        <f>IF(N167="sníž. přenesená",J167,0)</f>
        <v>0</v>
      </c>
      <c r="BI167" s="228">
        <f>IF(N167="nulová",J167,0)</f>
        <v>0</v>
      </c>
      <c r="BJ167" s="20" t="s">
        <v>80</v>
      </c>
      <c r="BK167" s="228">
        <f>ROUND(I167*H167,2)</f>
        <v>0</v>
      </c>
      <c r="BL167" s="20" t="s">
        <v>153</v>
      </c>
      <c r="BM167" s="227" t="s">
        <v>1147</v>
      </c>
    </row>
    <row r="168" s="2" customFormat="1">
      <c r="A168" s="41"/>
      <c r="B168" s="42"/>
      <c r="C168" s="43"/>
      <c r="D168" s="229" t="s">
        <v>154</v>
      </c>
      <c r="E168" s="43"/>
      <c r="F168" s="230" t="s">
        <v>1146</v>
      </c>
      <c r="G168" s="43"/>
      <c r="H168" s="43"/>
      <c r="I168" s="231"/>
      <c r="J168" s="43"/>
      <c r="K168" s="43"/>
      <c r="L168" s="47"/>
      <c r="M168" s="232"/>
      <c r="N168" s="233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154</v>
      </c>
      <c r="AU168" s="20" t="s">
        <v>86</v>
      </c>
    </row>
    <row r="169" s="2" customFormat="1" ht="24.15" customHeight="1">
      <c r="A169" s="41"/>
      <c r="B169" s="42"/>
      <c r="C169" s="279" t="s">
        <v>234</v>
      </c>
      <c r="D169" s="279" t="s">
        <v>325</v>
      </c>
      <c r="E169" s="280" t="s">
        <v>1148</v>
      </c>
      <c r="F169" s="281" t="s">
        <v>1149</v>
      </c>
      <c r="G169" s="282" t="s">
        <v>496</v>
      </c>
      <c r="H169" s="283">
        <v>1</v>
      </c>
      <c r="I169" s="284"/>
      <c r="J169" s="285">
        <f>ROUND(I169*H169,2)</f>
        <v>0</v>
      </c>
      <c r="K169" s="281" t="s">
        <v>19</v>
      </c>
      <c r="L169" s="286"/>
      <c r="M169" s="287" t="s">
        <v>19</v>
      </c>
      <c r="N169" s="288" t="s">
        <v>44</v>
      </c>
      <c r="O169" s="87"/>
      <c r="P169" s="225">
        <f>O169*H169</f>
        <v>0</v>
      </c>
      <c r="Q169" s="225">
        <v>0.0091999999999999998</v>
      </c>
      <c r="R169" s="225">
        <f>Q169*H169</f>
        <v>0.0091999999999999998</v>
      </c>
      <c r="S169" s="225">
        <v>0</v>
      </c>
      <c r="T169" s="226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7" t="s">
        <v>173</v>
      </c>
      <c r="AT169" s="227" t="s">
        <v>325</v>
      </c>
      <c r="AU169" s="227" t="s">
        <v>86</v>
      </c>
      <c r="AY169" s="20" t="s">
        <v>146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20" t="s">
        <v>80</v>
      </c>
      <c r="BK169" s="228">
        <f>ROUND(I169*H169,2)</f>
        <v>0</v>
      </c>
      <c r="BL169" s="20" t="s">
        <v>153</v>
      </c>
      <c r="BM169" s="227" t="s">
        <v>1150</v>
      </c>
    </row>
    <row r="170" s="2" customFormat="1">
      <c r="A170" s="41"/>
      <c r="B170" s="42"/>
      <c r="C170" s="43"/>
      <c r="D170" s="229" t="s">
        <v>154</v>
      </c>
      <c r="E170" s="43"/>
      <c r="F170" s="230" t="s">
        <v>1149</v>
      </c>
      <c r="G170" s="43"/>
      <c r="H170" s="43"/>
      <c r="I170" s="231"/>
      <c r="J170" s="43"/>
      <c r="K170" s="43"/>
      <c r="L170" s="47"/>
      <c r="M170" s="232"/>
      <c r="N170" s="233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154</v>
      </c>
      <c r="AU170" s="20" t="s">
        <v>86</v>
      </c>
    </row>
    <row r="171" s="2" customFormat="1" ht="24.15" customHeight="1">
      <c r="A171" s="41"/>
      <c r="B171" s="42"/>
      <c r="C171" s="279" t="s">
        <v>335</v>
      </c>
      <c r="D171" s="279" t="s">
        <v>325</v>
      </c>
      <c r="E171" s="280" t="s">
        <v>1151</v>
      </c>
      <c r="F171" s="281" t="s">
        <v>1152</v>
      </c>
      <c r="G171" s="282" t="s">
        <v>496</v>
      </c>
      <c r="H171" s="283">
        <v>1</v>
      </c>
      <c r="I171" s="284"/>
      <c r="J171" s="285">
        <f>ROUND(I171*H171,2)</f>
        <v>0</v>
      </c>
      <c r="K171" s="281" t="s">
        <v>19</v>
      </c>
      <c r="L171" s="286"/>
      <c r="M171" s="287" t="s">
        <v>19</v>
      </c>
      <c r="N171" s="288" t="s">
        <v>44</v>
      </c>
      <c r="O171" s="87"/>
      <c r="P171" s="225">
        <f>O171*H171</f>
        <v>0</v>
      </c>
      <c r="Q171" s="225">
        <v>0.0124</v>
      </c>
      <c r="R171" s="225">
        <f>Q171*H171</f>
        <v>0.0124</v>
      </c>
      <c r="S171" s="225">
        <v>0</v>
      </c>
      <c r="T171" s="226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27" t="s">
        <v>173</v>
      </c>
      <c r="AT171" s="227" t="s">
        <v>325</v>
      </c>
      <c r="AU171" s="227" t="s">
        <v>86</v>
      </c>
      <c r="AY171" s="20" t="s">
        <v>146</v>
      </c>
      <c r="BE171" s="228">
        <f>IF(N171="základní",J171,0)</f>
        <v>0</v>
      </c>
      <c r="BF171" s="228">
        <f>IF(N171="snížená",J171,0)</f>
        <v>0</v>
      </c>
      <c r="BG171" s="228">
        <f>IF(N171="zákl. přenesená",J171,0)</f>
        <v>0</v>
      </c>
      <c r="BH171" s="228">
        <f>IF(N171="sníž. přenesená",J171,0)</f>
        <v>0</v>
      </c>
      <c r="BI171" s="228">
        <f>IF(N171="nulová",J171,0)</f>
        <v>0</v>
      </c>
      <c r="BJ171" s="20" t="s">
        <v>80</v>
      </c>
      <c r="BK171" s="228">
        <f>ROUND(I171*H171,2)</f>
        <v>0</v>
      </c>
      <c r="BL171" s="20" t="s">
        <v>153</v>
      </c>
      <c r="BM171" s="227" t="s">
        <v>1153</v>
      </c>
    </row>
    <row r="172" s="2" customFormat="1">
      <c r="A172" s="41"/>
      <c r="B172" s="42"/>
      <c r="C172" s="43"/>
      <c r="D172" s="229" t="s">
        <v>154</v>
      </c>
      <c r="E172" s="43"/>
      <c r="F172" s="230" t="s">
        <v>1152</v>
      </c>
      <c r="G172" s="43"/>
      <c r="H172" s="43"/>
      <c r="I172" s="231"/>
      <c r="J172" s="43"/>
      <c r="K172" s="43"/>
      <c r="L172" s="47"/>
      <c r="M172" s="232"/>
      <c r="N172" s="233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154</v>
      </c>
      <c r="AU172" s="20" t="s">
        <v>86</v>
      </c>
    </row>
    <row r="173" s="2" customFormat="1" ht="24.15" customHeight="1">
      <c r="A173" s="41"/>
      <c r="B173" s="42"/>
      <c r="C173" s="279" t="s">
        <v>240</v>
      </c>
      <c r="D173" s="279" t="s">
        <v>325</v>
      </c>
      <c r="E173" s="280" t="s">
        <v>1154</v>
      </c>
      <c r="F173" s="281" t="s">
        <v>1155</v>
      </c>
      <c r="G173" s="282" t="s">
        <v>496</v>
      </c>
      <c r="H173" s="283">
        <v>2</v>
      </c>
      <c r="I173" s="284"/>
      <c r="J173" s="285">
        <f>ROUND(I173*H173,2)</f>
        <v>0</v>
      </c>
      <c r="K173" s="281" t="s">
        <v>19</v>
      </c>
      <c r="L173" s="286"/>
      <c r="M173" s="287" t="s">
        <v>19</v>
      </c>
      <c r="N173" s="288" t="s">
        <v>44</v>
      </c>
      <c r="O173" s="87"/>
      <c r="P173" s="225">
        <f>O173*H173</f>
        <v>0</v>
      </c>
      <c r="Q173" s="225">
        <v>0.0025400000000000002</v>
      </c>
      <c r="R173" s="225">
        <f>Q173*H173</f>
        <v>0.0050800000000000003</v>
      </c>
      <c r="S173" s="225">
        <v>0</v>
      </c>
      <c r="T173" s="226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27" t="s">
        <v>173</v>
      </c>
      <c r="AT173" s="227" t="s">
        <v>325</v>
      </c>
      <c r="AU173" s="227" t="s">
        <v>86</v>
      </c>
      <c r="AY173" s="20" t="s">
        <v>146</v>
      </c>
      <c r="BE173" s="228">
        <f>IF(N173="základní",J173,0)</f>
        <v>0</v>
      </c>
      <c r="BF173" s="228">
        <f>IF(N173="snížená",J173,0)</f>
        <v>0</v>
      </c>
      <c r="BG173" s="228">
        <f>IF(N173="zákl. přenesená",J173,0)</f>
        <v>0</v>
      </c>
      <c r="BH173" s="228">
        <f>IF(N173="sníž. přenesená",J173,0)</f>
        <v>0</v>
      </c>
      <c r="BI173" s="228">
        <f>IF(N173="nulová",J173,0)</f>
        <v>0</v>
      </c>
      <c r="BJ173" s="20" t="s">
        <v>80</v>
      </c>
      <c r="BK173" s="228">
        <f>ROUND(I173*H173,2)</f>
        <v>0</v>
      </c>
      <c r="BL173" s="20" t="s">
        <v>153</v>
      </c>
      <c r="BM173" s="227" t="s">
        <v>1156</v>
      </c>
    </row>
    <row r="174" s="2" customFormat="1">
      <c r="A174" s="41"/>
      <c r="B174" s="42"/>
      <c r="C174" s="43"/>
      <c r="D174" s="229" t="s">
        <v>154</v>
      </c>
      <c r="E174" s="43"/>
      <c r="F174" s="230" t="s">
        <v>1155</v>
      </c>
      <c r="G174" s="43"/>
      <c r="H174" s="43"/>
      <c r="I174" s="231"/>
      <c r="J174" s="43"/>
      <c r="K174" s="43"/>
      <c r="L174" s="47"/>
      <c r="M174" s="232"/>
      <c r="N174" s="233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154</v>
      </c>
      <c r="AU174" s="20" t="s">
        <v>86</v>
      </c>
    </row>
    <row r="175" s="2" customFormat="1" ht="24.15" customHeight="1">
      <c r="A175" s="41"/>
      <c r="B175" s="42"/>
      <c r="C175" s="216" t="s">
        <v>352</v>
      </c>
      <c r="D175" s="216" t="s">
        <v>148</v>
      </c>
      <c r="E175" s="217" t="s">
        <v>1157</v>
      </c>
      <c r="F175" s="218" t="s">
        <v>1158</v>
      </c>
      <c r="G175" s="219" t="s">
        <v>496</v>
      </c>
      <c r="H175" s="220">
        <v>2</v>
      </c>
      <c r="I175" s="221"/>
      <c r="J175" s="222">
        <f>ROUND(I175*H175,2)</f>
        <v>0</v>
      </c>
      <c r="K175" s="218" t="s">
        <v>19</v>
      </c>
      <c r="L175" s="47"/>
      <c r="M175" s="223" t="s">
        <v>19</v>
      </c>
      <c r="N175" s="224" t="s">
        <v>44</v>
      </c>
      <c r="O175" s="87"/>
      <c r="P175" s="225">
        <f>O175*H175</f>
        <v>0</v>
      </c>
      <c r="Q175" s="225">
        <v>0.0028243999999999999</v>
      </c>
      <c r="R175" s="225">
        <f>Q175*H175</f>
        <v>0.0056487999999999998</v>
      </c>
      <c r="S175" s="225">
        <v>0</v>
      </c>
      <c r="T175" s="226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7" t="s">
        <v>153</v>
      </c>
      <c r="AT175" s="227" t="s">
        <v>148</v>
      </c>
      <c r="AU175" s="227" t="s">
        <v>86</v>
      </c>
      <c r="AY175" s="20" t="s">
        <v>146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20" t="s">
        <v>80</v>
      </c>
      <c r="BK175" s="228">
        <f>ROUND(I175*H175,2)</f>
        <v>0</v>
      </c>
      <c r="BL175" s="20" t="s">
        <v>153</v>
      </c>
      <c r="BM175" s="227" t="s">
        <v>1159</v>
      </c>
    </row>
    <row r="176" s="2" customFormat="1">
      <c r="A176" s="41"/>
      <c r="B176" s="42"/>
      <c r="C176" s="43"/>
      <c r="D176" s="229" t="s">
        <v>154</v>
      </c>
      <c r="E176" s="43"/>
      <c r="F176" s="230" t="s">
        <v>1160</v>
      </c>
      <c r="G176" s="43"/>
      <c r="H176" s="43"/>
      <c r="I176" s="231"/>
      <c r="J176" s="43"/>
      <c r="K176" s="43"/>
      <c r="L176" s="47"/>
      <c r="M176" s="232"/>
      <c r="N176" s="233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154</v>
      </c>
      <c r="AU176" s="20" t="s">
        <v>86</v>
      </c>
    </row>
    <row r="177" s="2" customFormat="1" ht="24.15" customHeight="1">
      <c r="A177" s="41"/>
      <c r="B177" s="42"/>
      <c r="C177" s="279" t="s">
        <v>252</v>
      </c>
      <c r="D177" s="279" t="s">
        <v>325</v>
      </c>
      <c r="E177" s="280" t="s">
        <v>1161</v>
      </c>
      <c r="F177" s="281" t="s">
        <v>1162</v>
      </c>
      <c r="G177" s="282" t="s">
        <v>496</v>
      </c>
      <c r="H177" s="283">
        <v>1</v>
      </c>
      <c r="I177" s="284"/>
      <c r="J177" s="285">
        <f>ROUND(I177*H177,2)</f>
        <v>0</v>
      </c>
      <c r="K177" s="281" t="s">
        <v>19</v>
      </c>
      <c r="L177" s="286"/>
      <c r="M177" s="287" t="s">
        <v>19</v>
      </c>
      <c r="N177" s="288" t="s">
        <v>44</v>
      </c>
      <c r="O177" s="87"/>
      <c r="P177" s="225">
        <f>O177*H177</f>
        <v>0</v>
      </c>
      <c r="Q177" s="225">
        <v>0.0061399999999999996</v>
      </c>
      <c r="R177" s="225">
        <f>Q177*H177</f>
        <v>0.0061399999999999996</v>
      </c>
      <c r="S177" s="225">
        <v>0</v>
      </c>
      <c r="T177" s="226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27" t="s">
        <v>173</v>
      </c>
      <c r="AT177" s="227" t="s">
        <v>325</v>
      </c>
      <c r="AU177" s="227" t="s">
        <v>86</v>
      </c>
      <c r="AY177" s="20" t="s">
        <v>146</v>
      </c>
      <c r="BE177" s="228">
        <f>IF(N177="základní",J177,0)</f>
        <v>0</v>
      </c>
      <c r="BF177" s="228">
        <f>IF(N177="snížená",J177,0)</f>
        <v>0</v>
      </c>
      <c r="BG177" s="228">
        <f>IF(N177="zákl. přenesená",J177,0)</f>
        <v>0</v>
      </c>
      <c r="BH177" s="228">
        <f>IF(N177="sníž. přenesená",J177,0)</f>
        <v>0</v>
      </c>
      <c r="BI177" s="228">
        <f>IF(N177="nulová",J177,0)</f>
        <v>0</v>
      </c>
      <c r="BJ177" s="20" t="s">
        <v>80</v>
      </c>
      <c r="BK177" s="228">
        <f>ROUND(I177*H177,2)</f>
        <v>0</v>
      </c>
      <c r="BL177" s="20" t="s">
        <v>153</v>
      </c>
      <c r="BM177" s="227" t="s">
        <v>1163</v>
      </c>
    </row>
    <row r="178" s="2" customFormat="1">
      <c r="A178" s="41"/>
      <c r="B178" s="42"/>
      <c r="C178" s="43"/>
      <c r="D178" s="229" t="s">
        <v>154</v>
      </c>
      <c r="E178" s="43"/>
      <c r="F178" s="230" t="s">
        <v>1162</v>
      </c>
      <c r="G178" s="43"/>
      <c r="H178" s="43"/>
      <c r="I178" s="231"/>
      <c r="J178" s="43"/>
      <c r="K178" s="43"/>
      <c r="L178" s="47"/>
      <c r="M178" s="232"/>
      <c r="N178" s="233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154</v>
      </c>
      <c r="AU178" s="20" t="s">
        <v>86</v>
      </c>
    </row>
    <row r="179" s="2" customFormat="1" ht="24.15" customHeight="1">
      <c r="A179" s="41"/>
      <c r="B179" s="42"/>
      <c r="C179" s="216" t="s">
        <v>367</v>
      </c>
      <c r="D179" s="216" t="s">
        <v>148</v>
      </c>
      <c r="E179" s="217" t="s">
        <v>1164</v>
      </c>
      <c r="F179" s="218" t="s">
        <v>1165</v>
      </c>
      <c r="G179" s="219" t="s">
        <v>496</v>
      </c>
      <c r="H179" s="220">
        <v>2</v>
      </c>
      <c r="I179" s="221"/>
      <c r="J179" s="222">
        <f>ROUND(I179*H179,2)</f>
        <v>0</v>
      </c>
      <c r="K179" s="218" t="s">
        <v>19</v>
      </c>
      <c r="L179" s="47"/>
      <c r="M179" s="223" t="s">
        <v>19</v>
      </c>
      <c r="N179" s="224" t="s">
        <v>44</v>
      </c>
      <c r="O179" s="87"/>
      <c r="P179" s="225">
        <f>O179*H179</f>
        <v>0</v>
      </c>
      <c r="Q179" s="225">
        <v>0</v>
      </c>
      <c r="R179" s="225">
        <f>Q179*H179</f>
        <v>0</v>
      </c>
      <c r="S179" s="225">
        <v>0</v>
      </c>
      <c r="T179" s="226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7" t="s">
        <v>153</v>
      </c>
      <c r="AT179" s="227" t="s">
        <v>148</v>
      </c>
      <c r="AU179" s="227" t="s">
        <v>86</v>
      </c>
      <c r="AY179" s="20" t="s">
        <v>146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20" t="s">
        <v>80</v>
      </c>
      <c r="BK179" s="228">
        <f>ROUND(I179*H179,2)</f>
        <v>0</v>
      </c>
      <c r="BL179" s="20" t="s">
        <v>153</v>
      </c>
      <c r="BM179" s="227" t="s">
        <v>1166</v>
      </c>
    </row>
    <row r="180" s="2" customFormat="1">
      <c r="A180" s="41"/>
      <c r="B180" s="42"/>
      <c r="C180" s="43"/>
      <c r="D180" s="229" t="s">
        <v>154</v>
      </c>
      <c r="E180" s="43"/>
      <c r="F180" s="230" t="s">
        <v>1167</v>
      </c>
      <c r="G180" s="43"/>
      <c r="H180" s="43"/>
      <c r="I180" s="231"/>
      <c r="J180" s="43"/>
      <c r="K180" s="43"/>
      <c r="L180" s="47"/>
      <c r="M180" s="232"/>
      <c r="N180" s="233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154</v>
      </c>
      <c r="AU180" s="20" t="s">
        <v>86</v>
      </c>
    </row>
    <row r="181" s="2" customFormat="1" ht="24.15" customHeight="1">
      <c r="A181" s="41"/>
      <c r="B181" s="42"/>
      <c r="C181" s="279" t="s">
        <v>260</v>
      </c>
      <c r="D181" s="279" t="s">
        <v>325</v>
      </c>
      <c r="E181" s="280" t="s">
        <v>1168</v>
      </c>
      <c r="F181" s="281" t="s">
        <v>1169</v>
      </c>
      <c r="G181" s="282" t="s">
        <v>496</v>
      </c>
      <c r="H181" s="283">
        <v>2</v>
      </c>
      <c r="I181" s="284"/>
      <c r="J181" s="285">
        <f>ROUND(I181*H181,2)</f>
        <v>0</v>
      </c>
      <c r="K181" s="281" t="s">
        <v>19</v>
      </c>
      <c r="L181" s="286"/>
      <c r="M181" s="287" t="s">
        <v>19</v>
      </c>
      <c r="N181" s="288" t="s">
        <v>44</v>
      </c>
      <c r="O181" s="87"/>
      <c r="P181" s="225">
        <f>O181*H181</f>
        <v>0</v>
      </c>
      <c r="Q181" s="225">
        <v>0.016500000000000001</v>
      </c>
      <c r="R181" s="225">
        <f>Q181*H181</f>
        <v>0.033000000000000002</v>
      </c>
      <c r="S181" s="225">
        <v>0</v>
      </c>
      <c r="T181" s="226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27" t="s">
        <v>173</v>
      </c>
      <c r="AT181" s="227" t="s">
        <v>325</v>
      </c>
      <c r="AU181" s="227" t="s">
        <v>86</v>
      </c>
      <c r="AY181" s="20" t="s">
        <v>146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20" t="s">
        <v>80</v>
      </c>
      <c r="BK181" s="228">
        <f>ROUND(I181*H181,2)</f>
        <v>0</v>
      </c>
      <c r="BL181" s="20" t="s">
        <v>153</v>
      </c>
      <c r="BM181" s="227" t="s">
        <v>1170</v>
      </c>
    </row>
    <row r="182" s="2" customFormat="1">
      <c r="A182" s="41"/>
      <c r="B182" s="42"/>
      <c r="C182" s="43"/>
      <c r="D182" s="229" t="s">
        <v>154</v>
      </c>
      <c r="E182" s="43"/>
      <c r="F182" s="230" t="s">
        <v>1169</v>
      </c>
      <c r="G182" s="43"/>
      <c r="H182" s="43"/>
      <c r="I182" s="231"/>
      <c r="J182" s="43"/>
      <c r="K182" s="43"/>
      <c r="L182" s="47"/>
      <c r="M182" s="232"/>
      <c r="N182" s="233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154</v>
      </c>
      <c r="AU182" s="20" t="s">
        <v>86</v>
      </c>
    </row>
    <row r="183" s="2" customFormat="1" ht="24.15" customHeight="1">
      <c r="A183" s="41"/>
      <c r="B183" s="42"/>
      <c r="C183" s="216" t="s">
        <v>377</v>
      </c>
      <c r="D183" s="216" t="s">
        <v>148</v>
      </c>
      <c r="E183" s="217" t="s">
        <v>1171</v>
      </c>
      <c r="F183" s="218" t="s">
        <v>1172</v>
      </c>
      <c r="G183" s="219" t="s">
        <v>496</v>
      </c>
      <c r="H183" s="220">
        <v>1</v>
      </c>
      <c r="I183" s="221"/>
      <c r="J183" s="222">
        <f>ROUND(I183*H183,2)</f>
        <v>0</v>
      </c>
      <c r="K183" s="218" t="s">
        <v>19</v>
      </c>
      <c r="L183" s="47"/>
      <c r="M183" s="223" t="s">
        <v>19</v>
      </c>
      <c r="N183" s="224" t="s">
        <v>44</v>
      </c>
      <c r="O183" s="87"/>
      <c r="P183" s="225">
        <f>O183*H183</f>
        <v>0</v>
      </c>
      <c r="Q183" s="225">
        <v>0.0036625</v>
      </c>
      <c r="R183" s="225">
        <f>Q183*H183</f>
        <v>0.0036625</v>
      </c>
      <c r="S183" s="225">
        <v>0</v>
      </c>
      <c r="T183" s="226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27" t="s">
        <v>153</v>
      </c>
      <c r="AT183" s="227" t="s">
        <v>148</v>
      </c>
      <c r="AU183" s="227" t="s">
        <v>86</v>
      </c>
      <c r="AY183" s="20" t="s">
        <v>146</v>
      </c>
      <c r="BE183" s="228">
        <f>IF(N183="základní",J183,0)</f>
        <v>0</v>
      </c>
      <c r="BF183" s="228">
        <f>IF(N183="snížená",J183,0)</f>
        <v>0</v>
      </c>
      <c r="BG183" s="228">
        <f>IF(N183="zákl. přenesená",J183,0)</f>
        <v>0</v>
      </c>
      <c r="BH183" s="228">
        <f>IF(N183="sníž. přenesená",J183,0)</f>
        <v>0</v>
      </c>
      <c r="BI183" s="228">
        <f>IF(N183="nulová",J183,0)</f>
        <v>0</v>
      </c>
      <c r="BJ183" s="20" t="s">
        <v>80</v>
      </c>
      <c r="BK183" s="228">
        <f>ROUND(I183*H183,2)</f>
        <v>0</v>
      </c>
      <c r="BL183" s="20" t="s">
        <v>153</v>
      </c>
      <c r="BM183" s="227" t="s">
        <v>1173</v>
      </c>
    </row>
    <row r="184" s="2" customFormat="1">
      <c r="A184" s="41"/>
      <c r="B184" s="42"/>
      <c r="C184" s="43"/>
      <c r="D184" s="229" t="s">
        <v>154</v>
      </c>
      <c r="E184" s="43"/>
      <c r="F184" s="230" t="s">
        <v>1174</v>
      </c>
      <c r="G184" s="43"/>
      <c r="H184" s="43"/>
      <c r="I184" s="231"/>
      <c r="J184" s="43"/>
      <c r="K184" s="43"/>
      <c r="L184" s="47"/>
      <c r="M184" s="232"/>
      <c r="N184" s="233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154</v>
      </c>
      <c r="AU184" s="20" t="s">
        <v>86</v>
      </c>
    </row>
    <row r="185" s="2" customFormat="1" ht="24.15" customHeight="1">
      <c r="A185" s="41"/>
      <c r="B185" s="42"/>
      <c r="C185" s="279" t="s">
        <v>266</v>
      </c>
      <c r="D185" s="279" t="s">
        <v>325</v>
      </c>
      <c r="E185" s="280" t="s">
        <v>1175</v>
      </c>
      <c r="F185" s="281" t="s">
        <v>1176</v>
      </c>
      <c r="G185" s="282" t="s">
        <v>496</v>
      </c>
      <c r="H185" s="283">
        <v>1</v>
      </c>
      <c r="I185" s="284"/>
      <c r="J185" s="285">
        <f>ROUND(I185*H185,2)</f>
        <v>0</v>
      </c>
      <c r="K185" s="281" t="s">
        <v>19</v>
      </c>
      <c r="L185" s="286"/>
      <c r="M185" s="287" t="s">
        <v>19</v>
      </c>
      <c r="N185" s="288" t="s">
        <v>44</v>
      </c>
      <c r="O185" s="87"/>
      <c r="P185" s="225">
        <f>O185*H185</f>
        <v>0</v>
      </c>
      <c r="Q185" s="225">
        <v>0.029000000000000001</v>
      </c>
      <c r="R185" s="225">
        <f>Q185*H185</f>
        <v>0.029000000000000001</v>
      </c>
      <c r="S185" s="225">
        <v>0</v>
      </c>
      <c r="T185" s="226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27" t="s">
        <v>173</v>
      </c>
      <c r="AT185" s="227" t="s">
        <v>325</v>
      </c>
      <c r="AU185" s="227" t="s">
        <v>86</v>
      </c>
      <c r="AY185" s="20" t="s">
        <v>146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20" t="s">
        <v>80</v>
      </c>
      <c r="BK185" s="228">
        <f>ROUND(I185*H185,2)</f>
        <v>0</v>
      </c>
      <c r="BL185" s="20" t="s">
        <v>153</v>
      </c>
      <c r="BM185" s="227" t="s">
        <v>1177</v>
      </c>
    </row>
    <row r="186" s="2" customFormat="1">
      <c r="A186" s="41"/>
      <c r="B186" s="42"/>
      <c r="C186" s="43"/>
      <c r="D186" s="229" t="s">
        <v>154</v>
      </c>
      <c r="E186" s="43"/>
      <c r="F186" s="230" t="s">
        <v>1176</v>
      </c>
      <c r="G186" s="43"/>
      <c r="H186" s="43"/>
      <c r="I186" s="231"/>
      <c r="J186" s="43"/>
      <c r="K186" s="43"/>
      <c r="L186" s="47"/>
      <c r="M186" s="232"/>
      <c r="N186" s="233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154</v>
      </c>
      <c r="AU186" s="20" t="s">
        <v>86</v>
      </c>
    </row>
    <row r="187" s="2" customFormat="1" ht="24.15" customHeight="1">
      <c r="A187" s="41"/>
      <c r="B187" s="42"/>
      <c r="C187" s="216" t="s">
        <v>388</v>
      </c>
      <c r="D187" s="216" t="s">
        <v>148</v>
      </c>
      <c r="E187" s="217" t="s">
        <v>1178</v>
      </c>
      <c r="F187" s="218" t="s">
        <v>1179</v>
      </c>
      <c r="G187" s="219" t="s">
        <v>179</v>
      </c>
      <c r="H187" s="220">
        <v>5</v>
      </c>
      <c r="I187" s="221"/>
      <c r="J187" s="222">
        <f>ROUND(I187*H187,2)</f>
        <v>0</v>
      </c>
      <c r="K187" s="218" t="s">
        <v>19</v>
      </c>
      <c r="L187" s="47"/>
      <c r="M187" s="223" t="s">
        <v>19</v>
      </c>
      <c r="N187" s="224" t="s">
        <v>44</v>
      </c>
      <c r="O187" s="87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27" t="s">
        <v>153</v>
      </c>
      <c r="AT187" s="227" t="s">
        <v>148</v>
      </c>
      <c r="AU187" s="227" t="s">
        <v>86</v>
      </c>
      <c r="AY187" s="20" t="s">
        <v>146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20" t="s">
        <v>80</v>
      </c>
      <c r="BK187" s="228">
        <f>ROUND(I187*H187,2)</f>
        <v>0</v>
      </c>
      <c r="BL187" s="20" t="s">
        <v>153</v>
      </c>
      <c r="BM187" s="227" t="s">
        <v>1180</v>
      </c>
    </row>
    <row r="188" s="2" customFormat="1">
      <c r="A188" s="41"/>
      <c r="B188" s="42"/>
      <c r="C188" s="43"/>
      <c r="D188" s="229" t="s">
        <v>154</v>
      </c>
      <c r="E188" s="43"/>
      <c r="F188" s="230" t="s">
        <v>1181</v>
      </c>
      <c r="G188" s="43"/>
      <c r="H188" s="43"/>
      <c r="I188" s="231"/>
      <c r="J188" s="43"/>
      <c r="K188" s="43"/>
      <c r="L188" s="47"/>
      <c r="M188" s="232"/>
      <c r="N188" s="233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154</v>
      </c>
      <c r="AU188" s="20" t="s">
        <v>86</v>
      </c>
    </row>
    <row r="189" s="2" customFormat="1" ht="21.75" customHeight="1">
      <c r="A189" s="41"/>
      <c r="B189" s="42"/>
      <c r="C189" s="279" t="s">
        <v>272</v>
      </c>
      <c r="D189" s="279" t="s">
        <v>325</v>
      </c>
      <c r="E189" s="280" t="s">
        <v>1182</v>
      </c>
      <c r="F189" s="281" t="s">
        <v>1183</v>
      </c>
      <c r="G189" s="282" t="s">
        <v>179</v>
      </c>
      <c r="H189" s="283">
        <v>5.0750000000000002</v>
      </c>
      <c r="I189" s="284"/>
      <c r="J189" s="285">
        <f>ROUND(I189*H189,2)</f>
        <v>0</v>
      </c>
      <c r="K189" s="281" t="s">
        <v>19</v>
      </c>
      <c r="L189" s="286"/>
      <c r="M189" s="287" t="s">
        <v>19</v>
      </c>
      <c r="N189" s="288" t="s">
        <v>44</v>
      </c>
      <c r="O189" s="87"/>
      <c r="P189" s="225">
        <f>O189*H189</f>
        <v>0</v>
      </c>
      <c r="Q189" s="225">
        <v>0.00147</v>
      </c>
      <c r="R189" s="225">
        <f>Q189*H189</f>
        <v>0.0074602499999999999</v>
      </c>
      <c r="S189" s="225">
        <v>0</v>
      </c>
      <c r="T189" s="226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27" t="s">
        <v>173</v>
      </c>
      <c r="AT189" s="227" t="s">
        <v>325</v>
      </c>
      <c r="AU189" s="227" t="s">
        <v>86</v>
      </c>
      <c r="AY189" s="20" t="s">
        <v>146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20" t="s">
        <v>80</v>
      </c>
      <c r="BK189" s="228">
        <f>ROUND(I189*H189,2)</f>
        <v>0</v>
      </c>
      <c r="BL189" s="20" t="s">
        <v>153</v>
      </c>
      <c r="BM189" s="227" t="s">
        <v>1184</v>
      </c>
    </row>
    <row r="190" s="2" customFormat="1">
      <c r="A190" s="41"/>
      <c r="B190" s="42"/>
      <c r="C190" s="43"/>
      <c r="D190" s="229" t="s">
        <v>154</v>
      </c>
      <c r="E190" s="43"/>
      <c r="F190" s="230" t="s">
        <v>1183</v>
      </c>
      <c r="G190" s="43"/>
      <c r="H190" s="43"/>
      <c r="I190" s="231"/>
      <c r="J190" s="43"/>
      <c r="K190" s="43"/>
      <c r="L190" s="47"/>
      <c r="M190" s="232"/>
      <c r="N190" s="233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154</v>
      </c>
      <c r="AU190" s="20" t="s">
        <v>86</v>
      </c>
    </row>
    <row r="191" s="13" customFormat="1">
      <c r="A191" s="13"/>
      <c r="B191" s="236"/>
      <c r="C191" s="237"/>
      <c r="D191" s="229" t="s">
        <v>157</v>
      </c>
      <c r="E191" s="238" t="s">
        <v>19</v>
      </c>
      <c r="F191" s="239" t="s">
        <v>1185</v>
      </c>
      <c r="G191" s="237"/>
      <c r="H191" s="240">
        <v>5.0750000000000002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6" t="s">
        <v>157</v>
      </c>
      <c r="AU191" s="246" t="s">
        <v>86</v>
      </c>
      <c r="AV191" s="13" t="s">
        <v>86</v>
      </c>
      <c r="AW191" s="13" t="s">
        <v>33</v>
      </c>
      <c r="AX191" s="13" t="s">
        <v>80</v>
      </c>
      <c r="AY191" s="246" t="s">
        <v>146</v>
      </c>
    </row>
    <row r="192" s="2" customFormat="1" ht="24.15" customHeight="1">
      <c r="A192" s="41"/>
      <c r="B192" s="42"/>
      <c r="C192" s="216" t="s">
        <v>399</v>
      </c>
      <c r="D192" s="216" t="s">
        <v>148</v>
      </c>
      <c r="E192" s="217" t="s">
        <v>1186</v>
      </c>
      <c r="F192" s="218" t="s">
        <v>1187</v>
      </c>
      <c r="G192" s="219" t="s">
        <v>179</v>
      </c>
      <c r="H192" s="220">
        <v>524</v>
      </c>
      <c r="I192" s="221"/>
      <c r="J192" s="222">
        <f>ROUND(I192*H192,2)</f>
        <v>0</v>
      </c>
      <c r="K192" s="218" t="s">
        <v>19</v>
      </c>
      <c r="L192" s="47"/>
      <c r="M192" s="223" t="s">
        <v>19</v>
      </c>
      <c r="N192" s="224" t="s">
        <v>44</v>
      </c>
      <c r="O192" s="87"/>
      <c r="P192" s="225">
        <f>O192*H192</f>
        <v>0</v>
      </c>
      <c r="Q192" s="225">
        <v>0</v>
      </c>
      <c r="R192" s="225">
        <f>Q192*H192</f>
        <v>0</v>
      </c>
      <c r="S192" s="225">
        <v>0</v>
      </c>
      <c r="T192" s="226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27" t="s">
        <v>153</v>
      </c>
      <c r="AT192" s="227" t="s">
        <v>148</v>
      </c>
      <c r="AU192" s="227" t="s">
        <v>86</v>
      </c>
      <c r="AY192" s="20" t="s">
        <v>146</v>
      </c>
      <c r="BE192" s="228">
        <f>IF(N192="základní",J192,0)</f>
        <v>0</v>
      </c>
      <c r="BF192" s="228">
        <f>IF(N192="snížená",J192,0)</f>
        <v>0</v>
      </c>
      <c r="BG192" s="228">
        <f>IF(N192="zákl. přenesená",J192,0)</f>
        <v>0</v>
      </c>
      <c r="BH192" s="228">
        <f>IF(N192="sníž. přenesená",J192,0)</f>
        <v>0</v>
      </c>
      <c r="BI192" s="228">
        <f>IF(N192="nulová",J192,0)</f>
        <v>0</v>
      </c>
      <c r="BJ192" s="20" t="s">
        <v>80</v>
      </c>
      <c r="BK192" s="228">
        <f>ROUND(I192*H192,2)</f>
        <v>0</v>
      </c>
      <c r="BL192" s="20" t="s">
        <v>153</v>
      </c>
      <c r="BM192" s="227" t="s">
        <v>1188</v>
      </c>
    </row>
    <row r="193" s="2" customFormat="1">
      <c r="A193" s="41"/>
      <c r="B193" s="42"/>
      <c r="C193" s="43"/>
      <c r="D193" s="229" t="s">
        <v>154</v>
      </c>
      <c r="E193" s="43"/>
      <c r="F193" s="230" t="s">
        <v>1189</v>
      </c>
      <c r="G193" s="43"/>
      <c r="H193" s="43"/>
      <c r="I193" s="231"/>
      <c r="J193" s="43"/>
      <c r="K193" s="43"/>
      <c r="L193" s="47"/>
      <c r="M193" s="232"/>
      <c r="N193" s="233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154</v>
      </c>
      <c r="AU193" s="20" t="s">
        <v>86</v>
      </c>
    </row>
    <row r="194" s="2" customFormat="1" ht="21.75" customHeight="1">
      <c r="A194" s="41"/>
      <c r="B194" s="42"/>
      <c r="C194" s="279" t="s">
        <v>278</v>
      </c>
      <c r="D194" s="279" t="s">
        <v>325</v>
      </c>
      <c r="E194" s="280" t="s">
        <v>1190</v>
      </c>
      <c r="F194" s="281" t="s">
        <v>1191</v>
      </c>
      <c r="G194" s="282" t="s">
        <v>179</v>
      </c>
      <c r="H194" s="283">
        <v>531.86000000000001</v>
      </c>
      <c r="I194" s="284"/>
      <c r="J194" s="285">
        <f>ROUND(I194*H194,2)</f>
        <v>0</v>
      </c>
      <c r="K194" s="281" t="s">
        <v>19</v>
      </c>
      <c r="L194" s="286"/>
      <c r="M194" s="287" t="s">
        <v>19</v>
      </c>
      <c r="N194" s="288" t="s">
        <v>44</v>
      </c>
      <c r="O194" s="87"/>
      <c r="P194" s="225">
        <f>O194*H194</f>
        <v>0</v>
      </c>
      <c r="Q194" s="225">
        <v>0.0045700000000000003</v>
      </c>
      <c r="R194" s="225">
        <f>Q194*H194</f>
        <v>2.4306002000000002</v>
      </c>
      <c r="S194" s="225">
        <v>0</v>
      </c>
      <c r="T194" s="226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7" t="s">
        <v>173</v>
      </c>
      <c r="AT194" s="227" t="s">
        <v>325</v>
      </c>
      <c r="AU194" s="227" t="s">
        <v>86</v>
      </c>
      <c r="AY194" s="20" t="s">
        <v>146</v>
      </c>
      <c r="BE194" s="228">
        <f>IF(N194="základní",J194,0)</f>
        <v>0</v>
      </c>
      <c r="BF194" s="228">
        <f>IF(N194="snížená",J194,0)</f>
        <v>0</v>
      </c>
      <c r="BG194" s="228">
        <f>IF(N194="zákl. přenesená",J194,0)</f>
        <v>0</v>
      </c>
      <c r="BH194" s="228">
        <f>IF(N194="sníž. přenesená",J194,0)</f>
        <v>0</v>
      </c>
      <c r="BI194" s="228">
        <f>IF(N194="nulová",J194,0)</f>
        <v>0</v>
      </c>
      <c r="BJ194" s="20" t="s">
        <v>80</v>
      </c>
      <c r="BK194" s="228">
        <f>ROUND(I194*H194,2)</f>
        <v>0</v>
      </c>
      <c r="BL194" s="20" t="s">
        <v>153</v>
      </c>
      <c r="BM194" s="227" t="s">
        <v>1192</v>
      </c>
    </row>
    <row r="195" s="2" customFormat="1">
      <c r="A195" s="41"/>
      <c r="B195" s="42"/>
      <c r="C195" s="43"/>
      <c r="D195" s="229" t="s">
        <v>154</v>
      </c>
      <c r="E195" s="43"/>
      <c r="F195" s="230" t="s">
        <v>1191</v>
      </c>
      <c r="G195" s="43"/>
      <c r="H195" s="43"/>
      <c r="I195" s="231"/>
      <c r="J195" s="43"/>
      <c r="K195" s="43"/>
      <c r="L195" s="47"/>
      <c r="M195" s="232"/>
      <c r="N195" s="233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154</v>
      </c>
      <c r="AU195" s="20" t="s">
        <v>86</v>
      </c>
    </row>
    <row r="196" s="13" customFormat="1">
      <c r="A196" s="13"/>
      <c r="B196" s="236"/>
      <c r="C196" s="237"/>
      <c r="D196" s="229" t="s">
        <v>157</v>
      </c>
      <c r="E196" s="238" t="s">
        <v>19</v>
      </c>
      <c r="F196" s="239" t="s">
        <v>1193</v>
      </c>
      <c r="G196" s="237"/>
      <c r="H196" s="240">
        <v>531.86000000000001</v>
      </c>
      <c r="I196" s="241"/>
      <c r="J196" s="237"/>
      <c r="K196" s="237"/>
      <c r="L196" s="242"/>
      <c r="M196" s="243"/>
      <c r="N196" s="244"/>
      <c r="O196" s="244"/>
      <c r="P196" s="244"/>
      <c r="Q196" s="244"/>
      <c r="R196" s="244"/>
      <c r="S196" s="244"/>
      <c r="T196" s="24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6" t="s">
        <v>157</v>
      </c>
      <c r="AU196" s="246" t="s">
        <v>86</v>
      </c>
      <c r="AV196" s="13" t="s">
        <v>86</v>
      </c>
      <c r="AW196" s="13" t="s">
        <v>33</v>
      </c>
      <c r="AX196" s="13" t="s">
        <v>80</v>
      </c>
      <c r="AY196" s="246" t="s">
        <v>146</v>
      </c>
    </row>
    <row r="197" s="2" customFormat="1" ht="24.15" customHeight="1">
      <c r="A197" s="41"/>
      <c r="B197" s="42"/>
      <c r="C197" s="216" t="s">
        <v>411</v>
      </c>
      <c r="D197" s="216" t="s">
        <v>148</v>
      </c>
      <c r="E197" s="217" t="s">
        <v>1194</v>
      </c>
      <c r="F197" s="218" t="s">
        <v>1195</v>
      </c>
      <c r="G197" s="219" t="s">
        <v>496</v>
      </c>
      <c r="H197" s="220">
        <v>2</v>
      </c>
      <c r="I197" s="221"/>
      <c r="J197" s="222">
        <f>ROUND(I197*H197,2)</f>
        <v>0</v>
      </c>
      <c r="K197" s="218" t="s">
        <v>19</v>
      </c>
      <c r="L197" s="47"/>
      <c r="M197" s="223" t="s">
        <v>19</v>
      </c>
      <c r="N197" s="224" t="s">
        <v>44</v>
      </c>
      <c r="O197" s="87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27" t="s">
        <v>153</v>
      </c>
      <c r="AT197" s="227" t="s">
        <v>148</v>
      </c>
      <c r="AU197" s="227" t="s">
        <v>86</v>
      </c>
      <c r="AY197" s="20" t="s">
        <v>146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20" t="s">
        <v>80</v>
      </c>
      <c r="BK197" s="228">
        <f>ROUND(I197*H197,2)</f>
        <v>0</v>
      </c>
      <c r="BL197" s="20" t="s">
        <v>153</v>
      </c>
      <c r="BM197" s="227" t="s">
        <v>1196</v>
      </c>
    </row>
    <row r="198" s="2" customFormat="1">
      <c r="A198" s="41"/>
      <c r="B198" s="42"/>
      <c r="C198" s="43"/>
      <c r="D198" s="229" t="s">
        <v>154</v>
      </c>
      <c r="E198" s="43"/>
      <c r="F198" s="230" t="s">
        <v>1197</v>
      </c>
      <c r="G198" s="43"/>
      <c r="H198" s="43"/>
      <c r="I198" s="231"/>
      <c r="J198" s="43"/>
      <c r="K198" s="43"/>
      <c r="L198" s="47"/>
      <c r="M198" s="232"/>
      <c r="N198" s="233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154</v>
      </c>
      <c r="AU198" s="20" t="s">
        <v>86</v>
      </c>
    </row>
    <row r="199" s="2" customFormat="1" ht="24.15" customHeight="1">
      <c r="A199" s="41"/>
      <c r="B199" s="42"/>
      <c r="C199" s="279" t="s">
        <v>288</v>
      </c>
      <c r="D199" s="279" t="s">
        <v>325</v>
      </c>
      <c r="E199" s="280" t="s">
        <v>1198</v>
      </c>
      <c r="F199" s="281" t="s">
        <v>1199</v>
      </c>
      <c r="G199" s="282" t="s">
        <v>496</v>
      </c>
      <c r="H199" s="283">
        <v>2</v>
      </c>
      <c r="I199" s="284"/>
      <c r="J199" s="285">
        <f>ROUND(I199*H199,2)</f>
        <v>0</v>
      </c>
      <c r="K199" s="281" t="s">
        <v>19</v>
      </c>
      <c r="L199" s="286"/>
      <c r="M199" s="287" t="s">
        <v>19</v>
      </c>
      <c r="N199" s="288" t="s">
        <v>44</v>
      </c>
      <c r="O199" s="87"/>
      <c r="P199" s="225">
        <f>O199*H199</f>
        <v>0</v>
      </c>
      <c r="Q199" s="225">
        <v>0.00038999999999999999</v>
      </c>
      <c r="R199" s="225">
        <f>Q199*H199</f>
        <v>0.00077999999999999999</v>
      </c>
      <c r="S199" s="225">
        <v>0</v>
      </c>
      <c r="T199" s="226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27" t="s">
        <v>173</v>
      </c>
      <c r="AT199" s="227" t="s">
        <v>325</v>
      </c>
      <c r="AU199" s="227" t="s">
        <v>86</v>
      </c>
      <c r="AY199" s="20" t="s">
        <v>146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20" t="s">
        <v>80</v>
      </c>
      <c r="BK199" s="228">
        <f>ROUND(I199*H199,2)</f>
        <v>0</v>
      </c>
      <c r="BL199" s="20" t="s">
        <v>153</v>
      </c>
      <c r="BM199" s="227" t="s">
        <v>1200</v>
      </c>
    </row>
    <row r="200" s="2" customFormat="1">
      <c r="A200" s="41"/>
      <c r="B200" s="42"/>
      <c r="C200" s="43"/>
      <c r="D200" s="229" t="s">
        <v>154</v>
      </c>
      <c r="E200" s="43"/>
      <c r="F200" s="230" t="s">
        <v>1199</v>
      </c>
      <c r="G200" s="43"/>
      <c r="H200" s="43"/>
      <c r="I200" s="231"/>
      <c r="J200" s="43"/>
      <c r="K200" s="43"/>
      <c r="L200" s="47"/>
      <c r="M200" s="232"/>
      <c r="N200" s="233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154</v>
      </c>
      <c r="AU200" s="20" t="s">
        <v>86</v>
      </c>
    </row>
    <row r="201" s="2" customFormat="1" ht="24.15" customHeight="1">
      <c r="A201" s="41"/>
      <c r="B201" s="42"/>
      <c r="C201" s="216" t="s">
        <v>423</v>
      </c>
      <c r="D201" s="216" t="s">
        <v>148</v>
      </c>
      <c r="E201" s="217" t="s">
        <v>1201</v>
      </c>
      <c r="F201" s="218" t="s">
        <v>1202</v>
      </c>
      <c r="G201" s="219" t="s">
        <v>496</v>
      </c>
      <c r="H201" s="220">
        <v>2</v>
      </c>
      <c r="I201" s="221"/>
      <c r="J201" s="222">
        <f>ROUND(I201*H201,2)</f>
        <v>0</v>
      </c>
      <c r="K201" s="218" t="s">
        <v>19</v>
      </c>
      <c r="L201" s="47"/>
      <c r="M201" s="223" t="s">
        <v>19</v>
      </c>
      <c r="N201" s="224" t="s">
        <v>44</v>
      </c>
      <c r="O201" s="87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7" t="s">
        <v>153</v>
      </c>
      <c r="AT201" s="227" t="s">
        <v>148</v>
      </c>
      <c r="AU201" s="227" t="s">
        <v>86</v>
      </c>
      <c r="AY201" s="20" t="s">
        <v>146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20" t="s">
        <v>80</v>
      </c>
      <c r="BK201" s="228">
        <f>ROUND(I201*H201,2)</f>
        <v>0</v>
      </c>
      <c r="BL201" s="20" t="s">
        <v>153</v>
      </c>
      <c r="BM201" s="227" t="s">
        <v>1203</v>
      </c>
    </row>
    <row r="202" s="2" customFormat="1">
      <c r="A202" s="41"/>
      <c r="B202" s="42"/>
      <c r="C202" s="43"/>
      <c r="D202" s="229" t="s">
        <v>154</v>
      </c>
      <c r="E202" s="43"/>
      <c r="F202" s="230" t="s">
        <v>1204</v>
      </c>
      <c r="G202" s="43"/>
      <c r="H202" s="43"/>
      <c r="I202" s="231"/>
      <c r="J202" s="43"/>
      <c r="K202" s="43"/>
      <c r="L202" s="47"/>
      <c r="M202" s="232"/>
      <c r="N202" s="233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154</v>
      </c>
      <c r="AU202" s="20" t="s">
        <v>86</v>
      </c>
    </row>
    <row r="203" s="2" customFormat="1" ht="24.15" customHeight="1">
      <c r="A203" s="41"/>
      <c r="B203" s="42"/>
      <c r="C203" s="279" t="s">
        <v>294</v>
      </c>
      <c r="D203" s="279" t="s">
        <v>325</v>
      </c>
      <c r="E203" s="280" t="s">
        <v>1205</v>
      </c>
      <c r="F203" s="281" t="s">
        <v>1206</v>
      </c>
      <c r="G203" s="282" t="s">
        <v>496</v>
      </c>
      <c r="H203" s="283">
        <v>2</v>
      </c>
      <c r="I203" s="284"/>
      <c r="J203" s="285">
        <f>ROUND(I203*H203,2)</f>
        <v>0</v>
      </c>
      <c r="K203" s="281" t="s">
        <v>19</v>
      </c>
      <c r="L203" s="286"/>
      <c r="M203" s="287" t="s">
        <v>19</v>
      </c>
      <c r="N203" s="288" t="s">
        <v>44</v>
      </c>
      <c r="O203" s="87"/>
      <c r="P203" s="225">
        <f>O203*H203</f>
        <v>0</v>
      </c>
      <c r="Q203" s="225">
        <v>0.00081999999999999998</v>
      </c>
      <c r="R203" s="225">
        <f>Q203*H203</f>
        <v>0.00164</v>
      </c>
      <c r="S203" s="225">
        <v>0</v>
      </c>
      <c r="T203" s="226">
        <f>S203*H203</f>
        <v>0</v>
      </c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R203" s="227" t="s">
        <v>173</v>
      </c>
      <c r="AT203" s="227" t="s">
        <v>325</v>
      </c>
      <c r="AU203" s="227" t="s">
        <v>86</v>
      </c>
      <c r="AY203" s="20" t="s">
        <v>146</v>
      </c>
      <c r="BE203" s="228">
        <f>IF(N203="základní",J203,0)</f>
        <v>0</v>
      </c>
      <c r="BF203" s="228">
        <f>IF(N203="snížená",J203,0)</f>
        <v>0</v>
      </c>
      <c r="BG203" s="228">
        <f>IF(N203="zákl. přenesená",J203,0)</f>
        <v>0</v>
      </c>
      <c r="BH203" s="228">
        <f>IF(N203="sníž. přenesená",J203,0)</f>
        <v>0</v>
      </c>
      <c r="BI203" s="228">
        <f>IF(N203="nulová",J203,0)</f>
        <v>0</v>
      </c>
      <c r="BJ203" s="20" t="s">
        <v>80</v>
      </c>
      <c r="BK203" s="228">
        <f>ROUND(I203*H203,2)</f>
        <v>0</v>
      </c>
      <c r="BL203" s="20" t="s">
        <v>153</v>
      </c>
      <c r="BM203" s="227" t="s">
        <v>1207</v>
      </c>
    </row>
    <row r="204" s="2" customFormat="1">
      <c r="A204" s="41"/>
      <c r="B204" s="42"/>
      <c r="C204" s="43"/>
      <c r="D204" s="229" t="s">
        <v>154</v>
      </c>
      <c r="E204" s="43"/>
      <c r="F204" s="230" t="s">
        <v>1206</v>
      </c>
      <c r="G204" s="43"/>
      <c r="H204" s="43"/>
      <c r="I204" s="231"/>
      <c r="J204" s="43"/>
      <c r="K204" s="43"/>
      <c r="L204" s="47"/>
      <c r="M204" s="232"/>
      <c r="N204" s="233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20" t="s">
        <v>154</v>
      </c>
      <c r="AU204" s="20" t="s">
        <v>86</v>
      </c>
    </row>
    <row r="205" s="2" customFormat="1" ht="24.15" customHeight="1">
      <c r="A205" s="41"/>
      <c r="B205" s="42"/>
      <c r="C205" s="216" t="s">
        <v>436</v>
      </c>
      <c r="D205" s="216" t="s">
        <v>148</v>
      </c>
      <c r="E205" s="217" t="s">
        <v>1208</v>
      </c>
      <c r="F205" s="218" t="s">
        <v>1209</v>
      </c>
      <c r="G205" s="219" t="s">
        <v>496</v>
      </c>
      <c r="H205" s="220">
        <v>2</v>
      </c>
      <c r="I205" s="221"/>
      <c r="J205" s="222">
        <f>ROUND(I205*H205,2)</f>
        <v>0</v>
      </c>
      <c r="K205" s="218" t="s">
        <v>19</v>
      </c>
      <c r="L205" s="47"/>
      <c r="M205" s="223" t="s">
        <v>19</v>
      </c>
      <c r="N205" s="224" t="s">
        <v>44</v>
      </c>
      <c r="O205" s="87"/>
      <c r="P205" s="225">
        <f>O205*H205</f>
        <v>0</v>
      </c>
      <c r="Q205" s="225">
        <v>0</v>
      </c>
      <c r="R205" s="225">
        <f>Q205*H205</f>
        <v>0</v>
      </c>
      <c r="S205" s="225">
        <v>0</v>
      </c>
      <c r="T205" s="226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27" t="s">
        <v>153</v>
      </c>
      <c r="AT205" s="227" t="s">
        <v>148</v>
      </c>
      <c r="AU205" s="227" t="s">
        <v>86</v>
      </c>
      <c r="AY205" s="20" t="s">
        <v>146</v>
      </c>
      <c r="BE205" s="228">
        <f>IF(N205="základní",J205,0)</f>
        <v>0</v>
      </c>
      <c r="BF205" s="228">
        <f>IF(N205="snížená",J205,0)</f>
        <v>0</v>
      </c>
      <c r="BG205" s="228">
        <f>IF(N205="zákl. přenesená",J205,0)</f>
        <v>0</v>
      </c>
      <c r="BH205" s="228">
        <f>IF(N205="sníž. přenesená",J205,0)</f>
        <v>0</v>
      </c>
      <c r="BI205" s="228">
        <f>IF(N205="nulová",J205,0)</f>
        <v>0</v>
      </c>
      <c r="BJ205" s="20" t="s">
        <v>80</v>
      </c>
      <c r="BK205" s="228">
        <f>ROUND(I205*H205,2)</f>
        <v>0</v>
      </c>
      <c r="BL205" s="20" t="s">
        <v>153</v>
      </c>
      <c r="BM205" s="227" t="s">
        <v>1210</v>
      </c>
    </row>
    <row r="206" s="2" customFormat="1">
      <c r="A206" s="41"/>
      <c r="B206" s="42"/>
      <c r="C206" s="43"/>
      <c r="D206" s="229" t="s">
        <v>154</v>
      </c>
      <c r="E206" s="43"/>
      <c r="F206" s="230" t="s">
        <v>1211</v>
      </c>
      <c r="G206" s="43"/>
      <c r="H206" s="43"/>
      <c r="I206" s="231"/>
      <c r="J206" s="43"/>
      <c r="K206" s="43"/>
      <c r="L206" s="47"/>
      <c r="M206" s="232"/>
      <c r="N206" s="233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154</v>
      </c>
      <c r="AU206" s="20" t="s">
        <v>86</v>
      </c>
    </row>
    <row r="207" s="2" customFormat="1" ht="33" customHeight="1">
      <c r="A207" s="41"/>
      <c r="B207" s="42"/>
      <c r="C207" s="279" t="s">
        <v>300</v>
      </c>
      <c r="D207" s="279" t="s">
        <v>325</v>
      </c>
      <c r="E207" s="280" t="s">
        <v>1212</v>
      </c>
      <c r="F207" s="281" t="s">
        <v>1213</v>
      </c>
      <c r="G207" s="282" t="s">
        <v>496</v>
      </c>
      <c r="H207" s="283">
        <v>2</v>
      </c>
      <c r="I207" s="284"/>
      <c r="J207" s="285">
        <f>ROUND(I207*H207,2)</f>
        <v>0</v>
      </c>
      <c r="K207" s="281" t="s">
        <v>19</v>
      </c>
      <c r="L207" s="286"/>
      <c r="M207" s="287" t="s">
        <v>19</v>
      </c>
      <c r="N207" s="288" t="s">
        <v>44</v>
      </c>
      <c r="O207" s="87"/>
      <c r="P207" s="225">
        <f>O207*H207</f>
        <v>0</v>
      </c>
      <c r="Q207" s="225">
        <v>0</v>
      </c>
      <c r="R207" s="225">
        <f>Q207*H207</f>
        <v>0</v>
      </c>
      <c r="S207" s="225">
        <v>0</v>
      </c>
      <c r="T207" s="226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27" t="s">
        <v>173</v>
      </c>
      <c r="AT207" s="227" t="s">
        <v>325</v>
      </c>
      <c r="AU207" s="227" t="s">
        <v>86</v>
      </c>
      <c r="AY207" s="20" t="s">
        <v>146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20" t="s">
        <v>80</v>
      </c>
      <c r="BK207" s="228">
        <f>ROUND(I207*H207,2)</f>
        <v>0</v>
      </c>
      <c r="BL207" s="20" t="s">
        <v>153</v>
      </c>
      <c r="BM207" s="227" t="s">
        <v>1214</v>
      </c>
    </row>
    <row r="208" s="2" customFormat="1">
      <c r="A208" s="41"/>
      <c r="B208" s="42"/>
      <c r="C208" s="43"/>
      <c r="D208" s="229" t="s">
        <v>154</v>
      </c>
      <c r="E208" s="43"/>
      <c r="F208" s="230" t="s">
        <v>1213</v>
      </c>
      <c r="G208" s="43"/>
      <c r="H208" s="43"/>
      <c r="I208" s="231"/>
      <c r="J208" s="43"/>
      <c r="K208" s="43"/>
      <c r="L208" s="47"/>
      <c r="M208" s="232"/>
      <c r="N208" s="233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154</v>
      </c>
      <c r="AU208" s="20" t="s">
        <v>86</v>
      </c>
    </row>
    <row r="209" s="2" customFormat="1" ht="24.15" customHeight="1">
      <c r="A209" s="41"/>
      <c r="B209" s="42"/>
      <c r="C209" s="216" t="s">
        <v>450</v>
      </c>
      <c r="D209" s="216" t="s">
        <v>148</v>
      </c>
      <c r="E209" s="217" t="s">
        <v>1215</v>
      </c>
      <c r="F209" s="218" t="s">
        <v>1216</v>
      </c>
      <c r="G209" s="219" t="s">
        <v>496</v>
      </c>
      <c r="H209" s="220">
        <v>1</v>
      </c>
      <c r="I209" s="221"/>
      <c r="J209" s="222">
        <f>ROUND(I209*H209,2)</f>
        <v>0</v>
      </c>
      <c r="K209" s="218" t="s">
        <v>19</v>
      </c>
      <c r="L209" s="47"/>
      <c r="M209" s="223" t="s">
        <v>19</v>
      </c>
      <c r="N209" s="224" t="s">
        <v>44</v>
      </c>
      <c r="O209" s="87"/>
      <c r="P209" s="225">
        <f>O209*H209</f>
        <v>0</v>
      </c>
      <c r="Q209" s="225">
        <v>0</v>
      </c>
      <c r="R209" s="225">
        <f>Q209*H209</f>
        <v>0</v>
      </c>
      <c r="S209" s="225">
        <v>0</v>
      </c>
      <c r="T209" s="226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27" t="s">
        <v>153</v>
      </c>
      <c r="AT209" s="227" t="s">
        <v>148</v>
      </c>
      <c r="AU209" s="227" t="s">
        <v>86</v>
      </c>
      <c r="AY209" s="20" t="s">
        <v>146</v>
      </c>
      <c r="BE209" s="228">
        <f>IF(N209="základní",J209,0)</f>
        <v>0</v>
      </c>
      <c r="BF209" s="228">
        <f>IF(N209="snížená",J209,0)</f>
        <v>0</v>
      </c>
      <c r="BG209" s="228">
        <f>IF(N209="zákl. přenesená",J209,0)</f>
        <v>0</v>
      </c>
      <c r="BH209" s="228">
        <f>IF(N209="sníž. přenesená",J209,0)</f>
        <v>0</v>
      </c>
      <c r="BI209" s="228">
        <f>IF(N209="nulová",J209,0)</f>
        <v>0</v>
      </c>
      <c r="BJ209" s="20" t="s">
        <v>80</v>
      </c>
      <c r="BK209" s="228">
        <f>ROUND(I209*H209,2)</f>
        <v>0</v>
      </c>
      <c r="BL209" s="20" t="s">
        <v>153</v>
      </c>
      <c r="BM209" s="227" t="s">
        <v>1217</v>
      </c>
    </row>
    <row r="210" s="2" customFormat="1">
      <c r="A210" s="41"/>
      <c r="B210" s="42"/>
      <c r="C210" s="43"/>
      <c r="D210" s="229" t="s">
        <v>154</v>
      </c>
      <c r="E210" s="43"/>
      <c r="F210" s="230" t="s">
        <v>1218</v>
      </c>
      <c r="G210" s="43"/>
      <c r="H210" s="43"/>
      <c r="I210" s="231"/>
      <c r="J210" s="43"/>
      <c r="K210" s="43"/>
      <c r="L210" s="47"/>
      <c r="M210" s="232"/>
      <c r="N210" s="233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154</v>
      </c>
      <c r="AU210" s="20" t="s">
        <v>86</v>
      </c>
    </row>
    <row r="211" s="2" customFormat="1" ht="24.15" customHeight="1">
      <c r="A211" s="41"/>
      <c r="B211" s="42"/>
      <c r="C211" s="279" t="s">
        <v>309</v>
      </c>
      <c r="D211" s="279" t="s">
        <v>325</v>
      </c>
      <c r="E211" s="280" t="s">
        <v>1219</v>
      </c>
      <c r="F211" s="281" t="s">
        <v>1220</v>
      </c>
      <c r="G211" s="282" t="s">
        <v>496</v>
      </c>
      <c r="H211" s="283">
        <v>1</v>
      </c>
      <c r="I211" s="284"/>
      <c r="J211" s="285">
        <f>ROUND(I211*H211,2)</f>
        <v>0</v>
      </c>
      <c r="K211" s="281" t="s">
        <v>19</v>
      </c>
      <c r="L211" s="286"/>
      <c r="M211" s="287" t="s">
        <v>19</v>
      </c>
      <c r="N211" s="288" t="s">
        <v>44</v>
      </c>
      <c r="O211" s="87"/>
      <c r="P211" s="225">
        <f>O211*H211</f>
        <v>0</v>
      </c>
      <c r="Q211" s="225">
        <v>0.00077999999999999999</v>
      </c>
      <c r="R211" s="225">
        <f>Q211*H211</f>
        <v>0.00077999999999999999</v>
      </c>
      <c r="S211" s="225">
        <v>0</v>
      </c>
      <c r="T211" s="226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27" t="s">
        <v>173</v>
      </c>
      <c r="AT211" s="227" t="s">
        <v>325</v>
      </c>
      <c r="AU211" s="227" t="s">
        <v>86</v>
      </c>
      <c r="AY211" s="20" t="s">
        <v>146</v>
      </c>
      <c r="BE211" s="228">
        <f>IF(N211="základní",J211,0)</f>
        <v>0</v>
      </c>
      <c r="BF211" s="228">
        <f>IF(N211="snížená",J211,0)</f>
        <v>0</v>
      </c>
      <c r="BG211" s="228">
        <f>IF(N211="zákl. přenesená",J211,0)</f>
        <v>0</v>
      </c>
      <c r="BH211" s="228">
        <f>IF(N211="sníž. přenesená",J211,0)</f>
        <v>0</v>
      </c>
      <c r="BI211" s="228">
        <f>IF(N211="nulová",J211,0)</f>
        <v>0</v>
      </c>
      <c r="BJ211" s="20" t="s">
        <v>80</v>
      </c>
      <c r="BK211" s="228">
        <f>ROUND(I211*H211,2)</f>
        <v>0</v>
      </c>
      <c r="BL211" s="20" t="s">
        <v>153</v>
      </c>
      <c r="BM211" s="227" t="s">
        <v>1221</v>
      </c>
    </row>
    <row r="212" s="2" customFormat="1">
      <c r="A212" s="41"/>
      <c r="B212" s="42"/>
      <c r="C212" s="43"/>
      <c r="D212" s="229" t="s">
        <v>154</v>
      </c>
      <c r="E212" s="43"/>
      <c r="F212" s="230" t="s">
        <v>1220</v>
      </c>
      <c r="G212" s="43"/>
      <c r="H212" s="43"/>
      <c r="I212" s="231"/>
      <c r="J212" s="43"/>
      <c r="K212" s="43"/>
      <c r="L212" s="47"/>
      <c r="M212" s="232"/>
      <c r="N212" s="233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154</v>
      </c>
      <c r="AU212" s="20" t="s">
        <v>86</v>
      </c>
    </row>
    <row r="213" s="2" customFormat="1" ht="21.75" customHeight="1">
      <c r="A213" s="41"/>
      <c r="B213" s="42"/>
      <c r="C213" s="216" t="s">
        <v>460</v>
      </c>
      <c r="D213" s="216" t="s">
        <v>148</v>
      </c>
      <c r="E213" s="217" t="s">
        <v>1222</v>
      </c>
      <c r="F213" s="218" t="s">
        <v>1223</v>
      </c>
      <c r="G213" s="219" t="s">
        <v>496</v>
      </c>
      <c r="H213" s="220">
        <v>1</v>
      </c>
      <c r="I213" s="221"/>
      <c r="J213" s="222">
        <f>ROUND(I213*H213,2)</f>
        <v>0</v>
      </c>
      <c r="K213" s="218" t="s">
        <v>19</v>
      </c>
      <c r="L213" s="47"/>
      <c r="M213" s="223" t="s">
        <v>19</v>
      </c>
      <c r="N213" s="224" t="s">
        <v>44</v>
      </c>
      <c r="O213" s="87"/>
      <c r="P213" s="225">
        <f>O213*H213</f>
        <v>0</v>
      </c>
      <c r="Q213" s="225">
        <v>0.00161652</v>
      </c>
      <c r="R213" s="225">
        <f>Q213*H213</f>
        <v>0.00161652</v>
      </c>
      <c r="S213" s="225">
        <v>0</v>
      </c>
      <c r="T213" s="226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27" t="s">
        <v>153</v>
      </c>
      <c r="AT213" s="227" t="s">
        <v>148</v>
      </c>
      <c r="AU213" s="227" t="s">
        <v>86</v>
      </c>
      <c r="AY213" s="20" t="s">
        <v>146</v>
      </c>
      <c r="BE213" s="228">
        <f>IF(N213="základní",J213,0)</f>
        <v>0</v>
      </c>
      <c r="BF213" s="228">
        <f>IF(N213="snížená",J213,0)</f>
        <v>0</v>
      </c>
      <c r="BG213" s="228">
        <f>IF(N213="zákl. přenesená",J213,0)</f>
        <v>0</v>
      </c>
      <c r="BH213" s="228">
        <f>IF(N213="sníž. přenesená",J213,0)</f>
        <v>0</v>
      </c>
      <c r="BI213" s="228">
        <f>IF(N213="nulová",J213,0)</f>
        <v>0</v>
      </c>
      <c r="BJ213" s="20" t="s">
        <v>80</v>
      </c>
      <c r="BK213" s="228">
        <f>ROUND(I213*H213,2)</f>
        <v>0</v>
      </c>
      <c r="BL213" s="20" t="s">
        <v>153</v>
      </c>
      <c r="BM213" s="227" t="s">
        <v>1224</v>
      </c>
    </row>
    <row r="214" s="2" customFormat="1">
      <c r="A214" s="41"/>
      <c r="B214" s="42"/>
      <c r="C214" s="43"/>
      <c r="D214" s="229" t="s">
        <v>154</v>
      </c>
      <c r="E214" s="43"/>
      <c r="F214" s="230" t="s">
        <v>1225</v>
      </c>
      <c r="G214" s="43"/>
      <c r="H214" s="43"/>
      <c r="I214" s="231"/>
      <c r="J214" s="43"/>
      <c r="K214" s="43"/>
      <c r="L214" s="47"/>
      <c r="M214" s="232"/>
      <c r="N214" s="233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154</v>
      </c>
      <c r="AU214" s="20" t="s">
        <v>86</v>
      </c>
    </row>
    <row r="215" s="2" customFormat="1" ht="21.75" customHeight="1">
      <c r="A215" s="41"/>
      <c r="B215" s="42"/>
      <c r="C215" s="216" t="s">
        <v>315</v>
      </c>
      <c r="D215" s="216" t="s">
        <v>148</v>
      </c>
      <c r="E215" s="217" t="s">
        <v>1226</v>
      </c>
      <c r="F215" s="218" t="s">
        <v>1227</v>
      </c>
      <c r="G215" s="219" t="s">
        <v>496</v>
      </c>
      <c r="H215" s="220">
        <v>1</v>
      </c>
      <c r="I215" s="221"/>
      <c r="J215" s="222">
        <f>ROUND(I215*H215,2)</f>
        <v>0</v>
      </c>
      <c r="K215" s="218" t="s">
        <v>19</v>
      </c>
      <c r="L215" s="47"/>
      <c r="M215" s="223" t="s">
        <v>19</v>
      </c>
      <c r="N215" s="224" t="s">
        <v>44</v>
      </c>
      <c r="O215" s="87"/>
      <c r="P215" s="225">
        <f>O215*H215</f>
        <v>0</v>
      </c>
      <c r="Q215" s="225">
        <v>0</v>
      </c>
      <c r="R215" s="225">
        <f>Q215*H215</f>
        <v>0</v>
      </c>
      <c r="S215" s="225">
        <v>0.017299999999999999</v>
      </c>
      <c r="T215" s="226">
        <f>S215*H215</f>
        <v>0.017299999999999999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27" t="s">
        <v>153</v>
      </c>
      <c r="AT215" s="227" t="s">
        <v>148</v>
      </c>
      <c r="AU215" s="227" t="s">
        <v>86</v>
      </c>
      <c r="AY215" s="20" t="s">
        <v>146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20" t="s">
        <v>80</v>
      </c>
      <c r="BK215" s="228">
        <f>ROUND(I215*H215,2)</f>
        <v>0</v>
      </c>
      <c r="BL215" s="20" t="s">
        <v>153</v>
      </c>
      <c r="BM215" s="227" t="s">
        <v>1228</v>
      </c>
    </row>
    <row r="216" s="2" customFormat="1">
      <c r="A216" s="41"/>
      <c r="B216" s="42"/>
      <c r="C216" s="43"/>
      <c r="D216" s="229" t="s">
        <v>154</v>
      </c>
      <c r="E216" s="43"/>
      <c r="F216" s="230" t="s">
        <v>1229</v>
      </c>
      <c r="G216" s="43"/>
      <c r="H216" s="43"/>
      <c r="I216" s="231"/>
      <c r="J216" s="43"/>
      <c r="K216" s="43"/>
      <c r="L216" s="47"/>
      <c r="M216" s="232"/>
      <c r="N216" s="233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154</v>
      </c>
      <c r="AU216" s="20" t="s">
        <v>86</v>
      </c>
    </row>
    <row r="217" s="2" customFormat="1" ht="16.5" customHeight="1">
      <c r="A217" s="41"/>
      <c r="B217" s="42"/>
      <c r="C217" s="216" t="s">
        <v>470</v>
      </c>
      <c r="D217" s="216" t="s">
        <v>148</v>
      </c>
      <c r="E217" s="217" t="s">
        <v>1230</v>
      </c>
      <c r="F217" s="218" t="s">
        <v>1231</v>
      </c>
      <c r="G217" s="219" t="s">
        <v>496</v>
      </c>
      <c r="H217" s="220">
        <v>2</v>
      </c>
      <c r="I217" s="221"/>
      <c r="J217" s="222">
        <f>ROUND(I217*H217,2)</f>
        <v>0</v>
      </c>
      <c r="K217" s="218" t="s">
        <v>19</v>
      </c>
      <c r="L217" s="47"/>
      <c r="M217" s="223" t="s">
        <v>19</v>
      </c>
      <c r="N217" s="224" t="s">
        <v>44</v>
      </c>
      <c r="O217" s="87"/>
      <c r="P217" s="225">
        <f>O217*H217</f>
        <v>0</v>
      </c>
      <c r="Q217" s="225">
        <v>0.0013628</v>
      </c>
      <c r="R217" s="225">
        <f>Q217*H217</f>
        <v>0.0027255999999999999</v>
      </c>
      <c r="S217" s="225">
        <v>0</v>
      </c>
      <c r="T217" s="226">
        <f>S217*H217</f>
        <v>0</v>
      </c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R217" s="227" t="s">
        <v>153</v>
      </c>
      <c r="AT217" s="227" t="s">
        <v>148</v>
      </c>
      <c r="AU217" s="227" t="s">
        <v>86</v>
      </c>
      <c r="AY217" s="20" t="s">
        <v>146</v>
      </c>
      <c r="BE217" s="228">
        <f>IF(N217="základní",J217,0)</f>
        <v>0</v>
      </c>
      <c r="BF217" s="228">
        <f>IF(N217="snížená",J217,0)</f>
        <v>0</v>
      </c>
      <c r="BG217" s="228">
        <f>IF(N217="zákl. přenesená",J217,0)</f>
        <v>0</v>
      </c>
      <c r="BH217" s="228">
        <f>IF(N217="sníž. přenesená",J217,0)</f>
        <v>0</v>
      </c>
      <c r="BI217" s="228">
        <f>IF(N217="nulová",J217,0)</f>
        <v>0</v>
      </c>
      <c r="BJ217" s="20" t="s">
        <v>80</v>
      </c>
      <c r="BK217" s="228">
        <f>ROUND(I217*H217,2)</f>
        <v>0</v>
      </c>
      <c r="BL217" s="20" t="s">
        <v>153</v>
      </c>
      <c r="BM217" s="227" t="s">
        <v>1232</v>
      </c>
    </row>
    <row r="218" s="2" customFormat="1">
      <c r="A218" s="41"/>
      <c r="B218" s="42"/>
      <c r="C218" s="43"/>
      <c r="D218" s="229" t="s">
        <v>154</v>
      </c>
      <c r="E218" s="43"/>
      <c r="F218" s="230" t="s">
        <v>1233</v>
      </c>
      <c r="G218" s="43"/>
      <c r="H218" s="43"/>
      <c r="I218" s="231"/>
      <c r="J218" s="43"/>
      <c r="K218" s="43"/>
      <c r="L218" s="47"/>
      <c r="M218" s="232"/>
      <c r="N218" s="233"/>
      <c r="O218" s="87"/>
      <c r="P218" s="87"/>
      <c r="Q218" s="87"/>
      <c r="R218" s="87"/>
      <c r="S218" s="87"/>
      <c r="T218" s="88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T218" s="20" t="s">
        <v>154</v>
      </c>
      <c r="AU218" s="20" t="s">
        <v>86</v>
      </c>
    </row>
    <row r="219" s="2" customFormat="1" ht="37.8" customHeight="1">
      <c r="A219" s="41"/>
      <c r="B219" s="42"/>
      <c r="C219" s="279" t="s">
        <v>321</v>
      </c>
      <c r="D219" s="279" t="s">
        <v>325</v>
      </c>
      <c r="E219" s="280" t="s">
        <v>1234</v>
      </c>
      <c r="F219" s="281" t="s">
        <v>1235</v>
      </c>
      <c r="G219" s="282" t="s">
        <v>496</v>
      </c>
      <c r="H219" s="283">
        <v>2</v>
      </c>
      <c r="I219" s="284"/>
      <c r="J219" s="285">
        <f>ROUND(I219*H219,2)</f>
        <v>0</v>
      </c>
      <c r="K219" s="281" t="s">
        <v>19</v>
      </c>
      <c r="L219" s="286"/>
      <c r="M219" s="287" t="s">
        <v>19</v>
      </c>
      <c r="N219" s="288" t="s">
        <v>44</v>
      </c>
      <c r="O219" s="87"/>
      <c r="P219" s="225">
        <f>O219*H219</f>
        <v>0</v>
      </c>
      <c r="Q219" s="225">
        <v>0.048000000000000001</v>
      </c>
      <c r="R219" s="225">
        <f>Q219*H219</f>
        <v>0.096000000000000002</v>
      </c>
      <c r="S219" s="225">
        <v>0</v>
      </c>
      <c r="T219" s="226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27" t="s">
        <v>173</v>
      </c>
      <c r="AT219" s="227" t="s">
        <v>325</v>
      </c>
      <c r="AU219" s="227" t="s">
        <v>86</v>
      </c>
      <c r="AY219" s="20" t="s">
        <v>146</v>
      </c>
      <c r="BE219" s="228">
        <f>IF(N219="základní",J219,0)</f>
        <v>0</v>
      </c>
      <c r="BF219" s="228">
        <f>IF(N219="snížená",J219,0)</f>
        <v>0</v>
      </c>
      <c r="BG219" s="228">
        <f>IF(N219="zákl. přenesená",J219,0)</f>
        <v>0</v>
      </c>
      <c r="BH219" s="228">
        <f>IF(N219="sníž. přenesená",J219,0)</f>
        <v>0</v>
      </c>
      <c r="BI219" s="228">
        <f>IF(N219="nulová",J219,0)</f>
        <v>0</v>
      </c>
      <c r="BJ219" s="20" t="s">
        <v>80</v>
      </c>
      <c r="BK219" s="228">
        <f>ROUND(I219*H219,2)</f>
        <v>0</v>
      </c>
      <c r="BL219" s="20" t="s">
        <v>153</v>
      </c>
      <c r="BM219" s="227" t="s">
        <v>1236</v>
      </c>
    </row>
    <row r="220" s="2" customFormat="1">
      <c r="A220" s="41"/>
      <c r="B220" s="42"/>
      <c r="C220" s="43"/>
      <c r="D220" s="229" t="s">
        <v>154</v>
      </c>
      <c r="E220" s="43"/>
      <c r="F220" s="230" t="s">
        <v>1237</v>
      </c>
      <c r="G220" s="43"/>
      <c r="H220" s="43"/>
      <c r="I220" s="231"/>
      <c r="J220" s="43"/>
      <c r="K220" s="43"/>
      <c r="L220" s="47"/>
      <c r="M220" s="232"/>
      <c r="N220" s="233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154</v>
      </c>
      <c r="AU220" s="20" t="s">
        <v>86</v>
      </c>
    </row>
    <row r="221" s="2" customFormat="1" ht="16.5" customHeight="1">
      <c r="A221" s="41"/>
      <c r="B221" s="42"/>
      <c r="C221" s="216" t="s">
        <v>481</v>
      </c>
      <c r="D221" s="216" t="s">
        <v>148</v>
      </c>
      <c r="E221" s="217" t="s">
        <v>1238</v>
      </c>
      <c r="F221" s="218" t="s">
        <v>1239</v>
      </c>
      <c r="G221" s="219" t="s">
        <v>496</v>
      </c>
      <c r="H221" s="220">
        <v>1</v>
      </c>
      <c r="I221" s="221"/>
      <c r="J221" s="222">
        <f>ROUND(I221*H221,2)</f>
        <v>0</v>
      </c>
      <c r="K221" s="218" t="s">
        <v>19</v>
      </c>
      <c r="L221" s="47"/>
      <c r="M221" s="223" t="s">
        <v>19</v>
      </c>
      <c r="N221" s="224" t="s">
        <v>44</v>
      </c>
      <c r="O221" s="87"/>
      <c r="P221" s="225">
        <f>O221*H221</f>
        <v>0</v>
      </c>
      <c r="Q221" s="225">
        <v>0.0013628</v>
      </c>
      <c r="R221" s="225">
        <f>Q221*H221</f>
        <v>0.0013628</v>
      </c>
      <c r="S221" s="225">
        <v>0</v>
      </c>
      <c r="T221" s="226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27" t="s">
        <v>153</v>
      </c>
      <c r="AT221" s="227" t="s">
        <v>148</v>
      </c>
      <c r="AU221" s="227" t="s">
        <v>86</v>
      </c>
      <c r="AY221" s="20" t="s">
        <v>146</v>
      </c>
      <c r="BE221" s="228">
        <f>IF(N221="základní",J221,0)</f>
        <v>0</v>
      </c>
      <c r="BF221" s="228">
        <f>IF(N221="snížená",J221,0)</f>
        <v>0</v>
      </c>
      <c r="BG221" s="228">
        <f>IF(N221="zákl. přenesená",J221,0)</f>
        <v>0</v>
      </c>
      <c r="BH221" s="228">
        <f>IF(N221="sníž. přenesená",J221,0)</f>
        <v>0</v>
      </c>
      <c r="BI221" s="228">
        <f>IF(N221="nulová",J221,0)</f>
        <v>0</v>
      </c>
      <c r="BJ221" s="20" t="s">
        <v>80</v>
      </c>
      <c r="BK221" s="228">
        <f>ROUND(I221*H221,2)</f>
        <v>0</v>
      </c>
      <c r="BL221" s="20" t="s">
        <v>153</v>
      </c>
      <c r="BM221" s="227" t="s">
        <v>1240</v>
      </c>
    </row>
    <row r="222" s="2" customFormat="1">
      <c r="A222" s="41"/>
      <c r="B222" s="42"/>
      <c r="C222" s="43"/>
      <c r="D222" s="229" t="s">
        <v>154</v>
      </c>
      <c r="E222" s="43"/>
      <c r="F222" s="230" t="s">
        <v>1241</v>
      </c>
      <c r="G222" s="43"/>
      <c r="H222" s="43"/>
      <c r="I222" s="231"/>
      <c r="J222" s="43"/>
      <c r="K222" s="43"/>
      <c r="L222" s="47"/>
      <c r="M222" s="232"/>
      <c r="N222" s="233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154</v>
      </c>
      <c r="AU222" s="20" t="s">
        <v>86</v>
      </c>
    </row>
    <row r="223" s="2" customFormat="1" ht="21.75" customHeight="1">
      <c r="A223" s="41"/>
      <c r="B223" s="42"/>
      <c r="C223" s="216" t="s">
        <v>329</v>
      </c>
      <c r="D223" s="216" t="s">
        <v>148</v>
      </c>
      <c r="E223" s="217" t="s">
        <v>1242</v>
      </c>
      <c r="F223" s="218" t="s">
        <v>1243</v>
      </c>
      <c r="G223" s="219" t="s">
        <v>496</v>
      </c>
      <c r="H223" s="220">
        <v>1</v>
      </c>
      <c r="I223" s="221"/>
      <c r="J223" s="222">
        <f>ROUND(I223*H223,2)</f>
        <v>0</v>
      </c>
      <c r="K223" s="218" t="s">
        <v>19</v>
      </c>
      <c r="L223" s="47"/>
      <c r="M223" s="223" t="s">
        <v>19</v>
      </c>
      <c r="N223" s="224" t="s">
        <v>44</v>
      </c>
      <c r="O223" s="87"/>
      <c r="P223" s="225">
        <f>O223*H223</f>
        <v>0</v>
      </c>
      <c r="Q223" s="225">
        <v>0.0028146400000000002</v>
      </c>
      <c r="R223" s="225">
        <f>Q223*H223</f>
        <v>0.0028146400000000002</v>
      </c>
      <c r="S223" s="225">
        <v>0</v>
      </c>
      <c r="T223" s="226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27" t="s">
        <v>153</v>
      </c>
      <c r="AT223" s="227" t="s">
        <v>148</v>
      </c>
      <c r="AU223" s="227" t="s">
        <v>86</v>
      </c>
      <c r="AY223" s="20" t="s">
        <v>146</v>
      </c>
      <c r="BE223" s="228">
        <f>IF(N223="základní",J223,0)</f>
        <v>0</v>
      </c>
      <c r="BF223" s="228">
        <f>IF(N223="snížená",J223,0)</f>
        <v>0</v>
      </c>
      <c r="BG223" s="228">
        <f>IF(N223="zákl. přenesená",J223,0)</f>
        <v>0</v>
      </c>
      <c r="BH223" s="228">
        <f>IF(N223="sníž. přenesená",J223,0)</f>
        <v>0</v>
      </c>
      <c r="BI223" s="228">
        <f>IF(N223="nulová",J223,0)</f>
        <v>0</v>
      </c>
      <c r="BJ223" s="20" t="s">
        <v>80</v>
      </c>
      <c r="BK223" s="228">
        <f>ROUND(I223*H223,2)</f>
        <v>0</v>
      </c>
      <c r="BL223" s="20" t="s">
        <v>153</v>
      </c>
      <c r="BM223" s="227" t="s">
        <v>1244</v>
      </c>
    </row>
    <row r="224" s="2" customFormat="1">
      <c r="A224" s="41"/>
      <c r="B224" s="42"/>
      <c r="C224" s="43"/>
      <c r="D224" s="229" t="s">
        <v>154</v>
      </c>
      <c r="E224" s="43"/>
      <c r="F224" s="230" t="s">
        <v>1245</v>
      </c>
      <c r="G224" s="43"/>
      <c r="H224" s="43"/>
      <c r="I224" s="231"/>
      <c r="J224" s="43"/>
      <c r="K224" s="43"/>
      <c r="L224" s="47"/>
      <c r="M224" s="232"/>
      <c r="N224" s="233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154</v>
      </c>
      <c r="AU224" s="20" t="s">
        <v>86</v>
      </c>
    </row>
    <row r="225" s="2" customFormat="1" ht="24.15" customHeight="1">
      <c r="A225" s="41"/>
      <c r="B225" s="42"/>
      <c r="C225" s="279" t="s">
        <v>493</v>
      </c>
      <c r="D225" s="279" t="s">
        <v>325</v>
      </c>
      <c r="E225" s="280" t="s">
        <v>1246</v>
      </c>
      <c r="F225" s="281" t="s">
        <v>1247</v>
      </c>
      <c r="G225" s="282" t="s">
        <v>496</v>
      </c>
      <c r="H225" s="283">
        <v>1</v>
      </c>
      <c r="I225" s="284"/>
      <c r="J225" s="285">
        <f>ROUND(I225*H225,2)</f>
        <v>0</v>
      </c>
      <c r="K225" s="281" t="s">
        <v>19</v>
      </c>
      <c r="L225" s="286"/>
      <c r="M225" s="287" t="s">
        <v>19</v>
      </c>
      <c r="N225" s="288" t="s">
        <v>44</v>
      </c>
      <c r="O225" s="87"/>
      <c r="P225" s="225">
        <f>O225*H225</f>
        <v>0</v>
      </c>
      <c r="Q225" s="225">
        <v>0.0402</v>
      </c>
      <c r="R225" s="225">
        <f>Q225*H225</f>
        <v>0.0402</v>
      </c>
      <c r="S225" s="225">
        <v>0</v>
      </c>
      <c r="T225" s="226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27" t="s">
        <v>173</v>
      </c>
      <c r="AT225" s="227" t="s">
        <v>325</v>
      </c>
      <c r="AU225" s="227" t="s">
        <v>86</v>
      </c>
      <c r="AY225" s="20" t="s">
        <v>146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20" t="s">
        <v>80</v>
      </c>
      <c r="BK225" s="228">
        <f>ROUND(I225*H225,2)</f>
        <v>0</v>
      </c>
      <c r="BL225" s="20" t="s">
        <v>153</v>
      </c>
      <c r="BM225" s="227" t="s">
        <v>1248</v>
      </c>
    </row>
    <row r="226" s="2" customFormat="1">
      <c r="A226" s="41"/>
      <c r="B226" s="42"/>
      <c r="C226" s="43"/>
      <c r="D226" s="229" t="s">
        <v>154</v>
      </c>
      <c r="E226" s="43"/>
      <c r="F226" s="230" t="s">
        <v>1247</v>
      </c>
      <c r="G226" s="43"/>
      <c r="H226" s="43"/>
      <c r="I226" s="231"/>
      <c r="J226" s="43"/>
      <c r="K226" s="43"/>
      <c r="L226" s="47"/>
      <c r="M226" s="232"/>
      <c r="N226" s="233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154</v>
      </c>
      <c r="AU226" s="20" t="s">
        <v>86</v>
      </c>
    </row>
    <row r="227" s="2" customFormat="1" ht="24.15" customHeight="1">
      <c r="A227" s="41"/>
      <c r="B227" s="42"/>
      <c r="C227" s="279" t="s">
        <v>338</v>
      </c>
      <c r="D227" s="279" t="s">
        <v>325</v>
      </c>
      <c r="E227" s="280" t="s">
        <v>1249</v>
      </c>
      <c r="F227" s="281" t="s">
        <v>1250</v>
      </c>
      <c r="G227" s="282" t="s">
        <v>496</v>
      </c>
      <c r="H227" s="283">
        <v>1</v>
      </c>
      <c r="I227" s="284"/>
      <c r="J227" s="285">
        <f>ROUND(I227*H227,2)</f>
        <v>0</v>
      </c>
      <c r="K227" s="281" t="s">
        <v>19</v>
      </c>
      <c r="L227" s="286"/>
      <c r="M227" s="287" t="s">
        <v>19</v>
      </c>
      <c r="N227" s="288" t="s">
        <v>44</v>
      </c>
      <c r="O227" s="87"/>
      <c r="P227" s="225">
        <f>O227*H227</f>
        <v>0</v>
      </c>
      <c r="Q227" s="225">
        <v>0.0064999999999999997</v>
      </c>
      <c r="R227" s="225">
        <f>Q227*H227</f>
        <v>0.0064999999999999997</v>
      </c>
      <c r="S227" s="225">
        <v>0</v>
      </c>
      <c r="T227" s="226">
        <f>S227*H227</f>
        <v>0</v>
      </c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R227" s="227" t="s">
        <v>173</v>
      </c>
      <c r="AT227" s="227" t="s">
        <v>325</v>
      </c>
      <c r="AU227" s="227" t="s">
        <v>86</v>
      </c>
      <c r="AY227" s="20" t="s">
        <v>146</v>
      </c>
      <c r="BE227" s="228">
        <f>IF(N227="základní",J227,0)</f>
        <v>0</v>
      </c>
      <c r="BF227" s="228">
        <f>IF(N227="snížená",J227,0)</f>
        <v>0</v>
      </c>
      <c r="BG227" s="228">
        <f>IF(N227="zákl. přenesená",J227,0)</f>
        <v>0</v>
      </c>
      <c r="BH227" s="228">
        <f>IF(N227="sníž. přenesená",J227,0)</f>
        <v>0</v>
      </c>
      <c r="BI227" s="228">
        <f>IF(N227="nulová",J227,0)</f>
        <v>0</v>
      </c>
      <c r="BJ227" s="20" t="s">
        <v>80</v>
      </c>
      <c r="BK227" s="228">
        <f>ROUND(I227*H227,2)</f>
        <v>0</v>
      </c>
      <c r="BL227" s="20" t="s">
        <v>153</v>
      </c>
      <c r="BM227" s="227" t="s">
        <v>1251</v>
      </c>
    </row>
    <row r="228" s="2" customFormat="1">
      <c r="A228" s="41"/>
      <c r="B228" s="42"/>
      <c r="C228" s="43"/>
      <c r="D228" s="229" t="s">
        <v>154</v>
      </c>
      <c r="E228" s="43"/>
      <c r="F228" s="230" t="s">
        <v>1250</v>
      </c>
      <c r="G228" s="43"/>
      <c r="H228" s="43"/>
      <c r="I228" s="231"/>
      <c r="J228" s="43"/>
      <c r="K228" s="43"/>
      <c r="L228" s="47"/>
      <c r="M228" s="232"/>
      <c r="N228" s="233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20" t="s">
        <v>154</v>
      </c>
      <c r="AU228" s="20" t="s">
        <v>86</v>
      </c>
    </row>
    <row r="229" s="2" customFormat="1" ht="16.5" customHeight="1">
      <c r="A229" s="41"/>
      <c r="B229" s="42"/>
      <c r="C229" s="216" t="s">
        <v>504</v>
      </c>
      <c r="D229" s="216" t="s">
        <v>148</v>
      </c>
      <c r="E229" s="217" t="s">
        <v>1252</v>
      </c>
      <c r="F229" s="218" t="s">
        <v>1253</v>
      </c>
      <c r="G229" s="219" t="s">
        <v>496</v>
      </c>
      <c r="H229" s="220">
        <v>1</v>
      </c>
      <c r="I229" s="221"/>
      <c r="J229" s="222">
        <f>ROUND(I229*H229,2)</f>
        <v>0</v>
      </c>
      <c r="K229" s="218" t="s">
        <v>19</v>
      </c>
      <c r="L229" s="47"/>
      <c r="M229" s="223" t="s">
        <v>19</v>
      </c>
      <c r="N229" s="224" t="s">
        <v>44</v>
      </c>
      <c r="O229" s="87"/>
      <c r="P229" s="225">
        <f>O229*H229</f>
        <v>0</v>
      </c>
      <c r="Q229" s="225">
        <v>0</v>
      </c>
      <c r="R229" s="225">
        <f>Q229*H229</f>
        <v>0</v>
      </c>
      <c r="S229" s="225">
        <v>0.039849999999999997</v>
      </c>
      <c r="T229" s="226">
        <f>S229*H229</f>
        <v>0.039849999999999997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27" t="s">
        <v>153</v>
      </c>
      <c r="AT229" s="227" t="s">
        <v>148</v>
      </c>
      <c r="AU229" s="227" t="s">
        <v>86</v>
      </c>
      <c r="AY229" s="20" t="s">
        <v>146</v>
      </c>
      <c r="BE229" s="228">
        <f>IF(N229="základní",J229,0)</f>
        <v>0</v>
      </c>
      <c r="BF229" s="228">
        <f>IF(N229="snížená",J229,0)</f>
        <v>0</v>
      </c>
      <c r="BG229" s="228">
        <f>IF(N229="zákl. přenesená",J229,0)</f>
        <v>0</v>
      </c>
      <c r="BH229" s="228">
        <f>IF(N229="sníž. přenesená",J229,0)</f>
        <v>0</v>
      </c>
      <c r="BI229" s="228">
        <f>IF(N229="nulová",J229,0)</f>
        <v>0</v>
      </c>
      <c r="BJ229" s="20" t="s">
        <v>80</v>
      </c>
      <c r="BK229" s="228">
        <f>ROUND(I229*H229,2)</f>
        <v>0</v>
      </c>
      <c r="BL229" s="20" t="s">
        <v>153</v>
      </c>
      <c r="BM229" s="227" t="s">
        <v>1254</v>
      </c>
    </row>
    <row r="230" s="2" customFormat="1">
      <c r="A230" s="41"/>
      <c r="B230" s="42"/>
      <c r="C230" s="43"/>
      <c r="D230" s="229" t="s">
        <v>154</v>
      </c>
      <c r="E230" s="43"/>
      <c r="F230" s="230" t="s">
        <v>1253</v>
      </c>
      <c r="G230" s="43"/>
      <c r="H230" s="43"/>
      <c r="I230" s="231"/>
      <c r="J230" s="43"/>
      <c r="K230" s="43"/>
      <c r="L230" s="47"/>
      <c r="M230" s="232"/>
      <c r="N230" s="233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154</v>
      </c>
      <c r="AU230" s="20" t="s">
        <v>86</v>
      </c>
    </row>
    <row r="231" s="2" customFormat="1" ht="21.75" customHeight="1">
      <c r="A231" s="41"/>
      <c r="B231" s="42"/>
      <c r="C231" s="216" t="s">
        <v>343</v>
      </c>
      <c r="D231" s="216" t="s">
        <v>148</v>
      </c>
      <c r="E231" s="217" t="s">
        <v>1255</v>
      </c>
      <c r="F231" s="218" t="s">
        <v>1256</v>
      </c>
      <c r="G231" s="219" t="s">
        <v>179</v>
      </c>
      <c r="H231" s="220">
        <v>529</v>
      </c>
      <c r="I231" s="221"/>
      <c r="J231" s="222">
        <f>ROUND(I231*H231,2)</f>
        <v>0</v>
      </c>
      <c r="K231" s="218" t="s">
        <v>19</v>
      </c>
      <c r="L231" s="47"/>
      <c r="M231" s="223" t="s">
        <v>19</v>
      </c>
      <c r="N231" s="224" t="s">
        <v>44</v>
      </c>
      <c r="O231" s="87"/>
      <c r="P231" s="225">
        <f>O231*H231</f>
        <v>0</v>
      </c>
      <c r="Q231" s="225">
        <v>0</v>
      </c>
      <c r="R231" s="225">
        <f>Q231*H231</f>
        <v>0</v>
      </c>
      <c r="S231" s="225">
        <v>0</v>
      </c>
      <c r="T231" s="226">
        <f>S231*H231</f>
        <v>0</v>
      </c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R231" s="227" t="s">
        <v>153</v>
      </c>
      <c r="AT231" s="227" t="s">
        <v>148</v>
      </c>
      <c r="AU231" s="227" t="s">
        <v>86</v>
      </c>
      <c r="AY231" s="20" t="s">
        <v>146</v>
      </c>
      <c r="BE231" s="228">
        <f>IF(N231="základní",J231,0)</f>
        <v>0</v>
      </c>
      <c r="BF231" s="228">
        <f>IF(N231="snížená",J231,0)</f>
        <v>0</v>
      </c>
      <c r="BG231" s="228">
        <f>IF(N231="zákl. přenesená",J231,0)</f>
        <v>0</v>
      </c>
      <c r="BH231" s="228">
        <f>IF(N231="sníž. přenesená",J231,0)</f>
        <v>0</v>
      </c>
      <c r="BI231" s="228">
        <f>IF(N231="nulová",J231,0)</f>
        <v>0</v>
      </c>
      <c r="BJ231" s="20" t="s">
        <v>80</v>
      </c>
      <c r="BK231" s="228">
        <f>ROUND(I231*H231,2)</f>
        <v>0</v>
      </c>
      <c r="BL231" s="20" t="s">
        <v>153</v>
      </c>
      <c r="BM231" s="227" t="s">
        <v>1257</v>
      </c>
    </row>
    <row r="232" s="2" customFormat="1">
      <c r="A232" s="41"/>
      <c r="B232" s="42"/>
      <c r="C232" s="43"/>
      <c r="D232" s="229" t="s">
        <v>154</v>
      </c>
      <c r="E232" s="43"/>
      <c r="F232" s="230" t="s">
        <v>1258</v>
      </c>
      <c r="G232" s="43"/>
      <c r="H232" s="43"/>
      <c r="I232" s="231"/>
      <c r="J232" s="43"/>
      <c r="K232" s="43"/>
      <c r="L232" s="47"/>
      <c r="M232" s="232"/>
      <c r="N232" s="233"/>
      <c r="O232" s="87"/>
      <c r="P232" s="87"/>
      <c r="Q232" s="87"/>
      <c r="R232" s="87"/>
      <c r="S232" s="87"/>
      <c r="T232" s="88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T232" s="20" t="s">
        <v>154</v>
      </c>
      <c r="AU232" s="20" t="s">
        <v>86</v>
      </c>
    </row>
    <row r="233" s="2" customFormat="1" ht="24.15" customHeight="1">
      <c r="A233" s="41"/>
      <c r="B233" s="42"/>
      <c r="C233" s="216" t="s">
        <v>517</v>
      </c>
      <c r="D233" s="216" t="s">
        <v>148</v>
      </c>
      <c r="E233" s="217" t="s">
        <v>1259</v>
      </c>
      <c r="F233" s="218" t="s">
        <v>1260</v>
      </c>
      <c r="G233" s="219" t="s">
        <v>179</v>
      </c>
      <c r="H233" s="220">
        <v>529</v>
      </c>
      <c r="I233" s="221"/>
      <c r="J233" s="222">
        <f>ROUND(I233*H233,2)</f>
        <v>0</v>
      </c>
      <c r="K233" s="218" t="s">
        <v>19</v>
      </c>
      <c r="L233" s="47"/>
      <c r="M233" s="223" t="s">
        <v>19</v>
      </c>
      <c r="N233" s="224" t="s">
        <v>44</v>
      </c>
      <c r="O233" s="87"/>
      <c r="P233" s="225">
        <f>O233*H233</f>
        <v>0</v>
      </c>
      <c r="Q233" s="225">
        <v>1.4100000000000001E-06</v>
      </c>
      <c r="R233" s="225">
        <f>Q233*H233</f>
        <v>0.00074589000000000003</v>
      </c>
      <c r="S233" s="225">
        <v>0</v>
      </c>
      <c r="T233" s="226">
        <f>S233*H233</f>
        <v>0</v>
      </c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R233" s="227" t="s">
        <v>153</v>
      </c>
      <c r="AT233" s="227" t="s">
        <v>148</v>
      </c>
      <c r="AU233" s="227" t="s">
        <v>86</v>
      </c>
      <c r="AY233" s="20" t="s">
        <v>146</v>
      </c>
      <c r="BE233" s="228">
        <f>IF(N233="základní",J233,0)</f>
        <v>0</v>
      </c>
      <c r="BF233" s="228">
        <f>IF(N233="snížená",J233,0)</f>
        <v>0</v>
      </c>
      <c r="BG233" s="228">
        <f>IF(N233="zákl. přenesená",J233,0)</f>
        <v>0</v>
      </c>
      <c r="BH233" s="228">
        <f>IF(N233="sníž. přenesená",J233,0)</f>
        <v>0</v>
      </c>
      <c r="BI233" s="228">
        <f>IF(N233="nulová",J233,0)</f>
        <v>0</v>
      </c>
      <c r="BJ233" s="20" t="s">
        <v>80</v>
      </c>
      <c r="BK233" s="228">
        <f>ROUND(I233*H233,2)</f>
        <v>0</v>
      </c>
      <c r="BL233" s="20" t="s">
        <v>153</v>
      </c>
      <c r="BM233" s="227" t="s">
        <v>1261</v>
      </c>
    </row>
    <row r="234" s="2" customFormat="1">
      <c r="A234" s="41"/>
      <c r="B234" s="42"/>
      <c r="C234" s="43"/>
      <c r="D234" s="229" t="s">
        <v>154</v>
      </c>
      <c r="E234" s="43"/>
      <c r="F234" s="230" t="s">
        <v>1260</v>
      </c>
      <c r="G234" s="43"/>
      <c r="H234" s="43"/>
      <c r="I234" s="231"/>
      <c r="J234" s="43"/>
      <c r="K234" s="43"/>
      <c r="L234" s="47"/>
      <c r="M234" s="232"/>
      <c r="N234" s="233"/>
      <c r="O234" s="87"/>
      <c r="P234" s="87"/>
      <c r="Q234" s="87"/>
      <c r="R234" s="87"/>
      <c r="S234" s="87"/>
      <c r="T234" s="88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T234" s="20" t="s">
        <v>154</v>
      </c>
      <c r="AU234" s="20" t="s">
        <v>86</v>
      </c>
    </row>
    <row r="235" s="2" customFormat="1" ht="16.5" customHeight="1">
      <c r="A235" s="41"/>
      <c r="B235" s="42"/>
      <c r="C235" s="216" t="s">
        <v>355</v>
      </c>
      <c r="D235" s="216" t="s">
        <v>148</v>
      </c>
      <c r="E235" s="217" t="s">
        <v>1262</v>
      </c>
      <c r="F235" s="218" t="s">
        <v>1263</v>
      </c>
      <c r="G235" s="219" t="s">
        <v>496</v>
      </c>
      <c r="H235" s="220">
        <v>2</v>
      </c>
      <c r="I235" s="221"/>
      <c r="J235" s="222">
        <f>ROUND(I235*H235,2)</f>
        <v>0</v>
      </c>
      <c r="K235" s="218" t="s">
        <v>19</v>
      </c>
      <c r="L235" s="47"/>
      <c r="M235" s="223" t="s">
        <v>19</v>
      </c>
      <c r="N235" s="224" t="s">
        <v>44</v>
      </c>
      <c r="O235" s="87"/>
      <c r="P235" s="225">
        <f>O235*H235</f>
        <v>0</v>
      </c>
      <c r="Q235" s="225">
        <v>0.12303160000000001</v>
      </c>
      <c r="R235" s="225">
        <f>Q235*H235</f>
        <v>0.24606320000000001</v>
      </c>
      <c r="S235" s="225">
        <v>0</v>
      </c>
      <c r="T235" s="226">
        <f>S235*H235</f>
        <v>0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27" t="s">
        <v>153</v>
      </c>
      <c r="AT235" s="227" t="s">
        <v>148</v>
      </c>
      <c r="AU235" s="227" t="s">
        <v>86</v>
      </c>
      <c r="AY235" s="20" t="s">
        <v>146</v>
      </c>
      <c r="BE235" s="228">
        <f>IF(N235="základní",J235,0)</f>
        <v>0</v>
      </c>
      <c r="BF235" s="228">
        <f>IF(N235="snížená",J235,0)</f>
        <v>0</v>
      </c>
      <c r="BG235" s="228">
        <f>IF(N235="zákl. přenesená",J235,0)</f>
        <v>0</v>
      </c>
      <c r="BH235" s="228">
        <f>IF(N235="sníž. přenesená",J235,0)</f>
        <v>0</v>
      </c>
      <c r="BI235" s="228">
        <f>IF(N235="nulová",J235,0)</f>
        <v>0</v>
      </c>
      <c r="BJ235" s="20" t="s">
        <v>80</v>
      </c>
      <c r="BK235" s="228">
        <f>ROUND(I235*H235,2)</f>
        <v>0</v>
      </c>
      <c r="BL235" s="20" t="s">
        <v>153</v>
      </c>
      <c r="BM235" s="227" t="s">
        <v>1264</v>
      </c>
    </row>
    <row r="236" s="2" customFormat="1">
      <c r="A236" s="41"/>
      <c r="B236" s="42"/>
      <c r="C236" s="43"/>
      <c r="D236" s="229" t="s">
        <v>154</v>
      </c>
      <c r="E236" s="43"/>
      <c r="F236" s="230" t="s">
        <v>1263</v>
      </c>
      <c r="G236" s="43"/>
      <c r="H236" s="43"/>
      <c r="I236" s="231"/>
      <c r="J236" s="43"/>
      <c r="K236" s="43"/>
      <c r="L236" s="47"/>
      <c r="M236" s="232"/>
      <c r="N236" s="233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154</v>
      </c>
      <c r="AU236" s="20" t="s">
        <v>86</v>
      </c>
    </row>
    <row r="237" s="2" customFormat="1" ht="24.15" customHeight="1">
      <c r="A237" s="41"/>
      <c r="B237" s="42"/>
      <c r="C237" s="279" t="s">
        <v>529</v>
      </c>
      <c r="D237" s="279" t="s">
        <v>325</v>
      </c>
      <c r="E237" s="280" t="s">
        <v>1265</v>
      </c>
      <c r="F237" s="281" t="s">
        <v>1266</v>
      </c>
      <c r="G237" s="282" t="s">
        <v>496</v>
      </c>
      <c r="H237" s="283">
        <v>2</v>
      </c>
      <c r="I237" s="284"/>
      <c r="J237" s="285">
        <f>ROUND(I237*H237,2)</f>
        <v>0</v>
      </c>
      <c r="K237" s="281" t="s">
        <v>19</v>
      </c>
      <c r="L237" s="286"/>
      <c r="M237" s="287" t="s">
        <v>19</v>
      </c>
      <c r="N237" s="288" t="s">
        <v>44</v>
      </c>
      <c r="O237" s="87"/>
      <c r="P237" s="225">
        <f>O237*H237</f>
        <v>0</v>
      </c>
      <c r="Q237" s="225">
        <v>0.00058</v>
      </c>
      <c r="R237" s="225">
        <f>Q237*H237</f>
        <v>0.00116</v>
      </c>
      <c r="S237" s="225">
        <v>0</v>
      </c>
      <c r="T237" s="226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27" t="s">
        <v>173</v>
      </c>
      <c r="AT237" s="227" t="s">
        <v>325</v>
      </c>
      <c r="AU237" s="227" t="s">
        <v>86</v>
      </c>
      <c r="AY237" s="20" t="s">
        <v>146</v>
      </c>
      <c r="BE237" s="228">
        <f>IF(N237="základní",J237,0)</f>
        <v>0</v>
      </c>
      <c r="BF237" s="228">
        <f>IF(N237="snížená",J237,0)</f>
        <v>0</v>
      </c>
      <c r="BG237" s="228">
        <f>IF(N237="zákl. přenesená",J237,0)</f>
        <v>0</v>
      </c>
      <c r="BH237" s="228">
        <f>IF(N237="sníž. přenesená",J237,0)</f>
        <v>0</v>
      </c>
      <c r="BI237" s="228">
        <f>IF(N237="nulová",J237,0)</f>
        <v>0</v>
      </c>
      <c r="BJ237" s="20" t="s">
        <v>80</v>
      </c>
      <c r="BK237" s="228">
        <f>ROUND(I237*H237,2)</f>
        <v>0</v>
      </c>
      <c r="BL237" s="20" t="s">
        <v>153</v>
      </c>
      <c r="BM237" s="227" t="s">
        <v>1267</v>
      </c>
    </row>
    <row r="238" s="2" customFormat="1">
      <c r="A238" s="41"/>
      <c r="B238" s="42"/>
      <c r="C238" s="43"/>
      <c r="D238" s="229" t="s">
        <v>154</v>
      </c>
      <c r="E238" s="43"/>
      <c r="F238" s="230" t="s">
        <v>1266</v>
      </c>
      <c r="G238" s="43"/>
      <c r="H238" s="43"/>
      <c r="I238" s="231"/>
      <c r="J238" s="43"/>
      <c r="K238" s="43"/>
      <c r="L238" s="47"/>
      <c r="M238" s="232"/>
      <c r="N238" s="233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154</v>
      </c>
      <c r="AU238" s="20" t="s">
        <v>86</v>
      </c>
    </row>
    <row r="239" s="2" customFormat="1" ht="24.15" customHeight="1">
      <c r="A239" s="41"/>
      <c r="B239" s="42"/>
      <c r="C239" s="279" t="s">
        <v>365</v>
      </c>
      <c r="D239" s="279" t="s">
        <v>325</v>
      </c>
      <c r="E239" s="280" t="s">
        <v>1268</v>
      </c>
      <c r="F239" s="281" t="s">
        <v>1269</v>
      </c>
      <c r="G239" s="282" t="s">
        <v>496</v>
      </c>
      <c r="H239" s="283">
        <v>2</v>
      </c>
      <c r="I239" s="284"/>
      <c r="J239" s="285">
        <f>ROUND(I239*H239,2)</f>
        <v>0</v>
      </c>
      <c r="K239" s="281" t="s">
        <v>19</v>
      </c>
      <c r="L239" s="286"/>
      <c r="M239" s="287" t="s">
        <v>19</v>
      </c>
      <c r="N239" s="288" t="s">
        <v>44</v>
      </c>
      <c r="O239" s="87"/>
      <c r="P239" s="225">
        <f>O239*H239</f>
        <v>0</v>
      </c>
      <c r="Q239" s="225">
        <v>0.011299999999999999</v>
      </c>
      <c r="R239" s="225">
        <f>Q239*H239</f>
        <v>0.022599999999999999</v>
      </c>
      <c r="S239" s="225">
        <v>0</v>
      </c>
      <c r="T239" s="226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27" t="s">
        <v>173</v>
      </c>
      <c r="AT239" s="227" t="s">
        <v>325</v>
      </c>
      <c r="AU239" s="227" t="s">
        <v>86</v>
      </c>
      <c r="AY239" s="20" t="s">
        <v>146</v>
      </c>
      <c r="BE239" s="228">
        <f>IF(N239="základní",J239,0)</f>
        <v>0</v>
      </c>
      <c r="BF239" s="228">
        <f>IF(N239="snížená",J239,0)</f>
        <v>0</v>
      </c>
      <c r="BG239" s="228">
        <f>IF(N239="zákl. přenesená",J239,0)</f>
        <v>0</v>
      </c>
      <c r="BH239" s="228">
        <f>IF(N239="sníž. přenesená",J239,0)</f>
        <v>0</v>
      </c>
      <c r="BI239" s="228">
        <f>IF(N239="nulová",J239,0)</f>
        <v>0</v>
      </c>
      <c r="BJ239" s="20" t="s">
        <v>80</v>
      </c>
      <c r="BK239" s="228">
        <f>ROUND(I239*H239,2)</f>
        <v>0</v>
      </c>
      <c r="BL239" s="20" t="s">
        <v>153</v>
      </c>
      <c r="BM239" s="227" t="s">
        <v>1270</v>
      </c>
    </row>
    <row r="240" s="2" customFormat="1">
      <c r="A240" s="41"/>
      <c r="B240" s="42"/>
      <c r="C240" s="43"/>
      <c r="D240" s="229" t="s">
        <v>154</v>
      </c>
      <c r="E240" s="43"/>
      <c r="F240" s="230" t="s">
        <v>1269</v>
      </c>
      <c r="G240" s="43"/>
      <c r="H240" s="43"/>
      <c r="I240" s="231"/>
      <c r="J240" s="43"/>
      <c r="K240" s="43"/>
      <c r="L240" s="47"/>
      <c r="M240" s="232"/>
      <c r="N240" s="233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154</v>
      </c>
      <c r="AU240" s="20" t="s">
        <v>86</v>
      </c>
    </row>
    <row r="241" s="2" customFormat="1" ht="16.5" customHeight="1">
      <c r="A241" s="41"/>
      <c r="B241" s="42"/>
      <c r="C241" s="216" t="s">
        <v>540</v>
      </c>
      <c r="D241" s="216" t="s">
        <v>148</v>
      </c>
      <c r="E241" s="217" t="s">
        <v>1271</v>
      </c>
      <c r="F241" s="218" t="s">
        <v>688</v>
      </c>
      <c r="G241" s="219" t="s">
        <v>496</v>
      </c>
      <c r="H241" s="220">
        <v>2</v>
      </c>
      <c r="I241" s="221"/>
      <c r="J241" s="222">
        <f>ROUND(I241*H241,2)</f>
        <v>0</v>
      </c>
      <c r="K241" s="218" t="s">
        <v>19</v>
      </c>
      <c r="L241" s="47"/>
      <c r="M241" s="223" t="s">
        <v>19</v>
      </c>
      <c r="N241" s="224" t="s">
        <v>44</v>
      </c>
      <c r="O241" s="87"/>
      <c r="P241" s="225">
        <f>O241*H241</f>
        <v>0</v>
      </c>
      <c r="Q241" s="225">
        <v>0.32905679999999998</v>
      </c>
      <c r="R241" s="225">
        <f>Q241*H241</f>
        <v>0.65811359999999997</v>
      </c>
      <c r="S241" s="225">
        <v>0</v>
      </c>
      <c r="T241" s="226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27" t="s">
        <v>153</v>
      </c>
      <c r="AT241" s="227" t="s">
        <v>148</v>
      </c>
      <c r="AU241" s="227" t="s">
        <v>86</v>
      </c>
      <c r="AY241" s="20" t="s">
        <v>146</v>
      </c>
      <c r="BE241" s="228">
        <f>IF(N241="základní",J241,0)</f>
        <v>0</v>
      </c>
      <c r="BF241" s="228">
        <f>IF(N241="snížená",J241,0)</f>
        <v>0</v>
      </c>
      <c r="BG241" s="228">
        <f>IF(N241="zákl. přenesená",J241,0)</f>
        <v>0</v>
      </c>
      <c r="BH241" s="228">
        <f>IF(N241="sníž. přenesená",J241,0)</f>
        <v>0</v>
      </c>
      <c r="BI241" s="228">
        <f>IF(N241="nulová",J241,0)</f>
        <v>0</v>
      </c>
      <c r="BJ241" s="20" t="s">
        <v>80</v>
      </c>
      <c r="BK241" s="228">
        <f>ROUND(I241*H241,2)</f>
        <v>0</v>
      </c>
      <c r="BL241" s="20" t="s">
        <v>153</v>
      </c>
      <c r="BM241" s="227" t="s">
        <v>1272</v>
      </c>
    </row>
    <row r="242" s="2" customFormat="1">
      <c r="A242" s="41"/>
      <c r="B242" s="42"/>
      <c r="C242" s="43"/>
      <c r="D242" s="229" t="s">
        <v>154</v>
      </c>
      <c r="E242" s="43"/>
      <c r="F242" s="230" t="s">
        <v>688</v>
      </c>
      <c r="G242" s="43"/>
      <c r="H242" s="43"/>
      <c r="I242" s="231"/>
      <c r="J242" s="43"/>
      <c r="K242" s="43"/>
      <c r="L242" s="47"/>
      <c r="M242" s="232"/>
      <c r="N242" s="233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154</v>
      </c>
      <c r="AU242" s="20" t="s">
        <v>86</v>
      </c>
    </row>
    <row r="243" s="2" customFormat="1" ht="24.15" customHeight="1">
      <c r="A243" s="41"/>
      <c r="B243" s="42"/>
      <c r="C243" s="279" t="s">
        <v>370</v>
      </c>
      <c r="D243" s="279" t="s">
        <v>325</v>
      </c>
      <c r="E243" s="280" t="s">
        <v>1273</v>
      </c>
      <c r="F243" s="281" t="s">
        <v>1274</v>
      </c>
      <c r="G243" s="282" t="s">
        <v>496</v>
      </c>
      <c r="H243" s="283">
        <v>2</v>
      </c>
      <c r="I243" s="284"/>
      <c r="J243" s="285">
        <f>ROUND(I243*H243,2)</f>
        <v>0</v>
      </c>
      <c r="K243" s="281" t="s">
        <v>19</v>
      </c>
      <c r="L243" s="286"/>
      <c r="M243" s="287" t="s">
        <v>19</v>
      </c>
      <c r="N243" s="288" t="s">
        <v>44</v>
      </c>
      <c r="O243" s="87"/>
      <c r="P243" s="225">
        <f>O243*H243</f>
        <v>0</v>
      </c>
      <c r="Q243" s="225">
        <v>0.0027000000000000001</v>
      </c>
      <c r="R243" s="225">
        <f>Q243*H243</f>
        <v>0.0054000000000000003</v>
      </c>
      <c r="S243" s="225">
        <v>0</v>
      </c>
      <c r="T243" s="226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27" t="s">
        <v>173</v>
      </c>
      <c r="AT243" s="227" t="s">
        <v>325</v>
      </c>
      <c r="AU243" s="227" t="s">
        <v>86</v>
      </c>
      <c r="AY243" s="20" t="s">
        <v>146</v>
      </c>
      <c r="BE243" s="228">
        <f>IF(N243="základní",J243,0)</f>
        <v>0</v>
      </c>
      <c r="BF243" s="228">
        <f>IF(N243="snížená",J243,0)</f>
        <v>0</v>
      </c>
      <c r="BG243" s="228">
        <f>IF(N243="zákl. přenesená",J243,0)</f>
        <v>0</v>
      </c>
      <c r="BH243" s="228">
        <f>IF(N243="sníž. přenesená",J243,0)</f>
        <v>0</v>
      </c>
      <c r="BI243" s="228">
        <f>IF(N243="nulová",J243,0)</f>
        <v>0</v>
      </c>
      <c r="BJ243" s="20" t="s">
        <v>80</v>
      </c>
      <c r="BK243" s="228">
        <f>ROUND(I243*H243,2)</f>
        <v>0</v>
      </c>
      <c r="BL243" s="20" t="s">
        <v>153</v>
      </c>
      <c r="BM243" s="227" t="s">
        <v>1275</v>
      </c>
    </row>
    <row r="244" s="2" customFormat="1">
      <c r="A244" s="41"/>
      <c r="B244" s="42"/>
      <c r="C244" s="43"/>
      <c r="D244" s="229" t="s">
        <v>154</v>
      </c>
      <c r="E244" s="43"/>
      <c r="F244" s="230" t="s">
        <v>1274</v>
      </c>
      <c r="G244" s="43"/>
      <c r="H244" s="43"/>
      <c r="I244" s="231"/>
      <c r="J244" s="43"/>
      <c r="K244" s="43"/>
      <c r="L244" s="47"/>
      <c r="M244" s="232"/>
      <c r="N244" s="233"/>
      <c r="O244" s="87"/>
      <c r="P244" s="87"/>
      <c r="Q244" s="87"/>
      <c r="R244" s="87"/>
      <c r="S244" s="87"/>
      <c r="T244" s="88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T244" s="20" t="s">
        <v>154</v>
      </c>
      <c r="AU244" s="20" t="s">
        <v>86</v>
      </c>
    </row>
    <row r="245" s="2" customFormat="1" ht="24.15" customHeight="1">
      <c r="A245" s="41"/>
      <c r="B245" s="42"/>
      <c r="C245" s="279" t="s">
        <v>553</v>
      </c>
      <c r="D245" s="279" t="s">
        <v>325</v>
      </c>
      <c r="E245" s="280" t="s">
        <v>1276</v>
      </c>
      <c r="F245" s="281" t="s">
        <v>1277</v>
      </c>
      <c r="G245" s="282" t="s">
        <v>496</v>
      </c>
      <c r="H245" s="283">
        <v>2</v>
      </c>
      <c r="I245" s="284"/>
      <c r="J245" s="285">
        <f>ROUND(I245*H245,2)</f>
        <v>0</v>
      </c>
      <c r="K245" s="281" t="s">
        <v>19</v>
      </c>
      <c r="L245" s="286"/>
      <c r="M245" s="287" t="s">
        <v>19</v>
      </c>
      <c r="N245" s="288" t="s">
        <v>44</v>
      </c>
      <c r="O245" s="87"/>
      <c r="P245" s="225">
        <f>O245*H245</f>
        <v>0</v>
      </c>
      <c r="Q245" s="225">
        <v>0.024</v>
      </c>
      <c r="R245" s="225">
        <f>Q245*H245</f>
        <v>0.048000000000000001</v>
      </c>
      <c r="S245" s="225">
        <v>0</v>
      </c>
      <c r="T245" s="226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27" t="s">
        <v>173</v>
      </c>
      <c r="AT245" s="227" t="s">
        <v>325</v>
      </c>
      <c r="AU245" s="227" t="s">
        <v>86</v>
      </c>
      <c r="AY245" s="20" t="s">
        <v>146</v>
      </c>
      <c r="BE245" s="228">
        <f>IF(N245="základní",J245,0)</f>
        <v>0</v>
      </c>
      <c r="BF245" s="228">
        <f>IF(N245="snížená",J245,0)</f>
        <v>0</v>
      </c>
      <c r="BG245" s="228">
        <f>IF(N245="zákl. přenesená",J245,0)</f>
        <v>0</v>
      </c>
      <c r="BH245" s="228">
        <f>IF(N245="sníž. přenesená",J245,0)</f>
        <v>0</v>
      </c>
      <c r="BI245" s="228">
        <f>IF(N245="nulová",J245,0)</f>
        <v>0</v>
      </c>
      <c r="BJ245" s="20" t="s">
        <v>80</v>
      </c>
      <c r="BK245" s="228">
        <f>ROUND(I245*H245,2)</f>
        <v>0</v>
      </c>
      <c r="BL245" s="20" t="s">
        <v>153</v>
      </c>
      <c r="BM245" s="227" t="s">
        <v>1278</v>
      </c>
    </row>
    <row r="246" s="2" customFormat="1">
      <c r="A246" s="41"/>
      <c r="B246" s="42"/>
      <c r="C246" s="43"/>
      <c r="D246" s="229" t="s">
        <v>154</v>
      </c>
      <c r="E246" s="43"/>
      <c r="F246" s="230" t="s">
        <v>1277</v>
      </c>
      <c r="G246" s="43"/>
      <c r="H246" s="43"/>
      <c r="I246" s="231"/>
      <c r="J246" s="43"/>
      <c r="K246" s="43"/>
      <c r="L246" s="47"/>
      <c r="M246" s="232"/>
      <c r="N246" s="233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154</v>
      </c>
      <c r="AU246" s="20" t="s">
        <v>86</v>
      </c>
    </row>
    <row r="247" s="2" customFormat="1" ht="24.15" customHeight="1">
      <c r="A247" s="41"/>
      <c r="B247" s="42"/>
      <c r="C247" s="216" t="s">
        <v>374</v>
      </c>
      <c r="D247" s="216" t="s">
        <v>148</v>
      </c>
      <c r="E247" s="217" t="s">
        <v>1279</v>
      </c>
      <c r="F247" s="218" t="s">
        <v>1280</v>
      </c>
      <c r="G247" s="219" t="s">
        <v>496</v>
      </c>
      <c r="H247" s="220">
        <v>3</v>
      </c>
      <c r="I247" s="221"/>
      <c r="J247" s="222">
        <f>ROUND(I247*H247,2)</f>
        <v>0</v>
      </c>
      <c r="K247" s="218" t="s">
        <v>19</v>
      </c>
      <c r="L247" s="47"/>
      <c r="M247" s="223" t="s">
        <v>19</v>
      </c>
      <c r="N247" s="224" t="s">
        <v>44</v>
      </c>
      <c r="O247" s="87"/>
      <c r="P247" s="225">
        <f>O247*H247</f>
        <v>0</v>
      </c>
      <c r="Q247" s="225">
        <v>0.00015799999999999999</v>
      </c>
      <c r="R247" s="225">
        <f>Q247*H247</f>
        <v>0.00047399999999999997</v>
      </c>
      <c r="S247" s="225">
        <v>0</v>
      </c>
      <c r="T247" s="226">
        <f>S247*H247</f>
        <v>0</v>
      </c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R247" s="227" t="s">
        <v>153</v>
      </c>
      <c r="AT247" s="227" t="s">
        <v>148</v>
      </c>
      <c r="AU247" s="227" t="s">
        <v>86</v>
      </c>
      <c r="AY247" s="20" t="s">
        <v>146</v>
      </c>
      <c r="BE247" s="228">
        <f>IF(N247="základní",J247,0)</f>
        <v>0</v>
      </c>
      <c r="BF247" s="228">
        <f>IF(N247="snížená",J247,0)</f>
        <v>0</v>
      </c>
      <c r="BG247" s="228">
        <f>IF(N247="zákl. přenesená",J247,0)</f>
        <v>0</v>
      </c>
      <c r="BH247" s="228">
        <f>IF(N247="sníž. přenesená",J247,0)</f>
        <v>0</v>
      </c>
      <c r="BI247" s="228">
        <f>IF(N247="nulová",J247,0)</f>
        <v>0</v>
      </c>
      <c r="BJ247" s="20" t="s">
        <v>80</v>
      </c>
      <c r="BK247" s="228">
        <f>ROUND(I247*H247,2)</f>
        <v>0</v>
      </c>
      <c r="BL247" s="20" t="s">
        <v>153</v>
      </c>
      <c r="BM247" s="227" t="s">
        <v>1281</v>
      </c>
    </row>
    <row r="248" s="2" customFormat="1">
      <c r="A248" s="41"/>
      <c r="B248" s="42"/>
      <c r="C248" s="43"/>
      <c r="D248" s="229" t="s">
        <v>154</v>
      </c>
      <c r="E248" s="43"/>
      <c r="F248" s="230" t="s">
        <v>1282</v>
      </c>
      <c r="G248" s="43"/>
      <c r="H248" s="43"/>
      <c r="I248" s="231"/>
      <c r="J248" s="43"/>
      <c r="K248" s="43"/>
      <c r="L248" s="47"/>
      <c r="M248" s="232"/>
      <c r="N248" s="233"/>
      <c r="O248" s="87"/>
      <c r="P248" s="87"/>
      <c r="Q248" s="87"/>
      <c r="R248" s="87"/>
      <c r="S248" s="87"/>
      <c r="T248" s="88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T248" s="20" t="s">
        <v>154</v>
      </c>
      <c r="AU248" s="20" t="s">
        <v>86</v>
      </c>
    </row>
    <row r="249" s="2" customFormat="1" ht="16.5" customHeight="1">
      <c r="A249" s="41"/>
      <c r="B249" s="42"/>
      <c r="C249" s="216" t="s">
        <v>565</v>
      </c>
      <c r="D249" s="216" t="s">
        <v>148</v>
      </c>
      <c r="E249" s="217" t="s">
        <v>1283</v>
      </c>
      <c r="F249" s="218" t="s">
        <v>1284</v>
      </c>
      <c r="G249" s="219" t="s">
        <v>179</v>
      </c>
      <c r="H249" s="220">
        <v>535</v>
      </c>
      <c r="I249" s="221"/>
      <c r="J249" s="222">
        <f>ROUND(I249*H249,2)</f>
        <v>0</v>
      </c>
      <c r="K249" s="218" t="s">
        <v>19</v>
      </c>
      <c r="L249" s="47"/>
      <c r="M249" s="223" t="s">
        <v>19</v>
      </c>
      <c r="N249" s="224" t="s">
        <v>44</v>
      </c>
      <c r="O249" s="87"/>
      <c r="P249" s="225">
        <f>O249*H249</f>
        <v>0</v>
      </c>
      <c r="Q249" s="225">
        <v>0.00019236000000000001</v>
      </c>
      <c r="R249" s="225">
        <f>Q249*H249</f>
        <v>0.10291260000000001</v>
      </c>
      <c r="S249" s="225">
        <v>0</v>
      </c>
      <c r="T249" s="226">
        <f>S249*H249</f>
        <v>0</v>
      </c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R249" s="227" t="s">
        <v>153</v>
      </c>
      <c r="AT249" s="227" t="s">
        <v>148</v>
      </c>
      <c r="AU249" s="227" t="s">
        <v>86</v>
      </c>
      <c r="AY249" s="20" t="s">
        <v>146</v>
      </c>
      <c r="BE249" s="228">
        <f>IF(N249="základní",J249,0)</f>
        <v>0</v>
      </c>
      <c r="BF249" s="228">
        <f>IF(N249="snížená",J249,0)</f>
        <v>0</v>
      </c>
      <c r="BG249" s="228">
        <f>IF(N249="zákl. přenesená",J249,0)</f>
        <v>0</v>
      </c>
      <c r="BH249" s="228">
        <f>IF(N249="sníž. přenesená",J249,0)</f>
        <v>0</v>
      </c>
      <c r="BI249" s="228">
        <f>IF(N249="nulová",J249,0)</f>
        <v>0</v>
      </c>
      <c r="BJ249" s="20" t="s">
        <v>80</v>
      </c>
      <c r="BK249" s="228">
        <f>ROUND(I249*H249,2)</f>
        <v>0</v>
      </c>
      <c r="BL249" s="20" t="s">
        <v>153</v>
      </c>
      <c r="BM249" s="227" t="s">
        <v>1285</v>
      </c>
    </row>
    <row r="250" s="2" customFormat="1">
      <c r="A250" s="41"/>
      <c r="B250" s="42"/>
      <c r="C250" s="43"/>
      <c r="D250" s="229" t="s">
        <v>154</v>
      </c>
      <c r="E250" s="43"/>
      <c r="F250" s="230" t="s">
        <v>1286</v>
      </c>
      <c r="G250" s="43"/>
      <c r="H250" s="43"/>
      <c r="I250" s="231"/>
      <c r="J250" s="43"/>
      <c r="K250" s="43"/>
      <c r="L250" s="47"/>
      <c r="M250" s="232"/>
      <c r="N250" s="233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154</v>
      </c>
      <c r="AU250" s="20" t="s">
        <v>86</v>
      </c>
    </row>
    <row r="251" s="2" customFormat="1" ht="21.75" customHeight="1">
      <c r="A251" s="41"/>
      <c r="B251" s="42"/>
      <c r="C251" s="216" t="s">
        <v>380</v>
      </c>
      <c r="D251" s="216" t="s">
        <v>148</v>
      </c>
      <c r="E251" s="217" t="s">
        <v>1287</v>
      </c>
      <c r="F251" s="218" t="s">
        <v>1288</v>
      </c>
      <c r="G251" s="219" t="s">
        <v>179</v>
      </c>
      <c r="H251" s="220">
        <v>530</v>
      </c>
      <c r="I251" s="221"/>
      <c r="J251" s="222">
        <f>ROUND(I251*H251,2)</f>
        <v>0</v>
      </c>
      <c r="K251" s="218" t="s">
        <v>19</v>
      </c>
      <c r="L251" s="47"/>
      <c r="M251" s="223" t="s">
        <v>19</v>
      </c>
      <c r="N251" s="224" t="s">
        <v>44</v>
      </c>
      <c r="O251" s="87"/>
      <c r="P251" s="225">
        <f>O251*H251</f>
        <v>0</v>
      </c>
      <c r="Q251" s="225">
        <v>9.4500000000000007E-05</v>
      </c>
      <c r="R251" s="225">
        <f>Q251*H251</f>
        <v>0.050085000000000005</v>
      </c>
      <c r="S251" s="225">
        <v>0</v>
      </c>
      <c r="T251" s="226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27" t="s">
        <v>153</v>
      </c>
      <c r="AT251" s="227" t="s">
        <v>148</v>
      </c>
      <c r="AU251" s="227" t="s">
        <v>86</v>
      </c>
      <c r="AY251" s="20" t="s">
        <v>146</v>
      </c>
      <c r="BE251" s="228">
        <f>IF(N251="základní",J251,0)</f>
        <v>0</v>
      </c>
      <c r="BF251" s="228">
        <f>IF(N251="snížená",J251,0)</f>
        <v>0</v>
      </c>
      <c r="BG251" s="228">
        <f>IF(N251="zákl. přenesená",J251,0)</f>
        <v>0</v>
      </c>
      <c r="BH251" s="228">
        <f>IF(N251="sníž. přenesená",J251,0)</f>
        <v>0</v>
      </c>
      <c r="BI251" s="228">
        <f>IF(N251="nulová",J251,0)</f>
        <v>0</v>
      </c>
      <c r="BJ251" s="20" t="s">
        <v>80</v>
      </c>
      <c r="BK251" s="228">
        <f>ROUND(I251*H251,2)</f>
        <v>0</v>
      </c>
      <c r="BL251" s="20" t="s">
        <v>153</v>
      </c>
      <c r="BM251" s="227" t="s">
        <v>1289</v>
      </c>
    </row>
    <row r="252" s="2" customFormat="1">
      <c r="A252" s="41"/>
      <c r="B252" s="42"/>
      <c r="C252" s="43"/>
      <c r="D252" s="229" t="s">
        <v>154</v>
      </c>
      <c r="E252" s="43"/>
      <c r="F252" s="230" t="s">
        <v>1290</v>
      </c>
      <c r="G252" s="43"/>
      <c r="H252" s="43"/>
      <c r="I252" s="231"/>
      <c r="J252" s="43"/>
      <c r="K252" s="43"/>
      <c r="L252" s="47"/>
      <c r="M252" s="232"/>
      <c r="N252" s="233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154</v>
      </c>
      <c r="AU252" s="20" t="s">
        <v>86</v>
      </c>
    </row>
    <row r="253" s="12" customFormat="1" ht="22.8" customHeight="1">
      <c r="A253" s="12"/>
      <c r="B253" s="200"/>
      <c r="C253" s="201"/>
      <c r="D253" s="202" t="s">
        <v>72</v>
      </c>
      <c r="E253" s="214" t="s">
        <v>970</v>
      </c>
      <c r="F253" s="214" t="s">
        <v>971</v>
      </c>
      <c r="G253" s="201"/>
      <c r="H253" s="201"/>
      <c r="I253" s="204"/>
      <c r="J253" s="215">
        <f>BK253</f>
        <v>0</v>
      </c>
      <c r="K253" s="201"/>
      <c r="L253" s="206"/>
      <c r="M253" s="207"/>
      <c r="N253" s="208"/>
      <c r="O253" s="208"/>
      <c r="P253" s="209">
        <f>SUM(P254:P255)</f>
        <v>0</v>
      </c>
      <c r="Q253" s="208"/>
      <c r="R253" s="209">
        <f>SUM(R254:R255)</f>
        <v>0</v>
      </c>
      <c r="S253" s="208"/>
      <c r="T253" s="210">
        <f>SUM(T254:T255)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1" t="s">
        <v>80</v>
      </c>
      <c r="AT253" s="212" t="s">
        <v>72</v>
      </c>
      <c r="AU253" s="212" t="s">
        <v>80</v>
      </c>
      <c r="AY253" s="211" t="s">
        <v>146</v>
      </c>
      <c r="BK253" s="213">
        <f>SUM(BK254:BK255)</f>
        <v>0</v>
      </c>
    </row>
    <row r="254" s="2" customFormat="1" ht="24.15" customHeight="1">
      <c r="A254" s="41"/>
      <c r="B254" s="42"/>
      <c r="C254" s="216" t="s">
        <v>576</v>
      </c>
      <c r="D254" s="216" t="s">
        <v>148</v>
      </c>
      <c r="E254" s="217" t="s">
        <v>1291</v>
      </c>
      <c r="F254" s="218" t="s">
        <v>1292</v>
      </c>
      <c r="G254" s="219" t="s">
        <v>328</v>
      </c>
      <c r="H254" s="220">
        <v>3.8679999999999999</v>
      </c>
      <c r="I254" s="221"/>
      <c r="J254" s="222">
        <f>ROUND(I254*H254,2)</f>
        <v>0</v>
      </c>
      <c r="K254" s="218" t="s">
        <v>19</v>
      </c>
      <c r="L254" s="47"/>
      <c r="M254" s="223" t="s">
        <v>19</v>
      </c>
      <c r="N254" s="224" t="s">
        <v>44</v>
      </c>
      <c r="O254" s="87"/>
      <c r="P254" s="225">
        <f>O254*H254</f>
        <v>0</v>
      </c>
      <c r="Q254" s="225">
        <v>0</v>
      </c>
      <c r="R254" s="225">
        <f>Q254*H254</f>
        <v>0</v>
      </c>
      <c r="S254" s="225">
        <v>0</v>
      </c>
      <c r="T254" s="226">
        <f>S254*H254</f>
        <v>0</v>
      </c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R254" s="227" t="s">
        <v>153</v>
      </c>
      <c r="AT254" s="227" t="s">
        <v>148</v>
      </c>
      <c r="AU254" s="227" t="s">
        <v>86</v>
      </c>
      <c r="AY254" s="20" t="s">
        <v>146</v>
      </c>
      <c r="BE254" s="228">
        <f>IF(N254="základní",J254,0)</f>
        <v>0</v>
      </c>
      <c r="BF254" s="228">
        <f>IF(N254="snížená",J254,0)</f>
        <v>0</v>
      </c>
      <c r="BG254" s="228">
        <f>IF(N254="zákl. přenesená",J254,0)</f>
        <v>0</v>
      </c>
      <c r="BH254" s="228">
        <f>IF(N254="sníž. přenesená",J254,0)</f>
        <v>0</v>
      </c>
      <c r="BI254" s="228">
        <f>IF(N254="nulová",J254,0)</f>
        <v>0</v>
      </c>
      <c r="BJ254" s="20" t="s">
        <v>80</v>
      </c>
      <c r="BK254" s="228">
        <f>ROUND(I254*H254,2)</f>
        <v>0</v>
      </c>
      <c r="BL254" s="20" t="s">
        <v>153</v>
      </c>
      <c r="BM254" s="227" t="s">
        <v>1293</v>
      </c>
    </row>
    <row r="255" s="2" customFormat="1">
      <c r="A255" s="41"/>
      <c r="B255" s="42"/>
      <c r="C255" s="43"/>
      <c r="D255" s="229" t="s">
        <v>154</v>
      </c>
      <c r="E255" s="43"/>
      <c r="F255" s="230" t="s">
        <v>1294</v>
      </c>
      <c r="G255" s="43"/>
      <c r="H255" s="43"/>
      <c r="I255" s="231"/>
      <c r="J255" s="43"/>
      <c r="K255" s="43"/>
      <c r="L255" s="47"/>
      <c r="M255" s="293"/>
      <c r="N255" s="294"/>
      <c r="O255" s="295"/>
      <c r="P255" s="295"/>
      <c r="Q255" s="295"/>
      <c r="R255" s="295"/>
      <c r="S255" s="295"/>
      <c r="T255" s="296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T255" s="20" t="s">
        <v>154</v>
      </c>
      <c r="AU255" s="20" t="s">
        <v>86</v>
      </c>
    </row>
    <row r="256" s="2" customFormat="1" ht="6.96" customHeight="1">
      <c r="A256" s="41"/>
      <c r="B256" s="62"/>
      <c r="C256" s="63"/>
      <c r="D256" s="63"/>
      <c r="E256" s="63"/>
      <c r="F256" s="63"/>
      <c r="G256" s="63"/>
      <c r="H256" s="63"/>
      <c r="I256" s="63"/>
      <c r="J256" s="63"/>
      <c r="K256" s="63"/>
      <c r="L256" s="47"/>
      <c r="M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</row>
  </sheetData>
  <sheetProtection sheet="1" autoFilter="0" formatColumns="0" formatRows="0" objects="1" scenarios="1" spinCount="100000" saltValue="hELu8Mv1xC2rk9CslWKuf3GcyntvCVeSZNweOQaHmHxZQBU6HsicVRvnfFYBClCVCLg+hQyvO87VhsnTMIDFhg==" hashValue="w4msQjDw7AfONe+KrbUlCBM8Erk1DCzc5/yExX2oFTNoQAw6wZfe5FagV03gRAhPfn91iWXOI3QT8G9J3Xwe9Q==" algorithmName="SHA-512" password="C7E4"/>
  <autoFilter ref="C95:K255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2:H82"/>
    <mergeCell ref="E86:H86"/>
    <mergeCell ref="E84:H84"/>
    <mergeCell ref="E88:H8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100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86</v>
      </c>
    </row>
    <row r="4" s="1" customFormat="1" ht="24.96" customHeight="1">
      <c r="B4" s="23"/>
      <c r="D4" s="144" t="s">
        <v>107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Komunikace PZ Lhotka - silnice III/11249</v>
      </c>
      <c r="F7" s="146"/>
      <c r="G7" s="146"/>
      <c r="H7" s="146"/>
      <c r="L7" s="23"/>
    </row>
    <row r="8">
      <c r="B8" s="23"/>
      <c r="D8" s="146" t="s">
        <v>108</v>
      </c>
      <c r="L8" s="23"/>
    </row>
    <row r="9" s="1" customFormat="1" ht="16.5" customHeight="1">
      <c r="B9" s="23"/>
      <c r="E9" s="147" t="s">
        <v>1043</v>
      </c>
      <c r="F9" s="1"/>
      <c r="G9" s="1"/>
      <c r="H9" s="1"/>
      <c r="L9" s="23"/>
    </row>
    <row r="10" s="1" customFormat="1" ht="12" customHeight="1">
      <c r="B10" s="23"/>
      <c r="D10" s="146" t="s">
        <v>110</v>
      </c>
      <c r="L10" s="23"/>
    </row>
    <row r="11" s="2" customFormat="1" ht="16.5" customHeight="1">
      <c r="A11" s="41"/>
      <c r="B11" s="47"/>
      <c r="C11" s="41"/>
      <c r="D11" s="41"/>
      <c r="E11" s="159" t="s">
        <v>1295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1045</v>
      </c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49" t="s">
        <v>1296</v>
      </c>
      <c r="F13" s="41"/>
      <c r="G13" s="41"/>
      <c r="H13" s="41"/>
      <c r="I13" s="41"/>
      <c r="J13" s="41"/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32</v>
      </c>
      <c r="G16" s="41"/>
      <c r="H16" s="41"/>
      <c r="I16" s="146" t="s">
        <v>23</v>
      </c>
      <c r="J16" s="150" t="str">
        <f>'Rekapitulace stavby'!AN8</f>
        <v>19. 6. 2025</v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19</v>
      </c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32</v>
      </c>
      <c r="F19" s="41"/>
      <c r="G19" s="41"/>
      <c r="H19" s="41"/>
      <c r="I19" s="146" t="s">
        <v>28</v>
      </c>
      <c r="J19" s="136" t="s">
        <v>19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29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28</v>
      </c>
      <c r="J22" s="36" t="str">
        <f>'Rekapitulace stavby'!AN14</f>
        <v>Vyplň údaj</v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31</v>
      </c>
      <c r="E24" s="41"/>
      <c r="F24" s="41"/>
      <c r="G24" s="41"/>
      <c r="H24" s="41"/>
      <c r="I24" s="146" t="s">
        <v>26</v>
      </c>
      <c r="J24" s="136" t="s">
        <v>19</v>
      </c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">
        <v>32</v>
      </c>
      <c r="F25" s="41"/>
      <c r="G25" s="41"/>
      <c r="H25" s="41"/>
      <c r="I25" s="146" t="s">
        <v>28</v>
      </c>
      <c r="J25" s="136" t="s">
        <v>19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34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32</v>
      </c>
      <c r="F28" s="41"/>
      <c r="G28" s="41"/>
      <c r="H28" s="41"/>
      <c r="I28" s="146" t="s">
        <v>28</v>
      </c>
      <c r="J28" s="136" t="s">
        <v>19</v>
      </c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37</v>
      </c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6" t="s">
        <v>39</v>
      </c>
      <c r="E34" s="41"/>
      <c r="F34" s="41"/>
      <c r="G34" s="41"/>
      <c r="H34" s="41"/>
      <c r="I34" s="41"/>
      <c r="J34" s="157">
        <f>ROUND(J98, 2)</f>
        <v>0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5"/>
      <c r="E35" s="155"/>
      <c r="F35" s="155"/>
      <c r="G35" s="155"/>
      <c r="H35" s="155"/>
      <c r="I35" s="155"/>
      <c r="J35" s="155"/>
      <c r="K35" s="155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8" t="s">
        <v>41</v>
      </c>
      <c r="G36" s="41"/>
      <c r="H36" s="41"/>
      <c r="I36" s="158" t="s">
        <v>40</v>
      </c>
      <c r="J36" s="158" t="s">
        <v>42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59" t="s">
        <v>43</v>
      </c>
      <c r="E37" s="146" t="s">
        <v>44</v>
      </c>
      <c r="F37" s="160">
        <f>ROUND((SUM(BE98:BE299)),  2)</f>
        <v>0</v>
      </c>
      <c r="G37" s="41"/>
      <c r="H37" s="41"/>
      <c r="I37" s="161">
        <v>0.20999999999999999</v>
      </c>
      <c r="J37" s="160">
        <f>ROUND(((SUM(BE98:BE299))*I37),  2)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45</v>
      </c>
      <c r="F38" s="160">
        <f>ROUND((SUM(BF98:BF299)),  2)</f>
        <v>0</v>
      </c>
      <c r="G38" s="41"/>
      <c r="H38" s="41"/>
      <c r="I38" s="161">
        <v>0.12</v>
      </c>
      <c r="J38" s="160">
        <f>ROUND(((SUM(BF98:BF299))*I38),  2)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46</v>
      </c>
      <c r="F39" s="160">
        <f>ROUND((SUM(BG98:BG299)),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47</v>
      </c>
      <c r="F40" s="160">
        <f>ROUND((SUM(BH98:BH299)),  2)</f>
        <v>0</v>
      </c>
      <c r="G40" s="41"/>
      <c r="H40" s="41"/>
      <c r="I40" s="161">
        <v>0.12</v>
      </c>
      <c r="J40" s="160">
        <f>0</f>
        <v>0</v>
      </c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48</v>
      </c>
      <c r="F41" s="160">
        <f>ROUND((SUM(BI98:BI299)),  2)</f>
        <v>0</v>
      </c>
      <c r="G41" s="41"/>
      <c r="H41" s="41"/>
      <c r="I41" s="161">
        <v>0</v>
      </c>
      <c r="J41" s="160">
        <f>0</f>
        <v>0</v>
      </c>
      <c r="K41" s="41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49</v>
      </c>
      <c r="E43" s="164"/>
      <c r="F43" s="164"/>
      <c r="G43" s="165" t="s">
        <v>50</v>
      </c>
      <c r="H43" s="166" t="s">
        <v>51</v>
      </c>
      <c r="I43" s="164"/>
      <c r="J43" s="167">
        <f>SUM(J34:J41)</f>
        <v>0</v>
      </c>
      <c r="K43" s="168"/>
      <c r="L43" s="148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112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Komunikace PZ Lhotka - silnice III/11249</v>
      </c>
      <c r="F52" s="35"/>
      <c r="G52" s="35"/>
      <c r="H52" s="35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108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1043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110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292" t="s">
        <v>1295</v>
      </c>
      <c r="F56" s="43"/>
      <c r="G56" s="43"/>
      <c r="H56" s="43"/>
      <c r="I56" s="43"/>
      <c r="J56" s="43"/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1045</v>
      </c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SO-02.21 - Armaturní předáva...</v>
      </c>
      <c r="F58" s="43"/>
      <c r="G58" s="43"/>
      <c r="H58" s="43"/>
      <c r="I58" s="43"/>
      <c r="J58" s="43"/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 xml:space="preserve"> </v>
      </c>
      <c r="G60" s="43"/>
      <c r="H60" s="43"/>
      <c r="I60" s="35" t="s">
        <v>23</v>
      </c>
      <c r="J60" s="75" t="str">
        <f>IF(J16="","",J16)</f>
        <v>19. 6. 2025</v>
      </c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 xml:space="preserve"> </v>
      </c>
      <c r="G62" s="43"/>
      <c r="H62" s="43"/>
      <c r="I62" s="35" t="s">
        <v>31</v>
      </c>
      <c r="J62" s="39" t="str">
        <f>E25</f>
        <v xml:space="preserve"> </v>
      </c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29</v>
      </c>
      <c r="D63" s="43"/>
      <c r="E63" s="43"/>
      <c r="F63" s="30" t="str">
        <f>IF(E22="","",E22)</f>
        <v>Vyplň údaj</v>
      </c>
      <c r="G63" s="43"/>
      <c r="H63" s="43"/>
      <c r="I63" s="35" t="s">
        <v>34</v>
      </c>
      <c r="J63" s="39" t="str">
        <f>E28</f>
        <v xml:space="preserve"> 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8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4" t="s">
        <v>113</v>
      </c>
      <c r="D65" s="175"/>
      <c r="E65" s="175"/>
      <c r="F65" s="175"/>
      <c r="G65" s="175"/>
      <c r="H65" s="175"/>
      <c r="I65" s="175"/>
      <c r="J65" s="176" t="s">
        <v>114</v>
      </c>
      <c r="K65" s="175"/>
      <c r="L65" s="148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8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7" t="s">
        <v>71</v>
      </c>
      <c r="D67" s="43"/>
      <c r="E67" s="43"/>
      <c r="F67" s="43"/>
      <c r="G67" s="43"/>
      <c r="H67" s="43"/>
      <c r="I67" s="43"/>
      <c r="J67" s="105">
        <f>J98</f>
        <v>0</v>
      </c>
      <c r="K67" s="43"/>
      <c r="L67" s="14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115</v>
      </c>
    </row>
    <row r="68" s="9" customFormat="1" ht="24.96" customHeight="1">
      <c r="A68" s="9"/>
      <c r="B68" s="178"/>
      <c r="C68" s="179"/>
      <c r="D68" s="180" t="s">
        <v>116</v>
      </c>
      <c r="E68" s="181"/>
      <c r="F68" s="181"/>
      <c r="G68" s="181"/>
      <c r="H68" s="181"/>
      <c r="I68" s="181"/>
      <c r="J68" s="182">
        <f>J99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8"/>
      <c r="D69" s="185" t="s">
        <v>117</v>
      </c>
      <c r="E69" s="186"/>
      <c r="F69" s="186"/>
      <c r="G69" s="186"/>
      <c r="H69" s="186"/>
      <c r="I69" s="186"/>
      <c r="J69" s="187">
        <f>J100</f>
        <v>0</v>
      </c>
      <c r="K69" s="128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8"/>
      <c r="D70" s="185" t="s">
        <v>119</v>
      </c>
      <c r="E70" s="186"/>
      <c r="F70" s="186"/>
      <c r="G70" s="186"/>
      <c r="H70" s="186"/>
      <c r="I70" s="186"/>
      <c r="J70" s="187">
        <f>J143</f>
        <v>0</v>
      </c>
      <c r="K70" s="128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4"/>
      <c r="C71" s="128"/>
      <c r="D71" s="185" t="s">
        <v>121</v>
      </c>
      <c r="E71" s="186"/>
      <c r="F71" s="186"/>
      <c r="G71" s="186"/>
      <c r="H71" s="186"/>
      <c r="I71" s="186"/>
      <c r="J71" s="187">
        <f>J152</f>
        <v>0</v>
      </c>
      <c r="K71" s="128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4"/>
      <c r="C72" s="128"/>
      <c r="D72" s="185" t="s">
        <v>124</v>
      </c>
      <c r="E72" s="186"/>
      <c r="F72" s="186"/>
      <c r="G72" s="186"/>
      <c r="H72" s="186"/>
      <c r="I72" s="186"/>
      <c r="J72" s="187">
        <f>J291</f>
        <v>0</v>
      </c>
      <c r="K72" s="128"/>
      <c r="L72" s="18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78"/>
      <c r="C73" s="179"/>
      <c r="D73" s="180" t="s">
        <v>1297</v>
      </c>
      <c r="E73" s="181"/>
      <c r="F73" s="181"/>
      <c r="G73" s="181"/>
      <c r="H73" s="181"/>
      <c r="I73" s="181"/>
      <c r="J73" s="182">
        <f>J294</f>
        <v>0</v>
      </c>
      <c r="K73" s="179"/>
      <c r="L73" s="183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84"/>
      <c r="C74" s="128"/>
      <c r="D74" s="185" t="s">
        <v>1298</v>
      </c>
      <c r="E74" s="186"/>
      <c r="F74" s="186"/>
      <c r="G74" s="186"/>
      <c r="H74" s="186"/>
      <c r="I74" s="186"/>
      <c r="J74" s="187">
        <f>J295</f>
        <v>0</v>
      </c>
      <c r="K74" s="128"/>
      <c r="L74" s="18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4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14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80" s="2" customFormat="1" ht="6.96" customHeight="1">
      <c r="A80" s="41"/>
      <c r="B80" s="64"/>
      <c r="C80" s="65"/>
      <c r="D80" s="65"/>
      <c r="E80" s="65"/>
      <c r="F80" s="65"/>
      <c r="G80" s="65"/>
      <c r="H80" s="65"/>
      <c r="I80" s="65"/>
      <c r="J80" s="65"/>
      <c r="K80" s="65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4.96" customHeight="1">
      <c r="A81" s="41"/>
      <c r="B81" s="42"/>
      <c r="C81" s="26" t="s">
        <v>131</v>
      </c>
      <c r="D81" s="43"/>
      <c r="E81" s="43"/>
      <c r="F81" s="43"/>
      <c r="G81" s="43"/>
      <c r="H81" s="43"/>
      <c r="I81" s="43"/>
      <c r="J81" s="43"/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4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16</v>
      </c>
      <c r="D83" s="43"/>
      <c r="E83" s="43"/>
      <c r="F83" s="43"/>
      <c r="G83" s="43"/>
      <c r="H83" s="43"/>
      <c r="I83" s="43"/>
      <c r="J83" s="43"/>
      <c r="K83" s="43"/>
      <c r="L83" s="14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6.5" customHeight="1">
      <c r="A84" s="41"/>
      <c r="B84" s="42"/>
      <c r="C84" s="43"/>
      <c r="D84" s="43"/>
      <c r="E84" s="173" t="str">
        <f>E7</f>
        <v>Komunikace PZ Lhotka - silnice III/11249</v>
      </c>
      <c r="F84" s="35"/>
      <c r="G84" s="35"/>
      <c r="H84" s="35"/>
      <c r="I84" s="43"/>
      <c r="J84" s="43"/>
      <c r="K84" s="43"/>
      <c r="L84" s="14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1" customFormat="1" ht="12" customHeight="1">
      <c r="B85" s="24"/>
      <c r="C85" s="35" t="s">
        <v>108</v>
      </c>
      <c r="D85" s="25"/>
      <c r="E85" s="25"/>
      <c r="F85" s="25"/>
      <c r="G85" s="25"/>
      <c r="H85" s="25"/>
      <c r="I85" s="25"/>
      <c r="J85" s="25"/>
      <c r="K85" s="25"/>
      <c r="L85" s="23"/>
    </row>
    <row r="86" s="1" customFormat="1" ht="16.5" customHeight="1">
      <c r="B86" s="24"/>
      <c r="C86" s="25"/>
      <c r="D86" s="25"/>
      <c r="E86" s="173" t="s">
        <v>1043</v>
      </c>
      <c r="F86" s="25"/>
      <c r="G86" s="25"/>
      <c r="H86" s="25"/>
      <c r="I86" s="25"/>
      <c r="J86" s="25"/>
      <c r="K86" s="25"/>
      <c r="L86" s="23"/>
    </row>
    <row r="87" s="1" customFormat="1" ht="12" customHeight="1">
      <c r="B87" s="24"/>
      <c r="C87" s="35" t="s">
        <v>110</v>
      </c>
      <c r="D87" s="25"/>
      <c r="E87" s="25"/>
      <c r="F87" s="25"/>
      <c r="G87" s="25"/>
      <c r="H87" s="25"/>
      <c r="I87" s="25"/>
      <c r="J87" s="25"/>
      <c r="K87" s="25"/>
      <c r="L87" s="23"/>
    </row>
    <row r="88" s="2" customFormat="1" ht="16.5" customHeight="1">
      <c r="A88" s="41"/>
      <c r="B88" s="42"/>
      <c r="C88" s="43"/>
      <c r="D88" s="43"/>
      <c r="E88" s="292" t="s">
        <v>1295</v>
      </c>
      <c r="F88" s="43"/>
      <c r="G88" s="43"/>
      <c r="H88" s="43"/>
      <c r="I88" s="43"/>
      <c r="J88" s="43"/>
      <c r="K88" s="43"/>
      <c r="L88" s="14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1045</v>
      </c>
      <c r="D89" s="43"/>
      <c r="E89" s="43"/>
      <c r="F89" s="43"/>
      <c r="G89" s="43"/>
      <c r="H89" s="43"/>
      <c r="I89" s="43"/>
      <c r="J89" s="43"/>
      <c r="K89" s="43"/>
      <c r="L89" s="14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6.5" customHeight="1">
      <c r="A90" s="41"/>
      <c r="B90" s="42"/>
      <c r="C90" s="43"/>
      <c r="D90" s="43"/>
      <c r="E90" s="72" t="str">
        <f>E13</f>
        <v>SO-02.21 - Armaturní předáva...</v>
      </c>
      <c r="F90" s="43"/>
      <c r="G90" s="43"/>
      <c r="H90" s="43"/>
      <c r="I90" s="43"/>
      <c r="J90" s="43"/>
      <c r="K90" s="43"/>
      <c r="L90" s="148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48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2" customHeight="1">
      <c r="A92" s="41"/>
      <c r="B92" s="42"/>
      <c r="C92" s="35" t="s">
        <v>21</v>
      </c>
      <c r="D92" s="43"/>
      <c r="E92" s="43"/>
      <c r="F92" s="30" t="str">
        <f>F16</f>
        <v xml:space="preserve"> </v>
      </c>
      <c r="G92" s="43"/>
      <c r="H92" s="43"/>
      <c r="I92" s="35" t="s">
        <v>23</v>
      </c>
      <c r="J92" s="75" t="str">
        <f>IF(J16="","",J16)</f>
        <v>19. 6. 2025</v>
      </c>
      <c r="K92" s="43"/>
      <c r="L92" s="148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6.96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8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5.15" customHeight="1">
      <c r="A94" s="41"/>
      <c r="B94" s="42"/>
      <c r="C94" s="35" t="s">
        <v>25</v>
      </c>
      <c r="D94" s="43"/>
      <c r="E94" s="43"/>
      <c r="F94" s="30" t="str">
        <f>E19</f>
        <v xml:space="preserve"> </v>
      </c>
      <c r="G94" s="43"/>
      <c r="H94" s="43"/>
      <c r="I94" s="35" t="s">
        <v>31</v>
      </c>
      <c r="J94" s="39" t="str">
        <f>E25</f>
        <v xml:space="preserve"> </v>
      </c>
      <c r="K94" s="43"/>
      <c r="L94" s="148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5.15" customHeight="1">
      <c r="A95" s="41"/>
      <c r="B95" s="42"/>
      <c r="C95" s="35" t="s">
        <v>29</v>
      </c>
      <c r="D95" s="43"/>
      <c r="E95" s="43"/>
      <c r="F95" s="30" t="str">
        <f>IF(E22="","",E22)</f>
        <v>Vyplň údaj</v>
      </c>
      <c r="G95" s="43"/>
      <c r="H95" s="43"/>
      <c r="I95" s="35" t="s">
        <v>34</v>
      </c>
      <c r="J95" s="39" t="str">
        <f>E28</f>
        <v xml:space="preserve"> </v>
      </c>
      <c r="K95" s="43"/>
      <c r="L95" s="148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0.32" customHeight="1">
      <c r="A96" s="41"/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148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11" customFormat="1" ht="29.28" customHeight="1">
      <c r="A97" s="189"/>
      <c r="B97" s="190"/>
      <c r="C97" s="191" t="s">
        <v>132</v>
      </c>
      <c r="D97" s="192" t="s">
        <v>58</v>
      </c>
      <c r="E97" s="192" t="s">
        <v>54</v>
      </c>
      <c r="F97" s="192" t="s">
        <v>55</v>
      </c>
      <c r="G97" s="192" t="s">
        <v>133</v>
      </c>
      <c r="H97" s="192" t="s">
        <v>134</v>
      </c>
      <c r="I97" s="192" t="s">
        <v>135</v>
      </c>
      <c r="J97" s="192" t="s">
        <v>114</v>
      </c>
      <c r="K97" s="193" t="s">
        <v>136</v>
      </c>
      <c r="L97" s="194"/>
      <c r="M97" s="95" t="s">
        <v>19</v>
      </c>
      <c r="N97" s="96" t="s">
        <v>43</v>
      </c>
      <c r="O97" s="96" t="s">
        <v>137</v>
      </c>
      <c r="P97" s="96" t="s">
        <v>138</v>
      </c>
      <c r="Q97" s="96" t="s">
        <v>139</v>
      </c>
      <c r="R97" s="96" t="s">
        <v>140</v>
      </c>
      <c r="S97" s="96" t="s">
        <v>141</v>
      </c>
      <c r="T97" s="97" t="s">
        <v>142</v>
      </c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</row>
    <row r="98" s="2" customFormat="1" ht="22.8" customHeight="1">
      <c r="A98" s="41"/>
      <c r="B98" s="42"/>
      <c r="C98" s="102" t="s">
        <v>143</v>
      </c>
      <c r="D98" s="43"/>
      <c r="E98" s="43"/>
      <c r="F98" s="43"/>
      <c r="G98" s="43"/>
      <c r="H98" s="43"/>
      <c r="I98" s="43"/>
      <c r="J98" s="195">
        <f>BK98</f>
        <v>0</v>
      </c>
      <c r="K98" s="43"/>
      <c r="L98" s="47"/>
      <c r="M98" s="98"/>
      <c r="N98" s="196"/>
      <c r="O98" s="99"/>
      <c r="P98" s="197">
        <f>P99+P294</f>
        <v>0</v>
      </c>
      <c r="Q98" s="99"/>
      <c r="R98" s="197">
        <f>R99+R294</f>
        <v>0.10074</v>
      </c>
      <c r="S98" s="99"/>
      <c r="T98" s="198">
        <f>T99+T294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72</v>
      </c>
      <c r="AU98" s="20" t="s">
        <v>115</v>
      </c>
      <c r="BK98" s="199">
        <f>BK99+BK294</f>
        <v>0</v>
      </c>
    </row>
    <row r="99" s="12" customFormat="1" ht="25.92" customHeight="1">
      <c r="A99" s="12"/>
      <c r="B99" s="200"/>
      <c r="C99" s="201"/>
      <c r="D99" s="202" t="s">
        <v>72</v>
      </c>
      <c r="E99" s="203" t="s">
        <v>144</v>
      </c>
      <c r="F99" s="203" t="s">
        <v>145</v>
      </c>
      <c r="G99" s="201"/>
      <c r="H99" s="201"/>
      <c r="I99" s="204"/>
      <c r="J99" s="205">
        <f>BK99</f>
        <v>0</v>
      </c>
      <c r="K99" s="201"/>
      <c r="L99" s="206"/>
      <c r="M99" s="207"/>
      <c r="N99" s="208"/>
      <c r="O99" s="208"/>
      <c r="P99" s="209">
        <f>P100+P143+P152+P291</f>
        <v>0</v>
      </c>
      <c r="Q99" s="208"/>
      <c r="R99" s="209">
        <f>R100+R143+R152+R291</f>
        <v>0.10074</v>
      </c>
      <c r="S99" s="208"/>
      <c r="T99" s="210">
        <f>T100+T143+T152+T291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11" t="s">
        <v>80</v>
      </c>
      <c r="AT99" s="212" t="s">
        <v>72</v>
      </c>
      <c r="AU99" s="212" t="s">
        <v>73</v>
      </c>
      <c r="AY99" s="211" t="s">
        <v>146</v>
      </c>
      <c r="BK99" s="213">
        <f>BK100+BK143+BK152+BK291</f>
        <v>0</v>
      </c>
    </row>
    <row r="100" s="12" customFormat="1" ht="22.8" customHeight="1">
      <c r="A100" s="12"/>
      <c r="B100" s="200"/>
      <c r="C100" s="201"/>
      <c r="D100" s="202" t="s">
        <v>72</v>
      </c>
      <c r="E100" s="214" t="s">
        <v>80</v>
      </c>
      <c r="F100" s="214" t="s">
        <v>147</v>
      </c>
      <c r="G100" s="201"/>
      <c r="H100" s="201"/>
      <c r="I100" s="204"/>
      <c r="J100" s="215">
        <f>BK100</f>
        <v>0</v>
      </c>
      <c r="K100" s="201"/>
      <c r="L100" s="206"/>
      <c r="M100" s="207"/>
      <c r="N100" s="208"/>
      <c r="O100" s="208"/>
      <c r="P100" s="209">
        <f>SUM(P101:P142)</f>
        <v>0</v>
      </c>
      <c r="Q100" s="208"/>
      <c r="R100" s="209">
        <f>SUM(R101:R142)</f>
        <v>0</v>
      </c>
      <c r="S100" s="208"/>
      <c r="T100" s="210">
        <f>SUM(T101:T142)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11" t="s">
        <v>80</v>
      </c>
      <c r="AT100" s="212" t="s">
        <v>72</v>
      </c>
      <c r="AU100" s="212" t="s">
        <v>80</v>
      </c>
      <c r="AY100" s="211" t="s">
        <v>146</v>
      </c>
      <c r="BK100" s="213">
        <f>SUM(BK101:BK142)</f>
        <v>0</v>
      </c>
    </row>
    <row r="101" s="2" customFormat="1" ht="33" customHeight="1">
      <c r="A101" s="41"/>
      <c r="B101" s="42"/>
      <c r="C101" s="216" t="s">
        <v>80</v>
      </c>
      <c r="D101" s="216" t="s">
        <v>148</v>
      </c>
      <c r="E101" s="217" t="s">
        <v>1299</v>
      </c>
      <c r="F101" s="218" t="s">
        <v>1300</v>
      </c>
      <c r="G101" s="219" t="s">
        <v>195</v>
      </c>
      <c r="H101" s="220">
        <v>31.526</v>
      </c>
      <c r="I101" s="221"/>
      <c r="J101" s="222">
        <f>ROUND(I101*H101,2)</f>
        <v>0</v>
      </c>
      <c r="K101" s="218" t="s">
        <v>19</v>
      </c>
      <c r="L101" s="47"/>
      <c r="M101" s="223" t="s">
        <v>19</v>
      </c>
      <c r="N101" s="224" t="s">
        <v>44</v>
      </c>
      <c r="O101" s="87"/>
      <c r="P101" s="225">
        <f>O101*H101</f>
        <v>0</v>
      </c>
      <c r="Q101" s="225">
        <v>0</v>
      </c>
      <c r="R101" s="225">
        <f>Q101*H101</f>
        <v>0</v>
      </c>
      <c r="S101" s="225">
        <v>0</v>
      </c>
      <c r="T101" s="226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7" t="s">
        <v>153</v>
      </c>
      <c r="AT101" s="227" t="s">
        <v>148</v>
      </c>
      <c r="AU101" s="227" t="s">
        <v>86</v>
      </c>
      <c r="AY101" s="20" t="s">
        <v>146</v>
      </c>
      <c r="BE101" s="228">
        <f>IF(N101="základní",J101,0)</f>
        <v>0</v>
      </c>
      <c r="BF101" s="228">
        <f>IF(N101="snížená",J101,0)</f>
        <v>0</v>
      </c>
      <c r="BG101" s="228">
        <f>IF(N101="zákl. přenesená",J101,0)</f>
        <v>0</v>
      </c>
      <c r="BH101" s="228">
        <f>IF(N101="sníž. přenesená",J101,0)</f>
        <v>0</v>
      </c>
      <c r="BI101" s="228">
        <f>IF(N101="nulová",J101,0)</f>
        <v>0</v>
      </c>
      <c r="BJ101" s="20" t="s">
        <v>80</v>
      </c>
      <c r="BK101" s="228">
        <f>ROUND(I101*H101,2)</f>
        <v>0</v>
      </c>
      <c r="BL101" s="20" t="s">
        <v>153</v>
      </c>
      <c r="BM101" s="227" t="s">
        <v>1301</v>
      </c>
    </row>
    <row r="102" s="2" customFormat="1">
      <c r="A102" s="41"/>
      <c r="B102" s="42"/>
      <c r="C102" s="43"/>
      <c r="D102" s="229" t="s">
        <v>154</v>
      </c>
      <c r="E102" s="43"/>
      <c r="F102" s="230" t="s">
        <v>1302</v>
      </c>
      <c r="G102" s="43"/>
      <c r="H102" s="43"/>
      <c r="I102" s="231"/>
      <c r="J102" s="43"/>
      <c r="K102" s="43"/>
      <c r="L102" s="47"/>
      <c r="M102" s="232"/>
      <c r="N102" s="233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154</v>
      </c>
      <c r="AU102" s="20" t="s">
        <v>86</v>
      </c>
    </row>
    <row r="103" s="2" customFormat="1" ht="33" customHeight="1">
      <c r="A103" s="41"/>
      <c r="B103" s="42"/>
      <c r="C103" s="216" t="s">
        <v>86</v>
      </c>
      <c r="D103" s="216" t="s">
        <v>148</v>
      </c>
      <c r="E103" s="217" t="s">
        <v>1303</v>
      </c>
      <c r="F103" s="218" t="s">
        <v>1304</v>
      </c>
      <c r="G103" s="219" t="s">
        <v>195</v>
      </c>
      <c r="H103" s="220">
        <v>52.542999999999999</v>
      </c>
      <c r="I103" s="221"/>
      <c r="J103" s="222">
        <f>ROUND(I103*H103,2)</f>
        <v>0</v>
      </c>
      <c r="K103" s="218" t="s">
        <v>19</v>
      </c>
      <c r="L103" s="47"/>
      <c r="M103" s="223" t="s">
        <v>19</v>
      </c>
      <c r="N103" s="224" t="s">
        <v>44</v>
      </c>
      <c r="O103" s="87"/>
      <c r="P103" s="225">
        <f>O103*H103</f>
        <v>0</v>
      </c>
      <c r="Q103" s="225">
        <v>0</v>
      </c>
      <c r="R103" s="225">
        <f>Q103*H103</f>
        <v>0</v>
      </c>
      <c r="S103" s="225">
        <v>0</v>
      </c>
      <c r="T103" s="226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7" t="s">
        <v>153</v>
      </c>
      <c r="AT103" s="227" t="s">
        <v>148</v>
      </c>
      <c r="AU103" s="227" t="s">
        <v>86</v>
      </c>
      <c r="AY103" s="20" t="s">
        <v>146</v>
      </c>
      <c r="BE103" s="228">
        <f>IF(N103="základní",J103,0)</f>
        <v>0</v>
      </c>
      <c r="BF103" s="228">
        <f>IF(N103="snížená",J103,0)</f>
        <v>0</v>
      </c>
      <c r="BG103" s="228">
        <f>IF(N103="zákl. přenesená",J103,0)</f>
        <v>0</v>
      </c>
      <c r="BH103" s="228">
        <f>IF(N103="sníž. přenesená",J103,0)</f>
        <v>0</v>
      </c>
      <c r="BI103" s="228">
        <f>IF(N103="nulová",J103,0)</f>
        <v>0</v>
      </c>
      <c r="BJ103" s="20" t="s">
        <v>80</v>
      </c>
      <c r="BK103" s="228">
        <f>ROUND(I103*H103,2)</f>
        <v>0</v>
      </c>
      <c r="BL103" s="20" t="s">
        <v>153</v>
      </c>
      <c r="BM103" s="227" t="s">
        <v>1305</v>
      </c>
    </row>
    <row r="104" s="2" customFormat="1">
      <c r="A104" s="41"/>
      <c r="B104" s="42"/>
      <c r="C104" s="43"/>
      <c r="D104" s="229" t="s">
        <v>154</v>
      </c>
      <c r="E104" s="43"/>
      <c r="F104" s="230" t="s">
        <v>1306</v>
      </c>
      <c r="G104" s="43"/>
      <c r="H104" s="43"/>
      <c r="I104" s="231"/>
      <c r="J104" s="43"/>
      <c r="K104" s="43"/>
      <c r="L104" s="47"/>
      <c r="M104" s="232"/>
      <c r="N104" s="233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154</v>
      </c>
      <c r="AU104" s="20" t="s">
        <v>86</v>
      </c>
    </row>
    <row r="105" s="13" customFormat="1">
      <c r="A105" s="13"/>
      <c r="B105" s="236"/>
      <c r="C105" s="237"/>
      <c r="D105" s="229" t="s">
        <v>157</v>
      </c>
      <c r="E105" s="238" t="s">
        <v>19</v>
      </c>
      <c r="F105" s="239" t="s">
        <v>1307</v>
      </c>
      <c r="G105" s="237"/>
      <c r="H105" s="240">
        <v>52.542999999999999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6" t="s">
        <v>157</v>
      </c>
      <c r="AU105" s="246" t="s">
        <v>86</v>
      </c>
      <c r="AV105" s="13" t="s">
        <v>86</v>
      </c>
      <c r="AW105" s="13" t="s">
        <v>33</v>
      </c>
      <c r="AX105" s="13" t="s">
        <v>73</v>
      </c>
      <c r="AY105" s="246" t="s">
        <v>146</v>
      </c>
    </row>
    <row r="106" s="15" customFormat="1">
      <c r="A106" s="15"/>
      <c r="B106" s="257"/>
      <c r="C106" s="258"/>
      <c r="D106" s="229" t="s">
        <v>157</v>
      </c>
      <c r="E106" s="259" t="s">
        <v>19</v>
      </c>
      <c r="F106" s="260" t="s">
        <v>161</v>
      </c>
      <c r="G106" s="258"/>
      <c r="H106" s="261">
        <v>52.542999999999999</v>
      </c>
      <c r="I106" s="262"/>
      <c r="J106" s="258"/>
      <c r="K106" s="258"/>
      <c r="L106" s="263"/>
      <c r="M106" s="264"/>
      <c r="N106" s="265"/>
      <c r="O106" s="265"/>
      <c r="P106" s="265"/>
      <c r="Q106" s="265"/>
      <c r="R106" s="265"/>
      <c r="S106" s="265"/>
      <c r="T106" s="266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67" t="s">
        <v>157</v>
      </c>
      <c r="AU106" s="267" t="s">
        <v>86</v>
      </c>
      <c r="AV106" s="15" t="s">
        <v>153</v>
      </c>
      <c r="AW106" s="15" t="s">
        <v>33</v>
      </c>
      <c r="AX106" s="15" t="s">
        <v>80</v>
      </c>
      <c r="AY106" s="267" t="s">
        <v>146</v>
      </c>
    </row>
    <row r="107" s="2" customFormat="1" ht="33" customHeight="1">
      <c r="A107" s="41"/>
      <c r="B107" s="42"/>
      <c r="C107" s="216" t="s">
        <v>93</v>
      </c>
      <c r="D107" s="216" t="s">
        <v>148</v>
      </c>
      <c r="E107" s="217" t="s">
        <v>1308</v>
      </c>
      <c r="F107" s="218" t="s">
        <v>1309</v>
      </c>
      <c r="G107" s="219" t="s">
        <v>195</v>
      </c>
      <c r="H107" s="220">
        <v>10.509</v>
      </c>
      <c r="I107" s="221"/>
      <c r="J107" s="222">
        <f>ROUND(I107*H107,2)</f>
        <v>0</v>
      </c>
      <c r="K107" s="218" t="s">
        <v>19</v>
      </c>
      <c r="L107" s="47"/>
      <c r="M107" s="223" t="s">
        <v>19</v>
      </c>
      <c r="N107" s="224" t="s">
        <v>44</v>
      </c>
      <c r="O107" s="87"/>
      <c r="P107" s="225">
        <f>O107*H107</f>
        <v>0</v>
      </c>
      <c r="Q107" s="225">
        <v>0</v>
      </c>
      <c r="R107" s="225">
        <f>Q107*H107</f>
        <v>0</v>
      </c>
      <c r="S107" s="225">
        <v>0</v>
      </c>
      <c r="T107" s="226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7" t="s">
        <v>153</v>
      </c>
      <c r="AT107" s="227" t="s">
        <v>148</v>
      </c>
      <c r="AU107" s="227" t="s">
        <v>86</v>
      </c>
      <c r="AY107" s="20" t="s">
        <v>146</v>
      </c>
      <c r="BE107" s="228">
        <f>IF(N107="základní",J107,0)</f>
        <v>0</v>
      </c>
      <c r="BF107" s="228">
        <f>IF(N107="snížená",J107,0)</f>
        <v>0</v>
      </c>
      <c r="BG107" s="228">
        <f>IF(N107="zákl. přenesená",J107,0)</f>
        <v>0</v>
      </c>
      <c r="BH107" s="228">
        <f>IF(N107="sníž. přenesená",J107,0)</f>
        <v>0</v>
      </c>
      <c r="BI107" s="228">
        <f>IF(N107="nulová",J107,0)</f>
        <v>0</v>
      </c>
      <c r="BJ107" s="20" t="s">
        <v>80</v>
      </c>
      <c r="BK107" s="228">
        <f>ROUND(I107*H107,2)</f>
        <v>0</v>
      </c>
      <c r="BL107" s="20" t="s">
        <v>153</v>
      </c>
      <c r="BM107" s="227" t="s">
        <v>1310</v>
      </c>
    </row>
    <row r="108" s="2" customFormat="1">
      <c r="A108" s="41"/>
      <c r="B108" s="42"/>
      <c r="C108" s="43"/>
      <c r="D108" s="229" t="s">
        <v>154</v>
      </c>
      <c r="E108" s="43"/>
      <c r="F108" s="230" t="s">
        <v>1311</v>
      </c>
      <c r="G108" s="43"/>
      <c r="H108" s="43"/>
      <c r="I108" s="231"/>
      <c r="J108" s="43"/>
      <c r="K108" s="43"/>
      <c r="L108" s="47"/>
      <c r="M108" s="232"/>
      <c r="N108" s="233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154</v>
      </c>
      <c r="AU108" s="20" t="s">
        <v>86</v>
      </c>
    </row>
    <row r="109" s="13" customFormat="1">
      <c r="A109" s="13"/>
      <c r="B109" s="236"/>
      <c r="C109" s="237"/>
      <c r="D109" s="229" t="s">
        <v>157</v>
      </c>
      <c r="E109" s="238" t="s">
        <v>19</v>
      </c>
      <c r="F109" s="239" t="s">
        <v>1312</v>
      </c>
      <c r="G109" s="237"/>
      <c r="H109" s="240">
        <v>10.509</v>
      </c>
      <c r="I109" s="241"/>
      <c r="J109" s="237"/>
      <c r="K109" s="237"/>
      <c r="L109" s="242"/>
      <c r="M109" s="243"/>
      <c r="N109" s="244"/>
      <c r="O109" s="244"/>
      <c r="P109" s="244"/>
      <c r="Q109" s="244"/>
      <c r="R109" s="244"/>
      <c r="S109" s="244"/>
      <c r="T109" s="24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6" t="s">
        <v>157</v>
      </c>
      <c r="AU109" s="246" t="s">
        <v>86</v>
      </c>
      <c r="AV109" s="13" t="s">
        <v>86</v>
      </c>
      <c r="AW109" s="13" t="s">
        <v>33</v>
      </c>
      <c r="AX109" s="13" t="s">
        <v>73</v>
      </c>
      <c r="AY109" s="246" t="s">
        <v>146</v>
      </c>
    </row>
    <row r="110" s="15" customFormat="1">
      <c r="A110" s="15"/>
      <c r="B110" s="257"/>
      <c r="C110" s="258"/>
      <c r="D110" s="229" t="s">
        <v>157</v>
      </c>
      <c r="E110" s="259" t="s">
        <v>19</v>
      </c>
      <c r="F110" s="260" t="s">
        <v>161</v>
      </c>
      <c r="G110" s="258"/>
      <c r="H110" s="261">
        <v>10.509</v>
      </c>
      <c r="I110" s="262"/>
      <c r="J110" s="258"/>
      <c r="K110" s="258"/>
      <c r="L110" s="263"/>
      <c r="M110" s="264"/>
      <c r="N110" s="265"/>
      <c r="O110" s="265"/>
      <c r="P110" s="265"/>
      <c r="Q110" s="265"/>
      <c r="R110" s="265"/>
      <c r="S110" s="265"/>
      <c r="T110" s="266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67" t="s">
        <v>157</v>
      </c>
      <c r="AU110" s="267" t="s">
        <v>86</v>
      </c>
      <c r="AV110" s="15" t="s">
        <v>153</v>
      </c>
      <c r="AW110" s="15" t="s">
        <v>33</v>
      </c>
      <c r="AX110" s="15" t="s">
        <v>80</v>
      </c>
      <c r="AY110" s="267" t="s">
        <v>146</v>
      </c>
    </row>
    <row r="111" s="2" customFormat="1" ht="33" customHeight="1">
      <c r="A111" s="41"/>
      <c r="B111" s="42"/>
      <c r="C111" s="216" t="s">
        <v>153</v>
      </c>
      <c r="D111" s="216" t="s">
        <v>148</v>
      </c>
      <c r="E111" s="217" t="s">
        <v>1313</v>
      </c>
      <c r="F111" s="218" t="s">
        <v>1314</v>
      </c>
      <c r="G111" s="219" t="s">
        <v>195</v>
      </c>
      <c r="H111" s="220">
        <v>10.509</v>
      </c>
      <c r="I111" s="221"/>
      <c r="J111" s="222">
        <f>ROUND(I111*H111,2)</f>
        <v>0</v>
      </c>
      <c r="K111" s="218" t="s">
        <v>19</v>
      </c>
      <c r="L111" s="47"/>
      <c r="M111" s="223" t="s">
        <v>19</v>
      </c>
      <c r="N111" s="224" t="s">
        <v>44</v>
      </c>
      <c r="O111" s="87"/>
      <c r="P111" s="225">
        <f>O111*H111</f>
        <v>0</v>
      </c>
      <c r="Q111" s="225">
        <v>0</v>
      </c>
      <c r="R111" s="225">
        <f>Q111*H111</f>
        <v>0</v>
      </c>
      <c r="S111" s="225">
        <v>0</v>
      </c>
      <c r="T111" s="226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7" t="s">
        <v>153</v>
      </c>
      <c r="AT111" s="227" t="s">
        <v>148</v>
      </c>
      <c r="AU111" s="227" t="s">
        <v>86</v>
      </c>
      <c r="AY111" s="20" t="s">
        <v>146</v>
      </c>
      <c r="BE111" s="228">
        <f>IF(N111="základní",J111,0)</f>
        <v>0</v>
      </c>
      <c r="BF111" s="228">
        <f>IF(N111="snížená",J111,0)</f>
        <v>0</v>
      </c>
      <c r="BG111" s="228">
        <f>IF(N111="zákl. přenesená",J111,0)</f>
        <v>0</v>
      </c>
      <c r="BH111" s="228">
        <f>IF(N111="sníž. přenesená",J111,0)</f>
        <v>0</v>
      </c>
      <c r="BI111" s="228">
        <f>IF(N111="nulová",J111,0)</f>
        <v>0</v>
      </c>
      <c r="BJ111" s="20" t="s">
        <v>80</v>
      </c>
      <c r="BK111" s="228">
        <f>ROUND(I111*H111,2)</f>
        <v>0</v>
      </c>
      <c r="BL111" s="20" t="s">
        <v>153</v>
      </c>
      <c r="BM111" s="227" t="s">
        <v>1315</v>
      </c>
    </row>
    <row r="112" s="2" customFormat="1">
      <c r="A112" s="41"/>
      <c r="B112" s="42"/>
      <c r="C112" s="43"/>
      <c r="D112" s="229" t="s">
        <v>154</v>
      </c>
      <c r="E112" s="43"/>
      <c r="F112" s="230" t="s">
        <v>1316</v>
      </c>
      <c r="G112" s="43"/>
      <c r="H112" s="43"/>
      <c r="I112" s="231"/>
      <c r="J112" s="43"/>
      <c r="K112" s="43"/>
      <c r="L112" s="47"/>
      <c r="M112" s="232"/>
      <c r="N112" s="233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154</v>
      </c>
      <c r="AU112" s="20" t="s">
        <v>86</v>
      </c>
    </row>
    <row r="113" s="13" customFormat="1">
      <c r="A113" s="13"/>
      <c r="B113" s="236"/>
      <c r="C113" s="237"/>
      <c r="D113" s="229" t="s">
        <v>157</v>
      </c>
      <c r="E113" s="238" t="s">
        <v>19</v>
      </c>
      <c r="F113" s="239" t="s">
        <v>1312</v>
      </c>
      <c r="G113" s="237"/>
      <c r="H113" s="240">
        <v>10.509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6" t="s">
        <v>157</v>
      </c>
      <c r="AU113" s="246" t="s">
        <v>86</v>
      </c>
      <c r="AV113" s="13" t="s">
        <v>86</v>
      </c>
      <c r="AW113" s="13" t="s">
        <v>33</v>
      </c>
      <c r="AX113" s="13" t="s">
        <v>73</v>
      </c>
      <c r="AY113" s="246" t="s">
        <v>146</v>
      </c>
    </row>
    <row r="114" s="15" customFormat="1">
      <c r="A114" s="15"/>
      <c r="B114" s="257"/>
      <c r="C114" s="258"/>
      <c r="D114" s="229" t="s">
        <v>157</v>
      </c>
      <c r="E114" s="259" t="s">
        <v>19</v>
      </c>
      <c r="F114" s="260" t="s">
        <v>161</v>
      </c>
      <c r="G114" s="258"/>
      <c r="H114" s="261">
        <v>10.509</v>
      </c>
      <c r="I114" s="262"/>
      <c r="J114" s="258"/>
      <c r="K114" s="258"/>
      <c r="L114" s="263"/>
      <c r="M114" s="264"/>
      <c r="N114" s="265"/>
      <c r="O114" s="265"/>
      <c r="P114" s="265"/>
      <c r="Q114" s="265"/>
      <c r="R114" s="265"/>
      <c r="S114" s="265"/>
      <c r="T114" s="266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67" t="s">
        <v>157</v>
      </c>
      <c r="AU114" s="267" t="s">
        <v>86</v>
      </c>
      <c r="AV114" s="15" t="s">
        <v>153</v>
      </c>
      <c r="AW114" s="15" t="s">
        <v>33</v>
      </c>
      <c r="AX114" s="15" t="s">
        <v>80</v>
      </c>
      <c r="AY114" s="267" t="s">
        <v>146</v>
      </c>
    </row>
    <row r="115" s="2" customFormat="1" ht="33" customHeight="1">
      <c r="A115" s="41"/>
      <c r="B115" s="42"/>
      <c r="C115" s="216" t="s">
        <v>176</v>
      </c>
      <c r="D115" s="216" t="s">
        <v>148</v>
      </c>
      <c r="E115" s="217" t="s">
        <v>1317</v>
      </c>
      <c r="F115" s="218" t="s">
        <v>1318</v>
      </c>
      <c r="G115" s="219" t="s">
        <v>195</v>
      </c>
      <c r="H115" s="220">
        <v>84.069000000000003</v>
      </c>
      <c r="I115" s="221"/>
      <c r="J115" s="222">
        <f>ROUND(I115*H115,2)</f>
        <v>0</v>
      </c>
      <c r="K115" s="218" t="s">
        <v>19</v>
      </c>
      <c r="L115" s="47"/>
      <c r="M115" s="223" t="s">
        <v>19</v>
      </c>
      <c r="N115" s="224" t="s">
        <v>44</v>
      </c>
      <c r="O115" s="87"/>
      <c r="P115" s="225">
        <f>O115*H115</f>
        <v>0</v>
      </c>
      <c r="Q115" s="225">
        <v>0</v>
      </c>
      <c r="R115" s="225">
        <f>Q115*H115</f>
        <v>0</v>
      </c>
      <c r="S115" s="225">
        <v>0</v>
      </c>
      <c r="T115" s="226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27" t="s">
        <v>153</v>
      </c>
      <c r="AT115" s="227" t="s">
        <v>148</v>
      </c>
      <c r="AU115" s="227" t="s">
        <v>86</v>
      </c>
      <c r="AY115" s="20" t="s">
        <v>146</v>
      </c>
      <c r="BE115" s="228">
        <f>IF(N115="základní",J115,0)</f>
        <v>0</v>
      </c>
      <c r="BF115" s="228">
        <f>IF(N115="snížená",J115,0)</f>
        <v>0</v>
      </c>
      <c r="BG115" s="228">
        <f>IF(N115="zákl. přenesená",J115,0)</f>
        <v>0</v>
      </c>
      <c r="BH115" s="228">
        <f>IF(N115="sníž. přenesená",J115,0)</f>
        <v>0</v>
      </c>
      <c r="BI115" s="228">
        <f>IF(N115="nulová",J115,0)</f>
        <v>0</v>
      </c>
      <c r="BJ115" s="20" t="s">
        <v>80</v>
      </c>
      <c r="BK115" s="228">
        <f>ROUND(I115*H115,2)</f>
        <v>0</v>
      </c>
      <c r="BL115" s="20" t="s">
        <v>153</v>
      </c>
      <c r="BM115" s="227" t="s">
        <v>1319</v>
      </c>
    </row>
    <row r="116" s="2" customFormat="1">
      <c r="A116" s="41"/>
      <c r="B116" s="42"/>
      <c r="C116" s="43"/>
      <c r="D116" s="229" t="s">
        <v>154</v>
      </c>
      <c r="E116" s="43"/>
      <c r="F116" s="230" t="s">
        <v>1320</v>
      </c>
      <c r="G116" s="43"/>
      <c r="H116" s="43"/>
      <c r="I116" s="231"/>
      <c r="J116" s="43"/>
      <c r="K116" s="43"/>
      <c r="L116" s="47"/>
      <c r="M116" s="232"/>
      <c r="N116" s="233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154</v>
      </c>
      <c r="AU116" s="20" t="s">
        <v>86</v>
      </c>
    </row>
    <row r="117" s="13" customFormat="1">
      <c r="A117" s="13"/>
      <c r="B117" s="236"/>
      <c r="C117" s="237"/>
      <c r="D117" s="229" t="s">
        <v>157</v>
      </c>
      <c r="E117" s="238" t="s">
        <v>19</v>
      </c>
      <c r="F117" s="239" t="s">
        <v>1321</v>
      </c>
      <c r="G117" s="237"/>
      <c r="H117" s="240">
        <v>84.069000000000003</v>
      </c>
      <c r="I117" s="241"/>
      <c r="J117" s="237"/>
      <c r="K117" s="237"/>
      <c r="L117" s="242"/>
      <c r="M117" s="243"/>
      <c r="N117" s="244"/>
      <c r="O117" s="244"/>
      <c r="P117" s="244"/>
      <c r="Q117" s="244"/>
      <c r="R117" s="244"/>
      <c r="S117" s="244"/>
      <c r="T117" s="24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6" t="s">
        <v>157</v>
      </c>
      <c r="AU117" s="246" t="s">
        <v>86</v>
      </c>
      <c r="AV117" s="13" t="s">
        <v>86</v>
      </c>
      <c r="AW117" s="13" t="s">
        <v>33</v>
      </c>
      <c r="AX117" s="13" t="s">
        <v>73</v>
      </c>
      <c r="AY117" s="246" t="s">
        <v>146</v>
      </c>
    </row>
    <row r="118" s="15" customFormat="1">
      <c r="A118" s="15"/>
      <c r="B118" s="257"/>
      <c r="C118" s="258"/>
      <c r="D118" s="229" t="s">
        <v>157</v>
      </c>
      <c r="E118" s="259" t="s">
        <v>19</v>
      </c>
      <c r="F118" s="260" t="s">
        <v>161</v>
      </c>
      <c r="G118" s="258"/>
      <c r="H118" s="261">
        <v>84.069000000000003</v>
      </c>
      <c r="I118" s="262"/>
      <c r="J118" s="258"/>
      <c r="K118" s="258"/>
      <c r="L118" s="263"/>
      <c r="M118" s="264"/>
      <c r="N118" s="265"/>
      <c r="O118" s="265"/>
      <c r="P118" s="265"/>
      <c r="Q118" s="265"/>
      <c r="R118" s="265"/>
      <c r="S118" s="265"/>
      <c r="T118" s="266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67" t="s">
        <v>157</v>
      </c>
      <c r="AU118" s="267" t="s">
        <v>86</v>
      </c>
      <c r="AV118" s="15" t="s">
        <v>153</v>
      </c>
      <c r="AW118" s="15" t="s">
        <v>33</v>
      </c>
      <c r="AX118" s="15" t="s">
        <v>80</v>
      </c>
      <c r="AY118" s="267" t="s">
        <v>146</v>
      </c>
    </row>
    <row r="119" s="2" customFormat="1" ht="33" customHeight="1">
      <c r="A119" s="41"/>
      <c r="B119" s="42"/>
      <c r="C119" s="216" t="s">
        <v>168</v>
      </c>
      <c r="D119" s="216" t="s">
        <v>148</v>
      </c>
      <c r="E119" s="217" t="s">
        <v>1322</v>
      </c>
      <c r="F119" s="218" t="s">
        <v>1323</v>
      </c>
      <c r="G119" s="219" t="s">
        <v>195</v>
      </c>
      <c r="H119" s="220">
        <v>21.018000000000001</v>
      </c>
      <c r="I119" s="221"/>
      <c r="J119" s="222">
        <f>ROUND(I119*H119,2)</f>
        <v>0</v>
      </c>
      <c r="K119" s="218" t="s">
        <v>19</v>
      </c>
      <c r="L119" s="47"/>
      <c r="M119" s="223" t="s">
        <v>19</v>
      </c>
      <c r="N119" s="224" t="s">
        <v>44</v>
      </c>
      <c r="O119" s="87"/>
      <c r="P119" s="225">
        <f>O119*H119</f>
        <v>0</v>
      </c>
      <c r="Q119" s="225">
        <v>0</v>
      </c>
      <c r="R119" s="225">
        <f>Q119*H119</f>
        <v>0</v>
      </c>
      <c r="S119" s="225">
        <v>0</v>
      </c>
      <c r="T119" s="226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27" t="s">
        <v>153</v>
      </c>
      <c r="AT119" s="227" t="s">
        <v>148</v>
      </c>
      <c r="AU119" s="227" t="s">
        <v>86</v>
      </c>
      <c r="AY119" s="20" t="s">
        <v>146</v>
      </c>
      <c r="BE119" s="228">
        <f>IF(N119="základní",J119,0)</f>
        <v>0</v>
      </c>
      <c r="BF119" s="228">
        <f>IF(N119="snížená",J119,0)</f>
        <v>0</v>
      </c>
      <c r="BG119" s="228">
        <f>IF(N119="zákl. přenesená",J119,0)</f>
        <v>0</v>
      </c>
      <c r="BH119" s="228">
        <f>IF(N119="sníž. přenesená",J119,0)</f>
        <v>0</v>
      </c>
      <c r="BI119" s="228">
        <f>IF(N119="nulová",J119,0)</f>
        <v>0</v>
      </c>
      <c r="BJ119" s="20" t="s">
        <v>80</v>
      </c>
      <c r="BK119" s="228">
        <f>ROUND(I119*H119,2)</f>
        <v>0</v>
      </c>
      <c r="BL119" s="20" t="s">
        <v>153</v>
      </c>
      <c r="BM119" s="227" t="s">
        <v>1324</v>
      </c>
    </row>
    <row r="120" s="2" customFormat="1">
      <c r="A120" s="41"/>
      <c r="B120" s="42"/>
      <c r="C120" s="43"/>
      <c r="D120" s="229" t="s">
        <v>154</v>
      </c>
      <c r="E120" s="43"/>
      <c r="F120" s="230" t="s">
        <v>1325</v>
      </c>
      <c r="G120" s="43"/>
      <c r="H120" s="43"/>
      <c r="I120" s="231"/>
      <c r="J120" s="43"/>
      <c r="K120" s="43"/>
      <c r="L120" s="47"/>
      <c r="M120" s="232"/>
      <c r="N120" s="233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154</v>
      </c>
      <c r="AU120" s="20" t="s">
        <v>86</v>
      </c>
    </row>
    <row r="121" s="13" customFormat="1">
      <c r="A121" s="13"/>
      <c r="B121" s="236"/>
      <c r="C121" s="237"/>
      <c r="D121" s="229" t="s">
        <v>157</v>
      </c>
      <c r="E121" s="238" t="s">
        <v>19</v>
      </c>
      <c r="F121" s="239" t="s">
        <v>1326</v>
      </c>
      <c r="G121" s="237"/>
      <c r="H121" s="240">
        <v>21.018000000000001</v>
      </c>
      <c r="I121" s="241"/>
      <c r="J121" s="237"/>
      <c r="K121" s="237"/>
      <c r="L121" s="242"/>
      <c r="M121" s="243"/>
      <c r="N121" s="244"/>
      <c r="O121" s="244"/>
      <c r="P121" s="244"/>
      <c r="Q121" s="244"/>
      <c r="R121" s="244"/>
      <c r="S121" s="244"/>
      <c r="T121" s="24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6" t="s">
        <v>157</v>
      </c>
      <c r="AU121" s="246" t="s">
        <v>86</v>
      </c>
      <c r="AV121" s="13" t="s">
        <v>86</v>
      </c>
      <c r="AW121" s="13" t="s">
        <v>33</v>
      </c>
      <c r="AX121" s="13" t="s">
        <v>73</v>
      </c>
      <c r="AY121" s="246" t="s">
        <v>146</v>
      </c>
    </row>
    <row r="122" s="15" customFormat="1">
      <c r="A122" s="15"/>
      <c r="B122" s="257"/>
      <c r="C122" s="258"/>
      <c r="D122" s="229" t="s">
        <v>157</v>
      </c>
      <c r="E122" s="259" t="s">
        <v>19</v>
      </c>
      <c r="F122" s="260" t="s">
        <v>161</v>
      </c>
      <c r="G122" s="258"/>
      <c r="H122" s="261">
        <v>21.018000000000001</v>
      </c>
      <c r="I122" s="262"/>
      <c r="J122" s="258"/>
      <c r="K122" s="258"/>
      <c r="L122" s="263"/>
      <c r="M122" s="264"/>
      <c r="N122" s="265"/>
      <c r="O122" s="265"/>
      <c r="P122" s="265"/>
      <c r="Q122" s="265"/>
      <c r="R122" s="265"/>
      <c r="S122" s="265"/>
      <c r="T122" s="266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67" t="s">
        <v>157</v>
      </c>
      <c r="AU122" s="267" t="s">
        <v>86</v>
      </c>
      <c r="AV122" s="15" t="s">
        <v>153</v>
      </c>
      <c r="AW122" s="15" t="s">
        <v>33</v>
      </c>
      <c r="AX122" s="15" t="s">
        <v>80</v>
      </c>
      <c r="AY122" s="267" t="s">
        <v>146</v>
      </c>
    </row>
    <row r="123" s="2" customFormat="1" ht="37.8" customHeight="1">
      <c r="A123" s="41"/>
      <c r="B123" s="42"/>
      <c r="C123" s="216" t="s">
        <v>187</v>
      </c>
      <c r="D123" s="216" t="s">
        <v>148</v>
      </c>
      <c r="E123" s="217" t="s">
        <v>276</v>
      </c>
      <c r="F123" s="218" t="s">
        <v>277</v>
      </c>
      <c r="G123" s="219" t="s">
        <v>195</v>
      </c>
      <c r="H123" s="220">
        <v>6.2560000000000002</v>
      </c>
      <c r="I123" s="221"/>
      <c r="J123" s="222">
        <f>ROUND(I123*H123,2)</f>
        <v>0</v>
      </c>
      <c r="K123" s="218" t="s">
        <v>19</v>
      </c>
      <c r="L123" s="47"/>
      <c r="M123" s="223" t="s">
        <v>19</v>
      </c>
      <c r="N123" s="224" t="s">
        <v>44</v>
      </c>
      <c r="O123" s="87"/>
      <c r="P123" s="225">
        <f>O123*H123</f>
        <v>0</v>
      </c>
      <c r="Q123" s="225">
        <v>0</v>
      </c>
      <c r="R123" s="225">
        <f>Q123*H123</f>
        <v>0</v>
      </c>
      <c r="S123" s="225">
        <v>0</v>
      </c>
      <c r="T123" s="226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7" t="s">
        <v>153</v>
      </c>
      <c r="AT123" s="227" t="s">
        <v>148</v>
      </c>
      <c r="AU123" s="227" t="s">
        <v>86</v>
      </c>
      <c r="AY123" s="20" t="s">
        <v>146</v>
      </c>
      <c r="BE123" s="228">
        <f>IF(N123="základní",J123,0)</f>
        <v>0</v>
      </c>
      <c r="BF123" s="228">
        <f>IF(N123="snížená",J123,0)</f>
        <v>0</v>
      </c>
      <c r="BG123" s="228">
        <f>IF(N123="zákl. přenesená",J123,0)</f>
        <v>0</v>
      </c>
      <c r="BH123" s="228">
        <f>IF(N123="sníž. přenesená",J123,0)</f>
        <v>0</v>
      </c>
      <c r="BI123" s="228">
        <f>IF(N123="nulová",J123,0)</f>
        <v>0</v>
      </c>
      <c r="BJ123" s="20" t="s">
        <v>80</v>
      </c>
      <c r="BK123" s="228">
        <f>ROUND(I123*H123,2)</f>
        <v>0</v>
      </c>
      <c r="BL123" s="20" t="s">
        <v>153</v>
      </c>
      <c r="BM123" s="227" t="s">
        <v>1327</v>
      </c>
    </row>
    <row r="124" s="2" customFormat="1">
      <c r="A124" s="41"/>
      <c r="B124" s="42"/>
      <c r="C124" s="43"/>
      <c r="D124" s="229" t="s">
        <v>154</v>
      </c>
      <c r="E124" s="43"/>
      <c r="F124" s="230" t="s">
        <v>1089</v>
      </c>
      <c r="G124" s="43"/>
      <c r="H124" s="43"/>
      <c r="I124" s="231"/>
      <c r="J124" s="43"/>
      <c r="K124" s="43"/>
      <c r="L124" s="47"/>
      <c r="M124" s="232"/>
      <c r="N124" s="233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154</v>
      </c>
      <c r="AU124" s="20" t="s">
        <v>86</v>
      </c>
    </row>
    <row r="125" s="13" customFormat="1">
      <c r="A125" s="13"/>
      <c r="B125" s="236"/>
      <c r="C125" s="237"/>
      <c r="D125" s="229" t="s">
        <v>157</v>
      </c>
      <c r="E125" s="238" t="s">
        <v>19</v>
      </c>
      <c r="F125" s="239" t="s">
        <v>1328</v>
      </c>
      <c r="G125" s="237"/>
      <c r="H125" s="240">
        <v>6.2560000000000002</v>
      </c>
      <c r="I125" s="241"/>
      <c r="J125" s="237"/>
      <c r="K125" s="237"/>
      <c r="L125" s="242"/>
      <c r="M125" s="243"/>
      <c r="N125" s="244"/>
      <c r="O125" s="244"/>
      <c r="P125" s="244"/>
      <c r="Q125" s="244"/>
      <c r="R125" s="244"/>
      <c r="S125" s="244"/>
      <c r="T125" s="24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6" t="s">
        <v>157</v>
      </c>
      <c r="AU125" s="246" t="s">
        <v>86</v>
      </c>
      <c r="AV125" s="13" t="s">
        <v>86</v>
      </c>
      <c r="AW125" s="13" t="s">
        <v>33</v>
      </c>
      <c r="AX125" s="13" t="s">
        <v>73</v>
      </c>
      <c r="AY125" s="246" t="s">
        <v>146</v>
      </c>
    </row>
    <row r="126" s="15" customFormat="1">
      <c r="A126" s="15"/>
      <c r="B126" s="257"/>
      <c r="C126" s="258"/>
      <c r="D126" s="229" t="s">
        <v>157</v>
      </c>
      <c r="E126" s="259" t="s">
        <v>19</v>
      </c>
      <c r="F126" s="260" t="s">
        <v>161</v>
      </c>
      <c r="G126" s="258"/>
      <c r="H126" s="261">
        <v>6.2560000000000002</v>
      </c>
      <c r="I126" s="262"/>
      <c r="J126" s="258"/>
      <c r="K126" s="258"/>
      <c r="L126" s="263"/>
      <c r="M126" s="264"/>
      <c r="N126" s="265"/>
      <c r="O126" s="265"/>
      <c r="P126" s="265"/>
      <c r="Q126" s="265"/>
      <c r="R126" s="265"/>
      <c r="S126" s="265"/>
      <c r="T126" s="266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67" t="s">
        <v>157</v>
      </c>
      <c r="AU126" s="267" t="s">
        <v>86</v>
      </c>
      <c r="AV126" s="15" t="s">
        <v>153</v>
      </c>
      <c r="AW126" s="15" t="s">
        <v>33</v>
      </c>
      <c r="AX126" s="15" t="s">
        <v>80</v>
      </c>
      <c r="AY126" s="267" t="s">
        <v>146</v>
      </c>
    </row>
    <row r="127" s="2" customFormat="1" ht="37.8" customHeight="1">
      <c r="A127" s="41"/>
      <c r="B127" s="42"/>
      <c r="C127" s="216" t="s">
        <v>173</v>
      </c>
      <c r="D127" s="216" t="s">
        <v>148</v>
      </c>
      <c r="E127" s="217" t="s">
        <v>298</v>
      </c>
      <c r="F127" s="218" t="s">
        <v>299</v>
      </c>
      <c r="G127" s="219" t="s">
        <v>195</v>
      </c>
      <c r="H127" s="220">
        <v>21.018000000000001</v>
      </c>
      <c r="I127" s="221"/>
      <c r="J127" s="222">
        <f>ROUND(I127*H127,2)</f>
        <v>0</v>
      </c>
      <c r="K127" s="218" t="s">
        <v>19</v>
      </c>
      <c r="L127" s="47"/>
      <c r="M127" s="223" t="s">
        <v>19</v>
      </c>
      <c r="N127" s="224" t="s">
        <v>44</v>
      </c>
      <c r="O127" s="87"/>
      <c r="P127" s="225">
        <f>O127*H127</f>
        <v>0</v>
      </c>
      <c r="Q127" s="225">
        <v>0</v>
      </c>
      <c r="R127" s="225">
        <f>Q127*H127</f>
        <v>0</v>
      </c>
      <c r="S127" s="225">
        <v>0</v>
      </c>
      <c r="T127" s="226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27" t="s">
        <v>153</v>
      </c>
      <c r="AT127" s="227" t="s">
        <v>148</v>
      </c>
      <c r="AU127" s="227" t="s">
        <v>86</v>
      </c>
      <c r="AY127" s="20" t="s">
        <v>146</v>
      </c>
      <c r="BE127" s="228">
        <f>IF(N127="základní",J127,0)</f>
        <v>0</v>
      </c>
      <c r="BF127" s="228">
        <f>IF(N127="snížená",J127,0)</f>
        <v>0</v>
      </c>
      <c r="BG127" s="228">
        <f>IF(N127="zákl. přenesená",J127,0)</f>
        <v>0</v>
      </c>
      <c r="BH127" s="228">
        <f>IF(N127="sníž. přenesená",J127,0)</f>
        <v>0</v>
      </c>
      <c r="BI127" s="228">
        <f>IF(N127="nulová",J127,0)</f>
        <v>0</v>
      </c>
      <c r="BJ127" s="20" t="s">
        <v>80</v>
      </c>
      <c r="BK127" s="228">
        <f>ROUND(I127*H127,2)</f>
        <v>0</v>
      </c>
      <c r="BL127" s="20" t="s">
        <v>153</v>
      </c>
      <c r="BM127" s="227" t="s">
        <v>1329</v>
      </c>
    </row>
    <row r="128" s="2" customFormat="1">
      <c r="A128" s="41"/>
      <c r="B128" s="42"/>
      <c r="C128" s="43"/>
      <c r="D128" s="229" t="s">
        <v>154</v>
      </c>
      <c r="E128" s="43"/>
      <c r="F128" s="230" t="s">
        <v>1092</v>
      </c>
      <c r="G128" s="43"/>
      <c r="H128" s="43"/>
      <c r="I128" s="231"/>
      <c r="J128" s="43"/>
      <c r="K128" s="43"/>
      <c r="L128" s="47"/>
      <c r="M128" s="232"/>
      <c r="N128" s="233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154</v>
      </c>
      <c r="AU128" s="20" t="s">
        <v>86</v>
      </c>
    </row>
    <row r="129" s="2" customFormat="1" ht="24.15" customHeight="1">
      <c r="A129" s="41"/>
      <c r="B129" s="42"/>
      <c r="C129" s="216" t="s">
        <v>199</v>
      </c>
      <c r="D129" s="216" t="s">
        <v>148</v>
      </c>
      <c r="E129" s="217" t="s">
        <v>1330</v>
      </c>
      <c r="F129" s="218" t="s">
        <v>1331</v>
      </c>
      <c r="G129" s="219" t="s">
        <v>195</v>
      </c>
      <c r="H129" s="220">
        <v>1.256</v>
      </c>
      <c r="I129" s="221"/>
      <c r="J129" s="222">
        <f>ROUND(I129*H129,2)</f>
        <v>0</v>
      </c>
      <c r="K129" s="218" t="s">
        <v>19</v>
      </c>
      <c r="L129" s="47"/>
      <c r="M129" s="223" t="s">
        <v>19</v>
      </c>
      <c r="N129" s="224" t="s">
        <v>44</v>
      </c>
      <c r="O129" s="87"/>
      <c r="P129" s="225">
        <f>O129*H129</f>
        <v>0</v>
      </c>
      <c r="Q129" s="225">
        <v>0</v>
      </c>
      <c r="R129" s="225">
        <f>Q129*H129</f>
        <v>0</v>
      </c>
      <c r="S129" s="225">
        <v>0</v>
      </c>
      <c r="T129" s="226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7" t="s">
        <v>153</v>
      </c>
      <c r="AT129" s="227" t="s">
        <v>148</v>
      </c>
      <c r="AU129" s="227" t="s">
        <v>86</v>
      </c>
      <c r="AY129" s="20" t="s">
        <v>146</v>
      </c>
      <c r="BE129" s="228">
        <f>IF(N129="základní",J129,0)</f>
        <v>0</v>
      </c>
      <c r="BF129" s="228">
        <f>IF(N129="snížená",J129,0)</f>
        <v>0</v>
      </c>
      <c r="BG129" s="228">
        <f>IF(N129="zákl. přenesená",J129,0)</f>
        <v>0</v>
      </c>
      <c r="BH129" s="228">
        <f>IF(N129="sníž. přenesená",J129,0)</f>
        <v>0</v>
      </c>
      <c r="BI129" s="228">
        <f>IF(N129="nulová",J129,0)</f>
        <v>0</v>
      </c>
      <c r="BJ129" s="20" t="s">
        <v>80</v>
      </c>
      <c r="BK129" s="228">
        <f>ROUND(I129*H129,2)</f>
        <v>0</v>
      </c>
      <c r="BL129" s="20" t="s">
        <v>153</v>
      </c>
      <c r="BM129" s="227" t="s">
        <v>1332</v>
      </c>
    </row>
    <row r="130" s="2" customFormat="1">
      <c r="A130" s="41"/>
      <c r="B130" s="42"/>
      <c r="C130" s="43"/>
      <c r="D130" s="229" t="s">
        <v>154</v>
      </c>
      <c r="E130" s="43"/>
      <c r="F130" s="230" t="s">
        <v>1333</v>
      </c>
      <c r="G130" s="43"/>
      <c r="H130" s="43"/>
      <c r="I130" s="231"/>
      <c r="J130" s="43"/>
      <c r="K130" s="43"/>
      <c r="L130" s="47"/>
      <c r="M130" s="232"/>
      <c r="N130" s="233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154</v>
      </c>
      <c r="AU130" s="20" t="s">
        <v>86</v>
      </c>
    </row>
    <row r="131" s="2" customFormat="1" ht="24.15" customHeight="1">
      <c r="A131" s="41"/>
      <c r="B131" s="42"/>
      <c r="C131" s="216" t="s">
        <v>180</v>
      </c>
      <c r="D131" s="216" t="s">
        <v>148</v>
      </c>
      <c r="E131" s="217" t="s">
        <v>1334</v>
      </c>
      <c r="F131" s="218" t="s">
        <v>1335</v>
      </c>
      <c r="G131" s="219" t="s">
        <v>195</v>
      </c>
      <c r="H131" s="220">
        <v>21.018000000000001</v>
      </c>
      <c r="I131" s="221"/>
      <c r="J131" s="222">
        <f>ROUND(I131*H131,2)</f>
        <v>0</v>
      </c>
      <c r="K131" s="218" t="s">
        <v>19</v>
      </c>
      <c r="L131" s="47"/>
      <c r="M131" s="223" t="s">
        <v>19</v>
      </c>
      <c r="N131" s="224" t="s">
        <v>44</v>
      </c>
      <c r="O131" s="87"/>
      <c r="P131" s="225">
        <f>O131*H131</f>
        <v>0</v>
      </c>
      <c r="Q131" s="225">
        <v>0</v>
      </c>
      <c r="R131" s="225">
        <f>Q131*H131</f>
        <v>0</v>
      </c>
      <c r="S131" s="225">
        <v>0</v>
      </c>
      <c r="T131" s="226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27" t="s">
        <v>153</v>
      </c>
      <c r="AT131" s="227" t="s">
        <v>148</v>
      </c>
      <c r="AU131" s="227" t="s">
        <v>86</v>
      </c>
      <c r="AY131" s="20" t="s">
        <v>146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20" t="s">
        <v>80</v>
      </c>
      <c r="BK131" s="228">
        <f>ROUND(I131*H131,2)</f>
        <v>0</v>
      </c>
      <c r="BL131" s="20" t="s">
        <v>153</v>
      </c>
      <c r="BM131" s="227" t="s">
        <v>1336</v>
      </c>
    </row>
    <row r="132" s="2" customFormat="1">
      <c r="A132" s="41"/>
      <c r="B132" s="42"/>
      <c r="C132" s="43"/>
      <c r="D132" s="229" t="s">
        <v>154</v>
      </c>
      <c r="E132" s="43"/>
      <c r="F132" s="230" t="s">
        <v>1337</v>
      </c>
      <c r="G132" s="43"/>
      <c r="H132" s="43"/>
      <c r="I132" s="231"/>
      <c r="J132" s="43"/>
      <c r="K132" s="43"/>
      <c r="L132" s="47"/>
      <c r="M132" s="232"/>
      <c r="N132" s="233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154</v>
      </c>
      <c r="AU132" s="20" t="s">
        <v>86</v>
      </c>
    </row>
    <row r="133" s="2" customFormat="1" ht="24.15" customHeight="1">
      <c r="A133" s="41"/>
      <c r="B133" s="42"/>
      <c r="C133" s="216" t="s">
        <v>216</v>
      </c>
      <c r="D133" s="216" t="s">
        <v>148</v>
      </c>
      <c r="E133" s="217" t="s">
        <v>336</v>
      </c>
      <c r="F133" s="218" t="s">
        <v>337</v>
      </c>
      <c r="G133" s="219" t="s">
        <v>328</v>
      </c>
      <c r="H133" s="220">
        <v>54.548000000000002</v>
      </c>
      <c r="I133" s="221"/>
      <c r="J133" s="222">
        <f>ROUND(I133*H133,2)</f>
        <v>0</v>
      </c>
      <c r="K133" s="218" t="s">
        <v>19</v>
      </c>
      <c r="L133" s="47"/>
      <c r="M133" s="223" t="s">
        <v>19</v>
      </c>
      <c r="N133" s="224" t="s">
        <v>44</v>
      </c>
      <c r="O133" s="87"/>
      <c r="P133" s="225">
        <f>O133*H133</f>
        <v>0</v>
      </c>
      <c r="Q133" s="225">
        <v>0</v>
      </c>
      <c r="R133" s="225">
        <f>Q133*H133</f>
        <v>0</v>
      </c>
      <c r="S133" s="225">
        <v>0</v>
      </c>
      <c r="T133" s="226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27" t="s">
        <v>153</v>
      </c>
      <c r="AT133" s="227" t="s">
        <v>148</v>
      </c>
      <c r="AU133" s="227" t="s">
        <v>86</v>
      </c>
      <c r="AY133" s="20" t="s">
        <v>146</v>
      </c>
      <c r="BE133" s="228">
        <f>IF(N133="základní",J133,0)</f>
        <v>0</v>
      </c>
      <c r="BF133" s="228">
        <f>IF(N133="snížená",J133,0)</f>
        <v>0</v>
      </c>
      <c r="BG133" s="228">
        <f>IF(N133="zákl. přenesená",J133,0)</f>
        <v>0</v>
      </c>
      <c r="BH133" s="228">
        <f>IF(N133="sníž. přenesená",J133,0)</f>
        <v>0</v>
      </c>
      <c r="BI133" s="228">
        <f>IF(N133="nulová",J133,0)</f>
        <v>0</v>
      </c>
      <c r="BJ133" s="20" t="s">
        <v>80</v>
      </c>
      <c r="BK133" s="228">
        <f>ROUND(I133*H133,2)</f>
        <v>0</v>
      </c>
      <c r="BL133" s="20" t="s">
        <v>153</v>
      </c>
      <c r="BM133" s="227" t="s">
        <v>1338</v>
      </c>
    </row>
    <row r="134" s="2" customFormat="1">
      <c r="A134" s="41"/>
      <c r="B134" s="42"/>
      <c r="C134" s="43"/>
      <c r="D134" s="229" t="s">
        <v>154</v>
      </c>
      <c r="E134" s="43"/>
      <c r="F134" s="230" t="s">
        <v>1103</v>
      </c>
      <c r="G134" s="43"/>
      <c r="H134" s="43"/>
      <c r="I134" s="231"/>
      <c r="J134" s="43"/>
      <c r="K134" s="43"/>
      <c r="L134" s="47"/>
      <c r="M134" s="232"/>
      <c r="N134" s="233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154</v>
      </c>
      <c r="AU134" s="20" t="s">
        <v>86</v>
      </c>
    </row>
    <row r="135" s="2" customFormat="1" ht="16.5" customHeight="1">
      <c r="A135" s="41"/>
      <c r="B135" s="42"/>
      <c r="C135" s="216" t="s">
        <v>8</v>
      </c>
      <c r="D135" s="216" t="s">
        <v>148</v>
      </c>
      <c r="E135" s="217" t="s">
        <v>1110</v>
      </c>
      <c r="F135" s="218" t="s">
        <v>1111</v>
      </c>
      <c r="G135" s="219" t="s">
        <v>195</v>
      </c>
      <c r="H135" s="220">
        <v>27.274000000000001</v>
      </c>
      <c r="I135" s="221"/>
      <c r="J135" s="222">
        <f>ROUND(I135*H135,2)</f>
        <v>0</v>
      </c>
      <c r="K135" s="218" t="s">
        <v>19</v>
      </c>
      <c r="L135" s="47"/>
      <c r="M135" s="223" t="s">
        <v>19</v>
      </c>
      <c r="N135" s="224" t="s">
        <v>44</v>
      </c>
      <c r="O135" s="87"/>
      <c r="P135" s="225">
        <f>O135*H135</f>
        <v>0</v>
      </c>
      <c r="Q135" s="225">
        <v>0</v>
      </c>
      <c r="R135" s="225">
        <f>Q135*H135</f>
        <v>0</v>
      </c>
      <c r="S135" s="225">
        <v>0</v>
      </c>
      <c r="T135" s="226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27" t="s">
        <v>153</v>
      </c>
      <c r="AT135" s="227" t="s">
        <v>148</v>
      </c>
      <c r="AU135" s="227" t="s">
        <v>86</v>
      </c>
      <c r="AY135" s="20" t="s">
        <v>146</v>
      </c>
      <c r="BE135" s="228">
        <f>IF(N135="základní",J135,0)</f>
        <v>0</v>
      </c>
      <c r="BF135" s="228">
        <f>IF(N135="snížená",J135,0)</f>
        <v>0</v>
      </c>
      <c r="BG135" s="228">
        <f>IF(N135="zákl. přenesená",J135,0)</f>
        <v>0</v>
      </c>
      <c r="BH135" s="228">
        <f>IF(N135="sníž. přenesená",J135,0)</f>
        <v>0</v>
      </c>
      <c r="BI135" s="228">
        <f>IF(N135="nulová",J135,0)</f>
        <v>0</v>
      </c>
      <c r="BJ135" s="20" t="s">
        <v>80</v>
      </c>
      <c r="BK135" s="228">
        <f>ROUND(I135*H135,2)</f>
        <v>0</v>
      </c>
      <c r="BL135" s="20" t="s">
        <v>153</v>
      </c>
      <c r="BM135" s="227" t="s">
        <v>1339</v>
      </c>
    </row>
    <row r="136" s="2" customFormat="1">
      <c r="A136" s="41"/>
      <c r="B136" s="42"/>
      <c r="C136" s="43"/>
      <c r="D136" s="229" t="s">
        <v>154</v>
      </c>
      <c r="E136" s="43"/>
      <c r="F136" s="230" t="s">
        <v>1113</v>
      </c>
      <c r="G136" s="43"/>
      <c r="H136" s="43"/>
      <c r="I136" s="231"/>
      <c r="J136" s="43"/>
      <c r="K136" s="43"/>
      <c r="L136" s="47"/>
      <c r="M136" s="232"/>
      <c r="N136" s="233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154</v>
      </c>
      <c r="AU136" s="20" t="s">
        <v>86</v>
      </c>
    </row>
    <row r="137" s="13" customFormat="1">
      <c r="A137" s="13"/>
      <c r="B137" s="236"/>
      <c r="C137" s="237"/>
      <c r="D137" s="229" t="s">
        <v>157</v>
      </c>
      <c r="E137" s="238" t="s">
        <v>19</v>
      </c>
      <c r="F137" s="239" t="s">
        <v>1340</v>
      </c>
      <c r="G137" s="237"/>
      <c r="H137" s="240">
        <v>27.274000000000001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157</v>
      </c>
      <c r="AU137" s="246" t="s">
        <v>86</v>
      </c>
      <c r="AV137" s="13" t="s">
        <v>86</v>
      </c>
      <c r="AW137" s="13" t="s">
        <v>33</v>
      </c>
      <c r="AX137" s="13" t="s">
        <v>73</v>
      </c>
      <c r="AY137" s="246" t="s">
        <v>146</v>
      </c>
    </row>
    <row r="138" s="15" customFormat="1">
      <c r="A138" s="15"/>
      <c r="B138" s="257"/>
      <c r="C138" s="258"/>
      <c r="D138" s="229" t="s">
        <v>157</v>
      </c>
      <c r="E138" s="259" t="s">
        <v>19</v>
      </c>
      <c r="F138" s="260" t="s">
        <v>161</v>
      </c>
      <c r="G138" s="258"/>
      <c r="H138" s="261">
        <v>27.274000000000001</v>
      </c>
      <c r="I138" s="262"/>
      <c r="J138" s="258"/>
      <c r="K138" s="258"/>
      <c r="L138" s="263"/>
      <c r="M138" s="264"/>
      <c r="N138" s="265"/>
      <c r="O138" s="265"/>
      <c r="P138" s="265"/>
      <c r="Q138" s="265"/>
      <c r="R138" s="265"/>
      <c r="S138" s="265"/>
      <c r="T138" s="266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7" t="s">
        <v>157</v>
      </c>
      <c r="AU138" s="267" t="s">
        <v>86</v>
      </c>
      <c r="AV138" s="15" t="s">
        <v>153</v>
      </c>
      <c r="AW138" s="15" t="s">
        <v>33</v>
      </c>
      <c r="AX138" s="15" t="s">
        <v>80</v>
      </c>
      <c r="AY138" s="267" t="s">
        <v>146</v>
      </c>
    </row>
    <row r="139" s="2" customFormat="1" ht="24.15" customHeight="1">
      <c r="A139" s="41"/>
      <c r="B139" s="42"/>
      <c r="C139" s="216" t="s">
        <v>231</v>
      </c>
      <c r="D139" s="216" t="s">
        <v>148</v>
      </c>
      <c r="E139" s="217" t="s">
        <v>1341</v>
      </c>
      <c r="F139" s="218" t="s">
        <v>342</v>
      </c>
      <c r="G139" s="219" t="s">
        <v>195</v>
      </c>
      <c r="H139" s="220">
        <v>77.813000000000002</v>
      </c>
      <c r="I139" s="221"/>
      <c r="J139" s="222">
        <f>ROUND(I139*H139,2)</f>
        <v>0</v>
      </c>
      <c r="K139" s="218" t="s">
        <v>19</v>
      </c>
      <c r="L139" s="47"/>
      <c r="M139" s="223" t="s">
        <v>19</v>
      </c>
      <c r="N139" s="224" t="s">
        <v>44</v>
      </c>
      <c r="O139" s="87"/>
      <c r="P139" s="225">
        <f>O139*H139</f>
        <v>0</v>
      </c>
      <c r="Q139" s="225">
        <v>0</v>
      </c>
      <c r="R139" s="225">
        <f>Q139*H139</f>
        <v>0</v>
      </c>
      <c r="S139" s="225">
        <v>0</v>
      </c>
      <c r="T139" s="226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7" t="s">
        <v>153</v>
      </c>
      <c r="AT139" s="227" t="s">
        <v>148</v>
      </c>
      <c r="AU139" s="227" t="s">
        <v>86</v>
      </c>
      <c r="AY139" s="20" t="s">
        <v>146</v>
      </c>
      <c r="BE139" s="228">
        <f>IF(N139="základní",J139,0)</f>
        <v>0</v>
      </c>
      <c r="BF139" s="228">
        <f>IF(N139="snížená",J139,0)</f>
        <v>0</v>
      </c>
      <c r="BG139" s="228">
        <f>IF(N139="zákl. přenesená",J139,0)</f>
        <v>0</v>
      </c>
      <c r="BH139" s="228">
        <f>IF(N139="sníž. přenesená",J139,0)</f>
        <v>0</v>
      </c>
      <c r="BI139" s="228">
        <f>IF(N139="nulová",J139,0)</f>
        <v>0</v>
      </c>
      <c r="BJ139" s="20" t="s">
        <v>80</v>
      </c>
      <c r="BK139" s="228">
        <f>ROUND(I139*H139,2)</f>
        <v>0</v>
      </c>
      <c r="BL139" s="20" t="s">
        <v>153</v>
      </c>
      <c r="BM139" s="227" t="s">
        <v>1342</v>
      </c>
    </row>
    <row r="140" s="2" customFormat="1">
      <c r="A140" s="41"/>
      <c r="B140" s="42"/>
      <c r="C140" s="43"/>
      <c r="D140" s="229" t="s">
        <v>154</v>
      </c>
      <c r="E140" s="43"/>
      <c r="F140" s="230" t="s">
        <v>1343</v>
      </c>
      <c r="G140" s="43"/>
      <c r="H140" s="43"/>
      <c r="I140" s="231"/>
      <c r="J140" s="43"/>
      <c r="K140" s="43"/>
      <c r="L140" s="47"/>
      <c r="M140" s="232"/>
      <c r="N140" s="233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154</v>
      </c>
      <c r="AU140" s="20" t="s">
        <v>86</v>
      </c>
    </row>
    <row r="141" s="13" customFormat="1">
      <c r="A141" s="13"/>
      <c r="B141" s="236"/>
      <c r="C141" s="237"/>
      <c r="D141" s="229" t="s">
        <v>157</v>
      </c>
      <c r="E141" s="238" t="s">
        <v>19</v>
      </c>
      <c r="F141" s="239" t="s">
        <v>1344</v>
      </c>
      <c r="G141" s="237"/>
      <c r="H141" s="240">
        <v>77.813000000000002</v>
      </c>
      <c r="I141" s="241"/>
      <c r="J141" s="237"/>
      <c r="K141" s="237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157</v>
      </c>
      <c r="AU141" s="246" t="s">
        <v>86</v>
      </c>
      <c r="AV141" s="13" t="s">
        <v>86</v>
      </c>
      <c r="AW141" s="13" t="s">
        <v>33</v>
      </c>
      <c r="AX141" s="13" t="s">
        <v>73</v>
      </c>
      <c r="AY141" s="246" t="s">
        <v>146</v>
      </c>
    </row>
    <row r="142" s="15" customFormat="1">
      <c r="A142" s="15"/>
      <c r="B142" s="257"/>
      <c r="C142" s="258"/>
      <c r="D142" s="229" t="s">
        <v>157</v>
      </c>
      <c r="E142" s="259" t="s">
        <v>19</v>
      </c>
      <c r="F142" s="260" t="s">
        <v>161</v>
      </c>
      <c r="G142" s="258"/>
      <c r="H142" s="261">
        <v>77.813000000000002</v>
      </c>
      <c r="I142" s="262"/>
      <c r="J142" s="258"/>
      <c r="K142" s="258"/>
      <c r="L142" s="263"/>
      <c r="M142" s="264"/>
      <c r="N142" s="265"/>
      <c r="O142" s="265"/>
      <c r="P142" s="265"/>
      <c r="Q142" s="265"/>
      <c r="R142" s="265"/>
      <c r="S142" s="265"/>
      <c r="T142" s="266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67" t="s">
        <v>157</v>
      </c>
      <c r="AU142" s="267" t="s">
        <v>86</v>
      </c>
      <c r="AV142" s="15" t="s">
        <v>153</v>
      </c>
      <c r="AW142" s="15" t="s">
        <v>33</v>
      </c>
      <c r="AX142" s="15" t="s">
        <v>80</v>
      </c>
      <c r="AY142" s="267" t="s">
        <v>146</v>
      </c>
    </row>
    <row r="143" s="12" customFormat="1" ht="22.8" customHeight="1">
      <c r="A143" s="12"/>
      <c r="B143" s="200"/>
      <c r="C143" s="201"/>
      <c r="D143" s="202" t="s">
        <v>72</v>
      </c>
      <c r="E143" s="214" t="s">
        <v>153</v>
      </c>
      <c r="F143" s="214" t="s">
        <v>469</v>
      </c>
      <c r="G143" s="201"/>
      <c r="H143" s="201"/>
      <c r="I143" s="204"/>
      <c r="J143" s="215">
        <f>BK143</f>
        <v>0</v>
      </c>
      <c r="K143" s="201"/>
      <c r="L143" s="206"/>
      <c r="M143" s="207"/>
      <c r="N143" s="208"/>
      <c r="O143" s="208"/>
      <c r="P143" s="209">
        <f>SUM(P144:P151)</f>
        <v>0</v>
      </c>
      <c r="Q143" s="208"/>
      <c r="R143" s="209">
        <f>SUM(R144:R151)</f>
        <v>0</v>
      </c>
      <c r="S143" s="208"/>
      <c r="T143" s="210">
        <f>SUM(T144:T151)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1" t="s">
        <v>80</v>
      </c>
      <c r="AT143" s="212" t="s">
        <v>72</v>
      </c>
      <c r="AU143" s="212" t="s">
        <v>80</v>
      </c>
      <c r="AY143" s="211" t="s">
        <v>146</v>
      </c>
      <c r="BK143" s="213">
        <f>SUM(BK144:BK151)</f>
        <v>0</v>
      </c>
    </row>
    <row r="144" s="2" customFormat="1" ht="24.15" customHeight="1">
      <c r="A144" s="41"/>
      <c r="B144" s="42"/>
      <c r="C144" s="216" t="s">
        <v>190</v>
      </c>
      <c r="D144" s="216" t="s">
        <v>148</v>
      </c>
      <c r="E144" s="217" t="s">
        <v>1345</v>
      </c>
      <c r="F144" s="218" t="s">
        <v>1346</v>
      </c>
      <c r="G144" s="219" t="s">
        <v>195</v>
      </c>
      <c r="H144" s="220">
        <v>1.9850000000000001</v>
      </c>
      <c r="I144" s="221"/>
      <c r="J144" s="222">
        <f>ROUND(I144*H144,2)</f>
        <v>0</v>
      </c>
      <c r="K144" s="218" t="s">
        <v>19</v>
      </c>
      <c r="L144" s="47"/>
      <c r="M144" s="223" t="s">
        <v>19</v>
      </c>
      <c r="N144" s="224" t="s">
        <v>44</v>
      </c>
      <c r="O144" s="87"/>
      <c r="P144" s="225">
        <f>O144*H144</f>
        <v>0</v>
      </c>
      <c r="Q144" s="225">
        <v>0</v>
      </c>
      <c r="R144" s="225">
        <f>Q144*H144</f>
        <v>0</v>
      </c>
      <c r="S144" s="225">
        <v>0</v>
      </c>
      <c r="T144" s="226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27" t="s">
        <v>153</v>
      </c>
      <c r="AT144" s="227" t="s">
        <v>148</v>
      </c>
      <c r="AU144" s="227" t="s">
        <v>86</v>
      </c>
      <c r="AY144" s="20" t="s">
        <v>146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20" t="s">
        <v>80</v>
      </c>
      <c r="BK144" s="228">
        <f>ROUND(I144*H144,2)</f>
        <v>0</v>
      </c>
      <c r="BL144" s="20" t="s">
        <v>153</v>
      </c>
      <c r="BM144" s="227" t="s">
        <v>1347</v>
      </c>
    </row>
    <row r="145" s="2" customFormat="1">
      <c r="A145" s="41"/>
      <c r="B145" s="42"/>
      <c r="C145" s="43"/>
      <c r="D145" s="229" t="s">
        <v>154</v>
      </c>
      <c r="E145" s="43"/>
      <c r="F145" s="230" t="s">
        <v>1348</v>
      </c>
      <c r="G145" s="43"/>
      <c r="H145" s="43"/>
      <c r="I145" s="231"/>
      <c r="J145" s="43"/>
      <c r="K145" s="43"/>
      <c r="L145" s="47"/>
      <c r="M145" s="232"/>
      <c r="N145" s="233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154</v>
      </c>
      <c r="AU145" s="20" t="s">
        <v>86</v>
      </c>
    </row>
    <row r="146" s="13" customFormat="1">
      <c r="A146" s="13"/>
      <c r="B146" s="236"/>
      <c r="C146" s="237"/>
      <c r="D146" s="229" t="s">
        <v>157</v>
      </c>
      <c r="E146" s="238" t="s">
        <v>19</v>
      </c>
      <c r="F146" s="239" t="s">
        <v>1349</v>
      </c>
      <c r="G146" s="237"/>
      <c r="H146" s="240">
        <v>1.9850000000000001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6" t="s">
        <v>157</v>
      </c>
      <c r="AU146" s="246" t="s">
        <v>86</v>
      </c>
      <c r="AV146" s="13" t="s">
        <v>86</v>
      </c>
      <c r="AW146" s="13" t="s">
        <v>33</v>
      </c>
      <c r="AX146" s="13" t="s">
        <v>73</v>
      </c>
      <c r="AY146" s="246" t="s">
        <v>146</v>
      </c>
    </row>
    <row r="147" s="15" customFormat="1">
      <c r="A147" s="15"/>
      <c r="B147" s="257"/>
      <c r="C147" s="258"/>
      <c r="D147" s="229" t="s">
        <v>157</v>
      </c>
      <c r="E147" s="259" t="s">
        <v>19</v>
      </c>
      <c r="F147" s="260" t="s">
        <v>161</v>
      </c>
      <c r="G147" s="258"/>
      <c r="H147" s="261">
        <v>1.9850000000000001</v>
      </c>
      <c r="I147" s="262"/>
      <c r="J147" s="258"/>
      <c r="K147" s="258"/>
      <c r="L147" s="263"/>
      <c r="M147" s="264"/>
      <c r="N147" s="265"/>
      <c r="O147" s="265"/>
      <c r="P147" s="265"/>
      <c r="Q147" s="265"/>
      <c r="R147" s="265"/>
      <c r="S147" s="265"/>
      <c r="T147" s="266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7" t="s">
        <v>157</v>
      </c>
      <c r="AU147" s="267" t="s">
        <v>86</v>
      </c>
      <c r="AV147" s="15" t="s">
        <v>153</v>
      </c>
      <c r="AW147" s="15" t="s">
        <v>33</v>
      </c>
      <c r="AX147" s="15" t="s">
        <v>80</v>
      </c>
      <c r="AY147" s="267" t="s">
        <v>146</v>
      </c>
    </row>
    <row r="148" s="2" customFormat="1" ht="24.15" customHeight="1">
      <c r="A148" s="41"/>
      <c r="B148" s="42"/>
      <c r="C148" s="216" t="s">
        <v>249</v>
      </c>
      <c r="D148" s="216" t="s">
        <v>148</v>
      </c>
      <c r="E148" s="217" t="s">
        <v>1350</v>
      </c>
      <c r="F148" s="218" t="s">
        <v>1351</v>
      </c>
      <c r="G148" s="219" t="s">
        <v>151</v>
      </c>
      <c r="H148" s="220">
        <v>2.2799999999999998</v>
      </c>
      <c r="I148" s="221"/>
      <c r="J148" s="222">
        <f>ROUND(I148*H148,2)</f>
        <v>0</v>
      </c>
      <c r="K148" s="218" t="s">
        <v>19</v>
      </c>
      <c r="L148" s="47"/>
      <c r="M148" s="223" t="s">
        <v>19</v>
      </c>
      <c r="N148" s="224" t="s">
        <v>44</v>
      </c>
      <c r="O148" s="87"/>
      <c r="P148" s="225">
        <f>O148*H148</f>
        <v>0</v>
      </c>
      <c r="Q148" s="225">
        <v>0</v>
      </c>
      <c r="R148" s="225">
        <f>Q148*H148</f>
        <v>0</v>
      </c>
      <c r="S148" s="225">
        <v>0</v>
      </c>
      <c r="T148" s="226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7" t="s">
        <v>153</v>
      </c>
      <c r="AT148" s="227" t="s">
        <v>148</v>
      </c>
      <c r="AU148" s="227" t="s">
        <v>86</v>
      </c>
      <c r="AY148" s="20" t="s">
        <v>146</v>
      </c>
      <c r="BE148" s="228">
        <f>IF(N148="základní",J148,0)</f>
        <v>0</v>
      </c>
      <c r="BF148" s="228">
        <f>IF(N148="snížená",J148,0)</f>
        <v>0</v>
      </c>
      <c r="BG148" s="228">
        <f>IF(N148="zákl. přenesená",J148,0)</f>
        <v>0</v>
      </c>
      <c r="BH148" s="228">
        <f>IF(N148="sníž. přenesená",J148,0)</f>
        <v>0</v>
      </c>
      <c r="BI148" s="228">
        <f>IF(N148="nulová",J148,0)</f>
        <v>0</v>
      </c>
      <c r="BJ148" s="20" t="s">
        <v>80</v>
      </c>
      <c r="BK148" s="228">
        <f>ROUND(I148*H148,2)</f>
        <v>0</v>
      </c>
      <c r="BL148" s="20" t="s">
        <v>153</v>
      </c>
      <c r="BM148" s="227" t="s">
        <v>1352</v>
      </c>
    </row>
    <row r="149" s="2" customFormat="1">
      <c r="A149" s="41"/>
      <c r="B149" s="42"/>
      <c r="C149" s="43"/>
      <c r="D149" s="229" t="s">
        <v>154</v>
      </c>
      <c r="E149" s="43"/>
      <c r="F149" s="230" t="s">
        <v>1353</v>
      </c>
      <c r="G149" s="43"/>
      <c r="H149" s="43"/>
      <c r="I149" s="231"/>
      <c r="J149" s="43"/>
      <c r="K149" s="43"/>
      <c r="L149" s="47"/>
      <c r="M149" s="232"/>
      <c r="N149" s="233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154</v>
      </c>
      <c r="AU149" s="20" t="s">
        <v>86</v>
      </c>
    </row>
    <row r="150" s="13" customFormat="1">
      <c r="A150" s="13"/>
      <c r="B150" s="236"/>
      <c r="C150" s="237"/>
      <c r="D150" s="229" t="s">
        <v>157</v>
      </c>
      <c r="E150" s="238" t="s">
        <v>19</v>
      </c>
      <c r="F150" s="239" t="s">
        <v>1354</v>
      </c>
      <c r="G150" s="237"/>
      <c r="H150" s="240">
        <v>2.2799999999999998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157</v>
      </c>
      <c r="AU150" s="246" t="s">
        <v>86</v>
      </c>
      <c r="AV150" s="13" t="s">
        <v>86</v>
      </c>
      <c r="AW150" s="13" t="s">
        <v>33</v>
      </c>
      <c r="AX150" s="13" t="s">
        <v>73</v>
      </c>
      <c r="AY150" s="246" t="s">
        <v>146</v>
      </c>
    </row>
    <row r="151" s="15" customFormat="1">
      <c r="A151" s="15"/>
      <c r="B151" s="257"/>
      <c r="C151" s="258"/>
      <c r="D151" s="229" t="s">
        <v>157</v>
      </c>
      <c r="E151" s="259" t="s">
        <v>19</v>
      </c>
      <c r="F151" s="260" t="s">
        <v>161</v>
      </c>
      <c r="G151" s="258"/>
      <c r="H151" s="261">
        <v>2.2799999999999998</v>
      </c>
      <c r="I151" s="262"/>
      <c r="J151" s="258"/>
      <c r="K151" s="258"/>
      <c r="L151" s="263"/>
      <c r="M151" s="264"/>
      <c r="N151" s="265"/>
      <c r="O151" s="265"/>
      <c r="P151" s="265"/>
      <c r="Q151" s="265"/>
      <c r="R151" s="265"/>
      <c r="S151" s="265"/>
      <c r="T151" s="266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67" t="s">
        <v>157</v>
      </c>
      <c r="AU151" s="267" t="s">
        <v>86</v>
      </c>
      <c r="AV151" s="15" t="s">
        <v>153</v>
      </c>
      <c r="AW151" s="15" t="s">
        <v>33</v>
      </c>
      <c r="AX151" s="15" t="s">
        <v>80</v>
      </c>
      <c r="AY151" s="267" t="s">
        <v>146</v>
      </c>
    </row>
    <row r="152" s="12" customFormat="1" ht="22.8" customHeight="1">
      <c r="A152" s="12"/>
      <c r="B152" s="200"/>
      <c r="C152" s="201"/>
      <c r="D152" s="202" t="s">
        <v>72</v>
      </c>
      <c r="E152" s="214" t="s">
        <v>173</v>
      </c>
      <c r="F152" s="214" t="s">
        <v>626</v>
      </c>
      <c r="G152" s="201"/>
      <c r="H152" s="201"/>
      <c r="I152" s="204"/>
      <c r="J152" s="215">
        <f>BK152</f>
        <v>0</v>
      </c>
      <c r="K152" s="201"/>
      <c r="L152" s="206"/>
      <c r="M152" s="207"/>
      <c r="N152" s="208"/>
      <c r="O152" s="208"/>
      <c r="P152" s="209">
        <f>SUM(P153:P290)</f>
        <v>0</v>
      </c>
      <c r="Q152" s="208"/>
      <c r="R152" s="209">
        <f>SUM(R153:R290)</f>
        <v>0.10074</v>
      </c>
      <c r="S152" s="208"/>
      <c r="T152" s="210">
        <f>SUM(T153:T290)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1" t="s">
        <v>80</v>
      </c>
      <c r="AT152" s="212" t="s">
        <v>72</v>
      </c>
      <c r="AU152" s="212" t="s">
        <v>80</v>
      </c>
      <c r="AY152" s="211" t="s">
        <v>146</v>
      </c>
      <c r="BK152" s="213">
        <f>SUM(BK153:BK290)</f>
        <v>0</v>
      </c>
    </row>
    <row r="153" s="2" customFormat="1" ht="24.15" customHeight="1">
      <c r="A153" s="41"/>
      <c r="B153" s="42"/>
      <c r="C153" s="216" t="s">
        <v>196</v>
      </c>
      <c r="D153" s="216" t="s">
        <v>148</v>
      </c>
      <c r="E153" s="217" t="s">
        <v>1141</v>
      </c>
      <c r="F153" s="218" t="s">
        <v>1142</v>
      </c>
      <c r="G153" s="219" t="s">
        <v>496</v>
      </c>
      <c r="H153" s="220">
        <v>6</v>
      </c>
      <c r="I153" s="221"/>
      <c r="J153" s="222">
        <f>ROUND(I153*H153,2)</f>
        <v>0</v>
      </c>
      <c r="K153" s="218" t="s">
        <v>19</v>
      </c>
      <c r="L153" s="47"/>
      <c r="M153" s="223" t="s">
        <v>19</v>
      </c>
      <c r="N153" s="224" t="s">
        <v>44</v>
      </c>
      <c r="O153" s="87"/>
      <c r="P153" s="225">
        <f>O153*H153</f>
        <v>0</v>
      </c>
      <c r="Q153" s="225">
        <v>0</v>
      </c>
      <c r="R153" s="225">
        <f>Q153*H153</f>
        <v>0</v>
      </c>
      <c r="S153" s="225">
        <v>0</v>
      </c>
      <c r="T153" s="226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7" t="s">
        <v>153</v>
      </c>
      <c r="AT153" s="227" t="s">
        <v>148</v>
      </c>
      <c r="AU153" s="227" t="s">
        <v>86</v>
      </c>
      <c r="AY153" s="20" t="s">
        <v>146</v>
      </c>
      <c r="BE153" s="228">
        <f>IF(N153="základní",J153,0)</f>
        <v>0</v>
      </c>
      <c r="BF153" s="228">
        <f>IF(N153="snížená",J153,0)</f>
        <v>0</v>
      </c>
      <c r="BG153" s="228">
        <f>IF(N153="zákl. přenesená",J153,0)</f>
        <v>0</v>
      </c>
      <c r="BH153" s="228">
        <f>IF(N153="sníž. přenesená",J153,0)</f>
        <v>0</v>
      </c>
      <c r="BI153" s="228">
        <f>IF(N153="nulová",J153,0)</f>
        <v>0</v>
      </c>
      <c r="BJ153" s="20" t="s">
        <v>80</v>
      </c>
      <c r="BK153" s="228">
        <f>ROUND(I153*H153,2)</f>
        <v>0</v>
      </c>
      <c r="BL153" s="20" t="s">
        <v>153</v>
      </c>
      <c r="BM153" s="227" t="s">
        <v>1355</v>
      </c>
    </row>
    <row r="154" s="2" customFormat="1">
      <c r="A154" s="41"/>
      <c r="B154" s="42"/>
      <c r="C154" s="43"/>
      <c r="D154" s="229" t="s">
        <v>154</v>
      </c>
      <c r="E154" s="43"/>
      <c r="F154" s="230" t="s">
        <v>1144</v>
      </c>
      <c r="G154" s="43"/>
      <c r="H154" s="43"/>
      <c r="I154" s="231"/>
      <c r="J154" s="43"/>
      <c r="K154" s="43"/>
      <c r="L154" s="47"/>
      <c r="M154" s="232"/>
      <c r="N154" s="233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154</v>
      </c>
      <c r="AU154" s="20" t="s">
        <v>86</v>
      </c>
    </row>
    <row r="155" s="2" customFormat="1" ht="24.15" customHeight="1">
      <c r="A155" s="41"/>
      <c r="B155" s="42"/>
      <c r="C155" s="279" t="s">
        <v>263</v>
      </c>
      <c r="D155" s="279" t="s">
        <v>325</v>
      </c>
      <c r="E155" s="280" t="s">
        <v>1356</v>
      </c>
      <c r="F155" s="281" t="s">
        <v>1357</v>
      </c>
      <c r="G155" s="282" t="s">
        <v>496</v>
      </c>
      <c r="H155" s="283">
        <v>4</v>
      </c>
      <c r="I155" s="284"/>
      <c r="J155" s="285">
        <f>ROUND(I155*H155,2)</f>
        <v>0</v>
      </c>
      <c r="K155" s="281" t="s">
        <v>19</v>
      </c>
      <c r="L155" s="286"/>
      <c r="M155" s="287" t="s">
        <v>19</v>
      </c>
      <c r="N155" s="288" t="s">
        <v>44</v>
      </c>
      <c r="O155" s="87"/>
      <c r="P155" s="225">
        <f>O155*H155</f>
        <v>0</v>
      </c>
      <c r="Q155" s="225">
        <v>0</v>
      </c>
      <c r="R155" s="225">
        <f>Q155*H155</f>
        <v>0</v>
      </c>
      <c r="S155" s="225">
        <v>0</v>
      </c>
      <c r="T155" s="226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27" t="s">
        <v>173</v>
      </c>
      <c r="AT155" s="227" t="s">
        <v>325</v>
      </c>
      <c r="AU155" s="227" t="s">
        <v>86</v>
      </c>
      <c r="AY155" s="20" t="s">
        <v>146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20" t="s">
        <v>80</v>
      </c>
      <c r="BK155" s="228">
        <f>ROUND(I155*H155,2)</f>
        <v>0</v>
      </c>
      <c r="BL155" s="20" t="s">
        <v>153</v>
      </c>
      <c r="BM155" s="227" t="s">
        <v>1358</v>
      </c>
    </row>
    <row r="156" s="2" customFormat="1">
      <c r="A156" s="41"/>
      <c r="B156" s="42"/>
      <c r="C156" s="43"/>
      <c r="D156" s="229" t="s">
        <v>154</v>
      </c>
      <c r="E156" s="43"/>
      <c r="F156" s="230" t="s">
        <v>1357</v>
      </c>
      <c r="G156" s="43"/>
      <c r="H156" s="43"/>
      <c r="I156" s="231"/>
      <c r="J156" s="43"/>
      <c r="K156" s="43"/>
      <c r="L156" s="47"/>
      <c r="M156" s="232"/>
      <c r="N156" s="233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154</v>
      </c>
      <c r="AU156" s="20" t="s">
        <v>86</v>
      </c>
    </row>
    <row r="157" s="2" customFormat="1" ht="24.15" customHeight="1">
      <c r="A157" s="41"/>
      <c r="B157" s="42"/>
      <c r="C157" s="279" t="s">
        <v>202</v>
      </c>
      <c r="D157" s="279" t="s">
        <v>325</v>
      </c>
      <c r="E157" s="280" t="s">
        <v>1359</v>
      </c>
      <c r="F157" s="281" t="s">
        <v>1360</v>
      </c>
      <c r="G157" s="282" t="s">
        <v>496</v>
      </c>
      <c r="H157" s="283">
        <v>1</v>
      </c>
      <c r="I157" s="284"/>
      <c r="J157" s="285">
        <f>ROUND(I157*H157,2)</f>
        <v>0</v>
      </c>
      <c r="K157" s="281" t="s">
        <v>19</v>
      </c>
      <c r="L157" s="286"/>
      <c r="M157" s="287" t="s">
        <v>19</v>
      </c>
      <c r="N157" s="288" t="s">
        <v>44</v>
      </c>
      <c r="O157" s="87"/>
      <c r="P157" s="225">
        <f>O157*H157</f>
        <v>0</v>
      </c>
      <c r="Q157" s="225">
        <v>0</v>
      </c>
      <c r="R157" s="225">
        <f>Q157*H157</f>
        <v>0</v>
      </c>
      <c r="S157" s="225">
        <v>0</v>
      </c>
      <c r="T157" s="226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27" t="s">
        <v>173</v>
      </c>
      <c r="AT157" s="227" t="s">
        <v>325</v>
      </c>
      <c r="AU157" s="227" t="s">
        <v>86</v>
      </c>
      <c r="AY157" s="20" t="s">
        <v>146</v>
      </c>
      <c r="BE157" s="228">
        <f>IF(N157="základní",J157,0)</f>
        <v>0</v>
      </c>
      <c r="BF157" s="228">
        <f>IF(N157="snížená",J157,0)</f>
        <v>0</v>
      </c>
      <c r="BG157" s="228">
        <f>IF(N157="zákl. přenesená",J157,0)</f>
        <v>0</v>
      </c>
      <c r="BH157" s="228">
        <f>IF(N157="sníž. přenesená",J157,0)</f>
        <v>0</v>
      </c>
      <c r="BI157" s="228">
        <f>IF(N157="nulová",J157,0)</f>
        <v>0</v>
      </c>
      <c r="BJ157" s="20" t="s">
        <v>80</v>
      </c>
      <c r="BK157" s="228">
        <f>ROUND(I157*H157,2)</f>
        <v>0</v>
      </c>
      <c r="BL157" s="20" t="s">
        <v>153</v>
      </c>
      <c r="BM157" s="227" t="s">
        <v>1361</v>
      </c>
    </row>
    <row r="158" s="2" customFormat="1">
      <c r="A158" s="41"/>
      <c r="B158" s="42"/>
      <c r="C158" s="43"/>
      <c r="D158" s="229" t="s">
        <v>154</v>
      </c>
      <c r="E158" s="43"/>
      <c r="F158" s="230" t="s">
        <v>1360</v>
      </c>
      <c r="G158" s="43"/>
      <c r="H158" s="43"/>
      <c r="I158" s="231"/>
      <c r="J158" s="43"/>
      <c r="K158" s="43"/>
      <c r="L158" s="47"/>
      <c r="M158" s="232"/>
      <c r="N158" s="233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154</v>
      </c>
      <c r="AU158" s="20" t="s">
        <v>86</v>
      </c>
    </row>
    <row r="159" s="2" customFormat="1" ht="24.15" customHeight="1">
      <c r="A159" s="41"/>
      <c r="B159" s="42"/>
      <c r="C159" s="279" t="s">
        <v>275</v>
      </c>
      <c r="D159" s="279" t="s">
        <v>325</v>
      </c>
      <c r="E159" s="280" t="s">
        <v>1362</v>
      </c>
      <c r="F159" s="281" t="s">
        <v>1363</v>
      </c>
      <c r="G159" s="282" t="s">
        <v>496</v>
      </c>
      <c r="H159" s="283">
        <v>1</v>
      </c>
      <c r="I159" s="284"/>
      <c r="J159" s="285">
        <f>ROUND(I159*H159,2)</f>
        <v>0</v>
      </c>
      <c r="K159" s="281" t="s">
        <v>19</v>
      </c>
      <c r="L159" s="286"/>
      <c r="M159" s="287" t="s">
        <v>19</v>
      </c>
      <c r="N159" s="288" t="s">
        <v>44</v>
      </c>
      <c r="O159" s="87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27" t="s">
        <v>173</v>
      </c>
      <c r="AT159" s="227" t="s">
        <v>325</v>
      </c>
      <c r="AU159" s="227" t="s">
        <v>86</v>
      </c>
      <c r="AY159" s="20" t="s">
        <v>146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20" t="s">
        <v>80</v>
      </c>
      <c r="BK159" s="228">
        <f>ROUND(I159*H159,2)</f>
        <v>0</v>
      </c>
      <c r="BL159" s="20" t="s">
        <v>153</v>
      </c>
      <c r="BM159" s="227" t="s">
        <v>1364</v>
      </c>
    </row>
    <row r="160" s="2" customFormat="1">
      <c r="A160" s="41"/>
      <c r="B160" s="42"/>
      <c r="C160" s="43"/>
      <c r="D160" s="229" t="s">
        <v>154</v>
      </c>
      <c r="E160" s="43"/>
      <c r="F160" s="230" t="s">
        <v>1363</v>
      </c>
      <c r="G160" s="43"/>
      <c r="H160" s="43"/>
      <c r="I160" s="231"/>
      <c r="J160" s="43"/>
      <c r="K160" s="43"/>
      <c r="L160" s="47"/>
      <c r="M160" s="232"/>
      <c r="N160" s="233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154</v>
      </c>
      <c r="AU160" s="20" t="s">
        <v>86</v>
      </c>
    </row>
    <row r="161" s="2" customFormat="1" ht="24.15" customHeight="1">
      <c r="A161" s="41"/>
      <c r="B161" s="42"/>
      <c r="C161" s="216" t="s">
        <v>210</v>
      </c>
      <c r="D161" s="216" t="s">
        <v>148</v>
      </c>
      <c r="E161" s="217" t="s">
        <v>1365</v>
      </c>
      <c r="F161" s="218" t="s">
        <v>1366</v>
      </c>
      <c r="G161" s="219" t="s">
        <v>496</v>
      </c>
      <c r="H161" s="220">
        <v>28</v>
      </c>
      <c r="I161" s="221"/>
      <c r="J161" s="222">
        <f>ROUND(I161*H161,2)</f>
        <v>0</v>
      </c>
      <c r="K161" s="218" t="s">
        <v>19</v>
      </c>
      <c r="L161" s="47"/>
      <c r="M161" s="223" t="s">
        <v>19</v>
      </c>
      <c r="N161" s="224" t="s">
        <v>44</v>
      </c>
      <c r="O161" s="87"/>
      <c r="P161" s="225">
        <f>O161*H161</f>
        <v>0</v>
      </c>
      <c r="Q161" s="225">
        <v>0</v>
      </c>
      <c r="R161" s="225">
        <f>Q161*H161</f>
        <v>0</v>
      </c>
      <c r="S161" s="225">
        <v>0</v>
      </c>
      <c r="T161" s="226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7" t="s">
        <v>153</v>
      </c>
      <c r="AT161" s="227" t="s">
        <v>148</v>
      </c>
      <c r="AU161" s="227" t="s">
        <v>86</v>
      </c>
      <c r="AY161" s="20" t="s">
        <v>146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20" t="s">
        <v>80</v>
      </c>
      <c r="BK161" s="228">
        <f>ROUND(I161*H161,2)</f>
        <v>0</v>
      </c>
      <c r="BL161" s="20" t="s">
        <v>153</v>
      </c>
      <c r="BM161" s="227" t="s">
        <v>1367</v>
      </c>
    </row>
    <row r="162" s="2" customFormat="1">
      <c r="A162" s="41"/>
      <c r="B162" s="42"/>
      <c r="C162" s="43"/>
      <c r="D162" s="229" t="s">
        <v>154</v>
      </c>
      <c r="E162" s="43"/>
      <c r="F162" s="230" t="s">
        <v>1368</v>
      </c>
      <c r="G162" s="43"/>
      <c r="H162" s="43"/>
      <c r="I162" s="231"/>
      <c r="J162" s="43"/>
      <c r="K162" s="43"/>
      <c r="L162" s="47"/>
      <c r="M162" s="232"/>
      <c r="N162" s="233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154</v>
      </c>
      <c r="AU162" s="20" t="s">
        <v>86</v>
      </c>
    </row>
    <row r="163" s="2" customFormat="1" ht="24.15" customHeight="1">
      <c r="A163" s="41"/>
      <c r="B163" s="42"/>
      <c r="C163" s="279" t="s">
        <v>7</v>
      </c>
      <c r="D163" s="279" t="s">
        <v>325</v>
      </c>
      <c r="E163" s="280" t="s">
        <v>1369</v>
      </c>
      <c r="F163" s="281" t="s">
        <v>1370</v>
      </c>
      <c r="G163" s="282" t="s">
        <v>496</v>
      </c>
      <c r="H163" s="283">
        <v>2</v>
      </c>
      <c r="I163" s="284"/>
      <c r="J163" s="285">
        <f>ROUND(I163*H163,2)</f>
        <v>0</v>
      </c>
      <c r="K163" s="281" t="s">
        <v>19</v>
      </c>
      <c r="L163" s="286"/>
      <c r="M163" s="287" t="s">
        <v>19</v>
      </c>
      <c r="N163" s="288" t="s">
        <v>44</v>
      </c>
      <c r="O163" s="87"/>
      <c r="P163" s="225">
        <f>O163*H163</f>
        <v>0</v>
      </c>
      <c r="Q163" s="225">
        <v>0</v>
      </c>
      <c r="R163" s="225">
        <f>Q163*H163</f>
        <v>0</v>
      </c>
      <c r="S163" s="225">
        <v>0</v>
      </c>
      <c r="T163" s="226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27" t="s">
        <v>173</v>
      </c>
      <c r="AT163" s="227" t="s">
        <v>325</v>
      </c>
      <c r="AU163" s="227" t="s">
        <v>86</v>
      </c>
      <c r="AY163" s="20" t="s">
        <v>146</v>
      </c>
      <c r="BE163" s="228">
        <f>IF(N163="základní",J163,0)</f>
        <v>0</v>
      </c>
      <c r="BF163" s="228">
        <f>IF(N163="snížená",J163,0)</f>
        <v>0</v>
      </c>
      <c r="BG163" s="228">
        <f>IF(N163="zákl. přenesená",J163,0)</f>
        <v>0</v>
      </c>
      <c r="BH163" s="228">
        <f>IF(N163="sníž. přenesená",J163,0)</f>
        <v>0</v>
      </c>
      <c r="BI163" s="228">
        <f>IF(N163="nulová",J163,0)</f>
        <v>0</v>
      </c>
      <c r="BJ163" s="20" t="s">
        <v>80</v>
      </c>
      <c r="BK163" s="228">
        <f>ROUND(I163*H163,2)</f>
        <v>0</v>
      </c>
      <c r="BL163" s="20" t="s">
        <v>153</v>
      </c>
      <c r="BM163" s="227" t="s">
        <v>1371</v>
      </c>
    </row>
    <row r="164" s="2" customFormat="1">
      <c r="A164" s="41"/>
      <c r="B164" s="42"/>
      <c r="C164" s="43"/>
      <c r="D164" s="229" t="s">
        <v>154</v>
      </c>
      <c r="E164" s="43"/>
      <c r="F164" s="230" t="s">
        <v>1370</v>
      </c>
      <c r="G164" s="43"/>
      <c r="H164" s="43"/>
      <c r="I164" s="231"/>
      <c r="J164" s="43"/>
      <c r="K164" s="43"/>
      <c r="L164" s="47"/>
      <c r="M164" s="232"/>
      <c r="N164" s="233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154</v>
      </c>
      <c r="AU164" s="20" t="s">
        <v>86</v>
      </c>
    </row>
    <row r="165" s="2" customFormat="1" ht="24.15" customHeight="1">
      <c r="A165" s="41"/>
      <c r="B165" s="42"/>
      <c r="C165" s="279" t="s">
        <v>219</v>
      </c>
      <c r="D165" s="279" t="s">
        <v>325</v>
      </c>
      <c r="E165" s="280" t="s">
        <v>1372</v>
      </c>
      <c r="F165" s="281" t="s">
        <v>1373</v>
      </c>
      <c r="G165" s="282" t="s">
        <v>496</v>
      </c>
      <c r="H165" s="283">
        <v>1</v>
      </c>
      <c r="I165" s="284"/>
      <c r="J165" s="285">
        <f>ROUND(I165*H165,2)</f>
        <v>0</v>
      </c>
      <c r="K165" s="281" t="s">
        <v>19</v>
      </c>
      <c r="L165" s="286"/>
      <c r="M165" s="287" t="s">
        <v>19</v>
      </c>
      <c r="N165" s="288" t="s">
        <v>44</v>
      </c>
      <c r="O165" s="87"/>
      <c r="P165" s="225">
        <f>O165*H165</f>
        <v>0</v>
      </c>
      <c r="Q165" s="225">
        <v>0</v>
      </c>
      <c r="R165" s="225">
        <f>Q165*H165</f>
        <v>0</v>
      </c>
      <c r="S165" s="225">
        <v>0</v>
      </c>
      <c r="T165" s="226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27" t="s">
        <v>173</v>
      </c>
      <c r="AT165" s="227" t="s">
        <v>325</v>
      </c>
      <c r="AU165" s="227" t="s">
        <v>86</v>
      </c>
      <c r="AY165" s="20" t="s">
        <v>146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20" t="s">
        <v>80</v>
      </c>
      <c r="BK165" s="228">
        <f>ROUND(I165*H165,2)</f>
        <v>0</v>
      </c>
      <c r="BL165" s="20" t="s">
        <v>153</v>
      </c>
      <c r="BM165" s="227" t="s">
        <v>1374</v>
      </c>
    </row>
    <row r="166" s="2" customFormat="1">
      <c r="A166" s="41"/>
      <c r="B166" s="42"/>
      <c r="C166" s="43"/>
      <c r="D166" s="229" t="s">
        <v>154</v>
      </c>
      <c r="E166" s="43"/>
      <c r="F166" s="230" t="s">
        <v>1373</v>
      </c>
      <c r="G166" s="43"/>
      <c r="H166" s="43"/>
      <c r="I166" s="231"/>
      <c r="J166" s="43"/>
      <c r="K166" s="43"/>
      <c r="L166" s="47"/>
      <c r="M166" s="232"/>
      <c r="N166" s="233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154</v>
      </c>
      <c r="AU166" s="20" t="s">
        <v>86</v>
      </c>
    </row>
    <row r="167" s="2" customFormat="1" ht="24.15" customHeight="1">
      <c r="A167" s="41"/>
      <c r="B167" s="42"/>
      <c r="C167" s="279" t="s">
        <v>306</v>
      </c>
      <c r="D167" s="279" t="s">
        <v>325</v>
      </c>
      <c r="E167" s="280" t="s">
        <v>1375</v>
      </c>
      <c r="F167" s="281" t="s">
        <v>1376</v>
      </c>
      <c r="G167" s="282" t="s">
        <v>496</v>
      </c>
      <c r="H167" s="283">
        <v>1</v>
      </c>
      <c r="I167" s="284"/>
      <c r="J167" s="285">
        <f>ROUND(I167*H167,2)</f>
        <v>0</v>
      </c>
      <c r="K167" s="281" t="s">
        <v>19</v>
      </c>
      <c r="L167" s="286"/>
      <c r="M167" s="287" t="s">
        <v>19</v>
      </c>
      <c r="N167" s="288" t="s">
        <v>44</v>
      </c>
      <c r="O167" s="87"/>
      <c r="P167" s="225">
        <f>O167*H167</f>
        <v>0</v>
      </c>
      <c r="Q167" s="225">
        <v>0</v>
      </c>
      <c r="R167" s="225">
        <f>Q167*H167</f>
        <v>0</v>
      </c>
      <c r="S167" s="225">
        <v>0</v>
      </c>
      <c r="T167" s="226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27" t="s">
        <v>173</v>
      </c>
      <c r="AT167" s="227" t="s">
        <v>325</v>
      </c>
      <c r="AU167" s="227" t="s">
        <v>86</v>
      </c>
      <c r="AY167" s="20" t="s">
        <v>146</v>
      </c>
      <c r="BE167" s="228">
        <f>IF(N167="základní",J167,0)</f>
        <v>0</v>
      </c>
      <c r="BF167" s="228">
        <f>IF(N167="snížená",J167,0)</f>
        <v>0</v>
      </c>
      <c r="BG167" s="228">
        <f>IF(N167="zákl. přenesená",J167,0)</f>
        <v>0</v>
      </c>
      <c r="BH167" s="228">
        <f>IF(N167="sníž. přenesená",J167,0)</f>
        <v>0</v>
      </c>
      <c r="BI167" s="228">
        <f>IF(N167="nulová",J167,0)</f>
        <v>0</v>
      </c>
      <c r="BJ167" s="20" t="s">
        <v>80</v>
      </c>
      <c r="BK167" s="228">
        <f>ROUND(I167*H167,2)</f>
        <v>0</v>
      </c>
      <c r="BL167" s="20" t="s">
        <v>153</v>
      </c>
      <c r="BM167" s="227" t="s">
        <v>1377</v>
      </c>
    </row>
    <row r="168" s="2" customFormat="1">
      <c r="A168" s="41"/>
      <c r="B168" s="42"/>
      <c r="C168" s="43"/>
      <c r="D168" s="229" t="s">
        <v>154</v>
      </c>
      <c r="E168" s="43"/>
      <c r="F168" s="230" t="s">
        <v>1376</v>
      </c>
      <c r="G168" s="43"/>
      <c r="H168" s="43"/>
      <c r="I168" s="231"/>
      <c r="J168" s="43"/>
      <c r="K168" s="43"/>
      <c r="L168" s="47"/>
      <c r="M168" s="232"/>
      <c r="N168" s="233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154</v>
      </c>
      <c r="AU168" s="20" t="s">
        <v>86</v>
      </c>
    </row>
    <row r="169" s="2" customFormat="1" ht="24.15" customHeight="1">
      <c r="A169" s="41"/>
      <c r="B169" s="42"/>
      <c r="C169" s="279" t="s">
        <v>226</v>
      </c>
      <c r="D169" s="279" t="s">
        <v>325</v>
      </c>
      <c r="E169" s="280" t="s">
        <v>1378</v>
      </c>
      <c r="F169" s="281" t="s">
        <v>1379</v>
      </c>
      <c r="G169" s="282" t="s">
        <v>496</v>
      </c>
      <c r="H169" s="283">
        <v>4</v>
      </c>
      <c r="I169" s="284"/>
      <c r="J169" s="285">
        <f>ROUND(I169*H169,2)</f>
        <v>0</v>
      </c>
      <c r="K169" s="281" t="s">
        <v>19</v>
      </c>
      <c r="L169" s="286"/>
      <c r="M169" s="287" t="s">
        <v>19</v>
      </c>
      <c r="N169" s="288" t="s">
        <v>44</v>
      </c>
      <c r="O169" s="87"/>
      <c r="P169" s="225">
        <f>O169*H169</f>
        <v>0</v>
      </c>
      <c r="Q169" s="225">
        <v>0</v>
      </c>
      <c r="R169" s="225">
        <f>Q169*H169</f>
        <v>0</v>
      </c>
      <c r="S169" s="225">
        <v>0</v>
      </c>
      <c r="T169" s="226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7" t="s">
        <v>173</v>
      </c>
      <c r="AT169" s="227" t="s">
        <v>325</v>
      </c>
      <c r="AU169" s="227" t="s">
        <v>86</v>
      </c>
      <c r="AY169" s="20" t="s">
        <v>146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20" t="s">
        <v>80</v>
      </c>
      <c r="BK169" s="228">
        <f>ROUND(I169*H169,2)</f>
        <v>0</v>
      </c>
      <c r="BL169" s="20" t="s">
        <v>153</v>
      </c>
      <c r="BM169" s="227" t="s">
        <v>1380</v>
      </c>
    </row>
    <row r="170" s="2" customFormat="1">
      <c r="A170" s="41"/>
      <c r="B170" s="42"/>
      <c r="C170" s="43"/>
      <c r="D170" s="229" t="s">
        <v>154</v>
      </c>
      <c r="E170" s="43"/>
      <c r="F170" s="230" t="s">
        <v>1379</v>
      </c>
      <c r="G170" s="43"/>
      <c r="H170" s="43"/>
      <c r="I170" s="231"/>
      <c r="J170" s="43"/>
      <c r="K170" s="43"/>
      <c r="L170" s="47"/>
      <c r="M170" s="232"/>
      <c r="N170" s="233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154</v>
      </c>
      <c r="AU170" s="20" t="s">
        <v>86</v>
      </c>
    </row>
    <row r="171" s="2" customFormat="1" ht="24.15" customHeight="1">
      <c r="A171" s="41"/>
      <c r="B171" s="42"/>
      <c r="C171" s="279" t="s">
        <v>318</v>
      </c>
      <c r="D171" s="279" t="s">
        <v>325</v>
      </c>
      <c r="E171" s="280" t="s">
        <v>1381</v>
      </c>
      <c r="F171" s="281" t="s">
        <v>1382</v>
      </c>
      <c r="G171" s="282" t="s">
        <v>496</v>
      </c>
      <c r="H171" s="283">
        <v>4</v>
      </c>
      <c r="I171" s="284"/>
      <c r="J171" s="285">
        <f>ROUND(I171*H171,2)</f>
        <v>0</v>
      </c>
      <c r="K171" s="281" t="s">
        <v>19</v>
      </c>
      <c r="L171" s="286"/>
      <c r="M171" s="287" t="s">
        <v>19</v>
      </c>
      <c r="N171" s="288" t="s">
        <v>44</v>
      </c>
      <c r="O171" s="87"/>
      <c r="P171" s="225">
        <f>O171*H171</f>
        <v>0</v>
      </c>
      <c r="Q171" s="225">
        <v>0</v>
      </c>
      <c r="R171" s="225">
        <f>Q171*H171</f>
        <v>0</v>
      </c>
      <c r="S171" s="225">
        <v>0</v>
      </c>
      <c r="T171" s="226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27" t="s">
        <v>173</v>
      </c>
      <c r="AT171" s="227" t="s">
        <v>325</v>
      </c>
      <c r="AU171" s="227" t="s">
        <v>86</v>
      </c>
      <c r="AY171" s="20" t="s">
        <v>146</v>
      </c>
      <c r="BE171" s="228">
        <f>IF(N171="základní",J171,0)</f>
        <v>0</v>
      </c>
      <c r="BF171" s="228">
        <f>IF(N171="snížená",J171,0)</f>
        <v>0</v>
      </c>
      <c r="BG171" s="228">
        <f>IF(N171="zákl. přenesená",J171,0)</f>
        <v>0</v>
      </c>
      <c r="BH171" s="228">
        <f>IF(N171="sníž. přenesená",J171,0)</f>
        <v>0</v>
      </c>
      <c r="BI171" s="228">
        <f>IF(N171="nulová",J171,0)</f>
        <v>0</v>
      </c>
      <c r="BJ171" s="20" t="s">
        <v>80</v>
      </c>
      <c r="BK171" s="228">
        <f>ROUND(I171*H171,2)</f>
        <v>0</v>
      </c>
      <c r="BL171" s="20" t="s">
        <v>153</v>
      </c>
      <c r="BM171" s="227" t="s">
        <v>1383</v>
      </c>
    </row>
    <row r="172" s="2" customFormat="1">
      <c r="A172" s="41"/>
      <c r="B172" s="42"/>
      <c r="C172" s="43"/>
      <c r="D172" s="229" t="s">
        <v>154</v>
      </c>
      <c r="E172" s="43"/>
      <c r="F172" s="230" t="s">
        <v>1382</v>
      </c>
      <c r="G172" s="43"/>
      <c r="H172" s="43"/>
      <c r="I172" s="231"/>
      <c r="J172" s="43"/>
      <c r="K172" s="43"/>
      <c r="L172" s="47"/>
      <c r="M172" s="232"/>
      <c r="N172" s="233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154</v>
      </c>
      <c r="AU172" s="20" t="s">
        <v>86</v>
      </c>
    </row>
    <row r="173" s="2" customFormat="1" ht="24.15" customHeight="1">
      <c r="A173" s="41"/>
      <c r="B173" s="42"/>
      <c r="C173" s="279" t="s">
        <v>234</v>
      </c>
      <c r="D173" s="279" t="s">
        <v>325</v>
      </c>
      <c r="E173" s="280" t="s">
        <v>1384</v>
      </c>
      <c r="F173" s="281" t="s">
        <v>1385</v>
      </c>
      <c r="G173" s="282" t="s">
        <v>496</v>
      </c>
      <c r="H173" s="283">
        <v>1</v>
      </c>
      <c r="I173" s="284"/>
      <c r="J173" s="285">
        <f>ROUND(I173*H173,2)</f>
        <v>0</v>
      </c>
      <c r="K173" s="281" t="s">
        <v>19</v>
      </c>
      <c r="L173" s="286"/>
      <c r="M173" s="287" t="s">
        <v>19</v>
      </c>
      <c r="N173" s="288" t="s">
        <v>44</v>
      </c>
      <c r="O173" s="87"/>
      <c r="P173" s="225">
        <f>O173*H173</f>
        <v>0</v>
      </c>
      <c r="Q173" s="225">
        <v>0</v>
      </c>
      <c r="R173" s="225">
        <f>Q173*H173</f>
        <v>0</v>
      </c>
      <c r="S173" s="225">
        <v>0</v>
      </c>
      <c r="T173" s="226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27" t="s">
        <v>173</v>
      </c>
      <c r="AT173" s="227" t="s">
        <v>325</v>
      </c>
      <c r="AU173" s="227" t="s">
        <v>86</v>
      </c>
      <c r="AY173" s="20" t="s">
        <v>146</v>
      </c>
      <c r="BE173" s="228">
        <f>IF(N173="základní",J173,0)</f>
        <v>0</v>
      </c>
      <c r="BF173" s="228">
        <f>IF(N173="snížená",J173,0)</f>
        <v>0</v>
      </c>
      <c r="BG173" s="228">
        <f>IF(N173="zákl. přenesená",J173,0)</f>
        <v>0</v>
      </c>
      <c r="BH173" s="228">
        <f>IF(N173="sníž. přenesená",J173,0)</f>
        <v>0</v>
      </c>
      <c r="BI173" s="228">
        <f>IF(N173="nulová",J173,0)</f>
        <v>0</v>
      </c>
      <c r="BJ173" s="20" t="s">
        <v>80</v>
      </c>
      <c r="BK173" s="228">
        <f>ROUND(I173*H173,2)</f>
        <v>0</v>
      </c>
      <c r="BL173" s="20" t="s">
        <v>153</v>
      </c>
      <c r="BM173" s="227" t="s">
        <v>1386</v>
      </c>
    </row>
    <row r="174" s="2" customFormat="1">
      <c r="A174" s="41"/>
      <c r="B174" s="42"/>
      <c r="C174" s="43"/>
      <c r="D174" s="229" t="s">
        <v>154</v>
      </c>
      <c r="E174" s="43"/>
      <c r="F174" s="230" t="s">
        <v>1385</v>
      </c>
      <c r="G174" s="43"/>
      <c r="H174" s="43"/>
      <c r="I174" s="231"/>
      <c r="J174" s="43"/>
      <c r="K174" s="43"/>
      <c r="L174" s="47"/>
      <c r="M174" s="232"/>
      <c r="N174" s="233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154</v>
      </c>
      <c r="AU174" s="20" t="s">
        <v>86</v>
      </c>
    </row>
    <row r="175" s="2" customFormat="1" ht="24.15" customHeight="1">
      <c r="A175" s="41"/>
      <c r="B175" s="42"/>
      <c r="C175" s="279" t="s">
        <v>335</v>
      </c>
      <c r="D175" s="279" t="s">
        <v>325</v>
      </c>
      <c r="E175" s="280" t="s">
        <v>1387</v>
      </c>
      <c r="F175" s="281" t="s">
        <v>1388</v>
      </c>
      <c r="G175" s="282" t="s">
        <v>496</v>
      </c>
      <c r="H175" s="283">
        <v>14</v>
      </c>
      <c r="I175" s="284"/>
      <c r="J175" s="285">
        <f>ROUND(I175*H175,2)</f>
        <v>0</v>
      </c>
      <c r="K175" s="281" t="s">
        <v>19</v>
      </c>
      <c r="L175" s="286"/>
      <c r="M175" s="287" t="s">
        <v>19</v>
      </c>
      <c r="N175" s="288" t="s">
        <v>44</v>
      </c>
      <c r="O175" s="87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7" t="s">
        <v>173</v>
      </c>
      <c r="AT175" s="227" t="s">
        <v>325</v>
      </c>
      <c r="AU175" s="227" t="s">
        <v>86</v>
      </c>
      <c r="AY175" s="20" t="s">
        <v>146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20" t="s">
        <v>80</v>
      </c>
      <c r="BK175" s="228">
        <f>ROUND(I175*H175,2)</f>
        <v>0</v>
      </c>
      <c r="BL175" s="20" t="s">
        <v>153</v>
      </c>
      <c r="BM175" s="227" t="s">
        <v>1389</v>
      </c>
    </row>
    <row r="176" s="2" customFormat="1">
      <c r="A176" s="41"/>
      <c r="B176" s="42"/>
      <c r="C176" s="43"/>
      <c r="D176" s="229" t="s">
        <v>154</v>
      </c>
      <c r="E176" s="43"/>
      <c r="F176" s="230" t="s">
        <v>1388</v>
      </c>
      <c r="G176" s="43"/>
      <c r="H176" s="43"/>
      <c r="I176" s="231"/>
      <c r="J176" s="43"/>
      <c r="K176" s="43"/>
      <c r="L176" s="47"/>
      <c r="M176" s="232"/>
      <c r="N176" s="233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154</v>
      </c>
      <c r="AU176" s="20" t="s">
        <v>86</v>
      </c>
    </row>
    <row r="177" s="2" customFormat="1" ht="24.15" customHeight="1">
      <c r="A177" s="41"/>
      <c r="B177" s="42"/>
      <c r="C177" s="279" t="s">
        <v>240</v>
      </c>
      <c r="D177" s="279" t="s">
        <v>325</v>
      </c>
      <c r="E177" s="280" t="s">
        <v>1390</v>
      </c>
      <c r="F177" s="281" t="s">
        <v>1391</v>
      </c>
      <c r="G177" s="282" t="s">
        <v>496</v>
      </c>
      <c r="H177" s="283">
        <v>1</v>
      </c>
      <c r="I177" s="284"/>
      <c r="J177" s="285">
        <f>ROUND(I177*H177,2)</f>
        <v>0</v>
      </c>
      <c r="K177" s="281" t="s">
        <v>19</v>
      </c>
      <c r="L177" s="286"/>
      <c r="M177" s="287" t="s">
        <v>19</v>
      </c>
      <c r="N177" s="288" t="s">
        <v>44</v>
      </c>
      <c r="O177" s="87"/>
      <c r="P177" s="225">
        <f>O177*H177</f>
        <v>0</v>
      </c>
      <c r="Q177" s="225">
        <v>0</v>
      </c>
      <c r="R177" s="225">
        <f>Q177*H177</f>
        <v>0</v>
      </c>
      <c r="S177" s="225">
        <v>0</v>
      </c>
      <c r="T177" s="226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27" t="s">
        <v>173</v>
      </c>
      <c r="AT177" s="227" t="s">
        <v>325</v>
      </c>
      <c r="AU177" s="227" t="s">
        <v>86</v>
      </c>
      <c r="AY177" s="20" t="s">
        <v>146</v>
      </c>
      <c r="BE177" s="228">
        <f>IF(N177="základní",J177,0)</f>
        <v>0</v>
      </c>
      <c r="BF177" s="228">
        <f>IF(N177="snížená",J177,0)</f>
        <v>0</v>
      </c>
      <c r="BG177" s="228">
        <f>IF(N177="zákl. přenesená",J177,0)</f>
        <v>0</v>
      </c>
      <c r="BH177" s="228">
        <f>IF(N177="sníž. přenesená",J177,0)</f>
        <v>0</v>
      </c>
      <c r="BI177" s="228">
        <f>IF(N177="nulová",J177,0)</f>
        <v>0</v>
      </c>
      <c r="BJ177" s="20" t="s">
        <v>80</v>
      </c>
      <c r="BK177" s="228">
        <f>ROUND(I177*H177,2)</f>
        <v>0</v>
      </c>
      <c r="BL177" s="20" t="s">
        <v>153</v>
      </c>
      <c r="BM177" s="227" t="s">
        <v>1392</v>
      </c>
    </row>
    <row r="178" s="2" customFormat="1">
      <c r="A178" s="41"/>
      <c r="B178" s="42"/>
      <c r="C178" s="43"/>
      <c r="D178" s="229" t="s">
        <v>154</v>
      </c>
      <c r="E178" s="43"/>
      <c r="F178" s="230" t="s">
        <v>1391</v>
      </c>
      <c r="G178" s="43"/>
      <c r="H178" s="43"/>
      <c r="I178" s="231"/>
      <c r="J178" s="43"/>
      <c r="K178" s="43"/>
      <c r="L178" s="47"/>
      <c r="M178" s="232"/>
      <c r="N178" s="233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154</v>
      </c>
      <c r="AU178" s="20" t="s">
        <v>86</v>
      </c>
    </row>
    <row r="179" s="2" customFormat="1" ht="24.15" customHeight="1">
      <c r="A179" s="41"/>
      <c r="B179" s="42"/>
      <c r="C179" s="216" t="s">
        <v>352</v>
      </c>
      <c r="D179" s="216" t="s">
        <v>148</v>
      </c>
      <c r="E179" s="217" t="s">
        <v>1393</v>
      </c>
      <c r="F179" s="218" t="s">
        <v>1394</v>
      </c>
      <c r="G179" s="219" t="s">
        <v>496</v>
      </c>
      <c r="H179" s="220">
        <v>4</v>
      </c>
      <c r="I179" s="221"/>
      <c r="J179" s="222">
        <f>ROUND(I179*H179,2)</f>
        <v>0</v>
      </c>
      <c r="K179" s="218" t="s">
        <v>19</v>
      </c>
      <c r="L179" s="47"/>
      <c r="M179" s="223" t="s">
        <v>19</v>
      </c>
      <c r="N179" s="224" t="s">
        <v>44</v>
      </c>
      <c r="O179" s="87"/>
      <c r="P179" s="225">
        <f>O179*H179</f>
        <v>0</v>
      </c>
      <c r="Q179" s="225">
        <v>0</v>
      </c>
      <c r="R179" s="225">
        <f>Q179*H179</f>
        <v>0</v>
      </c>
      <c r="S179" s="225">
        <v>0</v>
      </c>
      <c r="T179" s="226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7" t="s">
        <v>153</v>
      </c>
      <c r="AT179" s="227" t="s">
        <v>148</v>
      </c>
      <c r="AU179" s="227" t="s">
        <v>86</v>
      </c>
      <c r="AY179" s="20" t="s">
        <v>146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20" t="s">
        <v>80</v>
      </c>
      <c r="BK179" s="228">
        <f>ROUND(I179*H179,2)</f>
        <v>0</v>
      </c>
      <c r="BL179" s="20" t="s">
        <v>153</v>
      </c>
      <c r="BM179" s="227" t="s">
        <v>1395</v>
      </c>
    </row>
    <row r="180" s="2" customFormat="1">
      <c r="A180" s="41"/>
      <c r="B180" s="42"/>
      <c r="C180" s="43"/>
      <c r="D180" s="229" t="s">
        <v>154</v>
      </c>
      <c r="E180" s="43"/>
      <c r="F180" s="230" t="s">
        <v>1396</v>
      </c>
      <c r="G180" s="43"/>
      <c r="H180" s="43"/>
      <c r="I180" s="231"/>
      <c r="J180" s="43"/>
      <c r="K180" s="43"/>
      <c r="L180" s="47"/>
      <c r="M180" s="232"/>
      <c r="N180" s="233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154</v>
      </c>
      <c r="AU180" s="20" t="s">
        <v>86</v>
      </c>
    </row>
    <row r="181" s="2" customFormat="1" ht="24.15" customHeight="1">
      <c r="A181" s="41"/>
      <c r="B181" s="42"/>
      <c r="C181" s="279" t="s">
        <v>252</v>
      </c>
      <c r="D181" s="279" t="s">
        <v>325</v>
      </c>
      <c r="E181" s="280" t="s">
        <v>1397</v>
      </c>
      <c r="F181" s="281" t="s">
        <v>1398</v>
      </c>
      <c r="G181" s="282" t="s">
        <v>496</v>
      </c>
      <c r="H181" s="283">
        <v>4</v>
      </c>
      <c r="I181" s="284"/>
      <c r="J181" s="285">
        <f>ROUND(I181*H181,2)</f>
        <v>0</v>
      </c>
      <c r="K181" s="281" t="s">
        <v>19</v>
      </c>
      <c r="L181" s="286"/>
      <c r="M181" s="287" t="s">
        <v>19</v>
      </c>
      <c r="N181" s="288" t="s">
        <v>44</v>
      </c>
      <c r="O181" s="87"/>
      <c r="P181" s="225">
        <f>O181*H181</f>
        <v>0</v>
      </c>
      <c r="Q181" s="225">
        <v>0</v>
      </c>
      <c r="R181" s="225">
        <f>Q181*H181</f>
        <v>0</v>
      </c>
      <c r="S181" s="225">
        <v>0</v>
      </c>
      <c r="T181" s="226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27" t="s">
        <v>173</v>
      </c>
      <c r="AT181" s="227" t="s">
        <v>325</v>
      </c>
      <c r="AU181" s="227" t="s">
        <v>86</v>
      </c>
      <c r="AY181" s="20" t="s">
        <v>146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20" t="s">
        <v>80</v>
      </c>
      <c r="BK181" s="228">
        <f>ROUND(I181*H181,2)</f>
        <v>0</v>
      </c>
      <c r="BL181" s="20" t="s">
        <v>153</v>
      </c>
      <c r="BM181" s="227" t="s">
        <v>1399</v>
      </c>
    </row>
    <row r="182" s="2" customFormat="1">
      <c r="A182" s="41"/>
      <c r="B182" s="42"/>
      <c r="C182" s="43"/>
      <c r="D182" s="229" t="s">
        <v>154</v>
      </c>
      <c r="E182" s="43"/>
      <c r="F182" s="230" t="s">
        <v>1398</v>
      </c>
      <c r="G182" s="43"/>
      <c r="H182" s="43"/>
      <c r="I182" s="231"/>
      <c r="J182" s="43"/>
      <c r="K182" s="43"/>
      <c r="L182" s="47"/>
      <c r="M182" s="232"/>
      <c r="N182" s="233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154</v>
      </c>
      <c r="AU182" s="20" t="s">
        <v>86</v>
      </c>
    </row>
    <row r="183" s="2" customFormat="1" ht="24.15" customHeight="1">
      <c r="A183" s="41"/>
      <c r="B183" s="42"/>
      <c r="C183" s="216" t="s">
        <v>367</v>
      </c>
      <c r="D183" s="216" t="s">
        <v>148</v>
      </c>
      <c r="E183" s="217" t="s">
        <v>1157</v>
      </c>
      <c r="F183" s="218" t="s">
        <v>1158</v>
      </c>
      <c r="G183" s="219" t="s">
        <v>496</v>
      </c>
      <c r="H183" s="220">
        <v>2</v>
      </c>
      <c r="I183" s="221"/>
      <c r="J183" s="222">
        <f>ROUND(I183*H183,2)</f>
        <v>0</v>
      </c>
      <c r="K183" s="218" t="s">
        <v>19</v>
      </c>
      <c r="L183" s="47"/>
      <c r="M183" s="223" t="s">
        <v>19</v>
      </c>
      <c r="N183" s="224" t="s">
        <v>44</v>
      </c>
      <c r="O183" s="87"/>
      <c r="P183" s="225">
        <f>O183*H183</f>
        <v>0</v>
      </c>
      <c r="Q183" s="225">
        <v>0</v>
      </c>
      <c r="R183" s="225">
        <f>Q183*H183</f>
        <v>0</v>
      </c>
      <c r="S183" s="225">
        <v>0</v>
      </c>
      <c r="T183" s="226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27" t="s">
        <v>153</v>
      </c>
      <c r="AT183" s="227" t="s">
        <v>148</v>
      </c>
      <c r="AU183" s="227" t="s">
        <v>86</v>
      </c>
      <c r="AY183" s="20" t="s">
        <v>146</v>
      </c>
      <c r="BE183" s="228">
        <f>IF(N183="základní",J183,0)</f>
        <v>0</v>
      </c>
      <c r="BF183" s="228">
        <f>IF(N183="snížená",J183,0)</f>
        <v>0</v>
      </c>
      <c r="BG183" s="228">
        <f>IF(N183="zákl. přenesená",J183,0)</f>
        <v>0</v>
      </c>
      <c r="BH183" s="228">
        <f>IF(N183="sníž. přenesená",J183,0)</f>
        <v>0</v>
      </c>
      <c r="BI183" s="228">
        <f>IF(N183="nulová",J183,0)</f>
        <v>0</v>
      </c>
      <c r="BJ183" s="20" t="s">
        <v>80</v>
      </c>
      <c r="BK183" s="228">
        <f>ROUND(I183*H183,2)</f>
        <v>0</v>
      </c>
      <c r="BL183" s="20" t="s">
        <v>153</v>
      </c>
      <c r="BM183" s="227" t="s">
        <v>1400</v>
      </c>
    </row>
    <row r="184" s="2" customFormat="1">
      <c r="A184" s="41"/>
      <c r="B184" s="42"/>
      <c r="C184" s="43"/>
      <c r="D184" s="229" t="s">
        <v>154</v>
      </c>
      <c r="E184" s="43"/>
      <c r="F184" s="230" t="s">
        <v>1160</v>
      </c>
      <c r="G184" s="43"/>
      <c r="H184" s="43"/>
      <c r="I184" s="231"/>
      <c r="J184" s="43"/>
      <c r="K184" s="43"/>
      <c r="L184" s="47"/>
      <c r="M184" s="232"/>
      <c r="N184" s="233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154</v>
      </c>
      <c r="AU184" s="20" t="s">
        <v>86</v>
      </c>
    </row>
    <row r="185" s="2" customFormat="1" ht="24.15" customHeight="1">
      <c r="A185" s="41"/>
      <c r="B185" s="42"/>
      <c r="C185" s="279" t="s">
        <v>260</v>
      </c>
      <c r="D185" s="279" t="s">
        <v>325</v>
      </c>
      <c r="E185" s="280" t="s">
        <v>1401</v>
      </c>
      <c r="F185" s="281" t="s">
        <v>1402</v>
      </c>
      <c r="G185" s="282" t="s">
        <v>496</v>
      </c>
      <c r="H185" s="283">
        <v>1</v>
      </c>
      <c r="I185" s="284"/>
      <c r="J185" s="285">
        <f>ROUND(I185*H185,2)</f>
        <v>0</v>
      </c>
      <c r="K185" s="281" t="s">
        <v>19</v>
      </c>
      <c r="L185" s="286"/>
      <c r="M185" s="287" t="s">
        <v>19</v>
      </c>
      <c r="N185" s="288" t="s">
        <v>44</v>
      </c>
      <c r="O185" s="87"/>
      <c r="P185" s="225">
        <f>O185*H185</f>
        <v>0</v>
      </c>
      <c r="Q185" s="225">
        <v>0</v>
      </c>
      <c r="R185" s="225">
        <f>Q185*H185</f>
        <v>0</v>
      </c>
      <c r="S185" s="225">
        <v>0</v>
      </c>
      <c r="T185" s="226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27" t="s">
        <v>173</v>
      </c>
      <c r="AT185" s="227" t="s">
        <v>325</v>
      </c>
      <c r="AU185" s="227" t="s">
        <v>86</v>
      </c>
      <c r="AY185" s="20" t="s">
        <v>146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20" t="s">
        <v>80</v>
      </c>
      <c r="BK185" s="228">
        <f>ROUND(I185*H185,2)</f>
        <v>0</v>
      </c>
      <c r="BL185" s="20" t="s">
        <v>153</v>
      </c>
      <c r="BM185" s="227" t="s">
        <v>1403</v>
      </c>
    </row>
    <row r="186" s="2" customFormat="1">
      <c r="A186" s="41"/>
      <c r="B186" s="42"/>
      <c r="C186" s="43"/>
      <c r="D186" s="229" t="s">
        <v>154</v>
      </c>
      <c r="E186" s="43"/>
      <c r="F186" s="230" t="s">
        <v>1402</v>
      </c>
      <c r="G186" s="43"/>
      <c r="H186" s="43"/>
      <c r="I186" s="231"/>
      <c r="J186" s="43"/>
      <c r="K186" s="43"/>
      <c r="L186" s="47"/>
      <c r="M186" s="232"/>
      <c r="N186" s="233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154</v>
      </c>
      <c r="AU186" s="20" t="s">
        <v>86</v>
      </c>
    </row>
    <row r="187" s="2" customFormat="1" ht="24.15" customHeight="1">
      <c r="A187" s="41"/>
      <c r="B187" s="42"/>
      <c r="C187" s="279" t="s">
        <v>377</v>
      </c>
      <c r="D187" s="279" t="s">
        <v>325</v>
      </c>
      <c r="E187" s="280" t="s">
        <v>1404</v>
      </c>
      <c r="F187" s="281" t="s">
        <v>1405</v>
      </c>
      <c r="G187" s="282" t="s">
        <v>496</v>
      </c>
      <c r="H187" s="283">
        <v>1</v>
      </c>
      <c r="I187" s="284"/>
      <c r="J187" s="285">
        <f>ROUND(I187*H187,2)</f>
        <v>0</v>
      </c>
      <c r="K187" s="281" t="s">
        <v>19</v>
      </c>
      <c r="L187" s="286"/>
      <c r="M187" s="287" t="s">
        <v>19</v>
      </c>
      <c r="N187" s="288" t="s">
        <v>44</v>
      </c>
      <c r="O187" s="87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27" t="s">
        <v>173</v>
      </c>
      <c r="AT187" s="227" t="s">
        <v>325</v>
      </c>
      <c r="AU187" s="227" t="s">
        <v>86</v>
      </c>
      <c r="AY187" s="20" t="s">
        <v>146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20" t="s">
        <v>80</v>
      </c>
      <c r="BK187" s="228">
        <f>ROUND(I187*H187,2)</f>
        <v>0</v>
      </c>
      <c r="BL187" s="20" t="s">
        <v>153</v>
      </c>
      <c r="BM187" s="227" t="s">
        <v>1406</v>
      </c>
    </row>
    <row r="188" s="2" customFormat="1">
      <c r="A188" s="41"/>
      <c r="B188" s="42"/>
      <c r="C188" s="43"/>
      <c r="D188" s="229" t="s">
        <v>154</v>
      </c>
      <c r="E188" s="43"/>
      <c r="F188" s="230" t="s">
        <v>1405</v>
      </c>
      <c r="G188" s="43"/>
      <c r="H188" s="43"/>
      <c r="I188" s="231"/>
      <c r="J188" s="43"/>
      <c r="K188" s="43"/>
      <c r="L188" s="47"/>
      <c r="M188" s="232"/>
      <c r="N188" s="233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154</v>
      </c>
      <c r="AU188" s="20" t="s">
        <v>86</v>
      </c>
    </row>
    <row r="189" s="2" customFormat="1" ht="24.15" customHeight="1">
      <c r="A189" s="41"/>
      <c r="B189" s="42"/>
      <c r="C189" s="216" t="s">
        <v>266</v>
      </c>
      <c r="D189" s="216" t="s">
        <v>148</v>
      </c>
      <c r="E189" s="217" t="s">
        <v>1171</v>
      </c>
      <c r="F189" s="218" t="s">
        <v>1172</v>
      </c>
      <c r="G189" s="219" t="s">
        <v>496</v>
      </c>
      <c r="H189" s="220">
        <v>2</v>
      </c>
      <c r="I189" s="221"/>
      <c r="J189" s="222">
        <f>ROUND(I189*H189,2)</f>
        <v>0</v>
      </c>
      <c r="K189" s="218" t="s">
        <v>19</v>
      </c>
      <c r="L189" s="47"/>
      <c r="M189" s="223" t="s">
        <v>19</v>
      </c>
      <c r="N189" s="224" t="s">
        <v>44</v>
      </c>
      <c r="O189" s="87"/>
      <c r="P189" s="225">
        <f>O189*H189</f>
        <v>0</v>
      </c>
      <c r="Q189" s="225">
        <v>0</v>
      </c>
      <c r="R189" s="225">
        <f>Q189*H189</f>
        <v>0</v>
      </c>
      <c r="S189" s="225">
        <v>0</v>
      </c>
      <c r="T189" s="226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27" t="s">
        <v>153</v>
      </c>
      <c r="AT189" s="227" t="s">
        <v>148</v>
      </c>
      <c r="AU189" s="227" t="s">
        <v>86</v>
      </c>
      <c r="AY189" s="20" t="s">
        <v>146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20" t="s">
        <v>80</v>
      </c>
      <c r="BK189" s="228">
        <f>ROUND(I189*H189,2)</f>
        <v>0</v>
      </c>
      <c r="BL189" s="20" t="s">
        <v>153</v>
      </c>
      <c r="BM189" s="227" t="s">
        <v>1407</v>
      </c>
    </row>
    <row r="190" s="2" customFormat="1">
      <c r="A190" s="41"/>
      <c r="B190" s="42"/>
      <c r="C190" s="43"/>
      <c r="D190" s="229" t="s">
        <v>154</v>
      </c>
      <c r="E190" s="43"/>
      <c r="F190" s="230" t="s">
        <v>1174</v>
      </c>
      <c r="G190" s="43"/>
      <c r="H190" s="43"/>
      <c r="I190" s="231"/>
      <c r="J190" s="43"/>
      <c r="K190" s="43"/>
      <c r="L190" s="47"/>
      <c r="M190" s="232"/>
      <c r="N190" s="233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154</v>
      </c>
      <c r="AU190" s="20" t="s">
        <v>86</v>
      </c>
    </row>
    <row r="191" s="2" customFormat="1" ht="24.15" customHeight="1">
      <c r="A191" s="41"/>
      <c r="B191" s="42"/>
      <c r="C191" s="279" t="s">
        <v>388</v>
      </c>
      <c r="D191" s="279" t="s">
        <v>325</v>
      </c>
      <c r="E191" s="280" t="s">
        <v>1408</v>
      </c>
      <c r="F191" s="281" t="s">
        <v>1409</v>
      </c>
      <c r="G191" s="282" t="s">
        <v>496</v>
      </c>
      <c r="H191" s="283">
        <v>2</v>
      </c>
      <c r="I191" s="284"/>
      <c r="J191" s="285">
        <f>ROUND(I191*H191,2)</f>
        <v>0</v>
      </c>
      <c r="K191" s="281" t="s">
        <v>19</v>
      </c>
      <c r="L191" s="286"/>
      <c r="M191" s="287" t="s">
        <v>19</v>
      </c>
      <c r="N191" s="288" t="s">
        <v>44</v>
      </c>
      <c r="O191" s="87"/>
      <c r="P191" s="225">
        <f>O191*H191</f>
        <v>0</v>
      </c>
      <c r="Q191" s="225">
        <v>0</v>
      </c>
      <c r="R191" s="225">
        <f>Q191*H191</f>
        <v>0</v>
      </c>
      <c r="S191" s="225">
        <v>0</v>
      </c>
      <c r="T191" s="226">
        <f>S191*H191</f>
        <v>0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27" t="s">
        <v>173</v>
      </c>
      <c r="AT191" s="227" t="s">
        <v>325</v>
      </c>
      <c r="AU191" s="227" t="s">
        <v>86</v>
      </c>
      <c r="AY191" s="20" t="s">
        <v>146</v>
      </c>
      <c r="BE191" s="228">
        <f>IF(N191="základní",J191,0)</f>
        <v>0</v>
      </c>
      <c r="BF191" s="228">
        <f>IF(N191="snížená",J191,0)</f>
        <v>0</v>
      </c>
      <c r="BG191" s="228">
        <f>IF(N191="zákl. přenesená",J191,0)</f>
        <v>0</v>
      </c>
      <c r="BH191" s="228">
        <f>IF(N191="sníž. přenesená",J191,0)</f>
        <v>0</v>
      </c>
      <c r="BI191" s="228">
        <f>IF(N191="nulová",J191,0)</f>
        <v>0</v>
      </c>
      <c r="BJ191" s="20" t="s">
        <v>80</v>
      </c>
      <c r="BK191" s="228">
        <f>ROUND(I191*H191,2)</f>
        <v>0</v>
      </c>
      <c r="BL191" s="20" t="s">
        <v>153</v>
      </c>
      <c r="BM191" s="227" t="s">
        <v>1410</v>
      </c>
    </row>
    <row r="192" s="2" customFormat="1">
      <c r="A192" s="41"/>
      <c r="B192" s="42"/>
      <c r="C192" s="43"/>
      <c r="D192" s="229" t="s">
        <v>154</v>
      </c>
      <c r="E192" s="43"/>
      <c r="F192" s="230" t="s">
        <v>1409</v>
      </c>
      <c r="G192" s="43"/>
      <c r="H192" s="43"/>
      <c r="I192" s="231"/>
      <c r="J192" s="43"/>
      <c r="K192" s="43"/>
      <c r="L192" s="47"/>
      <c r="M192" s="232"/>
      <c r="N192" s="233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154</v>
      </c>
      <c r="AU192" s="20" t="s">
        <v>86</v>
      </c>
    </row>
    <row r="193" s="2" customFormat="1" ht="24.15" customHeight="1">
      <c r="A193" s="41"/>
      <c r="B193" s="42"/>
      <c r="C193" s="216" t="s">
        <v>272</v>
      </c>
      <c r="D193" s="216" t="s">
        <v>148</v>
      </c>
      <c r="E193" s="217" t="s">
        <v>1411</v>
      </c>
      <c r="F193" s="218" t="s">
        <v>1412</v>
      </c>
      <c r="G193" s="219" t="s">
        <v>179</v>
      </c>
      <c r="H193" s="220">
        <v>1</v>
      </c>
      <c r="I193" s="221"/>
      <c r="J193" s="222">
        <f>ROUND(I193*H193,2)</f>
        <v>0</v>
      </c>
      <c r="K193" s="218" t="s">
        <v>19</v>
      </c>
      <c r="L193" s="47"/>
      <c r="M193" s="223" t="s">
        <v>19</v>
      </c>
      <c r="N193" s="224" t="s">
        <v>44</v>
      </c>
      <c r="O193" s="87"/>
      <c r="P193" s="225">
        <f>O193*H193</f>
        <v>0</v>
      </c>
      <c r="Q193" s="225">
        <v>0</v>
      </c>
      <c r="R193" s="225">
        <f>Q193*H193</f>
        <v>0</v>
      </c>
      <c r="S193" s="225">
        <v>0</v>
      </c>
      <c r="T193" s="226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27" t="s">
        <v>153</v>
      </c>
      <c r="AT193" s="227" t="s">
        <v>148</v>
      </c>
      <c r="AU193" s="227" t="s">
        <v>86</v>
      </c>
      <c r="AY193" s="20" t="s">
        <v>146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20" t="s">
        <v>80</v>
      </c>
      <c r="BK193" s="228">
        <f>ROUND(I193*H193,2)</f>
        <v>0</v>
      </c>
      <c r="BL193" s="20" t="s">
        <v>153</v>
      </c>
      <c r="BM193" s="227" t="s">
        <v>1413</v>
      </c>
    </row>
    <row r="194" s="2" customFormat="1">
      <c r="A194" s="41"/>
      <c r="B194" s="42"/>
      <c r="C194" s="43"/>
      <c r="D194" s="229" t="s">
        <v>154</v>
      </c>
      <c r="E194" s="43"/>
      <c r="F194" s="230" t="s">
        <v>1414</v>
      </c>
      <c r="G194" s="43"/>
      <c r="H194" s="43"/>
      <c r="I194" s="231"/>
      <c r="J194" s="43"/>
      <c r="K194" s="43"/>
      <c r="L194" s="47"/>
      <c r="M194" s="232"/>
      <c r="N194" s="233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154</v>
      </c>
      <c r="AU194" s="20" t="s">
        <v>86</v>
      </c>
    </row>
    <row r="195" s="2" customFormat="1" ht="21.75" customHeight="1">
      <c r="A195" s="41"/>
      <c r="B195" s="42"/>
      <c r="C195" s="279" t="s">
        <v>399</v>
      </c>
      <c r="D195" s="279" t="s">
        <v>325</v>
      </c>
      <c r="E195" s="280" t="s">
        <v>1415</v>
      </c>
      <c r="F195" s="281" t="s">
        <v>1416</v>
      </c>
      <c r="G195" s="282" t="s">
        <v>179</v>
      </c>
      <c r="H195" s="283">
        <v>1.0149999999999999</v>
      </c>
      <c r="I195" s="284"/>
      <c r="J195" s="285">
        <f>ROUND(I195*H195,2)</f>
        <v>0</v>
      </c>
      <c r="K195" s="281" t="s">
        <v>19</v>
      </c>
      <c r="L195" s="286"/>
      <c r="M195" s="287" t="s">
        <v>19</v>
      </c>
      <c r="N195" s="288" t="s">
        <v>44</v>
      </c>
      <c r="O195" s="87"/>
      <c r="P195" s="225">
        <f>O195*H195</f>
        <v>0</v>
      </c>
      <c r="Q195" s="225">
        <v>0</v>
      </c>
      <c r="R195" s="225">
        <f>Q195*H195</f>
        <v>0</v>
      </c>
      <c r="S195" s="225">
        <v>0</v>
      </c>
      <c r="T195" s="226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27" t="s">
        <v>173</v>
      </c>
      <c r="AT195" s="227" t="s">
        <v>325</v>
      </c>
      <c r="AU195" s="227" t="s">
        <v>86</v>
      </c>
      <c r="AY195" s="20" t="s">
        <v>146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20" t="s">
        <v>80</v>
      </c>
      <c r="BK195" s="228">
        <f>ROUND(I195*H195,2)</f>
        <v>0</v>
      </c>
      <c r="BL195" s="20" t="s">
        <v>153</v>
      </c>
      <c r="BM195" s="227" t="s">
        <v>1417</v>
      </c>
    </row>
    <row r="196" s="2" customFormat="1">
      <c r="A196" s="41"/>
      <c r="B196" s="42"/>
      <c r="C196" s="43"/>
      <c r="D196" s="229" t="s">
        <v>154</v>
      </c>
      <c r="E196" s="43"/>
      <c r="F196" s="230" t="s">
        <v>1416</v>
      </c>
      <c r="G196" s="43"/>
      <c r="H196" s="43"/>
      <c r="I196" s="231"/>
      <c r="J196" s="43"/>
      <c r="K196" s="43"/>
      <c r="L196" s="47"/>
      <c r="M196" s="232"/>
      <c r="N196" s="233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154</v>
      </c>
      <c r="AU196" s="20" t="s">
        <v>86</v>
      </c>
    </row>
    <row r="197" s="13" customFormat="1">
      <c r="A197" s="13"/>
      <c r="B197" s="236"/>
      <c r="C197" s="237"/>
      <c r="D197" s="229" t="s">
        <v>157</v>
      </c>
      <c r="E197" s="238" t="s">
        <v>19</v>
      </c>
      <c r="F197" s="239" t="s">
        <v>1418</v>
      </c>
      <c r="G197" s="237"/>
      <c r="H197" s="240">
        <v>1.0149999999999999</v>
      </c>
      <c r="I197" s="241"/>
      <c r="J197" s="237"/>
      <c r="K197" s="237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157</v>
      </c>
      <c r="AU197" s="246" t="s">
        <v>86</v>
      </c>
      <c r="AV197" s="13" t="s">
        <v>86</v>
      </c>
      <c r="AW197" s="13" t="s">
        <v>33</v>
      </c>
      <c r="AX197" s="13" t="s">
        <v>73</v>
      </c>
      <c r="AY197" s="246" t="s">
        <v>146</v>
      </c>
    </row>
    <row r="198" s="15" customFormat="1">
      <c r="A198" s="15"/>
      <c r="B198" s="257"/>
      <c r="C198" s="258"/>
      <c r="D198" s="229" t="s">
        <v>157</v>
      </c>
      <c r="E198" s="259" t="s">
        <v>19</v>
      </c>
      <c r="F198" s="260" t="s">
        <v>161</v>
      </c>
      <c r="G198" s="258"/>
      <c r="H198" s="261">
        <v>1.0149999999999999</v>
      </c>
      <c r="I198" s="262"/>
      <c r="J198" s="258"/>
      <c r="K198" s="258"/>
      <c r="L198" s="263"/>
      <c r="M198" s="264"/>
      <c r="N198" s="265"/>
      <c r="O198" s="265"/>
      <c r="P198" s="265"/>
      <c r="Q198" s="265"/>
      <c r="R198" s="265"/>
      <c r="S198" s="265"/>
      <c r="T198" s="266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67" t="s">
        <v>157</v>
      </c>
      <c r="AU198" s="267" t="s">
        <v>86</v>
      </c>
      <c r="AV198" s="15" t="s">
        <v>153</v>
      </c>
      <c r="AW198" s="15" t="s">
        <v>33</v>
      </c>
      <c r="AX198" s="15" t="s">
        <v>80</v>
      </c>
      <c r="AY198" s="267" t="s">
        <v>146</v>
      </c>
    </row>
    <row r="199" s="2" customFormat="1" ht="24.15" customHeight="1">
      <c r="A199" s="41"/>
      <c r="B199" s="42"/>
      <c r="C199" s="216" t="s">
        <v>278</v>
      </c>
      <c r="D199" s="216" t="s">
        <v>148</v>
      </c>
      <c r="E199" s="217" t="s">
        <v>1419</v>
      </c>
      <c r="F199" s="218" t="s">
        <v>1420</v>
      </c>
      <c r="G199" s="219" t="s">
        <v>179</v>
      </c>
      <c r="H199" s="220">
        <v>16</v>
      </c>
      <c r="I199" s="221"/>
      <c r="J199" s="222">
        <f>ROUND(I199*H199,2)</f>
        <v>0</v>
      </c>
      <c r="K199" s="218" t="s">
        <v>19</v>
      </c>
      <c r="L199" s="47"/>
      <c r="M199" s="223" t="s">
        <v>19</v>
      </c>
      <c r="N199" s="224" t="s">
        <v>44</v>
      </c>
      <c r="O199" s="87"/>
      <c r="P199" s="225">
        <f>O199*H199</f>
        <v>0</v>
      </c>
      <c r="Q199" s="225">
        <v>0</v>
      </c>
      <c r="R199" s="225">
        <f>Q199*H199</f>
        <v>0</v>
      </c>
      <c r="S199" s="225">
        <v>0</v>
      </c>
      <c r="T199" s="226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27" t="s">
        <v>153</v>
      </c>
      <c r="AT199" s="227" t="s">
        <v>148</v>
      </c>
      <c r="AU199" s="227" t="s">
        <v>86</v>
      </c>
      <c r="AY199" s="20" t="s">
        <v>146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20" t="s">
        <v>80</v>
      </c>
      <c r="BK199" s="228">
        <f>ROUND(I199*H199,2)</f>
        <v>0</v>
      </c>
      <c r="BL199" s="20" t="s">
        <v>153</v>
      </c>
      <c r="BM199" s="227" t="s">
        <v>1421</v>
      </c>
    </row>
    <row r="200" s="2" customFormat="1">
      <c r="A200" s="41"/>
      <c r="B200" s="42"/>
      <c r="C200" s="43"/>
      <c r="D200" s="229" t="s">
        <v>154</v>
      </c>
      <c r="E200" s="43"/>
      <c r="F200" s="230" t="s">
        <v>1422</v>
      </c>
      <c r="G200" s="43"/>
      <c r="H200" s="43"/>
      <c r="I200" s="231"/>
      <c r="J200" s="43"/>
      <c r="K200" s="43"/>
      <c r="L200" s="47"/>
      <c r="M200" s="232"/>
      <c r="N200" s="233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154</v>
      </c>
      <c r="AU200" s="20" t="s">
        <v>86</v>
      </c>
    </row>
    <row r="201" s="2" customFormat="1" ht="21.75" customHeight="1">
      <c r="A201" s="41"/>
      <c r="B201" s="42"/>
      <c r="C201" s="279" t="s">
        <v>411</v>
      </c>
      <c r="D201" s="279" t="s">
        <v>325</v>
      </c>
      <c r="E201" s="280" t="s">
        <v>1423</v>
      </c>
      <c r="F201" s="281" t="s">
        <v>1424</v>
      </c>
      <c r="G201" s="282" t="s">
        <v>179</v>
      </c>
      <c r="H201" s="283">
        <v>16.239999999999998</v>
      </c>
      <c r="I201" s="284"/>
      <c r="J201" s="285">
        <f>ROUND(I201*H201,2)</f>
        <v>0</v>
      </c>
      <c r="K201" s="281" t="s">
        <v>19</v>
      </c>
      <c r="L201" s="286"/>
      <c r="M201" s="287" t="s">
        <v>19</v>
      </c>
      <c r="N201" s="288" t="s">
        <v>44</v>
      </c>
      <c r="O201" s="87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7" t="s">
        <v>173</v>
      </c>
      <c r="AT201" s="227" t="s">
        <v>325</v>
      </c>
      <c r="AU201" s="227" t="s">
        <v>86</v>
      </c>
      <c r="AY201" s="20" t="s">
        <v>146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20" t="s">
        <v>80</v>
      </c>
      <c r="BK201" s="228">
        <f>ROUND(I201*H201,2)</f>
        <v>0</v>
      </c>
      <c r="BL201" s="20" t="s">
        <v>153</v>
      </c>
      <c r="BM201" s="227" t="s">
        <v>1425</v>
      </c>
    </row>
    <row r="202" s="2" customFormat="1">
      <c r="A202" s="41"/>
      <c r="B202" s="42"/>
      <c r="C202" s="43"/>
      <c r="D202" s="229" t="s">
        <v>154</v>
      </c>
      <c r="E202" s="43"/>
      <c r="F202" s="230" t="s">
        <v>1424</v>
      </c>
      <c r="G202" s="43"/>
      <c r="H202" s="43"/>
      <c r="I202" s="231"/>
      <c r="J202" s="43"/>
      <c r="K202" s="43"/>
      <c r="L202" s="47"/>
      <c r="M202" s="232"/>
      <c r="N202" s="233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154</v>
      </c>
      <c r="AU202" s="20" t="s">
        <v>86</v>
      </c>
    </row>
    <row r="203" s="13" customFormat="1">
      <c r="A203" s="13"/>
      <c r="B203" s="236"/>
      <c r="C203" s="237"/>
      <c r="D203" s="229" t="s">
        <v>157</v>
      </c>
      <c r="E203" s="238" t="s">
        <v>19</v>
      </c>
      <c r="F203" s="239" t="s">
        <v>1426</v>
      </c>
      <c r="G203" s="237"/>
      <c r="H203" s="240">
        <v>16.239999999999998</v>
      </c>
      <c r="I203" s="241"/>
      <c r="J203" s="237"/>
      <c r="K203" s="237"/>
      <c r="L203" s="242"/>
      <c r="M203" s="243"/>
      <c r="N203" s="244"/>
      <c r="O203" s="244"/>
      <c r="P203" s="244"/>
      <c r="Q203" s="244"/>
      <c r="R203" s="244"/>
      <c r="S203" s="244"/>
      <c r="T203" s="24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6" t="s">
        <v>157</v>
      </c>
      <c r="AU203" s="246" t="s">
        <v>86</v>
      </c>
      <c r="AV203" s="13" t="s">
        <v>86</v>
      </c>
      <c r="AW203" s="13" t="s">
        <v>33</v>
      </c>
      <c r="AX203" s="13" t="s">
        <v>73</v>
      </c>
      <c r="AY203" s="246" t="s">
        <v>146</v>
      </c>
    </row>
    <row r="204" s="15" customFormat="1">
      <c r="A204" s="15"/>
      <c r="B204" s="257"/>
      <c r="C204" s="258"/>
      <c r="D204" s="229" t="s">
        <v>157</v>
      </c>
      <c r="E204" s="259" t="s">
        <v>19</v>
      </c>
      <c r="F204" s="260" t="s">
        <v>161</v>
      </c>
      <c r="G204" s="258"/>
      <c r="H204" s="261">
        <v>16.239999999999998</v>
      </c>
      <c r="I204" s="262"/>
      <c r="J204" s="258"/>
      <c r="K204" s="258"/>
      <c r="L204" s="263"/>
      <c r="M204" s="264"/>
      <c r="N204" s="265"/>
      <c r="O204" s="265"/>
      <c r="P204" s="265"/>
      <c r="Q204" s="265"/>
      <c r="R204" s="265"/>
      <c r="S204" s="265"/>
      <c r="T204" s="266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67" t="s">
        <v>157</v>
      </c>
      <c r="AU204" s="267" t="s">
        <v>86</v>
      </c>
      <c r="AV204" s="15" t="s">
        <v>153</v>
      </c>
      <c r="AW204" s="15" t="s">
        <v>33</v>
      </c>
      <c r="AX204" s="15" t="s">
        <v>80</v>
      </c>
      <c r="AY204" s="267" t="s">
        <v>146</v>
      </c>
    </row>
    <row r="205" s="2" customFormat="1" ht="24.15" customHeight="1">
      <c r="A205" s="41"/>
      <c r="B205" s="42"/>
      <c r="C205" s="216" t="s">
        <v>288</v>
      </c>
      <c r="D205" s="216" t="s">
        <v>148</v>
      </c>
      <c r="E205" s="217" t="s">
        <v>1427</v>
      </c>
      <c r="F205" s="218" t="s">
        <v>1428</v>
      </c>
      <c r="G205" s="219" t="s">
        <v>496</v>
      </c>
      <c r="H205" s="220">
        <v>1</v>
      </c>
      <c r="I205" s="221"/>
      <c r="J205" s="222">
        <f>ROUND(I205*H205,2)</f>
        <v>0</v>
      </c>
      <c r="K205" s="218" t="s">
        <v>19</v>
      </c>
      <c r="L205" s="47"/>
      <c r="M205" s="223" t="s">
        <v>19</v>
      </c>
      <c r="N205" s="224" t="s">
        <v>44</v>
      </c>
      <c r="O205" s="87"/>
      <c r="P205" s="225">
        <f>O205*H205</f>
        <v>0</v>
      </c>
      <c r="Q205" s="225">
        <v>0</v>
      </c>
      <c r="R205" s="225">
        <f>Q205*H205</f>
        <v>0</v>
      </c>
      <c r="S205" s="225">
        <v>0</v>
      </c>
      <c r="T205" s="226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27" t="s">
        <v>153</v>
      </c>
      <c r="AT205" s="227" t="s">
        <v>148</v>
      </c>
      <c r="AU205" s="227" t="s">
        <v>86</v>
      </c>
      <c r="AY205" s="20" t="s">
        <v>146</v>
      </c>
      <c r="BE205" s="228">
        <f>IF(N205="základní",J205,0)</f>
        <v>0</v>
      </c>
      <c r="BF205" s="228">
        <f>IF(N205="snížená",J205,0)</f>
        <v>0</v>
      </c>
      <c r="BG205" s="228">
        <f>IF(N205="zákl. přenesená",J205,0)</f>
        <v>0</v>
      </c>
      <c r="BH205" s="228">
        <f>IF(N205="sníž. přenesená",J205,0)</f>
        <v>0</v>
      </c>
      <c r="BI205" s="228">
        <f>IF(N205="nulová",J205,0)</f>
        <v>0</v>
      </c>
      <c r="BJ205" s="20" t="s">
        <v>80</v>
      </c>
      <c r="BK205" s="228">
        <f>ROUND(I205*H205,2)</f>
        <v>0</v>
      </c>
      <c r="BL205" s="20" t="s">
        <v>153</v>
      </c>
      <c r="BM205" s="227" t="s">
        <v>1429</v>
      </c>
    </row>
    <row r="206" s="2" customFormat="1">
      <c r="A206" s="41"/>
      <c r="B206" s="42"/>
      <c r="C206" s="43"/>
      <c r="D206" s="229" t="s">
        <v>154</v>
      </c>
      <c r="E206" s="43"/>
      <c r="F206" s="230" t="s">
        <v>1430</v>
      </c>
      <c r="G206" s="43"/>
      <c r="H206" s="43"/>
      <c r="I206" s="231"/>
      <c r="J206" s="43"/>
      <c r="K206" s="43"/>
      <c r="L206" s="47"/>
      <c r="M206" s="232"/>
      <c r="N206" s="233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154</v>
      </c>
      <c r="AU206" s="20" t="s">
        <v>86</v>
      </c>
    </row>
    <row r="207" s="2" customFormat="1" ht="24.15" customHeight="1">
      <c r="A207" s="41"/>
      <c r="B207" s="42"/>
      <c r="C207" s="279" t="s">
        <v>423</v>
      </c>
      <c r="D207" s="279" t="s">
        <v>325</v>
      </c>
      <c r="E207" s="280" t="s">
        <v>1431</v>
      </c>
      <c r="F207" s="281" t="s">
        <v>1432</v>
      </c>
      <c r="G207" s="282" t="s">
        <v>496</v>
      </c>
      <c r="H207" s="283">
        <v>1</v>
      </c>
      <c r="I207" s="284"/>
      <c r="J207" s="285">
        <f>ROUND(I207*H207,2)</f>
        <v>0</v>
      </c>
      <c r="K207" s="281" t="s">
        <v>19</v>
      </c>
      <c r="L207" s="286"/>
      <c r="M207" s="287" t="s">
        <v>19</v>
      </c>
      <c r="N207" s="288" t="s">
        <v>44</v>
      </c>
      <c r="O207" s="87"/>
      <c r="P207" s="225">
        <f>O207*H207</f>
        <v>0</v>
      </c>
      <c r="Q207" s="225">
        <v>0</v>
      </c>
      <c r="R207" s="225">
        <f>Q207*H207</f>
        <v>0</v>
      </c>
      <c r="S207" s="225">
        <v>0</v>
      </c>
      <c r="T207" s="226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27" t="s">
        <v>173</v>
      </c>
      <c r="AT207" s="227" t="s">
        <v>325</v>
      </c>
      <c r="AU207" s="227" t="s">
        <v>86</v>
      </c>
      <c r="AY207" s="20" t="s">
        <v>146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20" t="s">
        <v>80</v>
      </c>
      <c r="BK207" s="228">
        <f>ROUND(I207*H207,2)</f>
        <v>0</v>
      </c>
      <c r="BL207" s="20" t="s">
        <v>153</v>
      </c>
      <c r="BM207" s="227" t="s">
        <v>1433</v>
      </c>
    </row>
    <row r="208" s="2" customFormat="1">
      <c r="A208" s="41"/>
      <c r="B208" s="42"/>
      <c r="C208" s="43"/>
      <c r="D208" s="229" t="s">
        <v>154</v>
      </c>
      <c r="E208" s="43"/>
      <c r="F208" s="230" t="s">
        <v>1432</v>
      </c>
      <c r="G208" s="43"/>
      <c r="H208" s="43"/>
      <c r="I208" s="231"/>
      <c r="J208" s="43"/>
      <c r="K208" s="43"/>
      <c r="L208" s="47"/>
      <c r="M208" s="232"/>
      <c r="N208" s="233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154</v>
      </c>
      <c r="AU208" s="20" t="s">
        <v>86</v>
      </c>
    </row>
    <row r="209" s="2" customFormat="1" ht="24.15" customHeight="1">
      <c r="A209" s="41"/>
      <c r="B209" s="42"/>
      <c r="C209" s="216" t="s">
        <v>294</v>
      </c>
      <c r="D209" s="216" t="s">
        <v>148</v>
      </c>
      <c r="E209" s="217" t="s">
        <v>1434</v>
      </c>
      <c r="F209" s="218" t="s">
        <v>1435</v>
      </c>
      <c r="G209" s="219" t="s">
        <v>496</v>
      </c>
      <c r="H209" s="220">
        <v>14</v>
      </c>
      <c r="I209" s="221"/>
      <c r="J209" s="222">
        <f>ROUND(I209*H209,2)</f>
        <v>0</v>
      </c>
      <c r="K209" s="218" t="s">
        <v>19</v>
      </c>
      <c r="L209" s="47"/>
      <c r="M209" s="223" t="s">
        <v>19</v>
      </c>
      <c r="N209" s="224" t="s">
        <v>44</v>
      </c>
      <c r="O209" s="87"/>
      <c r="P209" s="225">
        <f>O209*H209</f>
        <v>0</v>
      </c>
      <c r="Q209" s="225">
        <v>0</v>
      </c>
      <c r="R209" s="225">
        <f>Q209*H209</f>
        <v>0</v>
      </c>
      <c r="S209" s="225">
        <v>0</v>
      </c>
      <c r="T209" s="226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27" t="s">
        <v>153</v>
      </c>
      <c r="AT209" s="227" t="s">
        <v>148</v>
      </c>
      <c r="AU209" s="227" t="s">
        <v>86</v>
      </c>
      <c r="AY209" s="20" t="s">
        <v>146</v>
      </c>
      <c r="BE209" s="228">
        <f>IF(N209="základní",J209,0)</f>
        <v>0</v>
      </c>
      <c r="BF209" s="228">
        <f>IF(N209="snížená",J209,0)</f>
        <v>0</v>
      </c>
      <c r="BG209" s="228">
        <f>IF(N209="zákl. přenesená",J209,0)</f>
        <v>0</v>
      </c>
      <c r="BH209" s="228">
        <f>IF(N209="sníž. přenesená",J209,0)</f>
        <v>0</v>
      </c>
      <c r="BI209" s="228">
        <f>IF(N209="nulová",J209,0)</f>
        <v>0</v>
      </c>
      <c r="BJ209" s="20" t="s">
        <v>80</v>
      </c>
      <c r="BK209" s="228">
        <f>ROUND(I209*H209,2)</f>
        <v>0</v>
      </c>
      <c r="BL209" s="20" t="s">
        <v>153</v>
      </c>
      <c r="BM209" s="227" t="s">
        <v>1436</v>
      </c>
    </row>
    <row r="210" s="2" customFormat="1">
      <c r="A210" s="41"/>
      <c r="B210" s="42"/>
      <c r="C210" s="43"/>
      <c r="D210" s="229" t="s">
        <v>154</v>
      </c>
      <c r="E210" s="43"/>
      <c r="F210" s="230" t="s">
        <v>1437</v>
      </c>
      <c r="G210" s="43"/>
      <c r="H210" s="43"/>
      <c r="I210" s="231"/>
      <c r="J210" s="43"/>
      <c r="K210" s="43"/>
      <c r="L210" s="47"/>
      <c r="M210" s="232"/>
      <c r="N210" s="233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154</v>
      </c>
      <c r="AU210" s="20" t="s">
        <v>86</v>
      </c>
    </row>
    <row r="211" s="2" customFormat="1" ht="24.15" customHeight="1">
      <c r="A211" s="41"/>
      <c r="B211" s="42"/>
      <c r="C211" s="279" t="s">
        <v>436</v>
      </c>
      <c r="D211" s="279" t="s">
        <v>325</v>
      </c>
      <c r="E211" s="280" t="s">
        <v>1438</v>
      </c>
      <c r="F211" s="281" t="s">
        <v>1439</v>
      </c>
      <c r="G211" s="282" t="s">
        <v>496</v>
      </c>
      <c r="H211" s="283">
        <v>6</v>
      </c>
      <c r="I211" s="284"/>
      <c r="J211" s="285">
        <f>ROUND(I211*H211,2)</f>
        <v>0</v>
      </c>
      <c r="K211" s="281" t="s">
        <v>19</v>
      </c>
      <c r="L211" s="286"/>
      <c r="M211" s="287" t="s">
        <v>19</v>
      </c>
      <c r="N211" s="288" t="s">
        <v>44</v>
      </c>
      <c r="O211" s="87"/>
      <c r="P211" s="225">
        <f>O211*H211</f>
        <v>0</v>
      </c>
      <c r="Q211" s="225">
        <v>0</v>
      </c>
      <c r="R211" s="225">
        <f>Q211*H211</f>
        <v>0</v>
      </c>
      <c r="S211" s="225">
        <v>0</v>
      </c>
      <c r="T211" s="226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27" t="s">
        <v>173</v>
      </c>
      <c r="AT211" s="227" t="s">
        <v>325</v>
      </c>
      <c r="AU211" s="227" t="s">
        <v>86</v>
      </c>
      <c r="AY211" s="20" t="s">
        <v>146</v>
      </c>
      <c r="BE211" s="228">
        <f>IF(N211="základní",J211,0)</f>
        <v>0</v>
      </c>
      <c r="BF211" s="228">
        <f>IF(N211="snížená",J211,0)</f>
        <v>0</v>
      </c>
      <c r="BG211" s="228">
        <f>IF(N211="zákl. přenesená",J211,0)</f>
        <v>0</v>
      </c>
      <c r="BH211" s="228">
        <f>IF(N211="sníž. přenesená",J211,0)</f>
        <v>0</v>
      </c>
      <c r="BI211" s="228">
        <f>IF(N211="nulová",J211,0)</f>
        <v>0</v>
      </c>
      <c r="BJ211" s="20" t="s">
        <v>80</v>
      </c>
      <c r="BK211" s="228">
        <f>ROUND(I211*H211,2)</f>
        <v>0</v>
      </c>
      <c r="BL211" s="20" t="s">
        <v>153</v>
      </c>
      <c r="BM211" s="227" t="s">
        <v>1440</v>
      </c>
    </row>
    <row r="212" s="2" customFormat="1">
      <c r="A212" s="41"/>
      <c r="B212" s="42"/>
      <c r="C212" s="43"/>
      <c r="D212" s="229" t="s">
        <v>154</v>
      </c>
      <c r="E212" s="43"/>
      <c r="F212" s="230" t="s">
        <v>1439</v>
      </c>
      <c r="G212" s="43"/>
      <c r="H212" s="43"/>
      <c r="I212" s="231"/>
      <c r="J212" s="43"/>
      <c r="K212" s="43"/>
      <c r="L212" s="47"/>
      <c r="M212" s="232"/>
      <c r="N212" s="233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154</v>
      </c>
      <c r="AU212" s="20" t="s">
        <v>86</v>
      </c>
    </row>
    <row r="213" s="2" customFormat="1" ht="16.5" customHeight="1">
      <c r="A213" s="41"/>
      <c r="B213" s="42"/>
      <c r="C213" s="279" t="s">
        <v>300</v>
      </c>
      <c r="D213" s="279" t="s">
        <v>325</v>
      </c>
      <c r="E213" s="280" t="s">
        <v>1441</v>
      </c>
      <c r="F213" s="281" t="s">
        <v>1442</v>
      </c>
      <c r="G213" s="282" t="s">
        <v>496</v>
      </c>
      <c r="H213" s="283">
        <v>2</v>
      </c>
      <c r="I213" s="284"/>
      <c r="J213" s="285">
        <f>ROUND(I213*H213,2)</f>
        <v>0</v>
      </c>
      <c r="K213" s="281" t="s">
        <v>19</v>
      </c>
      <c r="L213" s="286"/>
      <c r="M213" s="287" t="s">
        <v>19</v>
      </c>
      <c r="N213" s="288" t="s">
        <v>44</v>
      </c>
      <c r="O213" s="87"/>
      <c r="P213" s="225">
        <f>O213*H213</f>
        <v>0</v>
      </c>
      <c r="Q213" s="225">
        <v>0</v>
      </c>
      <c r="R213" s="225">
        <f>Q213*H213</f>
        <v>0</v>
      </c>
      <c r="S213" s="225">
        <v>0</v>
      </c>
      <c r="T213" s="226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27" t="s">
        <v>173</v>
      </c>
      <c r="AT213" s="227" t="s">
        <v>325</v>
      </c>
      <c r="AU213" s="227" t="s">
        <v>86</v>
      </c>
      <c r="AY213" s="20" t="s">
        <v>146</v>
      </c>
      <c r="BE213" s="228">
        <f>IF(N213="základní",J213,0)</f>
        <v>0</v>
      </c>
      <c r="BF213" s="228">
        <f>IF(N213="snížená",J213,0)</f>
        <v>0</v>
      </c>
      <c r="BG213" s="228">
        <f>IF(N213="zákl. přenesená",J213,0)</f>
        <v>0</v>
      </c>
      <c r="BH213" s="228">
        <f>IF(N213="sníž. přenesená",J213,0)</f>
        <v>0</v>
      </c>
      <c r="BI213" s="228">
        <f>IF(N213="nulová",J213,0)</f>
        <v>0</v>
      </c>
      <c r="BJ213" s="20" t="s">
        <v>80</v>
      </c>
      <c r="BK213" s="228">
        <f>ROUND(I213*H213,2)</f>
        <v>0</v>
      </c>
      <c r="BL213" s="20" t="s">
        <v>153</v>
      </c>
      <c r="BM213" s="227" t="s">
        <v>1443</v>
      </c>
    </row>
    <row r="214" s="2" customFormat="1">
      <c r="A214" s="41"/>
      <c r="B214" s="42"/>
      <c r="C214" s="43"/>
      <c r="D214" s="229" t="s">
        <v>154</v>
      </c>
      <c r="E214" s="43"/>
      <c r="F214" s="230" t="s">
        <v>1444</v>
      </c>
      <c r="G214" s="43"/>
      <c r="H214" s="43"/>
      <c r="I214" s="231"/>
      <c r="J214" s="43"/>
      <c r="K214" s="43"/>
      <c r="L214" s="47"/>
      <c r="M214" s="232"/>
      <c r="N214" s="233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154</v>
      </c>
      <c r="AU214" s="20" t="s">
        <v>86</v>
      </c>
    </row>
    <row r="215" s="2" customFormat="1" ht="24.15" customHeight="1">
      <c r="A215" s="41"/>
      <c r="B215" s="42"/>
      <c r="C215" s="279" t="s">
        <v>450</v>
      </c>
      <c r="D215" s="279" t="s">
        <v>325</v>
      </c>
      <c r="E215" s="280" t="s">
        <v>1445</v>
      </c>
      <c r="F215" s="281" t="s">
        <v>1446</v>
      </c>
      <c r="G215" s="282" t="s">
        <v>496</v>
      </c>
      <c r="H215" s="283">
        <v>3</v>
      </c>
      <c r="I215" s="284"/>
      <c r="J215" s="285">
        <f>ROUND(I215*H215,2)</f>
        <v>0</v>
      </c>
      <c r="K215" s="281" t="s">
        <v>19</v>
      </c>
      <c r="L215" s="286"/>
      <c r="M215" s="287" t="s">
        <v>19</v>
      </c>
      <c r="N215" s="288" t="s">
        <v>44</v>
      </c>
      <c r="O215" s="87"/>
      <c r="P215" s="225">
        <f>O215*H215</f>
        <v>0</v>
      </c>
      <c r="Q215" s="225">
        <v>0</v>
      </c>
      <c r="R215" s="225">
        <f>Q215*H215</f>
        <v>0</v>
      </c>
      <c r="S215" s="225">
        <v>0</v>
      </c>
      <c r="T215" s="226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27" t="s">
        <v>173</v>
      </c>
      <c r="AT215" s="227" t="s">
        <v>325</v>
      </c>
      <c r="AU215" s="227" t="s">
        <v>86</v>
      </c>
      <c r="AY215" s="20" t="s">
        <v>146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20" t="s">
        <v>80</v>
      </c>
      <c r="BK215" s="228">
        <f>ROUND(I215*H215,2)</f>
        <v>0</v>
      </c>
      <c r="BL215" s="20" t="s">
        <v>153</v>
      </c>
      <c r="BM215" s="227" t="s">
        <v>1447</v>
      </c>
    </row>
    <row r="216" s="2" customFormat="1">
      <c r="A216" s="41"/>
      <c r="B216" s="42"/>
      <c r="C216" s="43"/>
      <c r="D216" s="229" t="s">
        <v>154</v>
      </c>
      <c r="E216" s="43"/>
      <c r="F216" s="230" t="s">
        <v>1446</v>
      </c>
      <c r="G216" s="43"/>
      <c r="H216" s="43"/>
      <c r="I216" s="231"/>
      <c r="J216" s="43"/>
      <c r="K216" s="43"/>
      <c r="L216" s="47"/>
      <c r="M216" s="232"/>
      <c r="N216" s="233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154</v>
      </c>
      <c r="AU216" s="20" t="s">
        <v>86</v>
      </c>
    </row>
    <row r="217" s="2" customFormat="1" ht="24.15" customHeight="1">
      <c r="A217" s="41"/>
      <c r="B217" s="42"/>
      <c r="C217" s="279" t="s">
        <v>309</v>
      </c>
      <c r="D217" s="279" t="s">
        <v>325</v>
      </c>
      <c r="E217" s="280" t="s">
        <v>1448</v>
      </c>
      <c r="F217" s="281" t="s">
        <v>1449</v>
      </c>
      <c r="G217" s="282" t="s">
        <v>496</v>
      </c>
      <c r="H217" s="283">
        <v>3</v>
      </c>
      <c r="I217" s="284"/>
      <c r="J217" s="285">
        <f>ROUND(I217*H217,2)</f>
        <v>0</v>
      </c>
      <c r="K217" s="281" t="s">
        <v>19</v>
      </c>
      <c r="L217" s="286"/>
      <c r="M217" s="287" t="s">
        <v>19</v>
      </c>
      <c r="N217" s="288" t="s">
        <v>44</v>
      </c>
      <c r="O217" s="87"/>
      <c r="P217" s="225">
        <f>O217*H217</f>
        <v>0</v>
      </c>
      <c r="Q217" s="225">
        <v>0</v>
      </c>
      <c r="R217" s="225">
        <f>Q217*H217</f>
        <v>0</v>
      </c>
      <c r="S217" s="225">
        <v>0</v>
      </c>
      <c r="T217" s="226">
        <f>S217*H217</f>
        <v>0</v>
      </c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R217" s="227" t="s">
        <v>173</v>
      </c>
      <c r="AT217" s="227" t="s">
        <v>325</v>
      </c>
      <c r="AU217" s="227" t="s">
        <v>86</v>
      </c>
      <c r="AY217" s="20" t="s">
        <v>146</v>
      </c>
      <c r="BE217" s="228">
        <f>IF(N217="základní",J217,0)</f>
        <v>0</v>
      </c>
      <c r="BF217" s="228">
        <f>IF(N217="snížená",J217,0)</f>
        <v>0</v>
      </c>
      <c r="BG217" s="228">
        <f>IF(N217="zákl. přenesená",J217,0)</f>
        <v>0</v>
      </c>
      <c r="BH217" s="228">
        <f>IF(N217="sníž. přenesená",J217,0)</f>
        <v>0</v>
      </c>
      <c r="BI217" s="228">
        <f>IF(N217="nulová",J217,0)</f>
        <v>0</v>
      </c>
      <c r="BJ217" s="20" t="s">
        <v>80</v>
      </c>
      <c r="BK217" s="228">
        <f>ROUND(I217*H217,2)</f>
        <v>0</v>
      </c>
      <c r="BL217" s="20" t="s">
        <v>153</v>
      </c>
      <c r="BM217" s="227" t="s">
        <v>1450</v>
      </c>
    </row>
    <row r="218" s="2" customFormat="1">
      <c r="A218" s="41"/>
      <c r="B218" s="42"/>
      <c r="C218" s="43"/>
      <c r="D218" s="229" t="s">
        <v>154</v>
      </c>
      <c r="E218" s="43"/>
      <c r="F218" s="230" t="s">
        <v>1449</v>
      </c>
      <c r="G218" s="43"/>
      <c r="H218" s="43"/>
      <c r="I218" s="231"/>
      <c r="J218" s="43"/>
      <c r="K218" s="43"/>
      <c r="L218" s="47"/>
      <c r="M218" s="232"/>
      <c r="N218" s="233"/>
      <c r="O218" s="87"/>
      <c r="P218" s="87"/>
      <c r="Q218" s="87"/>
      <c r="R218" s="87"/>
      <c r="S218" s="87"/>
      <c r="T218" s="88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T218" s="20" t="s">
        <v>154</v>
      </c>
      <c r="AU218" s="20" t="s">
        <v>86</v>
      </c>
    </row>
    <row r="219" s="2" customFormat="1" ht="16.5" customHeight="1">
      <c r="A219" s="41"/>
      <c r="B219" s="42"/>
      <c r="C219" s="279" t="s">
        <v>460</v>
      </c>
      <c r="D219" s="279" t="s">
        <v>325</v>
      </c>
      <c r="E219" s="280" t="s">
        <v>1451</v>
      </c>
      <c r="F219" s="281" t="s">
        <v>1452</v>
      </c>
      <c r="G219" s="282" t="s">
        <v>496</v>
      </c>
      <c r="H219" s="283">
        <v>2</v>
      </c>
      <c r="I219" s="284"/>
      <c r="J219" s="285">
        <f>ROUND(I219*H219,2)</f>
        <v>0</v>
      </c>
      <c r="K219" s="281" t="s">
        <v>19</v>
      </c>
      <c r="L219" s="286"/>
      <c r="M219" s="287" t="s">
        <v>19</v>
      </c>
      <c r="N219" s="288" t="s">
        <v>44</v>
      </c>
      <c r="O219" s="87"/>
      <c r="P219" s="225">
        <f>O219*H219</f>
        <v>0</v>
      </c>
      <c r="Q219" s="225">
        <v>0</v>
      </c>
      <c r="R219" s="225">
        <f>Q219*H219</f>
        <v>0</v>
      </c>
      <c r="S219" s="225">
        <v>0</v>
      </c>
      <c r="T219" s="226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27" t="s">
        <v>173</v>
      </c>
      <c r="AT219" s="227" t="s">
        <v>325</v>
      </c>
      <c r="AU219" s="227" t="s">
        <v>86</v>
      </c>
      <c r="AY219" s="20" t="s">
        <v>146</v>
      </c>
      <c r="BE219" s="228">
        <f>IF(N219="základní",J219,0)</f>
        <v>0</v>
      </c>
      <c r="BF219" s="228">
        <f>IF(N219="snížená",J219,0)</f>
        <v>0</v>
      </c>
      <c r="BG219" s="228">
        <f>IF(N219="zákl. přenesená",J219,0)</f>
        <v>0</v>
      </c>
      <c r="BH219" s="228">
        <f>IF(N219="sníž. přenesená",J219,0)</f>
        <v>0</v>
      </c>
      <c r="BI219" s="228">
        <f>IF(N219="nulová",J219,0)</f>
        <v>0</v>
      </c>
      <c r="BJ219" s="20" t="s">
        <v>80</v>
      </c>
      <c r="BK219" s="228">
        <f>ROUND(I219*H219,2)</f>
        <v>0</v>
      </c>
      <c r="BL219" s="20" t="s">
        <v>153</v>
      </c>
      <c r="BM219" s="227" t="s">
        <v>1453</v>
      </c>
    </row>
    <row r="220" s="2" customFormat="1">
      <c r="A220" s="41"/>
      <c r="B220" s="42"/>
      <c r="C220" s="43"/>
      <c r="D220" s="229" t="s">
        <v>154</v>
      </c>
      <c r="E220" s="43"/>
      <c r="F220" s="230" t="s">
        <v>1452</v>
      </c>
      <c r="G220" s="43"/>
      <c r="H220" s="43"/>
      <c r="I220" s="231"/>
      <c r="J220" s="43"/>
      <c r="K220" s="43"/>
      <c r="L220" s="47"/>
      <c r="M220" s="232"/>
      <c r="N220" s="233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154</v>
      </c>
      <c r="AU220" s="20" t="s">
        <v>86</v>
      </c>
    </row>
    <row r="221" s="2" customFormat="1" ht="24.15" customHeight="1">
      <c r="A221" s="41"/>
      <c r="B221" s="42"/>
      <c r="C221" s="216" t="s">
        <v>315</v>
      </c>
      <c r="D221" s="216" t="s">
        <v>148</v>
      </c>
      <c r="E221" s="217" t="s">
        <v>1454</v>
      </c>
      <c r="F221" s="218" t="s">
        <v>1455</v>
      </c>
      <c r="G221" s="219" t="s">
        <v>496</v>
      </c>
      <c r="H221" s="220">
        <v>2</v>
      </c>
      <c r="I221" s="221"/>
      <c r="J221" s="222">
        <f>ROUND(I221*H221,2)</f>
        <v>0</v>
      </c>
      <c r="K221" s="218" t="s">
        <v>19</v>
      </c>
      <c r="L221" s="47"/>
      <c r="M221" s="223" t="s">
        <v>19</v>
      </c>
      <c r="N221" s="224" t="s">
        <v>44</v>
      </c>
      <c r="O221" s="87"/>
      <c r="P221" s="225">
        <f>O221*H221</f>
        <v>0</v>
      </c>
      <c r="Q221" s="225">
        <v>0</v>
      </c>
      <c r="R221" s="225">
        <f>Q221*H221</f>
        <v>0</v>
      </c>
      <c r="S221" s="225">
        <v>0</v>
      </c>
      <c r="T221" s="226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27" t="s">
        <v>153</v>
      </c>
      <c r="AT221" s="227" t="s">
        <v>148</v>
      </c>
      <c r="AU221" s="227" t="s">
        <v>86</v>
      </c>
      <c r="AY221" s="20" t="s">
        <v>146</v>
      </c>
      <c r="BE221" s="228">
        <f>IF(N221="základní",J221,0)</f>
        <v>0</v>
      </c>
      <c r="BF221" s="228">
        <f>IF(N221="snížená",J221,0)</f>
        <v>0</v>
      </c>
      <c r="BG221" s="228">
        <f>IF(N221="zákl. přenesená",J221,0)</f>
        <v>0</v>
      </c>
      <c r="BH221" s="228">
        <f>IF(N221="sníž. přenesená",J221,0)</f>
        <v>0</v>
      </c>
      <c r="BI221" s="228">
        <f>IF(N221="nulová",J221,0)</f>
        <v>0</v>
      </c>
      <c r="BJ221" s="20" t="s">
        <v>80</v>
      </c>
      <c r="BK221" s="228">
        <f>ROUND(I221*H221,2)</f>
        <v>0</v>
      </c>
      <c r="BL221" s="20" t="s">
        <v>153</v>
      </c>
      <c r="BM221" s="227" t="s">
        <v>1456</v>
      </c>
    </row>
    <row r="222" s="2" customFormat="1">
      <c r="A222" s="41"/>
      <c r="B222" s="42"/>
      <c r="C222" s="43"/>
      <c r="D222" s="229" t="s">
        <v>154</v>
      </c>
      <c r="E222" s="43"/>
      <c r="F222" s="230" t="s">
        <v>1457</v>
      </c>
      <c r="G222" s="43"/>
      <c r="H222" s="43"/>
      <c r="I222" s="231"/>
      <c r="J222" s="43"/>
      <c r="K222" s="43"/>
      <c r="L222" s="47"/>
      <c r="M222" s="232"/>
      <c r="N222" s="233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154</v>
      </c>
      <c r="AU222" s="20" t="s">
        <v>86</v>
      </c>
    </row>
    <row r="223" s="2" customFormat="1" ht="16.5" customHeight="1">
      <c r="A223" s="41"/>
      <c r="B223" s="42"/>
      <c r="C223" s="279" t="s">
        <v>470</v>
      </c>
      <c r="D223" s="279" t="s">
        <v>325</v>
      </c>
      <c r="E223" s="280" t="s">
        <v>1458</v>
      </c>
      <c r="F223" s="281" t="s">
        <v>1459</v>
      </c>
      <c r="G223" s="282" t="s">
        <v>496</v>
      </c>
      <c r="H223" s="283">
        <v>2</v>
      </c>
      <c r="I223" s="284"/>
      <c r="J223" s="285">
        <f>ROUND(I223*H223,2)</f>
        <v>0</v>
      </c>
      <c r="K223" s="281" t="s">
        <v>19</v>
      </c>
      <c r="L223" s="286"/>
      <c r="M223" s="287" t="s">
        <v>19</v>
      </c>
      <c r="N223" s="288" t="s">
        <v>44</v>
      </c>
      <c r="O223" s="87"/>
      <c r="P223" s="225">
        <f>O223*H223</f>
        <v>0</v>
      </c>
      <c r="Q223" s="225">
        <v>0</v>
      </c>
      <c r="R223" s="225">
        <f>Q223*H223</f>
        <v>0</v>
      </c>
      <c r="S223" s="225">
        <v>0</v>
      </c>
      <c r="T223" s="226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27" t="s">
        <v>173</v>
      </c>
      <c r="AT223" s="227" t="s">
        <v>325</v>
      </c>
      <c r="AU223" s="227" t="s">
        <v>86</v>
      </c>
      <c r="AY223" s="20" t="s">
        <v>146</v>
      </c>
      <c r="BE223" s="228">
        <f>IF(N223="základní",J223,0)</f>
        <v>0</v>
      </c>
      <c r="BF223" s="228">
        <f>IF(N223="snížená",J223,0)</f>
        <v>0</v>
      </c>
      <c r="BG223" s="228">
        <f>IF(N223="zákl. přenesená",J223,0)</f>
        <v>0</v>
      </c>
      <c r="BH223" s="228">
        <f>IF(N223="sníž. přenesená",J223,0)</f>
        <v>0</v>
      </c>
      <c r="BI223" s="228">
        <f>IF(N223="nulová",J223,0)</f>
        <v>0</v>
      </c>
      <c r="BJ223" s="20" t="s">
        <v>80</v>
      </c>
      <c r="BK223" s="228">
        <f>ROUND(I223*H223,2)</f>
        <v>0</v>
      </c>
      <c r="BL223" s="20" t="s">
        <v>153</v>
      </c>
      <c r="BM223" s="227" t="s">
        <v>1460</v>
      </c>
    </row>
    <row r="224" s="2" customFormat="1">
      <c r="A224" s="41"/>
      <c r="B224" s="42"/>
      <c r="C224" s="43"/>
      <c r="D224" s="229" t="s">
        <v>154</v>
      </c>
      <c r="E224" s="43"/>
      <c r="F224" s="230" t="s">
        <v>1459</v>
      </c>
      <c r="G224" s="43"/>
      <c r="H224" s="43"/>
      <c r="I224" s="231"/>
      <c r="J224" s="43"/>
      <c r="K224" s="43"/>
      <c r="L224" s="47"/>
      <c r="M224" s="232"/>
      <c r="N224" s="233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154</v>
      </c>
      <c r="AU224" s="20" t="s">
        <v>86</v>
      </c>
    </row>
    <row r="225" s="2" customFormat="1" ht="24.15" customHeight="1">
      <c r="A225" s="41"/>
      <c r="B225" s="42"/>
      <c r="C225" s="216" t="s">
        <v>321</v>
      </c>
      <c r="D225" s="216" t="s">
        <v>148</v>
      </c>
      <c r="E225" s="217" t="s">
        <v>1461</v>
      </c>
      <c r="F225" s="218" t="s">
        <v>1462</v>
      </c>
      <c r="G225" s="219" t="s">
        <v>496</v>
      </c>
      <c r="H225" s="220">
        <v>4</v>
      </c>
      <c r="I225" s="221"/>
      <c r="J225" s="222">
        <f>ROUND(I225*H225,2)</f>
        <v>0</v>
      </c>
      <c r="K225" s="218" t="s">
        <v>19</v>
      </c>
      <c r="L225" s="47"/>
      <c r="M225" s="223" t="s">
        <v>19</v>
      </c>
      <c r="N225" s="224" t="s">
        <v>44</v>
      </c>
      <c r="O225" s="87"/>
      <c r="P225" s="225">
        <f>O225*H225</f>
        <v>0</v>
      </c>
      <c r="Q225" s="225">
        <v>0</v>
      </c>
      <c r="R225" s="225">
        <f>Q225*H225</f>
        <v>0</v>
      </c>
      <c r="S225" s="225">
        <v>0</v>
      </c>
      <c r="T225" s="226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27" t="s">
        <v>153</v>
      </c>
      <c r="AT225" s="227" t="s">
        <v>148</v>
      </c>
      <c r="AU225" s="227" t="s">
        <v>86</v>
      </c>
      <c r="AY225" s="20" t="s">
        <v>146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20" t="s">
        <v>80</v>
      </c>
      <c r="BK225" s="228">
        <f>ROUND(I225*H225,2)</f>
        <v>0</v>
      </c>
      <c r="BL225" s="20" t="s">
        <v>153</v>
      </c>
      <c r="BM225" s="227" t="s">
        <v>1463</v>
      </c>
    </row>
    <row r="226" s="2" customFormat="1">
      <c r="A226" s="41"/>
      <c r="B226" s="42"/>
      <c r="C226" s="43"/>
      <c r="D226" s="229" t="s">
        <v>154</v>
      </c>
      <c r="E226" s="43"/>
      <c r="F226" s="230" t="s">
        <v>1464</v>
      </c>
      <c r="G226" s="43"/>
      <c r="H226" s="43"/>
      <c r="I226" s="231"/>
      <c r="J226" s="43"/>
      <c r="K226" s="43"/>
      <c r="L226" s="47"/>
      <c r="M226" s="232"/>
      <c r="N226" s="233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154</v>
      </c>
      <c r="AU226" s="20" t="s">
        <v>86</v>
      </c>
    </row>
    <row r="227" s="2" customFormat="1" ht="24.15" customHeight="1">
      <c r="A227" s="41"/>
      <c r="B227" s="42"/>
      <c r="C227" s="279" t="s">
        <v>481</v>
      </c>
      <c r="D227" s="279" t="s">
        <v>325</v>
      </c>
      <c r="E227" s="280" t="s">
        <v>1465</v>
      </c>
      <c r="F227" s="281" t="s">
        <v>1466</v>
      </c>
      <c r="G227" s="282" t="s">
        <v>496</v>
      </c>
      <c r="H227" s="283">
        <v>4</v>
      </c>
      <c r="I227" s="284"/>
      <c r="J227" s="285">
        <f>ROUND(I227*H227,2)</f>
        <v>0</v>
      </c>
      <c r="K227" s="281" t="s">
        <v>19</v>
      </c>
      <c r="L227" s="286"/>
      <c r="M227" s="287" t="s">
        <v>19</v>
      </c>
      <c r="N227" s="288" t="s">
        <v>44</v>
      </c>
      <c r="O227" s="87"/>
      <c r="P227" s="225">
        <f>O227*H227</f>
        <v>0</v>
      </c>
      <c r="Q227" s="225">
        <v>0.00156</v>
      </c>
      <c r="R227" s="225">
        <f>Q227*H227</f>
        <v>0.0062399999999999999</v>
      </c>
      <c r="S227" s="225">
        <v>0</v>
      </c>
      <c r="T227" s="226">
        <f>S227*H227</f>
        <v>0</v>
      </c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R227" s="227" t="s">
        <v>173</v>
      </c>
      <c r="AT227" s="227" t="s">
        <v>325</v>
      </c>
      <c r="AU227" s="227" t="s">
        <v>86</v>
      </c>
      <c r="AY227" s="20" t="s">
        <v>146</v>
      </c>
      <c r="BE227" s="228">
        <f>IF(N227="základní",J227,0)</f>
        <v>0</v>
      </c>
      <c r="BF227" s="228">
        <f>IF(N227="snížená",J227,0)</f>
        <v>0</v>
      </c>
      <c r="BG227" s="228">
        <f>IF(N227="zákl. přenesená",J227,0)</f>
        <v>0</v>
      </c>
      <c r="BH227" s="228">
        <f>IF(N227="sníž. přenesená",J227,0)</f>
        <v>0</v>
      </c>
      <c r="BI227" s="228">
        <f>IF(N227="nulová",J227,0)</f>
        <v>0</v>
      </c>
      <c r="BJ227" s="20" t="s">
        <v>80</v>
      </c>
      <c r="BK227" s="228">
        <f>ROUND(I227*H227,2)</f>
        <v>0</v>
      </c>
      <c r="BL227" s="20" t="s">
        <v>153</v>
      </c>
      <c r="BM227" s="227" t="s">
        <v>1467</v>
      </c>
    </row>
    <row r="228" s="2" customFormat="1">
      <c r="A228" s="41"/>
      <c r="B228" s="42"/>
      <c r="C228" s="43"/>
      <c r="D228" s="229" t="s">
        <v>154</v>
      </c>
      <c r="E228" s="43"/>
      <c r="F228" s="230" t="s">
        <v>1466</v>
      </c>
      <c r="G228" s="43"/>
      <c r="H228" s="43"/>
      <c r="I228" s="231"/>
      <c r="J228" s="43"/>
      <c r="K228" s="43"/>
      <c r="L228" s="47"/>
      <c r="M228" s="232"/>
      <c r="N228" s="233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20" t="s">
        <v>154</v>
      </c>
      <c r="AU228" s="20" t="s">
        <v>86</v>
      </c>
    </row>
    <row r="229" s="2" customFormat="1" ht="24.15" customHeight="1">
      <c r="A229" s="41"/>
      <c r="B229" s="42"/>
      <c r="C229" s="216" t="s">
        <v>329</v>
      </c>
      <c r="D229" s="216" t="s">
        <v>148</v>
      </c>
      <c r="E229" s="217" t="s">
        <v>1468</v>
      </c>
      <c r="F229" s="218" t="s">
        <v>1469</v>
      </c>
      <c r="G229" s="219" t="s">
        <v>496</v>
      </c>
      <c r="H229" s="220">
        <v>1</v>
      </c>
      <c r="I229" s="221"/>
      <c r="J229" s="222">
        <f>ROUND(I229*H229,2)</f>
        <v>0</v>
      </c>
      <c r="K229" s="218" t="s">
        <v>19</v>
      </c>
      <c r="L229" s="47"/>
      <c r="M229" s="223" t="s">
        <v>19</v>
      </c>
      <c r="N229" s="224" t="s">
        <v>44</v>
      </c>
      <c r="O229" s="87"/>
      <c r="P229" s="225">
        <f>O229*H229</f>
        <v>0</v>
      </c>
      <c r="Q229" s="225">
        <v>0</v>
      </c>
      <c r="R229" s="225">
        <f>Q229*H229</f>
        <v>0</v>
      </c>
      <c r="S229" s="225">
        <v>0</v>
      </c>
      <c r="T229" s="226">
        <f>S229*H229</f>
        <v>0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27" t="s">
        <v>153</v>
      </c>
      <c r="AT229" s="227" t="s">
        <v>148</v>
      </c>
      <c r="AU229" s="227" t="s">
        <v>86</v>
      </c>
      <c r="AY229" s="20" t="s">
        <v>146</v>
      </c>
      <c r="BE229" s="228">
        <f>IF(N229="základní",J229,0)</f>
        <v>0</v>
      </c>
      <c r="BF229" s="228">
        <f>IF(N229="snížená",J229,0)</f>
        <v>0</v>
      </c>
      <c r="BG229" s="228">
        <f>IF(N229="zákl. přenesená",J229,0)</f>
        <v>0</v>
      </c>
      <c r="BH229" s="228">
        <f>IF(N229="sníž. přenesená",J229,0)</f>
        <v>0</v>
      </c>
      <c r="BI229" s="228">
        <f>IF(N229="nulová",J229,0)</f>
        <v>0</v>
      </c>
      <c r="BJ229" s="20" t="s">
        <v>80</v>
      </c>
      <c r="BK229" s="228">
        <f>ROUND(I229*H229,2)</f>
        <v>0</v>
      </c>
      <c r="BL229" s="20" t="s">
        <v>153</v>
      </c>
      <c r="BM229" s="227" t="s">
        <v>1470</v>
      </c>
    </row>
    <row r="230" s="2" customFormat="1">
      <c r="A230" s="41"/>
      <c r="B230" s="42"/>
      <c r="C230" s="43"/>
      <c r="D230" s="229" t="s">
        <v>154</v>
      </c>
      <c r="E230" s="43"/>
      <c r="F230" s="230" t="s">
        <v>1471</v>
      </c>
      <c r="G230" s="43"/>
      <c r="H230" s="43"/>
      <c r="I230" s="231"/>
      <c r="J230" s="43"/>
      <c r="K230" s="43"/>
      <c r="L230" s="47"/>
      <c r="M230" s="232"/>
      <c r="N230" s="233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154</v>
      </c>
      <c r="AU230" s="20" t="s">
        <v>86</v>
      </c>
    </row>
    <row r="231" s="2" customFormat="1" ht="24.15" customHeight="1">
      <c r="A231" s="41"/>
      <c r="B231" s="42"/>
      <c r="C231" s="279" t="s">
        <v>493</v>
      </c>
      <c r="D231" s="279" t="s">
        <v>325</v>
      </c>
      <c r="E231" s="280" t="s">
        <v>1472</v>
      </c>
      <c r="F231" s="281" t="s">
        <v>1473</v>
      </c>
      <c r="G231" s="282" t="s">
        <v>496</v>
      </c>
      <c r="H231" s="283">
        <v>1</v>
      </c>
      <c r="I231" s="284"/>
      <c r="J231" s="285">
        <f>ROUND(I231*H231,2)</f>
        <v>0</v>
      </c>
      <c r="K231" s="281" t="s">
        <v>19</v>
      </c>
      <c r="L231" s="286"/>
      <c r="M231" s="287" t="s">
        <v>19</v>
      </c>
      <c r="N231" s="288" t="s">
        <v>44</v>
      </c>
      <c r="O231" s="87"/>
      <c r="P231" s="225">
        <f>O231*H231</f>
        <v>0</v>
      </c>
      <c r="Q231" s="225">
        <v>0</v>
      </c>
      <c r="R231" s="225">
        <f>Q231*H231</f>
        <v>0</v>
      </c>
      <c r="S231" s="225">
        <v>0</v>
      </c>
      <c r="T231" s="226">
        <f>S231*H231</f>
        <v>0</v>
      </c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R231" s="227" t="s">
        <v>173</v>
      </c>
      <c r="AT231" s="227" t="s">
        <v>325</v>
      </c>
      <c r="AU231" s="227" t="s">
        <v>86</v>
      </c>
      <c r="AY231" s="20" t="s">
        <v>146</v>
      </c>
      <c r="BE231" s="228">
        <f>IF(N231="základní",J231,0)</f>
        <v>0</v>
      </c>
      <c r="BF231" s="228">
        <f>IF(N231="snížená",J231,0)</f>
        <v>0</v>
      </c>
      <c r="BG231" s="228">
        <f>IF(N231="zákl. přenesená",J231,0)</f>
        <v>0</v>
      </c>
      <c r="BH231" s="228">
        <f>IF(N231="sníž. přenesená",J231,0)</f>
        <v>0</v>
      </c>
      <c r="BI231" s="228">
        <f>IF(N231="nulová",J231,0)</f>
        <v>0</v>
      </c>
      <c r="BJ231" s="20" t="s">
        <v>80</v>
      </c>
      <c r="BK231" s="228">
        <f>ROUND(I231*H231,2)</f>
        <v>0</v>
      </c>
      <c r="BL231" s="20" t="s">
        <v>153</v>
      </c>
      <c r="BM231" s="227" t="s">
        <v>1474</v>
      </c>
    </row>
    <row r="232" s="2" customFormat="1">
      <c r="A232" s="41"/>
      <c r="B232" s="42"/>
      <c r="C232" s="43"/>
      <c r="D232" s="229" t="s">
        <v>154</v>
      </c>
      <c r="E232" s="43"/>
      <c r="F232" s="230" t="s">
        <v>1473</v>
      </c>
      <c r="G232" s="43"/>
      <c r="H232" s="43"/>
      <c r="I232" s="231"/>
      <c r="J232" s="43"/>
      <c r="K232" s="43"/>
      <c r="L232" s="47"/>
      <c r="M232" s="232"/>
      <c r="N232" s="233"/>
      <c r="O232" s="87"/>
      <c r="P232" s="87"/>
      <c r="Q232" s="87"/>
      <c r="R232" s="87"/>
      <c r="S232" s="87"/>
      <c r="T232" s="88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T232" s="20" t="s">
        <v>154</v>
      </c>
      <c r="AU232" s="20" t="s">
        <v>86</v>
      </c>
    </row>
    <row r="233" s="2" customFormat="1" ht="24.15" customHeight="1">
      <c r="A233" s="41"/>
      <c r="B233" s="42"/>
      <c r="C233" s="216" t="s">
        <v>338</v>
      </c>
      <c r="D233" s="216" t="s">
        <v>148</v>
      </c>
      <c r="E233" s="217" t="s">
        <v>1475</v>
      </c>
      <c r="F233" s="218" t="s">
        <v>1476</v>
      </c>
      <c r="G233" s="219" t="s">
        <v>496</v>
      </c>
      <c r="H233" s="220">
        <v>1</v>
      </c>
      <c r="I233" s="221"/>
      <c r="J233" s="222">
        <f>ROUND(I233*H233,2)</f>
        <v>0</v>
      </c>
      <c r="K233" s="218" t="s">
        <v>19</v>
      </c>
      <c r="L233" s="47"/>
      <c r="M233" s="223" t="s">
        <v>19</v>
      </c>
      <c r="N233" s="224" t="s">
        <v>44</v>
      </c>
      <c r="O233" s="87"/>
      <c r="P233" s="225">
        <f>O233*H233</f>
        <v>0</v>
      </c>
      <c r="Q233" s="225">
        <v>0</v>
      </c>
      <c r="R233" s="225">
        <f>Q233*H233</f>
        <v>0</v>
      </c>
      <c r="S233" s="225">
        <v>0</v>
      </c>
      <c r="T233" s="226">
        <f>S233*H233</f>
        <v>0</v>
      </c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R233" s="227" t="s">
        <v>153</v>
      </c>
      <c r="AT233" s="227" t="s">
        <v>148</v>
      </c>
      <c r="AU233" s="227" t="s">
        <v>86</v>
      </c>
      <c r="AY233" s="20" t="s">
        <v>146</v>
      </c>
      <c r="BE233" s="228">
        <f>IF(N233="základní",J233,0)</f>
        <v>0</v>
      </c>
      <c r="BF233" s="228">
        <f>IF(N233="snížená",J233,0)</f>
        <v>0</v>
      </c>
      <c r="BG233" s="228">
        <f>IF(N233="zákl. přenesená",J233,0)</f>
        <v>0</v>
      </c>
      <c r="BH233" s="228">
        <f>IF(N233="sníž. přenesená",J233,0)</f>
        <v>0</v>
      </c>
      <c r="BI233" s="228">
        <f>IF(N233="nulová",J233,0)</f>
        <v>0</v>
      </c>
      <c r="BJ233" s="20" t="s">
        <v>80</v>
      </c>
      <c r="BK233" s="228">
        <f>ROUND(I233*H233,2)</f>
        <v>0</v>
      </c>
      <c r="BL233" s="20" t="s">
        <v>153</v>
      </c>
      <c r="BM233" s="227" t="s">
        <v>1477</v>
      </c>
    </row>
    <row r="234" s="2" customFormat="1">
      <c r="A234" s="41"/>
      <c r="B234" s="42"/>
      <c r="C234" s="43"/>
      <c r="D234" s="229" t="s">
        <v>154</v>
      </c>
      <c r="E234" s="43"/>
      <c r="F234" s="230" t="s">
        <v>1478</v>
      </c>
      <c r="G234" s="43"/>
      <c r="H234" s="43"/>
      <c r="I234" s="231"/>
      <c r="J234" s="43"/>
      <c r="K234" s="43"/>
      <c r="L234" s="47"/>
      <c r="M234" s="232"/>
      <c r="N234" s="233"/>
      <c r="O234" s="87"/>
      <c r="P234" s="87"/>
      <c r="Q234" s="87"/>
      <c r="R234" s="87"/>
      <c r="S234" s="87"/>
      <c r="T234" s="88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T234" s="20" t="s">
        <v>154</v>
      </c>
      <c r="AU234" s="20" t="s">
        <v>86</v>
      </c>
    </row>
    <row r="235" s="2" customFormat="1" ht="21.75" customHeight="1">
      <c r="A235" s="41"/>
      <c r="B235" s="42"/>
      <c r="C235" s="279" t="s">
        <v>504</v>
      </c>
      <c r="D235" s="279" t="s">
        <v>325</v>
      </c>
      <c r="E235" s="280" t="s">
        <v>1479</v>
      </c>
      <c r="F235" s="281" t="s">
        <v>1480</v>
      </c>
      <c r="G235" s="282" t="s">
        <v>496</v>
      </c>
      <c r="H235" s="283">
        <v>1</v>
      </c>
      <c r="I235" s="284"/>
      <c r="J235" s="285">
        <f>ROUND(I235*H235,2)</f>
        <v>0</v>
      </c>
      <c r="K235" s="281" t="s">
        <v>19</v>
      </c>
      <c r="L235" s="286"/>
      <c r="M235" s="287" t="s">
        <v>19</v>
      </c>
      <c r="N235" s="288" t="s">
        <v>44</v>
      </c>
      <c r="O235" s="87"/>
      <c r="P235" s="225">
        <f>O235*H235</f>
        <v>0</v>
      </c>
      <c r="Q235" s="225">
        <v>0</v>
      </c>
      <c r="R235" s="225">
        <f>Q235*H235</f>
        <v>0</v>
      </c>
      <c r="S235" s="225">
        <v>0</v>
      </c>
      <c r="T235" s="226">
        <f>S235*H235</f>
        <v>0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27" t="s">
        <v>173</v>
      </c>
      <c r="AT235" s="227" t="s">
        <v>325</v>
      </c>
      <c r="AU235" s="227" t="s">
        <v>86</v>
      </c>
      <c r="AY235" s="20" t="s">
        <v>146</v>
      </c>
      <c r="BE235" s="228">
        <f>IF(N235="základní",J235,0)</f>
        <v>0</v>
      </c>
      <c r="BF235" s="228">
        <f>IF(N235="snížená",J235,0)</f>
        <v>0</v>
      </c>
      <c r="BG235" s="228">
        <f>IF(N235="zákl. přenesená",J235,0)</f>
        <v>0</v>
      </c>
      <c r="BH235" s="228">
        <f>IF(N235="sníž. přenesená",J235,0)</f>
        <v>0</v>
      </c>
      <c r="BI235" s="228">
        <f>IF(N235="nulová",J235,0)</f>
        <v>0</v>
      </c>
      <c r="BJ235" s="20" t="s">
        <v>80</v>
      </c>
      <c r="BK235" s="228">
        <f>ROUND(I235*H235,2)</f>
        <v>0</v>
      </c>
      <c r="BL235" s="20" t="s">
        <v>153</v>
      </c>
      <c r="BM235" s="227" t="s">
        <v>1481</v>
      </c>
    </row>
    <row r="236" s="2" customFormat="1">
      <c r="A236" s="41"/>
      <c r="B236" s="42"/>
      <c r="C236" s="43"/>
      <c r="D236" s="229" t="s">
        <v>154</v>
      </c>
      <c r="E236" s="43"/>
      <c r="F236" s="230" t="s">
        <v>1480</v>
      </c>
      <c r="G236" s="43"/>
      <c r="H236" s="43"/>
      <c r="I236" s="231"/>
      <c r="J236" s="43"/>
      <c r="K236" s="43"/>
      <c r="L236" s="47"/>
      <c r="M236" s="232"/>
      <c r="N236" s="233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154</v>
      </c>
      <c r="AU236" s="20" t="s">
        <v>86</v>
      </c>
    </row>
    <row r="237" s="2" customFormat="1" ht="16.5" customHeight="1">
      <c r="A237" s="41"/>
      <c r="B237" s="42"/>
      <c r="C237" s="216" t="s">
        <v>343</v>
      </c>
      <c r="D237" s="216" t="s">
        <v>148</v>
      </c>
      <c r="E237" s="217" t="s">
        <v>1482</v>
      </c>
      <c r="F237" s="218" t="s">
        <v>1483</v>
      </c>
      <c r="G237" s="219" t="s">
        <v>496</v>
      </c>
      <c r="H237" s="220">
        <v>2</v>
      </c>
      <c r="I237" s="221"/>
      <c r="J237" s="222">
        <f>ROUND(I237*H237,2)</f>
        <v>0</v>
      </c>
      <c r="K237" s="218" t="s">
        <v>19</v>
      </c>
      <c r="L237" s="47"/>
      <c r="M237" s="223" t="s">
        <v>19</v>
      </c>
      <c r="N237" s="224" t="s">
        <v>44</v>
      </c>
      <c r="O237" s="87"/>
      <c r="P237" s="225">
        <f>O237*H237</f>
        <v>0</v>
      </c>
      <c r="Q237" s="225">
        <v>0</v>
      </c>
      <c r="R237" s="225">
        <f>Q237*H237</f>
        <v>0</v>
      </c>
      <c r="S237" s="225">
        <v>0</v>
      </c>
      <c r="T237" s="226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27" t="s">
        <v>153</v>
      </c>
      <c r="AT237" s="227" t="s">
        <v>148</v>
      </c>
      <c r="AU237" s="227" t="s">
        <v>86</v>
      </c>
      <c r="AY237" s="20" t="s">
        <v>146</v>
      </c>
      <c r="BE237" s="228">
        <f>IF(N237="základní",J237,0)</f>
        <v>0</v>
      </c>
      <c r="BF237" s="228">
        <f>IF(N237="snížená",J237,0)</f>
        <v>0</v>
      </c>
      <c r="BG237" s="228">
        <f>IF(N237="zákl. přenesená",J237,0)</f>
        <v>0</v>
      </c>
      <c r="BH237" s="228">
        <f>IF(N237="sníž. přenesená",J237,0)</f>
        <v>0</v>
      </c>
      <c r="BI237" s="228">
        <f>IF(N237="nulová",J237,0)</f>
        <v>0</v>
      </c>
      <c r="BJ237" s="20" t="s">
        <v>80</v>
      </c>
      <c r="BK237" s="228">
        <f>ROUND(I237*H237,2)</f>
        <v>0</v>
      </c>
      <c r="BL237" s="20" t="s">
        <v>153</v>
      </c>
      <c r="BM237" s="227" t="s">
        <v>1484</v>
      </c>
    </row>
    <row r="238" s="2" customFormat="1">
      <c r="A238" s="41"/>
      <c r="B238" s="42"/>
      <c r="C238" s="43"/>
      <c r="D238" s="229" t="s">
        <v>154</v>
      </c>
      <c r="E238" s="43"/>
      <c r="F238" s="230" t="s">
        <v>1485</v>
      </c>
      <c r="G238" s="43"/>
      <c r="H238" s="43"/>
      <c r="I238" s="231"/>
      <c r="J238" s="43"/>
      <c r="K238" s="43"/>
      <c r="L238" s="47"/>
      <c r="M238" s="232"/>
      <c r="N238" s="233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154</v>
      </c>
      <c r="AU238" s="20" t="s">
        <v>86</v>
      </c>
    </row>
    <row r="239" s="2" customFormat="1" ht="24.15" customHeight="1">
      <c r="A239" s="41"/>
      <c r="B239" s="42"/>
      <c r="C239" s="279" t="s">
        <v>517</v>
      </c>
      <c r="D239" s="279" t="s">
        <v>325</v>
      </c>
      <c r="E239" s="280" t="s">
        <v>1486</v>
      </c>
      <c r="F239" s="281" t="s">
        <v>1487</v>
      </c>
      <c r="G239" s="282" t="s">
        <v>496</v>
      </c>
      <c r="H239" s="283">
        <v>2</v>
      </c>
      <c r="I239" s="284"/>
      <c r="J239" s="285">
        <f>ROUND(I239*H239,2)</f>
        <v>0</v>
      </c>
      <c r="K239" s="281" t="s">
        <v>19</v>
      </c>
      <c r="L239" s="286"/>
      <c r="M239" s="287" t="s">
        <v>19</v>
      </c>
      <c r="N239" s="288" t="s">
        <v>44</v>
      </c>
      <c r="O239" s="87"/>
      <c r="P239" s="225">
        <f>O239*H239</f>
        <v>0</v>
      </c>
      <c r="Q239" s="225">
        <v>0</v>
      </c>
      <c r="R239" s="225">
        <f>Q239*H239</f>
        <v>0</v>
      </c>
      <c r="S239" s="225">
        <v>0</v>
      </c>
      <c r="T239" s="226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27" t="s">
        <v>173</v>
      </c>
      <c r="AT239" s="227" t="s">
        <v>325</v>
      </c>
      <c r="AU239" s="227" t="s">
        <v>86</v>
      </c>
      <c r="AY239" s="20" t="s">
        <v>146</v>
      </c>
      <c r="BE239" s="228">
        <f>IF(N239="základní",J239,0)</f>
        <v>0</v>
      </c>
      <c r="BF239" s="228">
        <f>IF(N239="snížená",J239,0)</f>
        <v>0</v>
      </c>
      <c r="BG239" s="228">
        <f>IF(N239="zákl. přenesená",J239,0)</f>
        <v>0</v>
      </c>
      <c r="BH239" s="228">
        <f>IF(N239="sníž. přenesená",J239,0)</f>
        <v>0</v>
      </c>
      <c r="BI239" s="228">
        <f>IF(N239="nulová",J239,0)</f>
        <v>0</v>
      </c>
      <c r="BJ239" s="20" t="s">
        <v>80</v>
      </c>
      <c r="BK239" s="228">
        <f>ROUND(I239*H239,2)</f>
        <v>0</v>
      </c>
      <c r="BL239" s="20" t="s">
        <v>153</v>
      </c>
      <c r="BM239" s="227" t="s">
        <v>1488</v>
      </c>
    </row>
    <row r="240" s="2" customFormat="1">
      <c r="A240" s="41"/>
      <c r="B240" s="42"/>
      <c r="C240" s="43"/>
      <c r="D240" s="229" t="s">
        <v>154</v>
      </c>
      <c r="E240" s="43"/>
      <c r="F240" s="230" t="s">
        <v>1489</v>
      </c>
      <c r="G240" s="43"/>
      <c r="H240" s="43"/>
      <c r="I240" s="231"/>
      <c r="J240" s="43"/>
      <c r="K240" s="43"/>
      <c r="L240" s="47"/>
      <c r="M240" s="232"/>
      <c r="N240" s="233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154</v>
      </c>
      <c r="AU240" s="20" t="s">
        <v>86</v>
      </c>
    </row>
    <row r="241" s="2" customFormat="1" ht="16.5" customHeight="1">
      <c r="A241" s="41"/>
      <c r="B241" s="42"/>
      <c r="C241" s="216" t="s">
        <v>355</v>
      </c>
      <c r="D241" s="216" t="s">
        <v>148</v>
      </c>
      <c r="E241" s="217" t="s">
        <v>1490</v>
      </c>
      <c r="F241" s="218" t="s">
        <v>1491</v>
      </c>
      <c r="G241" s="219" t="s">
        <v>496</v>
      </c>
      <c r="H241" s="220">
        <v>1</v>
      </c>
      <c r="I241" s="221"/>
      <c r="J241" s="222">
        <f>ROUND(I241*H241,2)</f>
        <v>0</v>
      </c>
      <c r="K241" s="218" t="s">
        <v>19</v>
      </c>
      <c r="L241" s="47"/>
      <c r="M241" s="223" t="s">
        <v>19</v>
      </c>
      <c r="N241" s="224" t="s">
        <v>44</v>
      </c>
      <c r="O241" s="87"/>
      <c r="P241" s="225">
        <f>O241*H241</f>
        <v>0</v>
      </c>
      <c r="Q241" s="225">
        <v>0</v>
      </c>
      <c r="R241" s="225">
        <f>Q241*H241</f>
        <v>0</v>
      </c>
      <c r="S241" s="225">
        <v>0</v>
      </c>
      <c r="T241" s="226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27" t="s">
        <v>153</v>
      </c>
      <c r="AT241" s="227" t="s">
        <v>148</v>
      </c>
      <c r="AU241" s="227" t="s">
        <v>86</v>
      </c>
      <c r="AY241" s="20" t="s">
        <v>146</v>
      </c>
      <c r="BE241" s="228">
        <f>IF(N241="základní",J241,0)</f>
        <v>0</v>
      </c>
      <c r="BF241" s="228">
        <f>IF(N241="snížená",J241,0)</f>
        <v>0</v>
      </c>
      <c r="BG241" s="228">
        <f>IF(N241="zákl. přenesená",J241,0)</f>
        <v>0</v>
      </c>
      <c r="BH241" s="228">
        <f>IF(N241="sníž. přenesená",J241,0)</f>
        <v>0</v>
      </c>
      <c r="BI241" s="228">
        <f>IF(N241="nulová",J241,0)</f>
        <v>0</v>
      </c>
      <c r="BJ241" s="20" t="s">
        <v>80</v>
      </c>
      <c r="BK241" s="228">
        <f>ROUND(I241*H241,2)</f>
        <v>0</v>
      </c>
      <c r="BL241" s="20" t="s">
        <v>153</v>
      </c>
      <c r="BM241" s="227" t="s">
        <v>1492</v>
      </c>
    </row>
    <row r="242" s="2" customFormat="1">
      <c r="A242" s="41"/>
      <c r="B242" s="42"/>
      <c r="C242" s="43"/>
      <c r="D242" s="229" t="s">
        <v>154</v>
      </c>
      <c r="E242" s="43"/>
      <c r="F242" s="230" t="s">
        <v>1493</v>
      </c>
      <c r="G242" s="43"/>
      <c r="H242" s="43"/>
      <c r="I242" s="231"/>
      <c r="J242" s="43"/>
      <c r="K242" s="43"/>
      <c r="L242" s="47"/>
      <c r="M242" s="232"/>
      <c r="N242" s="233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154</v>
      </c>
      <c r="AU242" s="20" t="s">
        <v>86</v>
      </c>
    </row>
    <row r="243" s="2" customFormat="1" ht="24.15" customHeight="1">
      <c r="A243" s="41"/>
      <c r="B243" s="42"/>
      <c r="C243" s="279" t="s">
        <v>529</v>
      </c>
      <c r="D243" s="279" t="s">
        <v>325</v>
      </c>
      <c r="E243" s="280" t="s">
        <v>1494</v>
      </c>
      <c r="F243" s="281" t="s">
        <v>1495</v>
      </c>
      <c r="G243" s="282" t="s">
        <v>496</v>
      </c>
      <c r="H243" s="283">
        <v>1</v>
      </c>
      <c r="I243" s="284"/>
      <c r="J243" s="285">
        <f>ROUND(I243*H243,2)</f>
        <v>0</v>
      </c>
      <c r="K243" s="281" t="s">
        <v>19</v>
      </c>
      <c r="L243" s="286"/>
      <c r="M243" s="287" t="s">
        <v>19</v>
      </c>
      <c r="N243" s="288" t="s">
        <v>44</v>
      </c>
      <c r="O243" s="87"/>
      <c r="P243" s="225">
        <f>O243*H243</f>
        <v>0</v>
      </c>
      <c r="Q243" s="225">
        <v>0</v>
      </c>
      <c r="R243" s="225">
        <f>Q243*H243</f>
        <v>0</v>
      </c>
      <c r="S243" s="225">
        <v>0</v>
      </c>
      <c r="T243" s="226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27" t="s">
        <v>173</v>
      </c>
      <c r="AT243" s="227" t="s">
        <v>325</v>
      </c>
      <c r="AU243" s="227" t="s">
        <v>86</v>
      </c>
      <c r="AY243" s="20" t="s">
        <v>146</v>
      </c>
      <c r="BE243" s="228">
        <f>IF(N243="základní",J243,0)</f>
        <v>0</v>
      </c>
      <c r="BF243" s="228">
        <f>IF(N243="snížená",J243,0)</f>
        <v>0</v>
      </c>
      <c r="BG243" s="228">
        <f>IF(N243="zákl. přenesená",J243,0)</f>
        <v>0</v>
      </c>
      <c r="BH243" s="228">
        <f>IF(N243="sníž. přenesená",J243,0)</f>
        <v>0</v>
      </c>
      <c r="BI243" s="228">
        <f>IF(N243="nulová",J243,0)</f>
        <v>0</v>
      </c>
      <c r="BJ243" s="20" t="s">
        <v>80</v>
      </c>
      <c r="BK243" s="228">
        <f>ROUND(I243*H243,2)</f>
        <v>0</v>
      </c>
      <c r="BL243" s="20" t="s">
        <v>153</v>
      </c>
      <c r="BM243" s="227" t="s">
        <v>1496</v>
      </c>
    </row>
    <row r="244" s="2" customFormat="1">
      <c r="A244" s="41"/>
      <c r="B244" s="42"/>
      <c r="C244" s="43"/>
      <c r="D244" s="229" t="s">
        <v>154</v>
      </c>
      <c r="E244" s="43"/>
      <c r="F244" s="230" t="s">
        <v>1495</v>
      </c>
      <c r="G244" s="43"/>
      <c r="H244" s="43"/>
      <c r="I244" s="231"/>
      <c r="J244" s="43"/>
      <c r="K244" s="43"/>
      <c r="L244" s="47"/>
      <c r="M244" s="232"/>
      <c r="N244" s="233"/>
      <c r="O244" s="87"/>
      <c r="P244" s="87"/>
      <c r="Q244" s="87"/>
      <c r="R244" s="87"/>
      <c r="S244" s="87"/>
      <c r="T244" s="88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T244" s="20" t="s">
        <v>154</v>
      </c>
      <c r="AU244" s="20" t="s">
        <v>86</v>
      </c>
    </row>
    <row r="245" s="2" customFormat="1" ht="16.5" customHeight="1">
      <c r="A245" s="41"/>
      <c r="B245" s="42"/>
      <c r="C245" s="216" t="s">
        <v>365</v>
      </c>
      <c r="D245" s="216" t="s">
        <v>148</v>
      </c>
      <c r="E245" s="217" t="s">
        <v>1497</v>
      </c>
      <c r="F245" s="218" t="s">
        <v>1498</v>
      </c>
      <c r="G245" s="219" t="s">
        <v>496</v>
      </c>
      <c r="H245" s="220">
        <v>2</v>
      </c>
      <c r="I245" s="221"/>
      <c r="J245" s="222">
        <f>ROUND(I245*H245,2)</f>
        <v>0</v>
      </c>
      <c r="K245" s="218" t="s">
        <v>19</v>
      </c>
      <c r="L245" s="47"/>
      <c r="M245" s="223" t="s">
        <v>19</v>
      </c>
      <c r="N245" s="224" t="s">
        <v>44</v>
      </c>
      <c r="O245" s="87"/>
      <c r="P245" s="225">
        <f>O245*H245</f>
        <v>0</v>
      </c>
      <c r="Q245" s="225">
        <v>0</v>
      </c>
      <c r="R245" s="225">
        <f>Q245*H245</f>
        <v>0</v>
      </c>
      <c r="S245" s="225">
        <v>0</v>
      </c>
      <c r="T245" s="226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27" t="s">
        <v>153</v>
      </c>
      <c r="AT245" s="227" t="s">
        <v>148</v>
      </c>
      <c r="AU245" s="227" t="s">
        <v>86</v>
      </c>
      <c r="AY245" s="20" t="s">
        <v>146</v>
      </c>
      <c r="BE245" s="228">
        <f>IF(N245="základní",J245,0)</f>
        <v>0</v>
      </c>
      <c r="BF245" s="228">
        <f>IF(N245="snížená",J245,0)</f>
        <v>0</v>
      </c>
      <c r="BG245" s="228">
        <f>IF(N245="zákl. přenesená",J245,0)</f>
        <v>0</v>
      </c>
      <c r="BH245" s="228">
        <f>IF(N245="sníž. přenesená",J245,0)</f>
        <v>0</v>
      </c>
      <c r="BI245" s="228">
        <f>IF(N245="nulová",J245,0)</f>
        <v>0</v>
      </c>
      <c r="BJ245" s="20" t="s">
        <v>80</v>
      </c>
      <c r="BK245" s="228">
        <f>ROUND(I245*H245,2)</f>
        <v>0</v>
      </c>
      <c r="BL245" s="20" t="s">
        <v>153</v>
      </c>
      <c r="BM245" s="227" t="s">
        <v>1499</v>
      </c>
    </row>
    <row r="246" s="2" customFormat="1">
      <c r="A246" s="41"/>
      <c r="B246" s="42"/>
      <c r="C246" s="43"/>
      <c r="D246" s="229" t="s">
        <v>154</v>
      </c>
      <c r="E246" s="43"/>
      <c r="F246" s="230" t="s">
        <v>1500</v>
      </c>
      <c r="G246" s="43"/>
      <c r="H246" s="43"/>
      <c r="I246" s="231"/>
      <c r="J246" s="43"/>
      <c r="K246" s="43"/>
      <c r="L246" s="47"/>
      <c r="M246" s="232"/>
      <c r="N246" s="233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154</v>
      </c>
      <c r="AU246" s="20" t="s">
        <v>86</v>
      </c>
    </row>
    <row r="247" s="2" customFormat="1" ht="24.15" customHeight="1">
      <c r="A247" s="41"/>
      <c r="B247" s="42"/>
      <c r="C247" s="279" t="s">
        <v>540</v>
      </c>
      <c r="D247" s="279" t="s">
        <v>325</v>
      </c>
      <c r="E247" s="280" t="s">
        <v>1501</v>
      </c>
      <c r="F247" s="281" t="s">
        <v>1502</v>
      </c>
      <c r="G247" s="282" t="s">
        <v>496</v>
      </c>
      <c r="H247" s="283">
        <v>2</v>
      </c>
      <c r="I247" s="284"/>
      <c r="J247" s="285">
        <f>ROUND(I247*H247,2)</f>
        <v>0</v>
      </c>
      <c r="K247" s="281" t="s">
        <v>19</v>
      </c>
      <c r="L247" s="286"/>
      <c r="M247" s="287" t="s">
        <v>19</v>
      </c>
      <c r="N247" s="288" t="s">
        <v>44</v>
      </c>
      <c r="O247" s="87"/>
      <c r="P247" s="225">
        <f>O247*H247</f>
        <v>0</v>
      </c>
      <c r="Q247" s="225">
        <v>0</v>
      </c>
      <c r="R247" s="225">
        <f>Q247*H247</f>
        <v>0</v>
      </c>
      <c r="S247" s="225">
        <v>0</v>
      </c>
      <c r="T247" s="226">
        <f>S247*H247</f>
        <v>0</v>
      </c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R247" s="227" t="s">
        <v>173</v>
      </c>
      <c r="AT247" s="227" t="s">
        <v>325</v>
      </c>
      <c r="AU247" s="227" t="s">
        <v>86</v>
      </c>
      <c r="AY247" s="20" t="s">
        <v>146</v>
      </c>
      <c r="BE247" s="228">
        <f>IF(N247="základní",J247,0)</f>
        <v>0</v>
      </c>
      <c r="BF247" s="228">
        <f>IF(N247="snížená",J247,0)</f>
        <v>0</v>
      </c>
      <c r="BG247" s="228">
        <f>IF(N247="zákl. přenesená",J247,0)</f>
        <v>0</v>
      </c>
      <c r="BH247" s="228">
        <f>IF(N247="sníž. přenesená",J247,0)</f>
        <v>0</v>
      </c>
      <c r="BI247" s="228">
        <f>IF(N247="nulová",J247,0)</f>
        <v>0</v>
      </c>
      <c r="BJ247" s="20" t="s">
        <v>80</v>
      </c>
      <c r="BK247" s="228">
        <f>ROUND(I247*H247,2)</f>
        <v>0</v>
      </c>
      <c r="BL247" s="20" t="s">
        <v>153</v>
      </c>
      <c r="BM247" s="227" t="s">
        <v>1503</v>
      </c>
    </row>
    <row r="248" s="2" customFormat="1">
      <c r="A248" s="41"/>
      <c r="B248" s="42"/>
      <c r="C248" s="43"/>
      <c r="D248" s="229" t="s">
        <v>154</v>
      </c>
      <c r="E248" s="43"/>
      <c r="F248" s="230" t="s">
        <v>1502</v>
      </c>
      <c r="G248" s="43"/>
      <c r="H248" s="43"/>
      <c r="I248" s="231"/>
      <c r="J248" s="43"/>
      <c r="K248" s="43"/>
      <c r="L248" s="47"/>
      <c r="M248" s="232"/>
      <c r="N248" s="233"/>
      <c r="O248" s="87"/>
      <c r="P248" s="87"/>
      <c r="Q248" s="87"/>
      <c r="R248" s="87"/>
      <c r="S248" s="87"/>
      <c r="T248" s="88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T248" s="20" t="s">
        <v>154</v>
      </c>
      <c r="AU248" s="20" t="s">
        <v>86</v>
      </c>
    </row>
    <row r="249" s="2" customFormat="1" ht="21.75" customHeight="1">
      <c r="A249" s="41"/>
      <c r="B249" s="42"/>
      <c r="C249" s="216" t="s">
        <v>370</v>
      </c>
      <c r="D249" s="216" t="s">
        <v>148</v>
      </c>
      <c r="E249" s="217" t="s">
        <v>1504</v>
      </c>
      <c r="F249" s="218" t="s">
        <v>1505</v>
      </c>
      <c r="G249" s="219" t="s">
        <v>496</v>
      </c>
      <c r="H249" s="220">
        <v>9</v>
      </c>
      <c r="I249" s="221"/>
      <c r="J249" s="222">
        <f>ROUND(I249*H249,2)</f>
        <v>0</v>
      </c>
      <c r="K249" s="218" t="s">
        <v>19</v>
      </c>
      <c r="L249" s="47"/>
      <c r="M249" s="223" t="s">
        <v>19</v>
      </c>
      <c r="N249" s="224" t="s">
        <v>44</v>
      </c>
      <c r="O249" s="87"/>
      <c r="P249" s="225">
        <f>O249*H249</f>
        <v>0</v>
      </c>
      <c r="Q249" s="225">
        <v>0</v>
      </c>
      <c r="R249" s="225">
        <f>Q249*H249</f>
        <v>0</v>
      </c>
      <c r="S249" s="225">
        <v>0</v>
      </c>
      <c r="T249" s="226">
        <f>S249*H249</f>
        <v>0</v>
      </c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R249" s="227" t="s">
        <v>153</v>
      </c>
      <c r="AT249" s="227" t="s">
        <v>148</v>
      </c>
      <c r="AU249" s="227" t="s">
        <v>86</v>
      </c>
      <c r="AY249" s="20" t="s">
        <v>146</v>
      </c>
      <c r="BE249" s="228">
        <f>IF(N249="základní",J249,0)</f>
        <v>0</v>
      </c>
      <c r="BF249" s="228">
        <f>IF(N249="snížená",J249,0)</f>
        <v>0</v>
      </c>
      <c r="BG249" s="228">
        <f>IF(N249="zákl. přenesená",J249,0)</f>
        <v>0</v>
      </c>
      <c r="BH249" s="228">
        <f>IF(N249="sníž. přenesená",J249,0)</f>
        <v>0</v>
      </c>
      <c r="BI249" s="228">
        <f>IF(N249="nulová",J249,0)</f>
        <v>0</v>
      </c>
      <c r="BJ249" s="20" t="s">
        <v>80</v>
      </c>
      <c r="BK249" s="228">
        <f>ROUND(I249*H249,2)</f>
        <v>0</v>
      </c>
      <c r="BL249" s="20" t="s">
        <v>153</v>
      </c>
      <c r="BM249" s="227" t="s">
        <v>1506</v>
      </c>
    </row>
    <row r="250" s="2" customFormat="1">
      <c r="A250" s="41"/>
      <c r="B250" s="42"/>
      <c r="C250" s="43"/>
      <c r="D250" s="229" t="s">
        <v>154</v>
      </c>
      <c r="E250" s="43"/>
      <c r="F250" s="230" t="s">
        <v>1507</v>
      </c>
      <c r="G250" s="43"/>
      <c r="H250" s="43"/>
      <c r="I250" s="231"/>
      <c r="J250" s="43"/>
      <c r="K250" s="43"/>
      <c r="L250" s="47"/>
      <c r="M250" s="232"/>
      <c r="N250" s="233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154</v>
      </c>
      <c r="AU250" s="20" t="s">
        <v>86</v>
      </c>
    </row>
    <row r="251" s="2" customFormat="1" ht="24.15" customHeight="1">
      <c r="A251" s="41"/>
      <c r="B251" s="42"/>
      <c r="C251" s="279" t="s">
        <v>553</v>
      </c>
      <c r="D251" s="279" t="s">
        <v>325</v>
      </c>
      <c r="E251" s="280" t="s">
        <v>1508</v>
      </c>
      <c r="F251" s="281" t="s">
        <v>1509</v>
      </c>
      <c r="G251" s="282" t="s">
        <v>496</v>
      </c>
      <c r="H251" s="283">
        <v>4</v>
      </c>
      <c r="I251" s="284"/>
      <c r="J251" s="285">
        <f>ROUND(I251*H251,2)</f>
        <v>0</v>
      </c>
      <c r="K251" s="281" t="s">
        <v>19</v>
      </c>
      <c r="L251" s="286"/>
      <c r="M251" s="287" t="s">
        <v>19</v>
      </c>
      <c r="N251" s="288" t="s">
        <v>44</v>
      </c>
      <c r="O251" s="87"/>
      <c r="P251" s="225">
        <f>O251*H251</f>
        <v>0</v>
      </c>
      <c r="Q251" s="225">
        <v>0</v>
      </c>
      <c r="R251" s="225">
        <f>Q251*H251</f>
        <v>0</v>
      </c>
      <c r="S251" s="225">
        <v>0</v>
      </c>
      <c r="T251" s="226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27" t="s">
        <v>173</v>
      </c>
      <c r="AT251" s="227" t="s">
        <v>325</v>
      </c>
      <c r="AU251" s="227" t="s">
        <v>86</v>
      </c>
      <c r="AY251" s="20" t="s">
        <v>146</v>
      </c>
      <c r="BE251" s="228">
        <f>IF(N251="základní",J251,0)</f>
        <v>0</v>
      </c>
      <c r="BF251" s="228">
        <f>IF(N251="snížená",J251,0)</f>
        <v>0</v>
      </c>
      <c r="BG251" s="228">
        <f>IF(N251="zákl. přenesená",J251,0)</f>
        <v>0</v>
      </c>
      <c r="BH251" s="228">
        <f>IF(N251="sníž. přenesená",J251,0)</f>
        <v>0</v>
      </c>
      <c r="BI251" s="228">
        <f>IF(N251="nulová",J251,0)</f>
        <v>0</v>
      </c>
      <c r="BJ251" s="20" t="s">
        <v>80</v>
      </c>
      <c r="BK251" s="228">
        <f>ROUND(I251*H251,2)</f>
        <v>0</v>
      </c>
      <c r="BL251" s="20" t="s">
        <v>153</v>
      </c>
      <c r="BM251" s="227" t="s">
        <v>1510</v>
      </c>
    </row>
    <row r="252" s="2" customFormat="1">
      <c r="A252" s="41"/>
      <c r="B252" s="42"/>
      <c r="C252" s="43"/>
      <c r="D252" s="229" t="s">
        <v>154</v>
      </c>
      <c r="E252" s="43"/>
      <c r="F252" s="230" t="s">
        <v>1509</v>
      </c>
      <c r="G252" s="43"/>
      <c r="H252" s="43"/>
      <c r="I252" s="231"/>
      <c r="J252" s="43"/>
      <c r="K252" s="43"/>
      <c r="L252" s="47"/>
      <c r="M252" s="232"/>
      <c r="N252" s="233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154</v>
      </c>
      <c r="AU252" s="20" t="s">
        <v>86</v>
      </c>
    </row>
    <row r="253" s="2" customFormat="1" ht="24.15" customHeight="1">
      <c r="A253" s="41"/>
      <c r="B253" s="42"/>
      <c r="C253" s="279" t="s">
        <v>374</v>
      </c>
      <c r="D253" s="279" t="s">
        <v>325</v>
      </c>
      <c r="E253" s="280" t="s">
        <v>1511</v>
      </c>
      <c r="F253" s="281" t="s">
        <v>1512</v>
      </c>
      <c r="G253" s="282" t="s">
        <v>496</v>
      </c>
      <c r="H253" s="283">
        <v>5</v>
      </c>
      <c r="I253" s="284"/>
      <c r="J253" s="285">
        <f>ROUND(I253*H253,2)</f>
        <v>0</v>
      </c>
      <c r="K253" s="281" t="s">
        <v>19</v>
      </c>
      <c r="L253" s="286"/>
      <c r="M253" s="287" t="s">
        <v>19</v>
      </c>
      <c r="N253" s="288" t="s">
        <v>44</v>
      </c>
      <c r="O253" s="87"/>
      <c r="P253" s="225">
        <f>O253*H253</f>
        <v>0</v>
      </c>
      <c r="Q253" s="225">
        <v>0</v>
      </c>
      <c r="R253" s="225">
        <f>Q253*H253</f>
        <v>0</v>
      </c>
      <c r="S253" s="225">
        <v>0</v>
      </c>
      <c r="T253" s="226">
        <f>S253*H253</f>
        <v>0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27" t="s">
        <v>173</v>
      </c>
      <c r="AT253" s="227" t="s">
        <v>325</v>
      </c>
      <c r="AU253" s="227" t="s">
        <v>86</v>
      </c>
      <c r="AY253" s="20" t="s">
        <v>146</v>
      </c>
      <c r="BE253" s="228">
        <f>IF(N253="základní",J253,0)</f>
        <v>0</v>
      </c>
      <c r="BF253" s="228">
        <f>IF(N253="snížená",J253,0)</f>
        <v>0</v>
      </c>
      <c r="BG253" s="228">
        <f>IF(N253="zákl. přenesená",J253,0)</f>
        <v>0</v>
      </c>
      <c r="BH253" s="228">
        <f>IF(N253="sníž. přenesená",J253,0)</f>
        <v>0</v>
      </c>
      <c r="BI253" s="228">
        <f>IF(N253="nulová",J253,0)</f>
        <v>0</v>
      </c>
      <c r="BJ253" s="20" t="s">
        <v>80</v>
      </c>
      <c r="BK253" s="228">
        <f>ROUND(I253*H253,2)</f>
        <v>0</v>
      </c>
      <c r="BL253" s="20" t="s">
        <v>153</v>
      </c>
      <c r="BM253" s="227" t="s">
        <v>1513</v>
      </c>
    </row>
    <row r="254" s="2" customFormat="1">
      <c r="A254" s="41"/>
      <c r="B254" s="42"/>
      <c r="C254" s="43"/>
      <c r="D254" s="229" t="s">
        <v>154</v>
      </c>
      <c r="E254" s="43"/>
      <c r="F254" s="230" t="s">
        <v>1512</v>
      </c>
      <c r="G254" s="43"/>
      <c r="H254" s="43"/>
      <c r="I254" s="231"/>
      <c r="J254" s="43"/>
      <c r="K254" s="43"/>
      <c r="L254" s="47"/>
      <c r="M254" s="232"/>
      <c r="N254" s="233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20" t="s">
        <v>154</v>
      </c>
      <c r="AU254" s="20" t="s">
        <v>86</v>
      </c>
    </row>
    <row r="255" s="2" customFormat="1" ht="24.15" customHeight="1">
      <c r="A255" s="41"/>
      <c r="B255" s="42"/>
      <c r="C255" s="279" t="s">
        <v>565</v>
      </c>
      <c r="D255" s="279" t="s">
        <v>325</v>
      </c>
      <c r="E255" s="280" t="s">
        <v>1514</v>
      </c>
      <c r="F255" s="281" t="s">
        <v>1515</v>
      </c>
      <c r="G255" s="282" t="s">
        <v>496</v>
      </c>
      <c r="H255" s="283">
        <v>5</v>
      </c>
      <c r="I255" s="284"/>
      <c r="J255" s="285">
        <f>ROUND(I255*H255,2)</f>
        <v>0</v>
      </c>
      <c r="K255" s="281" t="s">
        <v>19</v>
      </c>
      <c r="L255" s="286"/>
      <c r="M255" s="287" t="s">
        <v>19</v>
      </c>
      <c r="N255" s="288" t="s">
        <v>44</v>
      </c>
      <c r="O255" s="87"/>
      <c r="P255" s="225">
        <f>O255*H255</f>
        <v>0</v>
      </c>
      <c r="Q255" s="225">
        <v>0</v>
      </c>
      <c r="R255" s="225">
        <f>Q255*H255</f>
        <v>0</v>
      </c>
      <c r="S255" s="225">
        <v>0</v>
      </c>
      <c r="T255" s="226">
        <f>S255*H255</f>
        <v>0</v>
      </c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R255" s="227" t="s">
        <v>173</v>
      </c>
      <c r="AT255" s="227" t="s">
        <v>325</v>
      </c>
      <c r="AU255" s="227" t="s">
        <v>86</v>
      </c>
      <c r="AY255" s="20" t="s">
        <v>146</v>
      </c>
      <c r="BE255" s="228">
        <f>IF(N255="základní",J255,0)</f>
        <v>0</v>
      </c>
      <c r="BF255" s="228">
        <f>IF(N255="snížená",J255,0)</f>
        <v>0</v>
      </c>
      <c r="BG255" s="228">
        <f>IF(N255="zákl. přenesená",J255,0)</f>
        <v>0</v>
      </c>
      <c r="BH255" s="228">
        <f>IF(N255="sníž. přenesená",J255,0)</f>
        <v>0</v>
      </c>
      <c r="BI255" s="228">
        <f>IF(N255="nulová",J255,0)</f>
        <v>0</v>
      </c>
      <c r="BJ255" s="20" t="s">
        <v>80</v>
      </c>
      <c r="BK255" s="228">
        <f>ROUND(I255*H255,2)</f>
        <v>0</v>
      </c>
      <c r="BL255" s="20" t="s">
        <v>153</v>
      </c>
      <c r="BM255" s="227" t="s">
        <v>1516</v>
      </c>
    </row>
    <row r="256" s="2" customFormat="1">
      <c r="A256" s="41"/>
      <c r="B256" s="42"/>
      <c r="C256" s="43"/>
      <c r="D256" s="229" t="s">
        <v>154</v>
      </c>
      <c r="E256" s="43"/>
      <c r="F256" s="230" t="s">
        <v>1515</v>
      </c>
      <c r="G256" s="43"/>
      <c r="H256" s="43"/>
      <c r="I256" s="231"/>
      <c r="J256" s="43"/>
      <c r="K256" s="43"/>
      <c r="L256" s="47"/>
      <c r="M256" s="232"/>
      <c r="N256" s="233"/>
      <c r="O256" s="87"/>
      <c r="P256" s="87"/>
      <c r="Q256" s="87"/>
      <c r="R256" s="87"/>
      <c r="S256" s="87"/>
      <c r="T256" s="88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T256" s="20" t="s">
        <v>154</v>
      </c>
      <c r="AU256" s="20" t="s">
        <v>86</v>
      </c>
    </row>
    <row r="257" s="2" customFormat="1" ht="24.15" customHeight="1">
      <c r="A257" s="41"/>
      <c r="B257" s="42"/>
      <c r="C257" s="279" t="s">
        <v>380</v>
      </c>
      <c r="D257" s="279" t="s">
        <v>325</v>
      </c>
      <c r="E257" s="280" t="s">
        <v>1517</v>
      </c>
      <c r="F257" s="281" t="s">
        <v>1518</v>
      </c>
      <c r="G257" s="282" t="s">
        <v>496</v>
      </c>
      <c r="H257" s="283">
        <v>4</v>
      </c>
      <c r="I257" s="284"/>
      <c r="J257" s="285">
        <f>ROUND(I257*H257,2)</f>
        <v>0</v>
      </c>
      <c r="K257" s="281" t="s">
        <v>19</v>
      </c>
      <c r="L257" s="286"/>
      <c r="M257" s="287" t="s">
        <v>19</v>
      </c>
      <c r="N257" s="288" t="s">
        <v>44</v>
      </c>
      <c r="O257" s="87"/>
      <c r="P257" s="225">
        <f>O257*H257</f>
        <v>0</v>
      </c>
      <c r="Q257" s="225">
        <v>0</v>
      </c>
      <c r="R257" s="225">
        <f>Q257*H257</f>
        <v>0</v>
      </c>
      <c r="S257" s="225">
        <v>0</v>
      </c>
      <c r="T257" s="226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27" t="s">
        <v>173</v>
      </c>
      <c r="AT257" s="227" t="s">
        <v>325</v>
      </c>
      <c r="AU257" s="227" t="s">
        <v>86</v>
      </c>
      <c r="AY257" s="20" t="s">
        <v>146</v>
      </c>
      <c r="BE257" s="228">
        <f>IF(N257="základní",J257,0)</f>
        <v>0</v>
      </c>
      <c r="BF257" s="228">
        <f>IF(N257="snížená",J257,0)</f>
        <v>0</v>
      </c>
      <c r="BG257" s="228">
        <f>IF(N257="zákl. přenesená",J257,0)</f>
        <v>0</v>
      </c>
      <c r="BH257" s="228">
        <f>IF(N257="sníž. přenesená",J257,0)</f>
        <v>0</v>
      </c>
      <c r="BI257" s="228">
        <f>IF(N257="nulová",J257,0)</f>
        <v>0</v>
      </c>
      <c r="BJ257" s="20" t="s">
        <v>80</v>
      </c>
      <c r="BK257" s="228">
        <f>ROUND(I257*H257,2)</f>
        <v>0</v>
      </c>
      <c r="BL257" s="20" t="s">
        <v>153</v>
      </c>
      <c r="BM257" s="227" t="s">
        <v>1519</v>
      </c>
    </row>
    <row r="258" s="2" customFormat="1">
      <c r="A258" s="41"/>
      <c r="B258" s="42"/>
      <c r="C258" s="43"/>
      <c r="D258" s="229" t="s">
        <v>154</v>
      </c>
      <c r="E258" s="43"/>
      <c r="F258" s="230" t="s">
        <v>1518</v>
      </c>
      <c r="G258" s="43"/>
      <c r="H258" s="43"/>
      <c r="I258" s="231"/>
      <c r="J258" s="43"/>
      <c r="K258" s="43"/>
      <c r="L258" s="47"/>
      <c r="M258" s="232"/>
      <c r="N258" s="233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154</v>
      </c>
      <c r="AU258" s="20" t="s">
        <v>86</v>
      </c>
    </row>
    <row r="259" s="2" customFormat="1" ht="24.15" customHeight="1">
      <c r="A259" s="41"/>
      <c r="B259" s="42"/>
      <c r="C259" s="216" t="s">
        <v>576</v>
      </c>
      <c r="D259" s="216" t="s">
        <v>148</v>
      </c>
      <c r="E259" s="217" t="s">
        <v>1520</v>
      </c>
      <c r="F259" s="218" t="s">
        <v>1521</v>
      </c>
      <c r="G259" s="219" t="s">
        <v>496</v>
      </c>
      <c r="H259" s="220">
        <v>1</v>
      </c>
      <c r="I259" s="221"/>
      <c r="J259" s="222">
        <f>ROUND(I259*H259,2)</f>
        <v>0</v>
      </c>
      <c r="K259" s="218" t="s">
        <v>19</v>
      </c>
      <c r="L259" s="47"/>
      <c r="M259" s="223" t="s">
        <v>19</v>
      </c>
      <c r="N259" s="224" t="s">
        <v>44</v>
      </c>
      <c r="O259" s="87"/>
      <c r="P259" s="225">
        <f>O259*H259</f>
        <v>0</v>
      </c>
      <c r="Q259" s="225">
        <v>0</v>
      </c>
      <c r="R259" s="225">
        <f>Q259*H259</f>
        <v>0</v>
      </c>
      <c r="S259" s="225">
        <v>0</v>
      </c>
      <c r="T259" s="226">
        <f>S259*H259</f>
        <v>0</v>
      </c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R259" s="227" t="s">
        <v>153</v>
      </c>
      <c r="AT259" s="227" t="s">
        <v>148</v>
      </c>
      <c r="AU259" s="227" t="s">
        <v>86</v>
      </c>
      <c r="AY259" s="20" t="s">
        <v>146</v>
      </c>
      <c r="BE259" s="228">
        <f>IF(N259="základní",J259,0)</f>
        <v>0</v>
      </c>
      <c r="BF259" s="228">
        <f>IF(N259="snížená",J259,0)</f>
        <v>0</v>
      </c>
      <c r="BG259" s="228">
        <f>IF(N259="zákl. přenesená",J259,0)</f>
        <v>0</v>
      </c>
      <c r="BH259" s="228">
        <f>IF(N259="sníž. přenesená",J259,0)</f>
        <v>0</v>
      </c>
      <c r="BI259" s="228">
        <f>IF(N259="nulová",J259,0)</f>
        <v>0</v>
      </c>
      <c r="BJ259" s="20" t="s">
        <v>80</v>
      </c>
      <c r="BK259" s="228">
        <f>ROUND(I259*H259,2)</f>
        <v>0</v>
      </c>
      <c r="BL259" s="20" t="s">
        <v>153</v>
      </c>
      <c r="BM259" s="227" t="s">
        <v>1522</v>
      </c>
    </row>
    <row r="260" s="2" customFormat="1">
      <c r="A260" s="41"/>
      <c r="B260" s="42"/>
      <c r="C260" s="43"/>
      <c r="D260" s="229" t="s">
        <v>154</v>
      </c>
      <c r="E260" s="43"/>
      <c r="F260" s="230" t="s">
        <v>1523</v>
      </c>
      <c r="G260" s="43"/>
      <c r="H260" s="43"/>
      <c r="I260" s="231"/>
      <c r="J260" s="43"/>
      <c r="K260" s="43"/>
      <c r="L260" s="47"/>
      <c r="M260" s="232"/>
      <c r="N260" s="233"/>
      <c r="O260" s="87"/>
      <c r="P260" s="87"/>
      <c r="Q260" s="87"/>
      <c r="R260" s="87"/>
      <c r="S260" s="87"/>
      <c r="T260" s="88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T260" s="20" t="s">
        <v>154</v>
      </c>
      <c r="AU260" s="20" t="s">
        <v>86</v>
      </c>
    </row>
    <row r="261" s="2" customFormat="1" ht="24.15" customHeight="1">
      <c r="A261" s="41"/>
      <c r="B261" s="42"/>
      <c r="C261" s="279" t="s">
        <v>385</v>
      </c>
      <c r="D261" s="279" t="s">
        <v>325</v>
      </c>
      <c r="E261" s="280" t="s">
        <v>1246</v>
      </c>
      <c r="F261" s="281" t="s">
        <v>1247</v>
      </c>
      <c r="G261" s="282" t="s">
        <v>496</v>
      </c>
      <c r="H261" s="283">
        <v>1</v>
      </c>
      <c r="I261" s="284"/>
      <c r="J261" s="285">
        <f>ROUND(I261*H261,2)</f>
        <v>0</v>
      </c>
      <c r="K261" s="281" t="s">
        <v>19</v>
      </c>
      <c r="L261" s="286"/>
      <c r="M261" s="287" t="s">
        <v>19</v>
      </c>
      <c r="N261" s="288" t="s">
        <v>44</v>
      </c>
      <c r="O261" s="87"/>
      <c r="P261" s="225">
        <f>O261*H261</f>
        <v>0</v>
      </c>
      <c r="Q261" s="225">
        <v>0</v>
      </c>
      <c r="R261" s="225">
        <f>Q261*H261</f>
        <v>0</v>
      </c>
      <c r="S261" s="225">
        <v>0</v>
      </c>
      <c r="T261" s="226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27" t="s">
        <v>173</v>
      </c>
      <c r="AT261" s="227" t="s">
        <v>325</v>
      </c>
      <c r="AU261" s="227" t="s">
        <v>86</v>
      </c>
      <c r="AY261" s="20" t="s">
        <v>146</v>
      </c>
      <c r="BE261" s="228">
        <f>IF(N261="základní",J261,0)</f>
        <v>0</v>
      </c>
      <c r="BF261" s="228">
        <f>IF(N261="snížená",J261,0)</f>
        <v>0</v>
      </c>
      <c r="BG261" s="228">
        <f>IF(N261="zákl. přenesená",J261,0)</f>
        <v>0</v>
      </c>
      <c r="BH261" s="228">
        <f>IF(N261="sníž. přenesená",J261,0)</f>
        <v>0</v>
      </c>
      <c r="BI261" s="228">
        <f>IF(N261="nulová",J261,0)</f>
        <v>0</v>
      </c>
      <c r="BJ261" s="20" t="s">
        <v>80</v>
      </c>
      <c r="BK261" s="228">
        <f>ROUND(I261*H261,2)</f>
        <v>0</v>
      </c>
      <c r="BL261" s="20" t="s">
        <v>153</v>
      </c>
      <c r="BM261" s="227" t="s">
        <v>1524</v>
      </c>
    </row>
    <row r="262" s="2" customFormat="1">
      <c r="A262" s="41"/>
      <c r="B262" s="42"/>
      <c r="C262" s="43"/>
      <c r="D262" s="229" t="s">
        <v>154</v>
      </c>
      <c r="E262" s="43"/>
      <c r="F262" s="230" t="s">
        <v>1247</v>
      </c>
      <c r="G262" s="43"/>
      <c r="H262" s="43"/>
      <c r="I262" s="231"/>
      <c r="J262" s="43"/>
      <c r="K262" s="43"/>
      <c r="L262" s="47"/>
      <c r="M262" s="232"/>
      <c r="N262" s="233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154</v>
      </c>
      <c r="AU262" s="20" t="s">
        <v>86</v>
      </c>
    </row>
    <row r="263" s="2" customFormat="1" ht="24.15" customHeight="1">
      <c r="A263" s="41"/>
      <c r="B263" s="42"/>
      <c r="C263" s="279" t="s">
        <v>589</v>
      </c>
      <c r="D263" s="279" t="s">
        <v>325</v>
      </c>
      <c r="E263" s="280" t="s">
        <v>1525</v>
      </c>
      <c r="F263" s="281" t="s">
        <v>1526</v>
      </c>
      <c r="G263" s="282" t="s">
        <v>496</v>
      </c>
      <c r="H263" s="283">
        <v>1</v>
      </c>
      <c r="I263" s="284"/>
      <c r="J263" s="285">
        <f>ROUND(I263*H263,2)</f>
        <v>0</v>
      </c>
      <c r="K263" s="281" t="s">
        <v>19</v>
      </c>
      <c r="L263" s="286"/>
      <c r="M263" s="287" t="s">
        <v>19</v>
      </c>
      <c r="N263" s="288" t="s">
        <v>44</v>
      </c>
      <c r="O263" s="87"/>
      <c r="P263" s="225">
        <f>O263*H263</f>
        <v>0</v>
      </c>
      <c r="Q263" s="225">
        <v>0</v>
      </c>
      <c r="R263" s="225">
        <f>Q263*H263</f>
        <v>0</v>
      </c>
      <c r="S263" s="225">
        <v>0</v>
      </c>
      <c r="T263" s="226">
        <f>S263*H263</f>
        <v>0</v>
      </c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R263" s="227" t="s">
        <v>173</v>
      </c>
      <c r="AT263" s="227" t="s">
        <v>325</v>
      </c>
      <c r="AU263" s="227" t="s">
        <v>86</v>
      </c>
      <c r="AY263" s="20" t="s">
        <v>146</v>
      </c>
      <c r="BE263" s="228">
        <f>IF(N263="základní",J263,0)</f>
        <v>0</v>
      </c>
      <c r="BF263" s="228">
        <f>IF(N263="snížená",J263,0)</f>
        <v>0</v>
      </c>
      <c r="BG263" s="228">
        <f>IF(N263="zákl. přenesená",J263,0)</f>
        <v>0</v>
      </c>
      <c r="BH263" s="228">
        <f>IF(N263="sníž. přenesená",J263,0)</f>
        <v>0</v>
      </c>
      <c r="BI263" s="228">
        <f>IF(N263="nulová",J263,0)</f>
        <v>0</v>
      </c>
      <c r="BJ263" s="20" t="s">
        <v>80</v>
      </c>
      <c r="BK263" s="228">
        <f>ROUND(I263*H263,2)</f>
        <v>0</v>
      </c>
      <c r="BL263" s="20" t="s">
        <v>153</v>
      </c>
      <c r="BM263" s="227" t="s">
        <v>1527</v>
      </c>
    </row>
    <row r="264" s="2" customFormat="1">
      <c r="A264" s="41"/>
      <c r="B264" s="42"/>
      <c r="C264" s="43"/>
      <c r="D264" s="229" t="s">
        <v>154</v>
      </c>
      <c r="E264" s="43"/>
      <c r="F264" s="230" t="s">
        <v>1526</v>
      </c>
      <c r="G264" s="43"/>
      <c r="H264" s="43"/>
      <c r="I264" s="231"/>
      <c r="J264" s="43"/>
      <c r="K264" s="43"/>
      <c r="L264" s="47"/>
      <c r="M264" s="232"/>
      <c r="N264" s="233"/>
      <c r="O264" s="87"/>
      <c r="P264" s="87"/>
      <c r="Q264" s="87"/>
      <c r="R264" s="87"/>
      <c r="S264" s="87"/>
      <c r="T264" s="88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T264" s="20" t="s">
        <v>154</v>
      </c>
      <c r="AU264" s="20" t="s">
        <v>86</v>
      </c>
    </row>
    <row r="265" s="2" customFormat="1" ht="21.75" customHeight="1">
      <c r="A265" s="41"/>
      <c r="B265" s="42"/>
      <c r="C265" s="216" t="s">
        <v>391</v>
      </c>
      <c r="D265" s="216" t="s">
        <v>148</v>
      </c>
      <c r="E265" s="217" t="s">
        <v>1528</v>
      </c>
      <c r="F265" s="218" t="s">
        <v>1529</v>
      </c>
      <c r="G265" s="219" t="s">
        <v>496</v>
      </c>
      <c r="H265" s="220">
        <v>3</v>
      </c>
      <c r="I265" s="221"/>
      <c r="J265" s="222">
        <f>ROUND(I265*H265,2)</f>
        <v>0</v>
      </c>
      <c r="K265" s="218" t="s">
        <v>19</v>
      </c>
      <c r="L265" s="47"/>
      <c r="M265" s="223" t="s">
        <v>19</v>
      </c>
      <c r="N265" s="224" t="s">
        <v>44</v>
      </c>
      <c r="O265" s="87"/>
      <c r="P265" s="225">
        <f>O265*H265</f>
        <v>0</v>
      </c>
      <c r="Q265" s="225">
        <v>0</v>
      </c>
      <c r="R265" s="225">
        <f>Q265*H265</f>
        <v>0</v>
      </c>
      <c r="S265" s="225">
        <v>0</v>
      </c>
      <c r="T265" s="226">
        <f>S265*H265</f>
        <v>0</v>
      </c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R265" s="227" t="s">
        <v>153</v>
      </c>
      <c r="AT265" s="227" t="s">
        <v>148</v>
      </c>
      <c r="AU265" s="227" t="s">
        <v>86</v>
      </c>
      <c r="AY265" s="20" t="s">
        <v>146</v>
      </c>
      <c r="BE265" s="228">
        <f>IF(N265="základní",J265,0)</f>
        <v>0</v>
      </c>
      <c r="BF265" s="228">
        <f>IF(N265="snížená",J265,0)</f>
        <v>0</v>
      </c>
      <c r="BG265" s="228">
        <f>IF(N265="zákl. přenesená",J265,0)</f>
        <v>0</v>
      </c>
      <c r="BH265" s="228">
        <f>IF(N265="sníž. přenesená",J265,0)</f>
        <v>0</v>
      </c>
      <c r="BI265" s="228">
        <f>IF(N265="nulová",J265,0)</f>
        <v>0</v>
      </c>
      <c r="BJ265" s="20" t="s">
        <v>80</v>
      </c>
      <c r="BK265" s="228">
        <f>ROUND(I265*H265,2)</f>
        <v>0</v>
      </c>
      <c r="BL265" s="20" t="s">
        <v>153</v>
      </c>
      <c r="BM265" s="227" t="s">
        <v>1530</v>
      </c>
    </row>
    <row r="266" s="2" customFormat="1">
      <c r="A266" s="41"/>
      <c r="B266" s="42"/>
      <c r="C266" s="43"/>
      <c r="D266" s="229" t="s">
        <v>154</v>
      </c>
      <c r="E266" s="43"/>
      <c r="F266" s="230" t="s">
        <v>1531</v>
      </c>
      <c r="G266" s="43"/>
      <c r="H266" s="43"/>
      <c r="I266" s="231"/>
      <c r="J266" s="43"/>
      <c r="K266" s="43"/>
      <c r="L266" s="47"/>
      <c r="M266" s="232"/>
      <c r="N266" s="233"/>
      <c r="O266" s="87"/>
      <c r="P266" s="87"/>
      <c r="Q266" s="87"/>
      <c r="R266" s="87"/>
      <c r="S266" s="87"/>
      <c r="T266" s="88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T266" s="20" t="s">
        <v>154</v>
      </c>
      <c r="AU266" s="20" t="s">
        <v>86</v>
      </c>
    </row>
    <row r="267" s="2" customFormat="1" ht="24.15" customHeight="1">
      <c r="A267" s="41"/>
      <c r="B267" s="42"/>
      <c r="C267" s="216" t="s">
        <v>602</v>
      </c>
      <c r="D267" s="216" t="s">
        <v>148</v>
      </c>
      <c r="E267" s="217" t="s">
        <v>1532</v>
      </c>
      <c r="F267" s="218" t="s">
        <v>1533</v>
      </c>
      <c r="G267" s="219" t="s">
        <v>496</v>
      </c>
      <c r="H267" s="220">
        <v>2</v>
      </c>
      <c r="I267" s="221"/>
      <c r="J267" s="222">
        <f>ROUND(I267*H267,2)</f>
        <v>0</v>
      </c>
      <c r="K267" s="218" t="s">
        <v>19</v>
      </c>
      <c r="L267" s="47"/>
      <c r="M267" s="223" t="s">
        <v>19</v>
      </c>
      <c r="N267" s="224" t="s">
        <v>44</v>
      </c>
      <c r="O267" s="87"/>
      <c r="P267" s="225">
        <f>O267*H267</f>
        <v>0</v>
      </c>
      <c r="Q267" s="225">
        <v>0</v>
      </c>
      <c r="R267" s="225">
        <f>Q267*H267</f>
        <v>0</v>
      </c>
      <c r="S267" s="225">
        <v>0</v>
      </c>
      <c r="T267" s="226">
        <f>S267*H267</f>
        <v>0</v>
      </c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R267" s="227" t="s">
        <v>153</v>
      </c>
      <c r="AT267" s="227" t="s">
        <v>148</v>
      </c>
      <c r="AU267" s="227" t="s">
        <v>86</v>
      </c>
      <c r="AY267" s="20" t="s">
        <v>146</v>
      </c>
      <c r="BE267" s="228">
        <f>IF(N267="základní",J267,0)</f>
        <v>0</v>
      </c>
      <c r="BF267" s="228">
        <f>IF(N267="snížená",J267,0)</f>
        <v>0</v>
      </c>
      <c r="BG267" s="228">
        <f>IF(N267="zákl. přenesená",J267,0)</f>
        <v>0</v>
      </c>
      <c r="BH267" s="228">
        <f>IF(N267="sníž. přenesená",J267,0)</f>
        <v>0</v>
      </c>
      <c r="BI267" s="228">
        <f>IF(N267="nulová",J267,0)</f>
        <v>0</v>
      </c>
      <c r="BJ267" s="20" t="s">
        <v>80</v>
      </c>
      <c r="BK267" s="228">
        <f>ROUND(I267*H267,2)</f>
        <v>0</v>
      </c>
      <c r="BL267" s="20" t="s">
        <v>153</v>
      </c>
      <c r="BM267" s="227" t="s">
        <v>1534</v>
      </c>
    </row>
    <row r="268" s="2" customFormat="1">
      <c r="A268" s="41"/>
      <c r="B268" s="42"/>
      <c r="C268" s="43"/>
      <c r="D268" s="229" t="s">
        <v>154</v>
      </c>
      <c r="E268" s="43"/>
      <c r="F268" s="230" t="s">
        <v>1535</v>
      </c>
      <c r="G268" s="43"/>
      <c r="H268" s="43"/>
      <c r="I268" s="231"/>
      <c r="J268" s="43"/>
      <c r="K268" s="43"/>
      <c r="L268" s="47"/>
      <c r="M268" s="232"/>
      <c r="N268" s="233"/>
      <c r="O268" s="87"/>
      <c r="P268" s="87"/>
      <c r="Q268" s="87"/>
      <c r="R268" s="87"/>
      <c r="S268" s="87"/>
      <c r="T268" s="88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T268" s="20" t="s">
        <v>154</v>
      </c>
      <c r="AU268" s="20" t="s">
        <v>86</v>
      </c>
    </row>
    <row r="269" s="2" customFormat="1" ht="24.15" customHeight="1">
      <c r="A269" s="41"/>
      <c r="B269" s="42"/>
      <c r="C269" s="279" t="s">
        <v>396</v>
      </c>
      <c r="D269" s="279" t="s">
        <v>325</v>
      </c>
      <c r="E269" s="280" t="s">
        <v>1536</v>
      </c>
      <c r="F269" s="281" t="s">
        <v>1537</v>
      </c>
      <c r="G269" s="282" t="s">
        <v>496</v>
      </c>
      <c r="H269" s="283">
        <v>2</v>
      </c>
      <c r="I269" s="284"/>
      <c r="J269" s="285">
        <f>ROUND(I269*H269,2)</f>
        <v>0</v>
      </c>
      <c r="K269" s="281" t="s">
        <v>19</v>
      </c>
      <c r="L269" s="286"/>
      <c r="M269" s="287" t="s">
        <v>19</v>
      </c>
      <c r="N269" s="288" t="s">
        <v>44</v>
      </c>
      <c r="O269" s="87"/>
      <c r="P269" s="225">
        <f>O269*H269</f>
        <v>0</v>
      </c>
      <c r="Q269" s="225">
        <v>0</v>
      </c>
      <c r="R269" s="225">
        <f>Q269*H269</f>
        <v>0</v>
      </c>
      <c r="S269" s="225">
        <v>0</v>
      </c>
      <c r="T269" s="226">
        <f>S269*H269</f>
        <v>0</v>
      </c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R269" s="227" t="s">
        <v>173</v>
      </c>
      <c r="AT269" s="227" t="s">
        <v>325</v>
      </c>
      <c r="AU269" s="227" t="s">
        <v>86</v>
      </c>
      <c r="AY269" s="20" t="s">
        <v>146</v>
      </c>
      <c r="BE269" s="228">
        <f>IF(N269="základní",J269,0)</f>
        <v>0</v>
      </c>
      <c r="BF269" s="228">
        <f>IF(N269="snížená",J269,0)</f>
        <v>0</v>
      </c>
      <c r="BG269" s="228">
        <f>IF(N269="zákl. přenesená",J269,0)</f>
        <v>0</v>
      </c>
      <c r="BH269" s="228">
        <f>IF(N269="sníž. přenesená",J269,0)</f>
        <v>0</v>
      </c>
      <c r="BI269" s="228">
        <f>IF(N269="nulová",J269,0)</f>
        <v>0</v>
      </c>
      <c r="BJ269" s="20" t="s">
        <v>80</v>
      </c>
      <c r="BK269" s="228">
        <f>ROUND(I269*H269,2)</f>
        <v>0</v>
      </c>
      <c r="BL269" s="20" t="s">
        <v>153</v>
      </c>
      <c r="BM269" s="227" t="s">
        <v>1538</v>
      </c>
    </row>
    <row r="270" s="2" customFormat="1">
      <c r="A270" s="41"/>
      <c r="B270" s="42"/>
      <c r="C270" s="43"/>
      <c r="D270" s="229" t="s">
        <v>154</v>
      </c>
      <c r="E270" s="43"/>
      <c r="F270" s="230" t="s">
        <v>1537</v>
      </c>
      <c r="G270" s="43"/>
      <c r="H270" s="43"/>
      <c r="I270" s="231"/>
      <c r="J270" s="43"/>
      <c r="K270" s="43"/>
      <c r="L270" s="47"/>
      <c r="M270" s="232"/>
      <c r="N270" s="233"/>
      <c r="O270" s="87"/>
      <c r="P270" s="87"/>
      <c r="Q270" s="87"/>
      <c r="R270" s="87"/>
      <c r="S270" s="87"/>
      <c r="T270" s="88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T270" s="20" t="s">
        <v>154</v>
      </c>
      <c r="AU270" s="20" t="s">
        <v>86</v>
      </c>
    </row>
    <row r="271" s="2" customFormat="1" ht="24.15" customHeight="1">
      <c r="A271" s="41"/>
      <c r="B271" s="42"/>
      <c r="C271" s="216" t="s">
        <v>614</v>
      </c>
      <c r="D271" s="216" t="s">
        <v>148</v>
      </c>
      <c r="E271" s="217" t="s">
        <v>1539</v>
      </c>
      <c r="F271" s="218" t="s">
        <v>1540</v>
      </c>
      <c r="G271" s="219" t="s">
        <v>496</v>
      </c>
      <c r="H271" s="220">
        <v>1</v>
      </c>
      <c r="I271" s="221"/>
      <c r="J271" s="222">
        <f>ROUND(I271*H271,2)</f>
        <v>0</v>
      </c>
      <c r="K271" s="218" t="s">
        <v>19</v>
      </c>
      <c r="L271" s="47"/>
      <c r="M271" s="223" t="s">
        <v>19</v>
      </c>
      <c r="N271" s="224" t="s">
        <v>44</v>
      </c>
      <c r="O271" s="87"/>
      <c r="P271" s="225">
        <f>O271*H271</f>
        <v>0</v>
      </c>
      <c r="Q271" s="225">
        <v>0</v>
      </c>
      <c r="R271" s="225">
        <f>Q271*H271</f>
        <v>0</v>
      </c>
      <c r="S271" s="225">
        <v>0</v>
      </c>
      <c r="T271" s="226">
        <f>S271*H271</f>
        <v>0</v>
      </c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R271" s="227" t="s">
        <v>153</v>
      </c>
      <c r="AT271" s="227" t="s">
        <v>148</v>
      </c>
      <c r="AU271" s="227" t="s">
        <v>86</v>
      </c>
      <c r="AY271" s="20" t="s">
        <v>146</v>
      </c>
      <c r="BE271" s="228">
        <f>IF(N271="základní",J271,0)</f>
        <v>0</v>
      </c>
      <c r="BF271" s="228">
        <f>IF(N271="snížená",J271,0)</f>
        <v>0</v>
      </c>
      <c r="BG271" s="228">
        <f>IF(N271="zákl. přenesená",J271,0)</f>
        <v>0</v>
      </c>
      <c r="BH271" s="228">
        <f>IF(N271="sníž. přenesená",J271,0)</f>
        <v>0</v>
      </c>
      <c r="BI271" s="228">
        <f>IF(N271="nulová",J271,0)</f>
        <v>0</v>
      </c>
      <c r="BJ271" s="20" t="s">
        <v>80</v>
      </c>
      <c r="BK271" s="228">
        <f>ROUND(I271*H271,2)</f>
        <v>0</v>
      </c>
      <c r="BL271" s="20" t="s">
        <v>153</v>
      </c>
      <c r="BM271" s="227" t="s">
        <v>1541</v>
      </c>
    </row>
    <row r="272" s="2" customFormat="1">
      <c r="A272" s="41"/>
      <c r="B272" s="42"/>
      <c r="C272" s="43"/>
      <c r="D272" s="229" t="s">
        <v>154</v>
      </c>
      <c r="E272" s="43"/>
      <c r="F272" s="230" t="s">
        <v>1540</v>
      </c>
      <c r="G272" s="43"/>
      <c r="H272" s="43"/>
      <c r="I272" s="231"/>
      <c r="J272" s="43"/>
      <c r="K272" s="43"/>
      <c r="L272" s="47"/>
      <c r="M272" s="232"/>
      <c r="N272" s="233"/>
      <c r="O272" s="87"/>
      <c r="P272" s="87"/>
      <c r="Q272" s="87"/>
      <c r="R272" s="87"/>
      <c r="S272" s="87"/>
      <c r="T272" s="88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T272" s="20" t="s">
        <v>154</v>
      </c>
      <c r="AU272" s="20" t="s">
        <v>86</v>
      </c>
    </row>
    <row r="273" s="2" customFormat="1" ht="37.8" customHeight="1">
      <c r="A273" s="41"/>
      <c r="B273" s="42"/>
      <c r="C273" s="279" t="s">
        <v>403</v>
      </c>
      <c r="D273" s="279" t="s">
        <v>325</v>
      </c>
      <c r="E273" s="280" t="s">
        <v>1542</v>
      </c>
      <c r="F273" s="281" t="s">
        <v>1543</v>
      </c>
      <c r="G273" s="282" t="s">
        <v>496</v>
      </c>
      <c r="H273" s="283">
        <v>1</v>
      </c>
      <c r="I273" s="284"/>
      <c r="J273" s="285">
        <f>ROUND(I273*H273,2)</f>
        <v>0</v>
      </c>
      <c r="K273" s="281" t="s">
        <v>19</v>
      </c>
      <c r="L273" s="286"/>
      <c r="M273" s="287" t="s">
        <v>19</v>
      </c>
      <c r="N273" s="288" t="s">
        <v>44</v>
      </c>
      <c r="O273" s="87"/>
      <c r="P273" s="225">
        <f>O273*H273</f>
        <v>0</v>
      </c>
      <c r="Q273" s="225">
        <v>0</v>
      </c>
      <c r="R273" s="225">
        <f>Q273*H273</f>
        <v>0</v>
      </c>
      <c r="S273" s="225">
        <v>0</v>
      </c>
      <c r="T273" s="226">
        <f>S273*H273</f>
        <v>0</v>
      </c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R273" s="227" t="s">
        <v>173</v>
      </c>
      <c r="AT273" s="227" t="s">
        <v>325</v>
      </c>
      <c r="AU273" s="227" t="s">
        <v>86</v>
      </c>
      <c r="AY273" s="20" t="s">
        <v>146</v>
      </c>
      <c r="BE273" s="228">
        <f>IF(N273="základní",J273,0)</f>
        <v>0</v>
      </c>
      <c r="BF273" s="228">
        <f>IF(N273="snížená",J273,0)</f>
        <v>0</v>
      </c>
      <c r="BG273" s="228">
        <f>IF(N273="zákl. přenesená",J273,0)</f>
        <v>0</v>
      </c>
      <c r="BH273" s="228">
        <f>IF(N273="sníž. přenesená",J273,0)</f>
        <v>0</v>
      </c>
      <c r="BI273" s="228">
        <f>IF(N273="nulová",J273,0)</f>
        <v>0</v>
      </c>
      <c r="BJ273" s="20" t="s">
        <v>80</v>
      </c>
      <c r="BK273" s="228">
        <f>ROUND(I273*H273,2)</f>
        <v>0</v>
      </c>
      <c r="BL273" s="20" t="s">
        <v>153</v>
      </c>
      <c r="BM273" s="227" t="s">
        <v>1544</v>
      </c>
    </row>
    <row r="274" s="2" customFormat="1">
      <c r="A274" s="41"/>
      <c r="B274" s="42"/>
      <c r="C274" s="43"/>
      <c r="D274" s="229" t="s">
        <v>154</v>
      </c>
      <c r="E274" s="43"/>
      <c r="F274" s="230" t="s">
        <v>1545</v>
      </c>
      <c r="G274" s="43"/>
      <c r="H274" s="43"/>
      <c r="I274" s="231"/>
      <c r="J274" s="43"/>
      <c r="K274" s="43"/>
      <c r="L274" s="47"/>
      <c r="M274" s="232"/>
      <c r="N274" s="233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154</v>
      </c>
      <c r="AU274" s="20" t="s">
        <v>86</v>
      </c>
    </row>
    <row r="275" s="2" customFormat="1" ht="24.15" customHeight="1">
      <c r="A275" s="41"/>
      <c r="B275" s="42"/>
      <c r="C275" s="216" t="s">
        <v>627</v>
      </c>
      <c r="D275" s="216" t="s">
        <v>148</v>
      </c>
      <c r="E275" s="217" t="s">
        <v>1546</v>
      </c>
      <c r="F275" s="218" t="s">
        <v>1547</v>
      </c>
      <c r="G275" s="219" t="s">
        <v>496</v>
      </c>
      <c r="H275" s="220">
        <v>1</v>
      </c>
      <c r="I275" s="221"/>
      <c r="J275" s="222">
        <f>ROUND(I275*H275,2)</f>
        <v>0</v>
      </c>
      <c r="K275" s="218" t="s">
        <v>19</v>
      </c>
      <c r="L275" s="47"/>
      <c r="M275" s="223" t="s">
        <v>19</v>
      </c>
      <c r="N275" s="224" t="s">
        <v>44</v>
      </c>
      <c r="O275" s="87"/>
      <c r="P275" s="225">
        <f>O275*H275</f>
        <v>0</v>
      </c>
      <c r="Q275" s="225">
        <v>0</v>
      </c>
      <c r="R275" s="225">
        <f>Q275*H275</f>
        <v>0</v>
      </c>
      <c r="S275" s="225">
        <v>0</v>
      </c>
      <c r="T275" s="226">
        <f>S275*H275</f>
        <v>0</v>
      </c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R275" s="227" t="s">
        <v>153</v>
      </c>
      <c r="AT275" s="227" t="s">
        <v>148</v>
      </c>
      <c r="AU275" s="227" t="s">
        <v>86</v>
      </c>
      <c r="AY275" s="20" t="s">
        <v>146</v>
      </c>
      <c r="BE275" s="228">
        <f>IF(N275="základní",J275,0)</f>
        <v>0</v>
      </c>
      <c r="BF275" s="228">
        <f>IF(N275="snížená",J275,0)</f>
        <v>0</v>
      </c>
      <c r="BG275" s="228">
        <f>IF(N275="zákl. přenesená",J275,0)</f>
        <v>0</v>
      </c>
      <c r="BH275" s="228">
        <f>IF(N275="sníž. přenesená",J275,0)</f>
        <v>0</v>
      </c>
      <c r="BI275" s="228">
        <f>IF(N275="nulová",J275,0)</f>
        <v>0</v>
      </c>
      <c r="BJ275" s="20" t="s">
        <v>80</v>
      </c>
      <c r="BK275" s="228">
        <f>ROUND(I275*H275,2)</f>
        <v>0</v>
      </c>
      <c r="BL275" s="20" t="s">
        <v>153</v>
      </c>
      <c r="BM275" s="227" t="s">
        <v>1548</v>
      </c>
    </row>
    <row r="276" s="2" customFormat="1">
      <c r="A276" s="41"/>
      <c r="B276" s="42"/>
      <c r="C276" s="43"/>
      <c r="D276" s="229" t="s">
        <v>154</v>
      </c>
      <c r="E276" s="43"/>
      <c r="F276" s="230" t="s">
        <v>1547</v>
      </c>
      <c r="G276" s="43"/>
      <c r="H276" s="43"/>
      <c r="I276" s="231"/>
      <c r="J276" s="43"/>
      <c r="K276" s="43"/>
      <c r="L276" s="47"/>
      <c r="M276" s="232"/>
      <c r="N276" s="233"/>
      <c r="O276" s="87"/>
      <c r="P276" s="87"/>
      <c r="Q276" s="87"/>
      <c r="R276" s="87"/>
      <c r="S276" s="87"/>
      <c r="T276" s="88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T276" s="20" t="s">
        <v>154</v>
      </c>
      <c r="AU276" s="20" t="s">
        <v>86</v>
      </c>
    </row>
    <row r="277" s="2" customFormat="1" ht="24.15" customHeight="1">
      <c r="A277" s="41"/>
      <c r="B277" s="42"/>
      <c r="C277" s="279" t="s">
        <v>408</v>
      </c>
      <c r="D277" s="279" t="s">
        <v>325</v>
      </c>
      <c r="E277" s="280" t="s">
        <v>1549</v>
      </c>
      <c r="F277" s="281" t="s">
        <v>1550</v>
      </c>
      <c r="G277" s="282" t="s">
        <v>496</v>
      </c>
      <c r="H277" s="283">
        <v>1</v>
      </c>
      <c r="I277" s="284"/>
      <c r="J277" s="285">
        <f>ROUND(I277*H277,2)</f>
        <v>0</v>
      </c>
      <c r="K277" s="281" t="s">
        <v>19</v>
      </c>
      <c r="L277" s="286"/>
      <c r="M277" s="287" t="s">
        <v>19</v>
      </c>
      <c r="N277" s="288" t="s">
        <v>44</v>
      </c>
      <c r="O277" s="87"/>
      <c r="P277" s="225">
        <f>O277*H277</f>
        <v>0</v>
      </c>
      <c r="Q277" s="225">
        <v>0</v>
      </c>
      <c r="R277" s="225">
        <f>Q277*H277</f>
        <v>0</v>
      </c>
      <c r="S277" s="225">
        <v>0</v>
      </c>
      <c r="T277" s="226">
        <f>S277*H277</f>
        <v>0</v>
      </c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R277" s="227" t="s">
        <v>173</v>
      </c>
      <c r="AT277" s="227" t="s">
        <v>325</v>
      </c>
      <c r="AU277" s="227" t="s">
        <v>86</v>
      </c>
      <c r="AY277" s="20" t="s">
        <v>146</v>
      </c>
      <c r="BE277" s="228">
        <f>IF(N277="základní",J277,0)</f>
        <v>0</v>
      </c>
      <c r="BF277" s="228">
        <f>IF(N277="snížená",J277,0)</f>
        <v>0</v>
      </c>
      <c r="BG277" s="228">
        <f>IF(N277="zákl. přenesená",J277,0)</f>
        <v>0</v>
      </c>
      <c r="BH277" s="228">
        <f>IF(N277="sníž. přenesená",J277,0)</f>
        <v>0</v>
      </c>
      <c r="BI277" s="228">
        <f>IF(N277="nulová",J277,0)</f>
        <v>0</v>
      </c>
      <c r="BJ277" s="20" t="s">
        <v>80</v>
      </c>
      <c r="BK277" s="228">
        <f>ROUND(I277*H277,2)</f>
        <v>0</v>
      </c>
      <c r="BL277" s="20" t="s">
        <v>153</v>
      </c>
      <c r="BM277" s="227" t="s">
        <v>1551</v>
      </c>
    </row>
    <row r="278" s="2" customFormat="1">
      <c r="A278" s="41"/>
      <c r="B278" s="42"/>
      <c r="C278" s="43"/>
      <c r="D278" s="229" t="s">
        <v>154</v>
      </c>
      <c r="E278" s="43"/>
      <c r="F278" s="230" t="s">
        <v>1550</v>
      </c>
      <c r="G278" s="43"/>
      <c r="H278" s="43"/>
      <c r="I278" s="231"/>
      <c r="J278" s="43"/>
      <c r="K278" s="43"/>
      <c r="L278" s="47"/>
      <c r="M278" s="232"/>
      <c r="N278" s="233"/>
      <c r="O278" s="87"/>
      <c r="P278" s="87"/>
      <c r="Q278" s="87"/>
      <c r="R278" s="87"/>
      <c r="S278" s="87"/>
      <c r="T278" s="88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T278" s="20" t="s">
        <v>154</v>
      </c>
      <c r="AU278" s="20" t="s">
        <v>86</v>
      </c>
    </row>
    <row r="279" s="2" customFormat="1" ht="24.15" customHeight="1">
      <c r="A279" s="41"/>
      <c r="B279" s="42"/>
      <c r="C279" s="216" t="s">
        <v>636</v>
      </c>
      <c r="D279" s="216" t="s">
        <v>148</v>
      </c>
      <c r="E279" s="217" t="s">
        <v>1552</v>
      </c>
      <c r="F279" s="218" t="s">
        <v>1553</v>
      </c>
      <c r="G279" s="219" t="s">
        <v>496</v>
      </c>
      <c r="H279" s="220">
        <v>1</v>
      </c>
      <c r="I279" s="221"/>
      <c r="J279" s="222">
        <f>ROUND(I279*H279,2)</f>
        <v>0</v>
      </c>
      <c r="K279" s="218" t="s">
        <v>19</v>
      </c>
      <c r="L279" s="47"/>
      <c r="M279" s="223" t="s">
        <v>19</v>
      </c>
      <c r="N279" s="224" t="s">
        <v>44</v>
      </c>
      <c r="O279" s="87"/>
      <c r="P279" s="225">
        <f>O279*H279</f>
        <v>0</v>
      </c>
      <c r="Q279" s="225">
        <v>0</v>
      </c>
      <c r="R279" s="225">
        <f>Q279*H279</f>
        <v>0</v>
      </c>
      <c r="S279" s="225">
        <v>0</v>
      </c>
      <c r="T279" s="226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27" t="s">
        <v>153</v>
      </c>
      <c r="AT279" s="227" t="s">
        <v>148</v>
      </c>
      <c r="AU279" s="227" t="s">
        <v>86</v>
      </c>
      <c r="AY279" s="20" t="s">
        <v>146</v>
      </c>
      <c r="BE279" s="228">
        <f>IF(N279="základní",J279,0)</f>
        <v>0</v>
      </c>
      <c r="BF279" s="228">
        <f>IF(N279="snížená",J279,0)</f>
        <v>0</v>
      </c>
      <c r="BG279" s="228">
        <f>IF(N279="zákl. přenesená",J279,0)</f>
        <v>0</v>
      </c>
      <c r="BH279" s="228">
        <f>IF(N279="sníž. přenesená",J279,0)</f>
        <v>0</v>
      </c>
      <c r="BI279" s="228">
        <f>IF(N279="nulová",J279,0)</f>
        <v>0</v>
      </c>
      <c r="BJ279" s="20" t="s">
        <v>80</v>
      </c>
      <c r="BK279" s="228">
        <f>ROUND(I279*H279,2)</f>
        <v>0</v>
      </c>
      <c r="BL279" s="20" t="s">
        <v>153</v>
      </c>
      <c r="BM279" s="227" t="s">
        <v>1554</v>
      </c>
    </row>
    <row r="280" s="2" customFormat="1">
      <c r="A280" s="41"/>
      <c r="B280" s="42"/>
      <c r="C280" s="43"/>
      <c r="D280" s="229" t="s">
        <v>154</v>
      </c>
      <c r="E280" s="43"/>
      <c r="F280" s="230" t="s">
        <v>1555</v>
      </c>
      <c r="G280" s="43"/>
      <c r="H280" s="43"/>
      <c r="I280" s="231"/>
      <c r="J280" s="43"/>
      <c r="K280" s="43"/>
      <c r="L280" s="47"/>
      <c r="M280" s="232"/>
      <c r="N280" s="233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154</v>
      </c>
      <c r="AU280" s="20" t="s">
        <v>86</v>
      </c>
    </row>
    <row r="281" s="2" customFormat="1" ht="16.5" customHeight="1">
      <c r="A281" s="41"/>
      <c r="B281" s="42"/>
      <c r="C281" s="279" t="s">
        <v>414</v>
      </c>
      <c r="D281" s="279" t="s">
        <v>325</v>
      </c>
      <c r="E281" s="280" t="s">
        <v>1556</v>
      </c>
      <c r="F281" s="281" t="s">
        <v>1557</v>
      </c>
      <c r="G281" s="282" t="s">
        <v>496</v>
      </c>
      <c r="H281" s="283">
        <v>1</v>
      </c>
      <c r="I281" s="284"/>
      <c r="J281" s="285">
        <f>ROUND(I281*H281,2)</f>
        <v>0</v>
      </c>
      <c r="K281" s="281" t="s">
        <v>19</v>
      </c>
      <c r="L281" s="286"/>
      <c r="M281" s="287" t="s">
        <v>19</v>
      </c>
      <c r="N281" s="288" t="s">
        <v>44</v>
      </c>
      <c r="O281" s="87"/>
      <c r="P281" s="225">
        <f>O281*H281</f>
        <v>0</v>
      </c>
      <c r="Q281" s="225">
        <v>0</v>
      </c>
      <c r="R281" s="225">
        <f>Q281*H281</f>
        <v>0</v>
      </c>
      <c r="S281" s="225">
        <v>0</v>
      </c>
      <c r="T281" s="226">
        <f>S281*H281</f>
        <v>0</v>
      </c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R281" s="227" t="s">
        <v>173</v>
      </c>
      <c r="AT281" s="227" t="s">
        <v>325</v>
      </c>
      <c r="AU281" s="227" t="s">
        <v>86</v>
      </c>
      <c r="AY281" s="20" t="s">
        <v>146</v>
      </c>
      <c r="BE281" s="228">
        <f>IF(N281="základní",J281,0)</f>
        <v>0</v>
      </c>
      <c r="BF281" s="228">
        <f>IF(N281="snížená",J281,0)</f>
        <v>0</v>
      </c>
      <c r="BG281" s="228">
        <f>IF(N281="zákl. přenesená",J281,0)</f>
        <v>0</v>
      </c>
      <c r="BH281" s="228">
        <f>IF(N281="sníž. přenesená",J281,0)</f>
        <v>0</v>
      </c>
      <c r="BI281" s="228">
        <f>IF(N281="nulová",J281,0)</f>
        <v>0</v>
      </c>
      <c r="BJ281" s="20" t="s">
        <v>80</v>
      </c>
      <c r="BK281" s="228">
        <f>ROUND(I281*H281,2)</f>
        <v>0</v>
      </c>
      <c r="BL281" s="20" t="s">
        <v>153</v>
      </c>
      <c r="BM281" s="227" t="s">
        <v>1558</v>
      </c>
    </row>
    <row r="282" s="2" customFormat="1">
      <c r="A282" s="41"/>
      <c r="B282" s="42"/>
      <c r="C282" s="43"/>
      <c r="D282" s="229" t="s">
        <v>154</v>
      </c>
      <c r="E282" s="43"/>
      <c r="F282" s="230" t="s">
        <v>1559</v>
      </c>
      <c r="G282" s="43"/>
      <c r="H282" s="43"/>
      <c r="I282" s="231"/>
      <c r="J282" s="43"/>
      <c r="K282" s="43"/>
      <c r="L282" s="47"/>
      <c r="M282" s="232"/>
      <c r="N282" s="233"/>
      <c r="O282" s="87"/>
      <c r="P282" s="87"/>
      <c r="Q282" s="87"/>
      <c r="R282" s="87"/>
      <c r="S282" s="87"/>
      <c r="T282" s="88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T282" s="20" t="s">
        <v>154</v>
      </c>
      <c r="AU282" s="20" t="s">
        <v>86</v>
      </c>
    </row>
    <row r="283" s="2" customFormat="1" ht="24.15" customHeight="1">
      <c r="A283" s="41"/>
      <c r="B283" s="42"/>
      <c r="C283" s="216" t="s">
        <v>647</v>
      </c>
      <c r="D283" s="216" t="s">
        <v>148</v>
      </c>
      <c r="E283" s="217" t="s">
        <v>1560</v>
      </c>
      <c r="F283" s="218" t="s">
        <v>1561</v>
      </c>
      <c r="G283" s="219" t="s">
        <v>496</v>
      </c>
      <c r="H283" s="220">
        <v>2</v>
      </c>
      <c r="I283" s="221"/>
      <c r="J283" s="222">
        <f>ROUND(I283*H283,2)</f>
        <v>0</v>
      </c>
      <c r="K283" s="218" t="s">
        <v>19</v>
      </c>
      <c r="L283" s="47"/>
      <c r="M283" s="223" t="s">
        <v>19</v>
      </c>
      <c r="N283" s="224" t="s">
        <v>44</v>
      </c>
      <c r="O283" s="87"/>
      <c r="P283" s="225">
        <f>O283*H283</f>
        <v>0</v>
      </c>
      <c r="Q283" s="225">
        <v>8.0000000000000007E-05</v>
      </c>
      <c r="R283" s="225">
        <f>Q283*H283</f>
        <v>0.00016000000000000001</v>
      </c>
      <c r="S283" s="225">
        <v>0</v>
      </c>
      <c r="T283" s="226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27" t="s">
        <v>153</v>
      </c>
      <c r="AT283" s="227" t="s">
        <v>148</v>
      </c>
      <c r="AU283" s="227" t="s">
        <v>86</v>
      </c>
      <c r="AY283" s="20" t="s">
        <v>146</v>
      </c>
      <c r="BE283" s="228">
        <f>IF(N283="základní",J283,0)</f>
        <v>0</v>
      </c>
      <c r="BF283" s="228">
        <f>IF(N283="snížená",J283,0)</f>
        <v>0</v>
      </c>
      <c r="BG283" s="228">
        <f>IF(N283="zákl. přenesená",J283,0)</f>
        <v>0</v>
      </c>
      <c r="BH283" s="228">
        <f>IF(N283="sníž. přenesená",J283,0)</f>
        <v>0</v>
      </c>
      <c r="BI283" s="228">
        <f>IF(N283="nulová",J283,0)</f>
        <v>0</v>
      </c>
      <c r="BJ283" s="20" t="s">
        <v>80</v>
      </c>
      <c r="BK283" s="228">
        <f>ROUND(I283*H283,2)</f>
        <v>0</v>
      </c>
      <c r="BL283" s="20" t="s">
        <v>153</v>
      </c>
      <c r="BM283" s="227" t="s">
        <v>1562</v>
      </c>
    </row>
    <row r="284" s="2" customFormat="1">
      <c r="A284" s="41"/>
      <c r="B284" s="42"/>
      <c r="C284" s="43"/>
      <c r="D284" s="229" t="s">
        <v>154</v>
      </c>
      <c r="E284" s="43"/>
      <c r="F284" s="230" t="s">
        <v>1563</v>
      </c>
      <c r="G284" s="43"/>
      <c r="H284" s="43"/>
      <c r="I284" s="231"/>
      <c r="J284" s="43"/>
      <c r="K284" s="43"/>
      <c r="L284" s="47"/>
      <c r="M284" s="232"/>
      <c r="N284" s="233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154</v>
      </c>
      <c r="AU284" s="20" t="s">
        <v>86</v>
      </c>
    </row>
    <row r="285" s="2" customFormat="1" ht="33" customHeight="1">
      <c r="A285" s="41"/>
      <c r="B285" s="42"/>
      <c r="C285" s="216" t="s">
        <v>419</v>
      </c>
      <c r="D285" s="216" t="s">
        <v>148</v>
      </c>
      <c r="E285" s="217" t="s">
        <v>1564</v>
      </c>
      <c r="F285" s="218" t="s">
        <v>1565</v>
      </c>
      <c r="G285" s="219" t="s">
        <v>402</v>
      </c>
      <c r="H285" s="220">
        <v>20</v>
      </c>
      <c r="I285" s="221"/>
      <c r="J285" s="222">
        <f>ROUND(I285*H285,2)</f>
        <v>0</v>
      </c>
      <c r="K285" s="218" t="s">
        <v>19</v>
      </c>
      <c r="L285" s="47"/>
      <c r="M285" s="223" t="s">
        <v>19</v>
      </c>
      <c r="N285" s="224" t="s">
        <v>44</v>
      </c>
      <c r="O285" s="87"/>
      <c r="P285" s="225">
        <f>O285*H285</f>
        <v>0</v>
      </c>
      <c r="Q285" s="225">
        <v>0.0046800000000000001</v>
      </c>
      <c r="R285" s="225">
        <f>Q285*H285</f>
        <v>0.093600000000000003</v>
      </c>
      <c r="S285" s="225">
        <v>0</v>
      </c>
      <c r="T285" s="226">
        <f>S285*H285</f>
        <v>0</v>
      </c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R285" s="227" t="s">
        <v>153</v>
      </c>
      <c r="AT285" s="227" t="s">
        <v>148</v>
      </c>
      <c r="AU285" s="227" t="s">
        <v>86</v>
      </c>
      <c r="AY285" s="20" t="s">
        <v>146</v>
      </c>
      <c r="BE285" s="228">
        <f>IF(N285="základní",J285,0)</f>
        <v>0</v>
      </c>
      <c r="BF285" s="228">
        <f>IF(N285="snížená",J285,0)</f>
        <v>0</v>
      </c>
      <c r="BG285" s="228">
        <f>IF(N285="zákl. přenesená",J285,0)</f>
        <v>0</v>
      </c>
      <c r="BH285" s="228">
        <f>IF(N285="sníž. přenesená",J285,0)</f>
        <v>0</v>
      </c>
      <c r="BI285" s="228">
        <f>IF(N285="nulová",J285,0)</f>
        <v>0</v>
      </c>
      <c r="BJ285" s="20" t="s">
        <v>80</v>
      </c>
      <c r="BK285" s="228">
        <f>ROUND(I285*H285,2)</f>
        <v>0</v>
      </c>
      <c r="BL285" s="20" t="s">
        <v>153</v>
      </c>
      <c r="BM285" s="227" t="s">
        <v>1566</v>
      </c>
    </row>
    <row r="286" s="2" customFormat="1">
      <c r="A286" s="41"/>
      <c r="B286" s="42"/>
      <c r="C286" s="43"/>
      <c r="D286" s="229" t="s">
        <v>154</v>
      </c>
      <c r="E286" s="43"/>
      <c r="F286" s="230" t="s">
        <v>1567</v>
      </c>
      <c r="G286" s="43"/>
      <c r="H286" s="43"/>
      <c r="I286" s="231"/>
      <c r="J286" s="43"/>
      <c r="K286" s="43"/>
      <c r="L286" s="47"/>
      <c r="M286" s="232"/>
      <c r="N286" s="233"/>
      <c r="O286" s="87"/>
      <c r="P286" s="87"/>
      <c r="Q286" s="87"/>
      <c r="R286" s="87"/>
      <c r="S286" s="87"/>
      <c r="T286" s="88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T286" s="20" t="s">
        <v>154</v>
      </c>
      <c r="AU286" s="20" t="s">
        <v>86</v>
      </c>
    </row>
    <row r="287" s="2" customFormat="1" ht="21.75" customHeight="1">
      <c r="A287" s="41"/>
      <c r="B287" s="42"/>
      <c r="C287" s="216" t="s">
        <v>656</v>
      </c>
      <c r="D287" s="216" t="s">
        <v>148</v>
      </c>
      <c r="E287" s="217" t="s">
        <v>1568</v>
      </c>
      <c r="F287" s="218" t="s">
        <v>1569</v>
      </c>
      <c r="G287" s="219" t="s">
        <v>496</v>
      </c>
      <c r="H287" s="220">
        <v>1</v>
      </c>
      <c r="I287" s="221"/>
      <c r="J287" s="222">
        <f>ROUND(I287*H287,2)</f>
        <v>0</v>
      </c>
      <c r="K287" s="218" t="s">
        <v>19</v>
      </c>
      <c r="L287" s="47"/>
      <c r="M287" s="223" t="s">
        <v>19</v>
      </c>
      <c r="N287" s="224" t="s">
        <v>44</v>
      </c>
      <c r="O287" s="87"/>
      <c r="P287" s="225">
        <f>O287*H287</f>
        <v>0</v>
      </c>
      <c r="Q287" s="225">
        <v>0</v>
      </c>
      <c r="R287" s="225">
        <f>Q287*H287</f>
        <v>0</v>
      </c>
      <c r="S287" s="225">
        <v>0</v>
      </c>
      <c r="T287" s="226">
        <f>S287*H287</f>
        <v>0</v>
      </c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R287" s="227" t="s">
        <v>153</v>
      </c>
      <c r="AT287" s="227" t="s">
        <v>148</v>
      </c>
      <c r="AU287" s="227" t="s">
        <v>86</v>
      </c>
      <c r="AY287" s="20" t="s">
        <v>146</v>
      </c>
      <c r="BE287" s="228">
        <f>IF(N287="základní",J287,0)</f>
        <v>0</v>
      </c>
      <c r="BF287" s="228">
        <f>IF(N287="snížená",J287,0)</f>
        <v>0</v>
      </c>
      <c r="BG287" s="228">
        <f>IF(N287="zákl. přenesená",J287,0)</f>
        <v>0</v>
      </c>
      <c r="BH287" s="228">
        <f>IF(N287="sníž. přenesená",J287,0)</f>
        <v>0</v>
      </c>
      <c r="BI287" s="228">
        <f>IF(N287="nulová",J287,0)</f>
        <v>0</v>
      </c>
      <c r="BJ287" s="20" t="s">
        <v>80</v>
      </c>
      <c r="BK287" s="228">
        <f>ROUND(I287*H287,2)</f>
        <v>0</v>
      </c>
      <c r="BL287" s="20" t="s">
        <v>153</v>
      </c>
      <c r="BM287" s="227" t="s">
        <v>1570</v>
      </c>
    </row>
    <row r="288" s="2" customFormat="1">
      <c r="A288" s="41"/>
      <c r="B288" s="42"/>
      <c r="C288" s="43"/>
      <c r="D288" s="229" t="s">
        <v>154</v>
      </c>
      <c r="E288" s="43"/>
      <c r="F288" s="230" t="s">
        <v>1571</v>
      </c>
      <c r="G288" s="43"/>
      <c r="H288" s="43"/>
      <c r="I288" s="231"/>
      <c r="J288" s="43"/>
      <c r="K288" s="43"/>
      <c r="L288" s="47"/>
      <c r="M288" s="232"/>
      <c r="N288" s="233"/>
      <c r="O288" s="87"/>
      <c r="P288" s="87"/>
      <c r="Q288" s="87"/>
      <c r="R288" s="87"/>
      <c r="S288" s="87"/>
      <c r="T288" s="88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T288" s="20" t="s">
        <v>154</v>
      </c>
      <c r="AU288" s="20" t="s">
        <v>86</v>
      </c>
    </row>
    <row r="289" s="2" customFormat="1" ht="21.75" customHeight="1">
      <c r="A289" s="41"/>
      <c r="B289" s="42"/>
      <c r="C289" s="216" t="s">
        <v>426</v>
      </c>
      <c r="D289" s="216" t="s">
        <v>148</v>
      </c>
      <c r="E289" s="217" t="s">
        <v>1572</v>
      </c>
      <c r="F289" s="218" t="s">
        <v>1573</v>
      </c>
      <c r="G289" s="219" t="s">
        <v>496</v>
      </c>
      <c r="H289" s="220">
        <v>1</v>
      </c>
      <c r="I289" s="221"/>
      <c r="J289" s="222">
        <f>ROUND(I289*H289,2)</f>
        <v>0</v>
      </c>
      <c r="K289" s="218" t="s">
        <v>19</v>
      </c>
      <c r="L289" s="47"/>
      <c r="M289" s="223" t="s">
        <v>19</v>
      </c>
      <c r="N289" s="224" t="s">
        <v>44</v>
      </c>
      <c r="O289" s="87"/>
      <c r="P289" s="225">
        <f>O289*H289</f>
        <v>0</v>
      </c>
      <c r="Q289" s="225">
        <v>0.00073999999999999999</v>
      </c>
      <c r="R289" s="225">
        <f>Q289*H289</f>
        <v>0.00073999999999999999</v>
      </c>
      <c r="S289" s="225">
        <v>0</v>
      </c>
      <c r="T289" s="226">
        <f>S289*H289</f>
        <v>0</v>
      </c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R289" s="227" t="s">
        <v>153</v>
      </c>
      <c r="AT289" s="227" t="s">
        <v>148</v>
      </c>
      <c r="AU289" s="227" t="s">
        <v>86</v>
      </c>
      <c r="AY289" s="20" t="s">
        <v>146</v>
      </c>
      <c r="BE289" s="228">
        <f>IF(N289="základní",J289,0)</f>
        <v>0</v>
      </c>
      <c r="BF289" s="228">
        <f>IF(N289="snížená",J289,0)</f>
        <v>0</v>
      </c>
      <c r="BG289" s="228">
        <f>IF(N289="zákl. přenesená",J289,0)</f>
        <v>0</v>
      </c>
      <c r="BH289" s="228">
        <f>IF(N289="sníž. přenesená",J289,0)</f>
        <v>0</v>
      </c>
      <c r="BI289" s="228">
        <f>IF(N289="nulová",J289,0)</f>
        <v>0</v>
      </c>
      <c r="BJ289" s="20" t="s">
        <v>80</v>
      </c>
      <c r="BK289" s="228">
        <f>ROUND(I289*H289,2)</f>
        <v>0</v>
      </c>
      <c r="BL289" s="20" t="s">
        <v>153</v>
      </c>
      <c r="BM289" s="227" t="s">
        <v>1574</v>
      </c>
    </row>
    <row r="290" s="2" customFormat="1">
      <c r="A290" s="41"/>
      <c r="B290" s="42"/>
      <c r="C290" s="43"/>
      <c r="D290" s="229" t="s">
        <v>154</v>
      </c>
      <c r="E290" s="43"/>
      <c r="F290" s="230" t="s">
        <v>1575</v>
      </c>
      <c r="G290" s="43"/>
      <c r="H290" s="43"/>
      <c r="I290" s="231"/>
      <c r="J290" s="43"/>
      <c r="K290" s="43"/>
      <c r="L290" s="47"/>
      <c r="M290" s="232"/>
      <c r="N290" s="233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20" t="s">
        <v>154</v>
      </c>
      <c r="AU290" s="20" t="s">
        <v>86</v>
      </c>
    </row>
    <row r="291" s="12" customFormat="1" ht="22.8" customHeight="1">
      <c r="A291" s="12"/>
      <c r="B291" s="200"/>
      <c r="C291" s="201"/>
      <c r="D291" s="202" t="s">
        <v>72</v>
      </c>
      <c r="E291" s="214" t="s">
        <v>970</v>
      </c>
      <c r="F291" s="214" t="s">
        <v>971</v>
      </c>
      <c r="G291" s="201"/>
      <c r="H291" s="201"/>
      <c r="I291" s="204"/>
      <c r="J291" s="215">
        <f>BK291</f>
        <v>0</v>
      </c>
      <c r="K291" s="201"/>
      <c r="L291" s="206"/>
      <c r="M291" s="207"/>
      <c r="N291" s="208"/>
      <c r="O291" s="208"/>
      <c r="P291" s="209">
        <f>SUM(P292:P293)</f>
        <v>0</v>
      </c>
      <c r="Q291" s="208"/>
      <c r="R291" s="209">
        <f>SUM(R292:R293)</f>
        <v>0</v>
      </c>
      <c r="S291" s="208"/>
      <c r="T291" s="210">
        <f>SUM(T292:T293)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11" t="s">
        <v>80</v>
      </c>
      <c r="AT291" s="212" t="s">
        <v>72</v>
      </c>
      <c r="AU291" s="212" t="s">
        <v>80</v>
      </c>
      <c r="AY291" s="211" t="s">
        <v>146</v>
      </c>
      <c r="BK291" s="213">
        <f>SUM(BK292:BK293)</f>
        <v>0</v>
      </c>
    </row>
    <row r="292" s="2" customFormat="1" ht="24.15" customHeight="1">
      <c r="A292" s="41"/>
      <c r="B292" s="42"/>
      <c r="C292" s="216" t="s">
        <v>665</v>
      </c>
      <c r="D292" s="216" t="s">
        <v>148</v>
      </c>
      <c r="E292" s="217" t="s">
        <v>1291</v>
      </c>
      <c r="F292" s="218" t="s">
        <v>1292</v>
      </c>
      <c r="G292" s="219" t="s">
        <v>328</v>
      </c>
      <c r="H292" s="220">
        <v>0.10100000000000001</v>
      </c>
      <c r="I292" s="221"/>
      <c r="J292" s="222">
        <f>ROUND(I292*H292,2)</f>
        <v>0</v>
      </c>
      <c r="K292" s="218" t="s">
        <v>19</v>
      </c>
      <c r="L292" s="47"/>
      <c r="M292" s="223" t="s">
        <v>19</v>
      </c>
      <c r="N292" s="224" t="s">
        <v>44</v>
      </c>
      <c r="O292" s="87"/>
      <c r="P292" s="225">
        <f>O292*H292</f>
        <v>0</v>
      </c>
      <c r="Q292" s="225">
        <v>0</v>
      </c>
      <c r="R292" s="225">
        <f>Q292*H292</f>
        <v>0</v>
      </c>
      <c r="S292" s="225">
        <v>0</v>
      </c>
      <c r="T292" s="226">
        <f>S292*H292</f>
        <v>0</v>
      </c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R292" s="227" t="s">
        <v>153</v>
      </c>
      <c r="AT292" s="227" t="s">
        <v>148</v>
      </c>
      <c r="AU292" s="227" t="s">
        <v>86</v>
      </c>
      <c r="AY292" s="20" t="s">
        <v>146</v>
      </c>
      <c r="BE292" s="228">
        <f>IF(N292="základní",J292,0)</f>
        <v>0</v>
      </c>
      <c r="BF292" s="228">
        <f>IF(N292="snížená",J292,0)</f>
        <v>0</v>
      </c>
      <c r="BG292" s="228">
        <f>IF(N292="zákl. přenesená",J292,0)</f>
        <v>0</v>
      </c>
      <c r="BH292" s="228">
        <f>IF(N292="sníž. přenesená",J292,0)</f>
        <v>0</v>
      </c>
      <c r="BI292" s="228">
        <f>IF(N292="nulová",J292,0)</f>
        <v>0</v>
      </c>
      <c r="BJ292" s="20" t="s">
        <v>80</v>
      </c>
      <c r="BK292" s="228">
        <f>ROUND(I292*H292,2)</f>
        <v>0</v>
      </c>
      <c r="BL292" s="20" t="s">
        <v>153</v>
      </c>
      <c r="BM292" s="227" t="s">
        <v>1576</v>
      </c>
    </row>
    <row r="293" s="2" customFormat="1">
      <c r="A293" s="41"/>
      <c r="B293" s="42"/>
      <c r="C293" s="43"/>
      <c r="D293" s="229" t="s">
        <v>154</v>
      </c>
      <c r="E293" s="43"/>
      <c r="F293" s="230" t="s">
        <v>1294</v>
      </c>
      <c r="G293" s="43"/>
      <c r="H293" s="43"/>
      <c r="I293" s="231"/>
      <c r="J293" s="43"/>
      <c r="K293" s="43"/>
      <c r="L293" s="47"/>
      <c r="M293" s="232"/>
      <c r="N293" s="233"/>
      <c r="O293" s="87"/>
      <c r="P293" s="87"/>
      <c r="Q293" s="87"/>
      <c r="R293" s="87"/>
      <c r="S293" s="87"/>
      <c r="T293" s="88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T293" s="20" t="s">
        <v>154</v>
      </c>
      <c r="AU293" s="20" t="s">
        <v>86</v>
      </c>
    </row>
    <row r="294" s="12" customFormat="1" ht="25.92" customHeight="1">
      <c r="A294" s="12"/>
      <c r="B294" s="200"/>
      <c r="C294" s="201"/>
      <c r="D294" s="202" t="s">
        <v>72</v>
      </c>
      <c r="E294" s="203" t="s">
        <v>1577</v>
      </c>
      <c r="F294" s="203" t="s">
        <v>1578</v>
      </c>
      <c r="G294" s="201"/>
      <c r="H294" s="201"/>
      <c r="I294" s="204"/>
      <c r="J294" s="205">
        <f>BK294</f>
        <v>0</v>
      </c>
      <c r="K294" s="201"/>
      <c r="L294" s="206"/>
      <c r="M294" s="207"/>
      <c r="N294" s="208"/>
      <c r="O294" s="208"/>
      <c r="P294" s="209">
        <f>P295</f>
        <v>0</v>
      </c>
      <c r="Q294" s="208"/>
      <c r="R294" s="209">
        <f>R295</f>
        <v>0</v>
      </c>
      <c r="S294" s="208"/>
      <c r="T294" s="210">
        <f>T295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11" t="s">
        <v>86</v>
      </c>
      <c r="AT294" s="212" t="s">
        <v>72</v>
      </c>
      <c r="AU294" s="212" t="s">
        <v>73</v>
      </c>
      <c r="AY294" s="211" t="s">
        <v>146</v>
      </c>
      <c r="BK294" s="213">
        <f>BK295</f>
        <v>0</v>
      </c>
    </row>
    <row r="295" s="12" customFormat="1" ht="22.8" customHeight="1">
      <c r="A295" s="12"/>
      <c r="B295" s="200"/>
      <c r="C295" s="201"/>
      <c r="D295" s="202" t="s">
        <v>72</v>
      </c>
      <c r="E295" s="214" t="s">
        <v>1579</v>
      </c>
      <c r="F295" s="214" t="s">
        <v>1580</v>
      </c>
      <c r="G295" s="201"/>
      <c r="H295" s="201"/>
      <c r="I295" s="204"/>
      <c r="J295" s="215">
        <f>BK295</f>
        <v>0</v>
      </c>
      <c r="K295" s="201"/>
      <c r="L295" s="206"/>
      <c r="M295" s="207"/>
      <c r="N295" s="208"/>
      <c r="O295" s="208"/>
      <c r="P295" s="209">
        <f>SUM(P296:P299)</f>
        <v>0</v>
      </c>
      <c r="Q295" s="208"/>
      <c r="R295" s="209">
        <f>SUM(R296:R299)</f>
        <v>0</v>
      </c>
      <c r="S295" s="208"/>
      <c r="T295" s="210">
        <f>SUM(T296:T299)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11" t="s">
        <v>86</v>
      </c>
      <c r="AT295" s="212" t="s">
        <v>72</v>
      </c>
      <c r="AU295" s="212" t="s">
        <v>80</v>
      </c>
      <c r="AY295" s="211" t="s">
        <v>146</v>
      </c>
      <c r="BK295" s="213">
        <f>SUM(BK296:BK299)</f>
        <v>0</v>
      </c>
    </row>
    <row r="296" s="2" customFormat="1" ht="21.75" customHeight="1">
      <c r="A296" s="41"/>
      <c r="B296" s="42"/>
      <c r="C296" s="216" t="s">
        <v>433</v>
      </c>
      <c r="D296" s="216" t="s">
        <v>148</v>
      </c>
      <c r="E296" s="217" t="s">
        <v>1581</v>
      </c>
      <c r="F296" s="218" t="s">
        <v>1582</v>
      </c>
      <c r="G296" s="219" t="s">
        <v>1583</v>
      </c>
      <c r="H296" s="220">
        <v>1</v>
      </c>
      <c r="I296" s="221"/>
      <c r="J296" s="222">
        <f>ROUND(I296*H296,2)</f>
        <v>0</v>
      </c>
      <c r="K296" s="218" t="s">
        <v>19</v>
      </c>
      <c r="L296" s="47"/>
      <c r="M296" s="223" t="s">
        <v>19</v>
      </c>
      <c r="N296" s="224" t="s">
        <v>44</v>
      </c>
      <c r="O296" s="87"/>
      <c r="P296" s="225">
        <f>O296*H296</f>
        <v>0</v>
      </c>
      <c r="Q296" s="225">
        <v>0</v>
      </c>
      <c r="R296" s="225">
        <f>Q296*H296</f>
        <v>0</v>
      </c>
      <c r="S296" s="225">
        <v>0</v>
      </c>
      <c r="T296" s="226">
        <f>S296*H296</f>
        <v>0</v>
      </c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R296" s="227" t="s">
        <v>196</v>
      </c>
      <c r="AT296" s="227" t="s">
        <v>148</v>
      </c>
      <c r="AU296" s="227" t="s">
        <v>86</v>
      </c>
      <c r="AY296" s="20" t="s">
        <v>146</v>
      </c>
      <c r="BE296" s="228">
        <f>IF(N296="základní",J296,0)</f>
        <v>0</v>
      </c>
      <c r="BF296" s="228">
        <f>IF(N296="snížená",J296,0)</f>
        <v>0</v>
      </c>
      <c r="BG296" s="228">
        <f>IF(N296="zákl. přenesená",J296,0)</f>
        <v>0</v>
      </c>
      <c r="BH296" s="228">
        <f>IF(N296="sníž. přenesená",J296,0)</f>
        <v>0</v>
      </c>
      <c r="BI296" s="228">
        <f>IF(N296="nulová",J296,0)</f>
        <v>0</v>
      </c>
      <c r="BJ296" s="20" t="s">
        <v>80</v>
      </c>
      <c r="BK296" s="228">
        <f>ROUND(I296*H296,2)</f>
        <v>0</v>
      </c>
      <c r="BL296" s="20" t="s">
        <v>196</v>
      </c>
      <c r="BM296" s="227" t="s">
        <v>1584</v>
      </c>
    </row>
    <row r="297" s="2" customFormat="1">
      <c r="A297" s="41"/>
      <c r="B297" s="42"/>
      <c r="C297" s="43"/>
      <c r="D297" s="229" t="s">
        <v>154</v>
      </c>
      <c r="E297" s="43"/>
      <c r="F297" s="230" t="s">
        <v>1582</v>
      </c>
      <c r="G297" s="43"/>
      <c r="H297" s="43"/>
      <c r="I297" s="231"/>
      <c r="J297" s="43"/>
      <c r="K297" s="43"/>
      <c r="L297" s="47"/>
      <c r="M297" s="232"/>
      <c r="N297" s="233"/>
      <c r="O297" s="87"/>
      <c r="P297" s="87"/>
      <c r="Q297" s="87"/>
      <c r="R297" s="87"/>
      <c r="S297" s="87"/>
      <c r="T297" s="88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T297" s="20" t="s">
        <v>154</v>
      </c>
      <c r="AU297" s="20" t="s">
        <v>86</v>
      </c>
    </row>
    <row r="298" s="2" customFormat="1" ht="24.15" customHeight="1">
      <c r="A298" s="41"/>
      <c r="B298" s="42"/>
      <c r="C298" s="279" t="s">
        <v>675</v>
      </c>
      <c r="D298" s="279" t="s">
        <v>325</v>
      </c>
      <c r="E298" s="280" t="s">
        <v>1585</v>
      </c>
      <c r="F298" s="281" t="s">
        <v>1586</v>
      </c>
      <c r="G298" s="282" t="s">
        <v>496</v>
      </c>
      <c r="H298" s="283">
        <v>1</v>
      </c>
      <c r="I298" s="284"/>
      <c r="J298" s="285">
        <f>ROUND(I298*H298,2)</f>
        <v>0</v>
      </c>
      <c r="K298" s="281" t="s">
        <v>19</v>
      </c>
      <c r="L298" s="286"/>
      <c r="M298" s="287" t="s">
        <v>19</v>
      </c>
      <c r="N298" s="288" t="s">
        <v>44</v>
      </c>
      <c r="O298" s="87"/>
      <c r="P298" s="225">
        <f>O298*H298</f>
        <v>0</v>
      </c>
      <c r="Q298" s="225">
        <v>0</v>
      </c>
      <c r="R298" s="225">
        <f>Q298*H298</f>
        <v>0</v>
      </c>
      <c r="S298" s="225">
        <v>0</v>
      </c>
      <c r="T298" s="226">
        <f>S298*H298</f>
        <v>0</v>
      </c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R298" s="227" t="s">
        <v>260</v>
      </c>
      <c r="AT298" s="227" t="s">
        <v>325</v>
      </c>
      <c r="AU298" s="227" t="s">
        <v>86</v>
      </c>
      <c r="AY298" s="20" t="s">
        <v>146</v>
      </c>
      <c r="BE298" s="228">
        <f>IF(N298="základní",J298,0)</f>
        <v>0</v>
      </c>
      <c r="BF298" s="228">
        <f>IF(N298="snížená",J298,0)</f>
        <v>0</v>
      </c>
      <c r="BG298" s="228">
        <f>IF(N298="zákl. přenesená",J298,0)</f>
        <v>0</v>
      </c>
      <c r="BH298" s="228">
        <f>IF(N298="sníž. přenesená",J298,0)</f>
        <v>0</v>
      </c>
      <c r="BI298" s="228">
        <f>IF(N298="nulová",J298,0)</f>
        <v>0</v>
      </c>
      <c r="BJ298" s="20" t="s">
        <v>80</v>
      </c>
      <c r="BK298" s="228">
        <f>ROUND(I298*H298,2)</f>
        <v>0</v>
      </c>
      <c r="BL298" s="20" t="s">
        <v>196</v>
      </c>
      <c r="BM298" s="227" t="s">
        <v>1587</v>
      </c>
    </row>
    <row r="299" s="2" customFormat="1">
      <c r="A299" s="41"/>
      <c r="B299" s="42"/>
      <c r="C299" s="43"/>
      <c r="D299" s="229" t="s">
        <v>154</v>
      </c>
      <c r="E299" s="43"/>
      <c r="F299" s="230" t="s">
        <v>1586</v>
      </c>
      <c r="G299" s="43"/>
      <c r="H299" s="43"/>
      <c r="I299" s="231"/>
      <c r="J299" s="43"/>
      <c r="K299" s="43"/>
      <c r="L299" s="47"/>
      <c r="M299" s="293"/>
      <c r="N299" s="294"/>
      <c r="O299" s="295"/>
      <c r="P299" s="295"/>
      <c r="Q299" s="295"/>
      <c r="R299" s="295"/>
      <c r="S299" s="295"/>
      <c r="T299" s="296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T299" s="20" t="s">
        <v>154</v>
      </c>
      <c r="AU299" s="20" t="s">
        <v>86</v>
      </c>
    </row>
    <row r="300" s="2" customFormat="1" ht="6.96" customHeight="1">
      <c r="A300" s="41"/>
      <c r="B300" s="62"/>
      <c r="C300" s="63"/>
      <c r="D300" s="63"/>
      <c r="E300" s="63"/>
      <c r="F300" s="63"/>
      <c r="G300" s="63"/>
      <c r="H300" s="63"/>
      <c r="I300" s="63"/>
      <c r="J300" s="63"/>
      <c r="K300" s="63"/>
      <c r="L300" s="47"/>
      <c r="M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</row>
  </sheetData>
  <sheetProtection sheet="1" autoFilter="0" formatColumns="0" formatRows="0" objects="1" scenarios="1" spinCount="100000" saltValue="4g1XqSMPcxrSZUhlfxt4hqGbJBj8FwRelgdtB3FmF1VG8O/nv51UarnSUhB2iCcnufp9vUjgWzlRoKW5Ei6WBQ==" hashValue="XFHWurW/dWqFaRTNHk+6EESxzeTzj2D1l20h6CE9xrpCiw9ljUk22mA1BCeUBHbefK9GUPG84erGWd5VPeLR1g==" algorithmName="SHA-512" password="C7E4"/>
  <autoFilter ref="C97:K299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4:H84"/>
    <mergeCell ref="E88:H88"/>
    <mergeCell ref="E86:H86"/>
    <mergeCell ref="E90:H9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103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86</v>
      </c>
    </row>
    <row r="4" s="1" customFormat="1" ht="24.96" customHeight="1">
      <c r="B4" s="23"/>
      <c r="D4" s="144" t="s">
        <v>107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Komunikace PZ Lhotka - silnice III/11249</v>
      </c>
      <c r="F7" s="146"/>
      <c r="G7" s="146"/>
      <c r="H7" s="146"/>
      <c r="L7" s="23"/>
    </row>
    <row r="8">
      <c r="B8" s="23"/>
      <c r="D8" s="146" t="s">
        <v>108</v>
      </c>
      <c r="L8" s="23"/>
    </row>
    <row r="9" s="1" customFormat="1" ht="16.5" customHeight="1">
      <c r="B9" s="23"/>
      <c r="E9" s="147" t="s">
        <v>1043</v>
      </c>
      <c r="F9" s="1"/>
      <c r="G9" s="1"/>
      <c r="H9" s="1"/>
      <c r="L9" s="23"/>
    </row>
    <row r="10" s="1" customFormat="1" ht="12" customHeight="1">
      <c r="B10" s="23"/>
      <c r="D10" s="146" t="s">
        <v>110</v>
      </c>
      <c r="L10" s="23"/>
    </row>
    <row r="11" s="2" customFormat="1" ht="16.5" customHeight="1">
      <c r="A11" s="41"/>
      <c r="B11" s="47"/>
      <c r="C11" s="41"/>
      <c r="D11" s="41"/>
      <c r="E11" s="159" t="s">
        <v>1295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1045</v>
      </c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49" t="s">
        <v>1588</v>
      </c>
      <c r="F13" s="41"/>
      <c r="G13" s="41"/>
      <c r="H13" s="41"/>
      <c r="I13" s="41"/>
      <c r="J13" s="41"/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32</v>
      </c>
      <c r="G16" s="41"/>
      <c r="H16" s="41"/>
      <c r="I16" s="146" t="s">
        <v>23</v>
      </c>
      <c r="J16" s="150" t="str">
        <f>'Rekapitulace stavby'!AN8</f>
        <v>19. 6. 2025</v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19</v>
      </c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32</v>
      </c>
      <c r="F19" s="41"/>
      <c r="G19" s="41"/>
      <c r="H19" s="41"/>
      <c r="I19" s="146" t="s">
        <v>28</v>
      </c>
      <c r="J19" s="136" t="s">
        <v>19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29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28</v>
      </c>
      <c r="J22" s="36" t="str">
        <f>'Rekapitulace stavby'!AN14</f>
        <v>Vyplň údaj</v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31</v>
      </c>
      <c r="E24" s="41"/>
      <c r="F24" s="41"/>
      <c r="G24" s="41"/>
      <c r="H24" s="41"/>
      <c r="I24" s="146" t="s">
        <v>26</v>
      </c>
      <c r="J24" s="136" t="s">
        <v>19</v>
      </c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">
        <v>32</v>
      </c>
      <c r="F25" s="41"/>
      <c r="G25" s="41"/>
      <c r="H25" s="41"/>
      <c r="I25" s="146" t="s">
        <v>28</v>
      </c>
      <c r="J25" s="136" t="s">
        <v>19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34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32</v>
      </c>
      <c r="F28" s="41"/>
      <c r="G28" s="41"/>
      <c r="H28" s="41"/>
      <c r="I28" s="146" t="s">
        <v>28</v>
      </c>
      <c r="J28" s="136" t="s">
        <v>19</v>
      </c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37</v>
      </c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6" t="s">
        <v>39</v>
      </c>
      <c r="E34" s="41"/>
      <c r="F34" s="41"/>
      <c r="G34" s="41"/>
      <c r="H34" s="41"/>
      <c r="I34" s="41"/>
      <c r="J34" s="157">
        <f>ROUND(J95, 2)</f>
        <v>0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5"/>
      <c r="E35" s="155"/>
      <c r="F35" s="155"/>
      <c r="G35" s="155"/>
      <c r="H35" s="155"/>
      <c r="I35" s="155"/>
      <c r="J35" s="155"/>
      <c r="K35" s="155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8" t="s">
        <v>41</v>
      </c>
      <c r="G36" s="41"/>
      <c r="H36" s="41"/>
      <c r="I36" s="158" t="s">
        <v>40</v>
      </c>
      <c r="J36" s="158" t="s">
        <v>42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59" t="s">
        <v>43</v>
      </c>
      <c r="E37" s="146" t="s">
        <v>44</v>
      </c>
      <c r="F37" s="160">
        <f>ROUND((SUM(BE95:BE209)),  2)</f>
        <v>0</v>
      </c>
      <c r="G37" s="41"/>
      <c r="H37" s="41"/>
      <c r="I37" s="161">
        <v>0.20999999999999999</v>
      </c>
      <c r="J37" s="160">
        <f>ROUND(((SUM(BE95:BE209))*I37),  2)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45</v>
      </c>
      <c r="F38" s="160">
        <f>ROUND((SUM(BF95:BF209)),  2)</f>
        <v>0</v>
      </c>
      <c r="G38" s="41"/>
      <c r="H38" s="41"/>
      <c r="I38" s="161">
        <v>0.12</v>
      </c>
      <c r="J38" s="160">
        <f>ROUND(((SUM(BF95:BF209))*I38),  2)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46</v>
      </c>
      <c r="F39" s="160">
        <f>ROUND((SUM(BG95:BG209)),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47</v>
      </c>
      <c r="F40" s="160">
        <f>ROUND((SUM(BH95:BH209)),  2)</f>
        <v>0</v>
      </c>
      <c r="G40" s="41"/>
      <c r="H40" s="41"/>
      <c r="I40" s="161">
        <v>0.12</v>
      </c>
      <c r="J40" s="160">
        <f>0</f>
        <v>0</v>
      </c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48</v>
      </c>
      <c r="F41" s="160">
        <f>ROUND((SUM(BI95:BI209)),  2)</f>
        <v>0</v>
      </c>
      <c r="G41" s="41"/>
      <c r="H41" s="41"/>
      <c r="I41" s="161">
        <v>0</v>
      </c>
      <c r="J41" s="160">
        <f>0</f>
        <v>0</v>
      </c>
      <c r="K41" s="41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49</v>
      </c>
      <c r="E43" s="164"/>
      <c r="F43" s="164"/>
      <c r="G43" s="165" t="s">
        <v>50</v>
      </c>
      <c r="H43" s="166" t="s">
        <v>51</v>
      </c>
      <c r="I43" s="164"/>
      <c r="J43" s="167">
        <f>SUM(J34:J41)</f>
        <v>0</v>
      </c>
      <c r="K43" s="168"/>
      <c r="L43" s="148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112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Komunikace PZ Lhotka - silnice III/11249</v>
      </c>
      <c r="F52" s="35"/>
      <c r="G52" s="35"/>
      <c r="H52" s="35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108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1043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110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292" t="s">
        <v>1295</v>
      </c>
      <c r="F56" s="43"/>
      <c r="G56" s="43"/>
      <c r="H56" s="43"/>
      <c r="I56" s="43"/>
      <c r="J56" s="43"/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1045</v>
      </c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SO-02.22 - Venkovní vedení NN</v>
      </c>
      <c r="F58" s="43"/>
      <c r="G58" s="43"/>
      <c r="H58" s="43"/>
      <c r="I58" s="43"/>
      <c r="J58" s="43"/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 xml:space="preserve"> </v>
      </c>
      <c r="G60" s="43"/>
      <c r="H60" s="43"/>
      <c r="I60" s="35" t="s">
        <v>23</v>
      </c>
      <c r="J60" s="75" t="str">
        <f>IF(J16="","",J16)</f>
        <v>19. 6. 2025</v>
      </c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 xml:space="preserve"> </v>
      </c>
      <c r="G62" s="43"/>
      <c r="H62" s="43"/>
      <c r="I62" s="35" t="s">
        <v>31</v>
      </c>
      <c r="J62" s="39" t="str">
        <f>E25</f>
        <v xml:space="preserve"> </v>
      </c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29</v>
      </c>
      <c r="D63" s="43"/>
      <c r="E63" s="43"/>
      <c r="F63" s="30" t="str">
        <f>IF(E22="","",E22)</f>
        <v>Vyplň údaj</v>
      </c>
      <c r="G63" s="43"/>
      <c r="H63" s="43"/>
      <c r="I63" s="35" t="s">
        <v>34</v>
      </c>
      <c r="J63" s="39" t="str">
        <f>E28</f>
        <v xml:space="preserve"> 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8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4" t="s">
        <v>113</v>
      </c>
      <c r="D65" s="175"/>
      <c r="E65" s="175"/>
      <c r="F65" s="175"/>
      <c r="G65" s="175"/>
      <c r="H65" s="175"/>
      <c r="I65" s="175"/>
      <c r="J65" s="176" t="s">
        <v>114</v>
      </c>
      <c r="K65" s="175"/>
      <c r="L65" s="148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8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7" t="s">
        <v>71</v>
      </c>
      <c r="D67" s="43"/>
      <c r="E67" s="43"/>
      <c r="F67" s="43"/>
      <c r="G67" s="43"/>
      <c r="H67" s="43"/>
      <c r="I67" s="43"/>
      <c r="J67" s="105">
        <f>J95</f>
        <v>0</v>
      </c>
      <c r="K67" s="43"/>
      <c r="L67" s="14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115</v>
      </c>
    </row>
    <row r="68" s="9" customFormat="1" ht="24.96" customHeight="1">
      <c r="A68" s="9"/>
      <c r="B68" s="178"/>
      <c r="C68" s="179"/>
      <c r="D68" s="180" t="s">
        <v>1297</v>
      </c>
      <c r="E68" s="181"/>
      <c r="F68" s="181"/>
      <c r="G68" s="181"/>
      <c r="H68" s="181"/>
      <c r="I68" s="181"/>
      <c r="J68" s="182">
        <f>J96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8"/>
      <c r="D69" s="185" t="s">
        <v>1589</v>
      </c>
      <c r="E69" s="186"/>
      <c r="F69" s="186"/>
      <c r="G69" s="186"/>
      <c r="H69" s="186"/>
      <c r="I69" s="186"/>
      <c r="J69" s="187">
        <f>J97</f>
        <v>0</v>
      </c>
      <c r="K69" s="128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8"/>
      <c r="D70" s="185" t="s">
        <v>1590</v>
      </c>
      <c r="E70" s="186"/>
      <c r="F70" s="186"/>
      <c r="G70" s="186"/>
      <c r="H70" s="186"/>
      <c r="I70" s="186"/>
      <c r="J70" s="187">
        <f>J172</f>
        <v>0</v>
      </c>
      <c r="K70" s="128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4"/>
      <c r="C71" s="128"/>
      <c r="D71" s="185" t="s">
        <v>1591</v>
      </c>
      <c r="E71" s="186"/>
      <c r="F71" s="186"/>
      <c r="G71" s="186"/>
      <c r="H71" s="186"/>
      <c r="I71" s="186"/>
      <c r="J71" s="187">
        <f>J207</f>
        <v>0</v>
      </c>
      <c r="K71" s="128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4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4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7" s="2" customFormat="1" ht="6.96" customHeight="1">
      <c r="A77" s="41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14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24.96" customHeight="1">
      <c r="A78" s="41"/>
      <c r="B78" s="42"/>
      <c r="C78" s="26" t="s">
        <v>131</v>
      </c>
      <c r="D78" s="43"/>
      <c r="E78" s="43"/>
      <c r="F78" s="43"/>
      <c r="G78" s="43"/>
      <c r="H78" s="43"/>
      <c r="I78" s="43"/>
      <c r="J78" s="43"/>
      <c r="K78" s="43"/>
      <c r="L78" s="14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16</v>
      </c>
      <c r="D80" s="43"/>
      <c r="E80" s="43"/>
      <c r="F80" s="43"/>
      <c r="G80" s="43"/>
      <c r="H80" s="43"/>
      <c r="I80" s="43"/>
      <c r="J80" s="43"/>
      <c r="K80" s="43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6.5" customHeight="1">
      <c r="A81" s="41"/>
      <c r="B81" s="42"/>
      <c r="C81" s="43"/>
      <c r="D81" s="43"/>
      <c r="E81" s="173" t="str">
        <f>E7</f>
        <v>Komunikace PZ Lhotka - silnice III/11249</v>
      </c>
      <c r="F81" s="35"/>
      <c r="G81" s="35"/>
      <c r="H81" s="35"/>
      <c r="I81" s="43"/>
      <c r="J81" s="43"/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" customFormat="1" ht="12" customHeight="1">
      <c r="B82" s="24"/>
      <c r="C82" s="35" t="s">
        <v>108</v>
      </c>
      <c r="D82" s="25"/>
      <c r="E82" s="25"/>
      <c r="F82" s="25"/>
      <c r="G82" s="25"/>
      <c r="H82" s="25"/>
      <c r="I82" s="25"/>
      <c r="J82" s="25"/>
      <c r="K82" s="25"/>
      <c r="L82" s="23"/>
    </row>
    <row r="83" s="1" customFormat="1" ht="16.5" customHeight="1">
      <c r="B83" s="24"/>
      <c r="C83" s="25"/>
      <c r="D83" s="25"/>
      <c r="E83" s="173" t="s">
        <v>1043</v>
      </c>
      <c r="F83" s="25"/>
      <c r="G83" s="25"/>
      <c r="H83" s="25"/>
      <c r="I83" s="25"/>
      <c r="J83" s="25"/>
      <c r="K83" s="25"/>
      <c r="L83" s="23"/>
    </row>
    <row r="84" s="1" customFormat="1" ht="12" customHeight="1">
      <c r="B84" s="24"/>
      <c r="C84" s="35" t="s">
        <v>110</v>
      </c>
      <c r="D84" s="25"/>
      <c r="E84" s="25"/>
      <c r="F84" s="25"/>
      <c r="G84" s="25"/>
      <c r="H84" s="25"/>
      <c r="I84" s="25"/>
      <c r="J84" s="25"/>
      <c r="K84" s="25"/>
      <c r="L84" s="23"/>
    </row>
    <row r="85" s="2" customFormat="1" ht="16.5" customHeight="1">
      <c r="A85" s="41"/>
      <c r="B85" s="42"/>
      <c r="C85" s="43"/>
      <c r="D85" s="43"/>
      <c r="E85" s="292" t="s">
        <v>1295</v>
      </c>
      <c r="F85" s="43"/>
      <c r="G85" s="43"/>
      <c r="H85" s="43"/>
      <c r="I85" s="43"/>
      <c r="J85" s="43"/>
      <c r="K85" s="43"/>
      <c r="L85" s="14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2" customHeight="1">
      <c r="A86" s="41"/>
      <c r="B86" s="42"/>
      <c r="C86" s="35" t="s">
        <v>1045</v>
      </c>
      <c r="D86" s="43"/>
      <c r="E86" s="43"/>
      <c r="F86" s="43"/>
      <c r="G86" s="43"/>
      <c r="H86" s="43"/>
      <c r="I86" s="43"/>
      <c r="J86" s="43"/>
      <c r="K86" s="43"/>
      <c r="L86" s="14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6.5" customHeight="1">
      <c r="A87" s="41"/>
      <c r="B87" s="42"/>
      <c r="C87" s="43"/>
      <c r="D87" s="43"/>
      <c r="E87" s="72" t="str">
        <f>E13</f>
        <v>SO-02.22 - Venkovní vedení NN</v>
      </c>
      <c r="F87" s="43"/>
      <c r="G87" s="43"/>
      <c r="H87" s="43"/>
      <c r="I87" s="43"/>
      <c r="J87" s="43"/>
      <c r="K87" s="43"/>
      <c r="L87" s="14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4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21</v>
      </c>
      <c r="D89" s="43"/>
      <c r="E89" s="43"/>
      <c r="F89" s="30" t="str">
        <f>F16</f>
        <v xml:space="preserve"> </v>
      </c>
      <c r="G89" s="43"/>
      <c r="H89" s="43"/>
      <c r="I89" s="35" t="s">
        <v>23</v>
      </c>
      <c r="J89" s="75" t="str">
        <f>IF(J16="","",J16)</f>
        <v>19. 6. 2025</v>
      </c>
      <c r="K89" s="43"/>
      <c r="L89" s="14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6.96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48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5.15" customHeight="1">
      <c r="A91" s="41"/>
      <c r="B91" s="42"/>
      <c r="C91" s="35" t="s">
        <v>25</v>
      </c>
      <c r="D91" s="43"/>
      <c r="E91" s="43"/>
      <c r="F91" s="30" t="str">
        <f>E19</f>
        <v xml:space="preserve"> </v>
      </c>
      <c r="G91" s="43"/>
      <c r="H91" s="43"/>
      <c r="I91" s="35" t="s">
        <v>31</v>
      </c>
      <c r="J91" s="39" t="str">
        <f>E25</f>
        <v xml:space="preserve"> </v>
      </c>
      <c r="K91" s="43"/>
      <c r="L91" s="148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5.15" customHeight="1">
      <c r="A92" s="41"/>
      <c r="B92" s="42"/>
      <c r="C92" s="35" t="s">
        <v>29</v>
      </c>
      <c r="D92" s="43"/>
      <c r="E92" s="43"/>
      <c r="F92" s="30" t="str">
        <f>IF(E22="","",E22)</f>
        <v>Vyplň údaj</v>
      </c>
      <c r="G92" s="43"/>
      <c r="H92" s="43"/>
      <c r="I92" s="35" t="s">
        <v>34</v>
      </c>
      <c r="J92" s="39" t="str">
        <f>E28</f>
        <v xml:space="preserve"> </v>
      </c>
      <c r="K92" s="43"/>
      <c r="L92" s="148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0.32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8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11" customFormat="1" ht="29.28" customHeight="1">
      <c r="A94" s="189"/>
      <c r="B94" s="190"/>
      <c r="C94" s="191" t="s">
        <v>132</v>
      </c>
      <c r="D94" s="192" t="s">
        <v>58</v>
      </c>
      <c r="E94" s="192" t="s">
        <v>54</v>
      </c>
      <c r="F94" s="192" t="s">
        <v>55</v>
      </c>
      <c r="G94" s="192" t="s">
        <v>133</v>
      </c>
      <c r="H94" s="192" t="s">
        <v>134</v>
      </c>
      <c r="I94" s="192" t="s">
        <v>135</v>
      </c>
      <c r="J94" s="192" t="s">
        <v>114</v>
      </c>
      <c r="K94" s="193" t="s">
        <v>136</v>
      </c>
      <c r="L94" s="194"/>
      <c r="M94" s="95" t="s">
        <v>19</v>
      </c>
      <c r="N94" s="96" t="s">
        <v>43</v>
      </c>
      <c r="O94" s="96" t="s">
        <v>137</v>
      </c>
      <c r="P94" s="96" t="s">
        <v>138</v>
      </c>
      <c r="Q94" s="96" t="s">
        <v>139</v>
      </c>
      <c r="R94" s="96" t="s">
        <v>140</v>
      </c>
      <c r="S94" s="96" t="s">
        <v>141</v>
      </c>
      <c r="T94" s="97" t="s">
        <v>142</v>
      </c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</row>
    <row r="95" s="2" customFormat="1" ht="22.8" customHeight="1">
      <c r="A95" s="41"/>
      <c r="B95" s="42"/>
      <c r="C95" s="102" t="s">
        <v>143</v>
      </c>
      <c r="D95" s="43"/>
      <c r="E95" s="43"/>
      <c r="F95" s="43"/>
      <c r="G95" s="43"/>
      <c r="H95" s="43"/>
      <c r="I95" s="43"/>
      <c r="J95" s="195">
        <f>BK95</f>
        <v>0</v>
      </c>
      <c r="K95" s="43"/>
      <c r="L95" s="47"/>
      <c r="M95" s="98"/>
      <c r="N95" s="196"/>
      <c r="O95" s="99"/>
      <c r="P95" s="197">
        <f>P96</f>
        <v>0</v>
      </c>
      <c r="Q95" s="99"/>
      <c r="R95" s="197">
        <f>R96</f>
        <v>0</v>
      </c>
      <c r="S95" s="99"/>
      <c r="T95" s="198">
        <f>T96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72</v>
      </c>
      <c r="AU95" s="20" t="s">
        <v>115</v>
      </c>
      <c r="BK95" s="199">
        <f>BK96</f>
        <v>0</v>
      </c>
    </row>
    <row r="96" s="12" customFormat="1" ht="25.92" customHeight="1">
      <c r="A96" s="12"/>
      <c r="B96" s="200"/>
      <c r="C96" s="201"/>
      <c r="D96" s="202" t="s">
        <v>72</v>
      </c>
      <c r="E96" s="203" t="s">
        <v>1577</v>
      </c>
      <c r="F96" s="203" t="s">
        <v>1578</v>
      </c>
      <c r="G96" s="201"/>
      <c r="H96" s="201"/>
      <c r="I96" s="204"/>
      <c r="J96" s="205">
        <f>BK96</f>
        <v>0</v>
      </c>
      <c r="K96" s="201"/>
      <c r="L96" s="206"/>
      <c r="M96" s="207"/>
      <c r="N96" s="208"/>
      <c r="O96" s="208"/>
      <c r="P96" s="209">
        <f>P97+P172+P207</f>
        <v>0</v>
      </c>
      <c r="Q96" s="208"/>
      <c r="R96" s="209">
        <f>R97+R172+R207</f>
        <v>0</v>
      </c>
      <c r="S96" s="208"/>
      <c r="T96" s="210">
        <f>T97+T172+T207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11" t="s">
        <v>86</v>
      </c>
      <c r="AT96" s="212" t="s">
        <v>72</v>
      </c>
      <c r="AU96" s="212" t="s">
        <v>73</v>
      </c>
      <c r="AY96" s="211" t="s">
        <v>146</v>
      </c>
      <c r="BK96" s="213">
        <f>BK97+BK172+BK207</f>
        <v>0</v>
      </c>
    </row>
    <row r="97" s="12" customFormat="1" ht="22.8" customHeight="1">
      <c r="A97" s="12"/>
      <c r="B97" s="200"/>
      <c r="C97" s="201"/>
      <c r="D97" s="202" t="s">
        <v>72</v>
      </c>
      <c r="E97" s="214" t="s">
        <v>1592</v>
      </c>
      <c r="F97" s="214" t="s">
        <v>1593</v>
      </c>
      <c r="G97" s="201"/>
      <c r="H97" s="201"/>
      <c r="I97" s="204"/>
      <c r="J97" s="215">
        <f>BK97</f>
        <v>0</v>
      </c>
      <c r="K97" s="201"/>
      <c r="L97" s="206"/>
      <c r="M97" s="207"/>
      <c r="N97" s="208"/>
      <c r="O97" s="208"/>
      <c r="P97" s="209">
        <f>SUM(P98:P171)</f>
        <v>0</v>
      </c>
      <c r="Q97" s="208"/>
      <c r="R97" s="209">
        <f>SUM(R98:R171)</f>
        <v>0</v>
      </c>
      <c r="S97" s="208"/>
      <c r="T97" s="210">
        <f>SUM(T98:T171)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11" t="s">
        <v>86</v>
      </c>
      <c r="AT97" s="212" t="s">
        <v>72</v>
      </c>
      <c r="AU97" s="212" t="s">
        <v>80</v>
      </c>
      <c r="AY97" s="211" t="s">
        <v>146</v>
      </c>
      <c r="BK97" s="213">
        <f>SUM(BK98:BK171)</f>
        <v>0</v>
      </c>
    </row>
    <row r="98" s="2" customFormat="1" ht="24.15" customHeight="1">
      <c r="A98" s="41"/>
      <c r="B98" s="42"/>
      <c r="C98" s="216" t="s">
        <v>80</v>
      </c>
      <c r="D98" s="216" t="s">
        <v>148</v>
      </c>
      <c r="E98" s="217" t="s">
        <v>1594</v>
      </c>
      <c r="F98" s="218" t="s">
        <v>1595</v>
      </c>
      <c r="G98" s="219" t="s">
        <v>179</v>
      </c>
      <c r="H98" s="220">
        <v>35</v>
      </c>
      <c r="I98" s="221"/>
      <c r="J98" s="222">
        <f>ROUND(I98*H98,2)</f>
        <v>0</v>
      </c>
      <c r="K98" s="218" t="s">
        <v>19</v>
      </c>
      <c r="L98" s="47"/>
      <c r="M98" s="223" t="s">
        <v>19</v>
      </c>
      <c r="N98" s="224" t="s">
        <v>44</v>
      </c>
      <c r="O98" s="87"/>
      <c r="P98" s="225">
        <f>O98*H98</f>
        <v>0</v>
      </c>
      <c r="Q98" s="225">
        <v>0</v>
      </c>
      <c r="R98" s="225">
        <f>Q98*H98</f>
        <v>0</v>
      </c>
      <c r="S98" s="225">
        <v>0</v>
      </c>
      <c r="T98" s="226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27" t="s">
        <v>196</v>
      </c>
      <c r="AT98" s="227" t="s">
        <v>148</v>
      </c>
      <c r="AU98" s="227" t="s">
        <v>86</v>
      </c>
      <c r="AY98" s="20" t="s">
        <v>146</v>
      </c>
      <c r="BE98" s="228">
        <f>IF(N98="základní",J98,0)</f>
        <v>0</v>
      </c>
      <c r="BF98" s="228">
        <f>IF(N98="snížená",J98,0)</f>
        <v>0</v>
      </c>
      <c r="BG98" s="228">
        <f>IF(N98="zákl. přenesená",J98,0)</f>
        <v>0</v>
      </c>
      <c r="BH98" s="228">
        <f>IF(N98="sníž. přenesená",J98,0)</f>
        <v>0</v>
      </c>
      <c r="BI98" s="228">
        <f>IF(N98="nulová",J98,0)</f>
        <v>0</v>
      </c>
      <c r="BJ98" s="20" t="s">
        <v>80</v>
      </c>
      <c r="BK98" s="228">
        <f>ROUND(I98*H98,2)</f>
        <v>0</v>
      </c>
      <c r="BL98" s="20" t="s">
        <v>196</v>
      </c>
      <c r="BM98" s="227" t="s">
        <v>1596</v>
      </c>
    </row>
    <row r="99" s="2" customFormat="1">
      <c r="A99" s="41"/>
      <c r="B99" s="42"/>
      <c r="C99" s="43"/>
      <c r="D99" s="229" t="s">
        <v>154</v>
      </c>
      <c r="E99" s="43"/>
      <c r="F99" s="230" t="s">
        <v>1595</v>
      </c>
      <c r="G99" s="43"/>
      <c r="H99" s="43"/>
      <c r="I99" s="231"/>
      <c r="J99" s="43"/>
      <c r="K99" s="43"/>
      <c r="L99" s="47"/>
      <c r="M99" s="232"/>
      <c r="N99" s="233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154</v>
      </c>
      <c r="AU99" s="20" t="s">
        <v>86</v>
      </c>
    </row>
    <row r="100" s="2" customFormat="1" ht="24.15" customHeight="1">
      <c r="A100" s="41"/>
      <c r="B100" s="42"/>
      <c r="C100" s="279" t="s">
        <v>86</v>
      </c>
      <c r="D100" s="279" t="s">
        <v>325</v>
      </c>
      <c r="E100" s="280" t="s">
        <v>1597</v>
      </c>
      <c r="F100" s="281" t="s">
        <v>1598</v>
      </c>
      <c r="G100" s="282" t="s">
        <v>179</v>
      </c>
      <c r="H100" s="283">
        <v>35</v>
      </c>
      <c r="I100" s="284"/>
      <c r="J100" s="285">
        <f>ROUND(I100*H100,2)</f>
        <v>0</v>
      </c>
      <c r="K100" s="281" t="s">
        <v>19</v>
      </c>
      <c r="L100" s="286"/>
      <c r="M100" s="287" t="s">
        <v>19</v>
      </c>
      <c r="N100" s="288" t="s">
        <v>44</v>
      </c>
      <c r="O100" s="87"/>
      <c r="P100" s="225">
        <f>O100*H100</f>
        <v>0</v>
      </c>
      <c r="Q100" s="225">
        <v>0</v>
      </c>
      <c r="R100" s="225">
        <f>Q100*H100</f>
        <v>0</v>
      </c>
      <c r="S100" s="225">
        <v>0</v>
      </c>
      <c r="T100" s="226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27" t="s">
        <v>260</v>
      </c>
      <c r="AT100" s="227" t="s">
        <v>325</v>
      </c>
      <c r="AU100" s="227" t="s">
        <v>86</v>
      </c>
      <c r="AY100" s="20" t="s">
        <v>146</v>
      </c>
      <c r="BE100" s="228">
        <f>IF(N100="základní",J100,0)</f>
        <v>0</v>
      </c>
      <c r="BF100" s="228">
        <f>IF(N100="snížená",J100,0)</f>
        <v>0</v>
      </c>
      <c r="BG100" s="228">
        <f>IF(N100="zákl. přenesená",J100,0)</f>
        <v>0</v>
      </c>
      <c r="BH100" s="228">
        <f>IF(N100="sníž. přenesená",J100,0)</f>
        <v>0</v>
      </c>
      <c r="BI100" s="228">
        <f>IF(N100="nulová",J100,0)</f>
        <v>0</v>
      </c>
      <c r="BJ100" s="20" t="s">
        <v>80</v>
      </c>
      <c r="BK100" s="228">
        <f>ROUND(I100*H100,2)</f>
        <v>0</v>
      </c>
      <c r="BL100" s="20" t="s">
        <v>196</v>
      </c>
      <c r="BM100" s="227" t="s">
        <v>1599</v>
      </c>
    </row>
    <row r="101" s="2" customFormat="1">
      <c r="A101" s="41"/>
      <c r="B101" s="42"/>
      <c r="C101" s="43"/>
      <c r="D101" s="229" t="s">
        <v>154</v>
      </c>
      <c r="E101" s="43"/>
      <c r="F101" s="230" t="s">
        <v>1598</v>
      </c>
      <c r="G101" s="43"/>
      <c r="H101" s="43"/>
      <c r="I101" s="231"/>
      <c r="J101" s="43"/>
      <c r="K101" s="43"/>
      <c r="L101" s="47"/>
      <c r="M101" s="232"/>
      <c r="N101" s="233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154</v>
      </c>
      <c r="AU101" s="20" t="s">
        <v>86</v>
      </c>
    </row>
    <row r="102" s="2" customFormat="1" ht="24.15" customHeight="1">
      <c r="A102" s="41"/>
      <c r="B102" s="42"/>
      <c r="C102" s="216" t="s">
        <v>93</v>
      </c>
      <c r="D102" s="216" t="s">
        <v>148</v>
      </c>
      <c r="E102" s="217" t="s">
        <v>1600</v>
      </c>
      <c r="F102" s="218" t="s">
        <v>1601</v>
      </c>
      <c r="G102" s="219" t="s">
        <v>179</v>
      </c>
      <c r="H102" s="220">
        <v>50</v>
      </c>
      <c r="I102" s="221"/>
      <c r="J102" s="222">
        <f>ROUND(I102*H102,2)</f>
        <v>0</v>
      </c>
      <c r="K102" s="218" t="s">
        <v>19</v>
      </c>
      <c r="L102" s="47"/>
      <c r="M102" s="223" t="s">
        <v>19</v>
      </c>
      <c r="N102" s="224" t="s">
        <v>44</v>
      </c>
      <c r="O102" s="87"/>
      <c r="P102" s="225">
        <f>O102*H102</f>
        <v>0</v>
      </c>
      <c r="Q102" s="225">
        <v>0</v>
      </c>
      <c r="R102" s="225">
        <f>Q102*H102</f>
        <v>0</v>
      </c>
      <c r="S102" s="225">
        <v>0</v>
      </c>
      <c r="T102" s="226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7" t="s">
        <v>196</v>
      </c>
      <c r="AT102" s="227" t="s">
        <v>148</v>
      </c>
      <c r="AU102" s="227" t="s">
        <v>86</v>
      </c>
      <c r="AY102" s="20" t="s">
        <v>146</v>
      </c>
      <c r="BE102" s="228">
        <f>IF(N102="základní",J102,0)</f>
        <v>0</v>
      </c>
      <c r="BF102" s="228">
        <f>IF(N102="snížená",J102,0)</f>
        <v>0</v>
      </c>
      <c r="BG102" s="228">
        <f>IF(N102="zákl. přenesená",J102,0)</f>
        <v>0</v>
      </c>
      <c r="BH102" s="228">
        <f>IF(N102="sníž. přenesená",J102,0)</f>
        <v>0</v>
      </c>
      <c r="BI102" s="228">
        <f>IF(N102="nulová",J102,0)</f>
        <v>0</v>
      </c>
      <c r="BJ102" s="20" t="s">
        <v>80</v>
      </c>
      <c r="BK102" s="228">
        <f>ROUND(I102*H102,2)</f>
        <v>0</v>
      </c>
      <c r="BL102" s="20" t="s">
        <v>196</v>
      </c>
      <c r="BM102" s="227" t="s">
        <v>1602</v>
      </c>
    </row>
    <row r="103" s="2" customFormat="1">
      <c r="A103" s="41"/>
      <c r="B103" s="42"/>
      <c r="C103" s="43"/>
      <c r="D103" s="229" t="s">
        <v>154</v>
      </c>
      <c r="E103" s="43"/>
      <c r="F103" s="230" t="s">
        <v>1601</v>
      </c>
      <c r="G103" s="43"/>
      <c r="H103" s="43"/>
      <c r="I103" s="231"/>
      <c r="J103" s="43"/>
      <c r="K103" s="43"/>
      <c r="L103" s="47"/>
      <c r="M103" s="232"/>
      <c r="N103" s="233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154</v>
      </c>
      <c r="AU103" s="20" t="s">
        <v>86</v>
      </c>
    </row>
    <row r="104" s="2" customFormat="1" ht="16.5" customHeight="1">
      <c r="A104" s="41"/>
      <c r="B104" s="42"/>
      <c r="C104" s="279" t="s">
        <v>153</v>
      </c>
      <c r="D104" s="279" t="s">
        <v>325</v>
      </c>
      <c r="E104" s="280" t="s">
        <v>1603</v>
      </c>
      <c r="F104" s="281" t="s">
        <v>1604</v>
      </c>
      <c r="G104" s="282" t="s">
        <v>1605</v>
      </c>
      <c r="H104" s="283">
        <v>0.050000000000000003</v>
      </c>
      <c r="I104" s="284"/>
      <c r="J104" s="285">
        <f>ROUND(I104*H104,2)</f>
        <v>0</v>
      </c>
      <c r="K104" s="281" t="s">
        <v>19</v>
      </c>
      <c r="L104" s="286"/>
      <c r="M104" s="287" t="s">
        <v>19</v>
      </c>
      <c r="N104" s="288" t="s">
        <v>44</v>
      </c>
      <c r="O104" s="87"/>
      <c r="P104" s="225">
        <f>O104*H104</f>
        <v>0</v>
      </c>
      <c r="Q104" s="225">
        <v>0</v>
      </c>
      <c r="R104" s="225">
        <f>Q104*H104</f>
        <v>0</v>
      </c>
      <c r="S104" s="225">
        <v>0</v>
      </c>
      <c r="T104" s="226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27" t="s">
        <v>260</v>
      </c>
      <c r="AT104" s="227" t="s">
        <v>325</v>
      </c>
      <c r="AU104" s="227" t="s">
        <v>86</v>
      </c>
      <c r="AY104" s="20" t="s">
        <v>146</v>
      </c>
      <c r="BE104" s="228">
        <f>IF(N104="základní",J104,0)</f>
        <v>0</v>
      </c>
      <c r="BF104" s="228">
        <f>IF(N104="snížená",J104,0)</f>
        <v>0</v>
      </c>
      <c r="BG104" s="228">
        <f>IF(N104="zákl. přenesená",J104,0)</f>
        <v>0</v>
      </c>
      <c r="BH104" s="228">
        <f>IF(N104="sníž. přenesená",J104,0)</f>
        <v>0</v>
      </c>
      <c r="BI104" s="228">
        <f>IF(N104="nulová",J104,0)</f>
        <v>0</v>
      </c>
      <c r="BJ104" s="20" t="s">
        <v>80</v>
      </c>
      <c r="BK104" s="228">
        <f>ROUND(I104*H104,2)</f>
        <v>0</v>
      </c>
      <c r="BL104" s="20" t="s">
        <v>196</v>
      </c>
      <c r="BM104" s="227" t="s">
        <v>1606</v>
      </c>
    </row>
    <row r="105" s="2" customFormat="1">
      <c r="A105" s="41"/>
      <c r="B105" s="42"/>
      <c r="C105" s="43"/>
      <c r="D105" s="229" t="s">
        <v>154</v>
      </c>
      <c r="E105" s="43"/>
      <c r="F105" s="230" t="s">
        <v>1604</v>
      </c>
      <c r="G105" s="43"/>
      <c r="H105" s="43"/>
      <c r="I105" s="231"/>
      <c r="J105" s="43"/>
      <c r="K105" s="43"/>
      <c r="L105" s="47"/>
      <c r="M105" s="232"/>
      <c r="N105" s="233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154</v>
      </c>
      <c r="AU105" s="20" t="s">
        <v>86</v>
      </c>
    </row>
    <row r="106" s="2" customFormat="1" ht="24.15" customHeight="1">
      <c r="A106" s="41"/>
      <c r="B106" s="42"/>
      <c r="C106" s="216" t="s">
        <v>176</v>
      </c>
      <c r="D106" s="216" t="s">
        <v>148</v>
      </c>
      <c r="E106" s="217" t="s">
        <v>1607</v>
      </c>
      <c r="F106" s="218" t="s">
        <v>1608</v>
      </c>
      <c r="G106" s="219" t="s">
        <v>179</v>
      </c>
      <c r="H106" s="220">
        <v>50</v>
      </c>
      <c r="I106" s="221"/>
      <c r="J106" s="222">
        <f>ROUND(I106*H106,2)</f>
        <v>0</v>
      </c>
      <c r="K106" s="218" t="s">
        <v>19</v>
      </c>
      <c r="L106" s="47"/>
      <c r="M106" s="223" t="s">
        <v>19</v>
      </c>
      <c r="N106" s="224" t="s">
        <v>44</v>
      </c>
      <c r="O106" s="87"/>
      <c r="P106" s="225">
        <f>O106*H106</f>
        <v>0</v>
      </c>
      <c r="Q106" s="225">
        <v>0</v>
      </c>
      <c r="R106" s="225">
        <f>Q106*H106</f>
        <v>0</v>
      </c>
      <c r="S106" s="225">
        <v>0</v>
      </c>
      <c r="T106" s="226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7" t="s">
        <v>196</v>
      </c>
      <c r="AT106" s="227" t="s">
        <v>148</v>
      </c>
      <c r="AU106" s="227" t="s">
        <v>86</v>
      </c>
      <c r="AY106" s="20" t="s">
        <v>146</v>
      </c>
      <c r="BE106" s="228">
        <f>IF(N106="základní",J106,0)</f>
        <v>0</v>
      </c>
      <c r="BF106" s="228">
        <f>IF(N106="snížená",J106,0)</f>
        <v>0</v>
      </c>
      <c r="BG106" s="228">
        <f>IF(N106="zákl. přenesená",J106,0)</f>
        <v>0</v>
      </c>
      <c r="BH106" s="228">
        <f>IF(N106="sníž. přenesená",J106,0)</f>
        <v>0</v>
      </c>
      <c r="BI106" s="228">
        <f>IF(N106="nulová",J106,0)</f>
        <v>0</v>
      </c>
      <c r="BJ106" s="20" t="s">
        <v>80</v>
      </c>
      <c r="BK106" s="228">
        <f>ROUND(I106*H106,2)</f>
        <v>0</v>
      </c>
      <c r="BL106" s="20" t="s">
        <v>196</v>
      </c>
      <c r="BM106" s="227" t="s">
        <v>1609</v>
      </c>
    </row>
    <row r="107" s="2" customFormat="1">
      <c r="A107" s="41"/>
      <c r="B107" s="42"/>
      <c r="C107" s="43"/>
      <c r="D107" s="229" t="s">
        <v>154</v>
      </c>
      <c r="E107" s="43"/>
      <c r="F107" s="230" t="s">
        <v>1608</v>
      </c>
      <c r="G107" s="43"/>
      <c r="H107" s="43"/>
      <c r="I107" s="231"/>
      <c r="J107" s="43"/>
      <c r="K107" s="43"/>
      <c r="L107" s="47"/>
      <c r="M107" s="232"/>
      <c r="N107" s="233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154</v>
      </c>
      <c r="AU107" s="20" t="s">
        <v>86</v>
      </c>
    </row>
    <row r="108" s="2" customFormat="1" ht="16.5" customHeight="1">
      <c r="A108" s="41"/>
      <c r="B108" s="42"/>
      <c r="C108" s="279" t="s">
        <v>168</v>
      </c>
      <c r="D108" s="279" t="s">
        <v>325</v>
      </c>
      <c r="E108" s="280" t="s">
        <v>1610</v>
      </c>
      <c r="F108" s="281" t="s">
        <v>1611</v>
      </c>
      <c r="G108" s="282" t="s">
        <v>1605</v>
      </c>
      <c r="H108" s="283">
        <v>0.050000000000000003</v>
      </c>
      <c r="I108" s="284"/>
      <c r="J108" s="285">
        <f>ROUND(I108*H108,2)</f>
        <v>0</v>
      </c>
      <c r="K108" s="281" t="s">
        <v>19</v>
      </c>
      <c r="L108" s="286"/>
      <c r="M108" s="287" t="s">
        <v>19</v>
      </c>
      <c r="N108" s="288" t="s">
        <v>44</v>
      </c>
      <c r="O108" s="87"/>
      <c r="P108" s="225">
        <f>O108*H108</f>
        <v>0</v>
      </c>
      <c r="Q108" s="225">
        <v>0</v>
      </c>
      <c r="R108" s="225">
        <f>Q108*H108</f>
        <v>0</v>
      </c>
      <c r="S108" s="225">
        <v>0</v>
      </c>
      <c r="T108" s="226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7" t="s">
        <v>260</v>
      </c>
      <c r="AT108" s="227" t="s">
        <v>325</v>
      </c>
      <c r="AU108" s="227" t="s">
        <v>86</v>
      </c>
      <c r="AY108" s="20" t="s">
        <v>146</v>
      </c>
      <c r="BE108" s="228">
        <f>IF(N108="základní",J108,0)</f>
        <v>0</v>
      </c>
      <c r="BF108" s="228">
        <f>IF(N108="snížená",J108,0)</f>
        <v>0</v>
      </c>
      <c r="BG108" s="228">
        <f>IF(N108="zákl. přenesená",J108,0)</f>
        <v>0</v>
      </c>
      <c r="BH108" s="228">
        <f>IF(N108="sníž. přenesená",J108,0)</f>
        <v>0</v>
      </c>
      <c r="BI108" s="228">
        <f>IF(N108="nulová",J108,0)</f>
        <v>0</v>
      </c>
      <c r="BJ108" s="20" t="s">
        <v>80</v>
      </c>
      <c r="BK108" s="228">
        <f>ROUND(I108*H108,2)</f>
        <v>0</v>
      </c>
      <c r="BL108" s="20" t="s">
        <v>196</v>
      </c>
      <c r="BM108" s="227" t="s">
        <v>1612</v>
      </c>
    </row>
    <row r="109" s="2" customFormat="1">
      <c r="A109" s="41"/>
      <c r="B109" s="42"/>
      <c r="C109" s="43"/>
      <c r="D109" s="229" t="s">
        <v>154</v>
      </c>
      <c r="E109" s="43"/>
      <c r="F109" s="230" t="s">
        <v>1611</v>
      </c>
      <c r="G109" s="43"/>
      <c r="H109" s="43"/>
      <c r="I109" s="231"/>
      <c r="J109" s="43"/>
      <c r="K109" s="43"/>
      <c r="L109" s="47"/>
      <c r="M109" s="232"/>
      <c r="N109" s="233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154</v>
      </c>
      <c r="AU109" s="20" t="s">
        <v>86</v>
      </c>
    </row>
    <row r="110" s="2" customFormat="1" ht="24.15" customHeight="1">
      <c r="A110" s="41"/>
      <c r="B110" s="42"/>
      <c r="C110" s="216" t="s">
        <v>187</v>
      </c>
      <c r="D110" s="216" t="s">
        <v>148</v>
      </c>
      <c r="E110" s="217" t="s">
        <v>1613</v>
      </c>
      <c r="F110" s="218" t="s">
        <v>1614</v>
      </c>
      <c r="G110" s="219" t="s">
        <v>179</v>
      </c>
      <c r="H110" s="220">
        <v>10</v>
      </c>
      <c r="I110" s="221"/>
      <c r="J110" s="222">
        <f>ROUND(I110*H110,2)</f>
        <v>0</v>
      </c>
      <c r="K110" s="218" t="s">
        <v>19</v>
      </c>
      <c r="L110" s="47"/>
      <c r="M110" s="223" t="s">
        <v>19</v>
      </c>
      <c r="N110" s="224" t="s">
        <v>44</v>
      </c>
      <c r="O110" s="87"/>
      <c r="P110" s="225">
        <f>O110*H110</f>
        <v>0</v>
      </c>
      <c r="Q110" s="225">
        <v>0</v>
      </c>
      <c r="R110" s="225">
        <f>Q110*H110</f>
        <v>0</v>
      </c>
      <c r="S110" s="225">
        <v>0</v>
      </c>
      <c r="T110" s="226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27" t="s">
        <v>196</v>
      </c>
      <c r="AT110" s="227" t="s">
        <v>148</v>
      </c>
      <c r="AU110" s="227" t="s">
        <v>86</v>
      </c>
      <c r="AY110" s="20" t="s">
        <v>146</v>
      </c>
      <c r="BE110" s="228">
        <f>IF(N110="základní",J110,0)</f>
        <v>0</v>
      </c>
      <c r="BF110" s="228">
        <f>IF(N110="snížená",J110,0)</f>
        <v>0</v>
      </c>
      <c r="BG110" s="228">
        <f>IF(N110="zákl. přenesená",J110,0)</f>
        <v>0</v>
      </c>
      <c r="BH110" s="228">
        <f>IF(N110="sníž. přenesená",J110,0)</f>
        <v>0</v>
      </c>
      <c r="BI110" s="228">
        <f>IF(N110="nulová",J110,0)</f>
        <v>0</v>
      </c>
      <c r="BJ110" s="20" t="s">
        <v>80</v>
      </c>
      <c r="BK110" s="228">
        <f>ROUND(I110*H110,2)</f>
        <v>0</v>
      </c>
      <c r="BL110" s="20" t="s">
        <v>196</v>
      </c>
      <c r="BM110" s="227" t="s">
        <v>1615</v>
      </c>
    </row>
    <row r="111" s="2" customFormat="1">
      <c r="A111" s="41"/>
      <c r="B111" s="42"/>
      <c r="C111" s="43"/>
      <c r="D111" s="229" t="s">
        <v>154</v>
      </c>
      <c r="E111" s="43"/>
      <c r="F111" s="230" t="s">
        <v>1614</v>
      </c>
      <c r="G111" s="43"/>
      <c r="H111" s="43"/>
      <c r="I111" s="231"/>
      <c r="J111" s="43"/>
      <c r="K111" s="43"/>
      <c r="L111" s="47"/>
      <c r="M111" s="232"/>
      <c r="N111" s="233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154</v>
      </c>
      <c r="AU111" s="20" t="s">
        <v>86</v>
      </c>
    </row>
    <row r="112" s="2" customFormat="1" ht="16.5" customHeight="1">
      <c r="A112" s="41"/>
      <c r="B112" s="42"/>
      <c r="C112" s="279" t="s">
        <v>173</v>
      </c>
      <c r="D112" s="279" t="s">
        <v>325</v>
      </c>
      <c r="E112" s="280" t="s">
        <v>1616</v>
      </c>
      <c r="F112" s="281" t="s">
        <v>1617</v>
      </c>
      <c r="G112" s="282" t="s">
        <v>1605</v>
      </c>
      <c r="H112" s="283">
        <v>0.01</v>
      </c>
      <c r="I112" s="284"/>
      <c r="J112" s="285">
        <f>ROUND(I112*H112,2)</f>
        <v>0</v>
      </c>
      <c r="K112" s="281" t="s">
        <v>19</v>
      </c>
      <c r="L112" s="286"/>
      <c r="M112" s="287" t="s">
        <v>19</v>
      </c>
      <c r="N112" s="288" t="s">
        <v>44</v>
      </c>
      <c r="O112" s="87"/>
      <c r="P112" s="225">
        <f>O112*H112</f>
        <v>0</v>
      </c>
      <c r="Q112" s="225">
        <v>0</v>
      </c>
      <c r="R112" s="225">
        <f>Q112*H112</f>
        <v>0</v>
      </c>
      <c r="S112" s="225">
        <v>0</v>
      </c>
      <c r="T112" s="226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7" t="s">
        <v>260</v>
      </c>
      <c r="AT112" s="227" t="s">
        <v>325</v>
      </c>
      <c r="AU112" s="227" t="s">
        <v>86</v>
      </c>
      <c r="AY112" s="20" t="s">
        <v>146</v>
      </c>
      <c r="BE112" s="228">
        <f>IF(N112="základní",J112,0)</f>
        <v>0</v>
      </c>
      <c r="BF112" s="228">
        <f>IF(N112="snížená",J112,0)</f>
        <v>0</v>
      </c>
      <c r="BG112" s="228">
        <f>IF(N112="zákl. přenesená",J112,0)</f>
        <v>0</v>
      </c>
      <c r="BH112" s="228">
        <f>IF(N112="sníž. přenesená",J112,0)</f>
        <v>0</v>
      </c>
      <c r="BI112" s="228">
        <f>IF(N112="nulová",J112,0)</f>
        <v>0</v>
      </c>
      <c r="BJ112" s="20" t="s">
        <v>80</v>
      </c>
      <c r="BK112" s="228">
        <f>ROUND(I112*H112,2)</f>
        <v>0</v>
      </c>
      <c r="BL112" s="20" t="s">
        <v>196</v>
      </c>
      <c r="BM112" s="227" t="s">
        <v>1618</v>
      </c>
    </row>
    <row r="113" s="2" customFormat="1">
      <c r="A113" s="41"/>
      <c r="B113" s="42"/>
      <c r="C113" s="43"/>
      <c r="D113" s="229" t="s">
        <v>154</v>
      </c>
      <c r="E113" s="43"/>
      <c r="F113" s="230" t="s">
        <v>1617</v>
      </c>
      <c r="G113" s="43"/>
      <c r="H113" s="43"/>
      <c r="I113" s="231"/>
      <c r="J113" s="43"/>
      <c r="K113" s="43"/>
      <c r="L113" s="47"/>
      <c r="M113" s="232"/>
      <c r="N113" s="233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154</v>
      </c>
      <c r="AU113" s="20" t="s">
        <v>86</v>
      </c>
    </row>
    <row r="114" s="2" customFormat="1" ht="24.15" customHeight="1">
      <c r="A114" s="41"/>
      <c r="B114" s="42"/>
      <c r="C114" s="216" t="s">
        <v>199</v>
      </c>
      <c r="D114" s="216" t="s">
        <v>148</v>
      </c>
      <c r="E114" s="217" t="s">
        <v>1619</v>
      </c>
      <c r="F114" s="218" t="s">
        <v>1620</v>
      </c>
      <c r="G114" s="219" t="s">
        <v>179</v>
      </c>
      <c r="H114" s="220">
        <v>60</v>
      </c>
      <c r="I114" s="221"/>
      <c r="J114" s="222">
        <f>ROUND(I114*H114,2)</f>
        <v>0</v>
      </c>
      <c r="K114" s="218" t="s">
        <v>19</v>
      </c>
      <c r="L114" s="47"/>
      <c r="M114" s="223" t="s">
        <v>19</v>
      </c>
      <c r="N114" s="224" t="s">
        <v>44</v>
      </c>
      <c r="O114" s="87"/>
      <c r="P114" s="225">
        <f>O114*H114</f>
        <v>0</v>
      </c>
      <c r="Q114" s="225">
        <v>0</v>
      </c>
      <c r="R114" s="225">
        <f>Q114*H114</f>
        <v>0</v>
      </c>
      <c r="S114" s="225">
        <v>0</v>
      </c>
      <c r="T114" s="226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7" t="s">
        <v>196</v>
      </c>
      <c r="AT114" s="227" t="s">
        <v>148</v>
      </c>
      <c r="AU114" s="227" t="s">
        <v>86</v>
      </c>
      <c r="AY114" s="20" t="s">
        <v>146</v>
      </c>
      <c r="BE114" s="228">
        <f>IF(N114="základní",J114,0)</f>
        <v>0</v>
      </c>
      <c r="BF114" s="228">
        <f>IF(N114="snížená",J114,0)</f>
        <v>0</v>
      </c>
      <c r="BG114" s="228">
        <f>IF(N114="zákl. přenesená",J114,0)</f>
        <v>0</v>
      </c>
      <c r="BH114" s="228">
        <f>IF(N114="sníž. přenesená",J114,0)</f>
        <v>0</v>
      </c>
      <c r="BI114" s="228">
        <f>IF(N114="nulová",J114,0)</f>
        <v>0</v>
      </c>
      <c r="BJ114" s="20" t="s">
        <v>80</v>
      </c>
      <c r="BK114" s="228">
        <f>ROUND(I114*H114,2)</f>
        <v>0</v>
      </c>
      <c r="BL114" s="20" t="s">
        <v>196</v>
      </c>
      <c r="BM114" s="227" t="s">
        <v>1621</v>
      </c>
    </row>
    <row r="115" s="2" customFormat="1">
      <c r="A115" s="41"/>
      <c r="B115" s="42"/>
      <c r="C115" s="43"/>
      <c r="D115" s="229" t="s">
        <v>154</v>
      </c>
      <c r="E115" s="43"/>
      <c r="F115" s="230" t="s">
        <v>1620</v>
      </c>
      <c r="G115" s="43"/>
      <c r="H115" s="43"/>
      <c r="I115" s="231"/>
      <c r="J115" s="43"/>
      <c r="K115" s="43"/>
      <c r="L115" s="47"/>
      <c r="M115" s="232"/>
      <c r="N115" s="233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154</v>
      </c>
      <c r="AU115" s="20" t="s">
        <v>86</v>
      </c>
    </row>
    <row r="116" s="2" customFormat="1" ht="37.8" customHeight="1">
      <c r="A116" s="41"/>
      <c r="B116" s="42"/>
      <c r="C116" s="279" t="s">
        <v>180</v>
      </c>
      <c r="D116" s="279" t="s">
        <v>325</v>
      </c>
      <c r="E116" s="280" t="s">
        <v>1622</v>
      </c>
      <c r="F116" s="281" t="s">
        <v>1623</v>
      </c>
      <c r="G116" s="282" t="s">
        <v>179</v>
      </c>
      <c r="H116" s="283">
        <v>60</v>
      </c>
      <c r="I116" s="284"/>
      <c r="J116" s="285">
        <f>ROUND(I116*H116,2)</f>
        <v>0</v>
      </c>
      <c r="K116" s="281" t="s">
        <v>19</v>
      </c>
      <c r="L116" s="286"/>
      <c r="M116" s="287" t="s">
        <v>19</v>
      </c>
      <c r="N116" s="288" t="s">
        <v>44</v>
      </c>
      <c r="O116" s="87"/>
      <c r="P116" s="225">
        <f>O116*H116</f>
        <v>0</v>
      </c>
      <c r="Q116" s="225">
        <v>0</v>
      </c>
      <c r="R116" s="225">
        <f>Q116*H116</f>
        <v>0</v>
      </c>
      <c r="S116" s="225">
        <v>0</v>
      </c>
      <c r="T116" s="226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7" t="s">
        <v>260</v>
      </c>
      <c r="AT116" s="227" t="s">
        <v>325</v>
      </c>
      <c r="AU116" s="227" t="s">
        <v>86</v>
      </c>
      <c r="AY116" s="20" t="s">
        <v>146</v>
      </c>
      <c r="BE116" s="228">
        <f>IF(N116="základní",J116,0)</f>
        <v>0</v>
      </c>
      <c r="BF116" s="228">
        <f>IF(N116="snížená",J116,0)</f>
        <v>0</v>
      </c>
      <c r="BG116" s="228">
        <f>IF(N116="zákl. přenesená",J116,0)</f>
        <v>0</v>
      </c>
      <c r="BH116" s="228">
        <f>IF(N116="sníž. přenesená",J116,0)</f>
        <v>0</v>
      </c>
      <c r="BI116" s="228">
        <f>IF(N116="nulová",J116,0)</f>
        <v>0</v>
      </c>
      <c r="BJ116" s="20" t="s">
        <v>80</v>
      </c>
      <c r="BK116" s="228">
        <f>ROUND(I116*H116,2)</f>
        <v>0</v>
      </c>
      <c r="BL116" s="20" t="s">
        <v>196</v>
      </c>
      <c r="BM116" s="227" t="s">
        <v>1624</v>
      </c>
    </row>
    <row r="117" s="2" customFormat="1">
      <c r="A117" s="41"/>
      <c r="B117" s="42"/>
      <c r="C117" s="43"/>
      <c r="D117" s="229" t="s">
        <v>154</v>
      </c>
      <c r="E117" s="43"/>
      <c r="F117" s="230" t="s">
        <v>1623</v>
      </c>
      <c r="G117" s="43"/>
      <c r="H117" s="43"/>
      <c r="I117" s="231"/>
      <c r="J117" s="43"/>
      <c r="K117" s="43"/>
      <c r="L117" s="47"/>
      <c r="M117" s="232"/>
      <c r="N117" s="233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154</v>
      </c>
      <c r="AU117" s="20" t="s">
        <v>86</v>
      </c>
    </row>
    <row r="118" s="2" customFormat="1" ht="24.15" customHeight="1">
      <c r="A118" s="41"/>
      <c r="B118" s="42"/>
      <c r="C118" s="216" t="s">
        <v>216</v>
      </c>
      <c r="D118" s="216" t="s">
        <v>148</v>
      </c>
      <c r="E118" s="217" t="s">
        <v>1625</v>
      </c>
      <c r="F118" s="218" t="s">
        <v>1626</v>
      </c>
      <c r="G118" s="219" t="s">
        <v>496</v>
      </c>
      <c r="H118" s="220">
        <v>118</v>
      </c>
      <c r="I118" s="221"/>
      <c r="J118" s="222">
        <f>ROUND(I118*H118,2)</f>
        <v>0</v>
      </c>
      <c r="K118" s="218" t="s">
        <v>19</v>
      </c>
      <c r="L118" s="47"/>
      <c r="M118" s="223" t="s">
        <v>19</v>
      </c>
      <c r="N118" s="224" t="s">
        <v>44</v>
      </c>
      <c r="O118" s="87"/>
      <c r="P118" s="225">
        <f>O118*H118</f>
        <v>0</v>
      </c>
      <c r="Q118" s="225">
        <v>0</v>
      </c>
      <c r="R118" s="225">
        <f>Q118*H118</f>
        <v>0</v>
      </c>
      <c r="S118" s="225">
        <v>0</v>
      </c>
      <c r="T118" s="226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27" t="s">
        <v>196</v>
      </c>
      <c r="AT118" s="227" t="s">
        <v>148</v>
      </c>
      <c r="AU118" s="227" t="s">
        <v>86</v>
      </c>
      <c r="AY118" s="20" t="s">
        <v>146</v>
      </c>
      <c r="BE118" s="228">
        <f>IF(N118="základní",J118,0)</f>
        <v>0</v>
      </c>
      <c r="BF118" s="228">
        <f>IF(N118="snížená",J118,0)</f>
        <v>0</v>
      </c>
      <c r="BG118" s="228">
        <f>IF(N118="zákl. přenesená",J118,0)</f>
        <v>0</v>
      </c>
      <c r="BH118" s="228">
        <f>IF(N118="sníž. přenesená",J118,0)</f>
        <v>0</v>
      </c>
      <c r="BI118" s="228">
        <f>IF(N118="nulová",J118,0)</f>
        <v>0</v>
      </c>
      <c r="BJ118" s="20" t="s">
        <v>80</v>
      </c>
      <c r="BK118" s="228">
        <f>ROUND(I118*H118,2)</f>
        <v>0</v>
      </c>
      <c r="BL118" s="20" t="s">
        <v>196</v>
      </c>
      <c r="BM118" s="227" t="s">
        <v>1627</v>
      </c>
    </row>
    <row r="119" s="2" customFormat="1">
      <c r="A119" s="41"/>
      <c r="B119" s="42"/>
      <c r="C119" s="43"/>
      <c r="D119" s="229" t="s">
        <v>154</v>
      </c>
      <c r="E119" s="43"/>
      <c r="F119" s="230" t="s">
        <v>1626</v>
      </c>
      <c r="G119" s="43"/>
      <c r="H119" s="43"/>
      <c r="I119" s="231"/>
      <c r="J119" s="43"/>
      <c r="K119" s="43"/>
      <c r="L119" s="47"/>
      <c r="M119" s="232"/>
      <c r="N119" s="233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154</v>
      </c>
      <c r="AU119" s="20" t="s">
        <v>86</v>
      </c>
    </row>
    <row r="120" s="2" customFormat="1" ht="24.15" customHeight="1">
      <c r="A120" s="41"/>
      <c r="B120" s="42"/>
      <c r="C120" s="216" t="s">
        <v>8</v>
      </c>
      <c r="D120" s="216" t="s">
        <v>148</v>
      </c>
      <c r="E120" s="217" t="s">
        <v>1628</v>
      </c>
      <c r="F120" s="218" t="s">
        <v>1629</v>
      </c>
      <c r="G120" s="219" t="s">
        <v>496</v>
      </c>
      <c r="H120" s="220">
        <v>8</v>
      </c>
      <c r="I120" s="221"/>
      <c r="J120" s="222">
        <f>ROUND(I120*H120,2)</f>
        <v>0</v>
      </c>
      <c r="K120" s="218" t="s">
        <v>19</v>
      </c>
      <c r="L120" s="47"/>
      <c r="M120" s="223" t="s">
        <v>19</v>
      </c>
      <c r="N120" s="224" t="s">
        <v>44</v>
      </c>
      <c r="O120" s="87"/>
      <c r="P120" s="225">
        <f>O120*H120</f>
        <v>0</v>
      </c>
      <c r="Q120" s="225">
        <v>0</v>
      </c>
      <c r="R120" s="225">
        <f>Q120*H120</f>
        <v>0</v>
      </c>
      <c r="S120" s="225">
        <v>0</v>
      </c>
      <c r="T120" s="226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7" t="s">
        <v>196</v>
      </c>
      <c r="AT120" s="227" t="s">
        <v>148</v>
      </c>
      <c r="AU120" s="227" t="s">
        <v>86</v>
      </c>
      <c r="AY120" s="20" t="s">
        <v>146</v>
      </c>
      <c r="BE120" s="228">
        <f>IF(N120="základní",J120,0)</f>
        <v>0</v>
      </c>
      <c r="BF120" s="228">
        <f>IF(N120="snížená",J120,0)</f>
        <v>0</v>
      </c>
      <c r="BG120" s="228">
        <f>IF(N120="zákl. přenesená",J120,0)</f>
        <v>0</v>
      </c>
      <c r="BH120" s="228">
        <f>IF(N120="sníž. přenesená",J120,0)</f>
        <v>0</v>
      </c>
      <c r="BI120" s="228">
        <f>IF(N120="nulová",J120,0)</f>
        <v>0</v>
      </c>
      <c r="BJ120" s="20" t="s">
        <v>80</v>
      </c>
      <c r="BK120" s="228">
        <f>ROUND(I120*H120,2)</f>
        <v>0</v>
      </c>
      <c r="BL120" s="20" t="s">
        <v>196</v>
      </c>
      <c r="BM120" s="227" t="s">
        <v>1630</v>
      </c>
    </row>
    <row r="121" s="2" customFormat="1">
      <c r="A121" s="41"/>
      <c r="B121" s="42"/>
      <c r="C121" s="43"/>
      <c r="D121" s="229" t="s">
        <v>154</v>
      </c>
      <c r="E121" s="43"/>
      <c r="F121" s="230" t="s">
        <v>1629</v>
      </c>
      <c r="G121" s="43"/>
      <c r="H121" s="43"/>
      <c r="I121" s="231"/>
      <c r="J121" s="43"/>
      <c r="K121" s="43"/>
      <c r="L121" s="47"/>
      <c r="M121" s="232"/>
      <c r="N121" s="233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154</v>
      </c>
      <c r="AU121" s="20" t="s">
        <v>86</v>
      </c>
    </row>
    <row r="122" s="2" customFormat="1" ht="24.15" customHeight="1">
      <c r="A122" s="41"/>
      <c r="B122" s="42"/>
      <c r="C122" s="216" t="s">
        <v>231</v>
      </c>
      <c r="D122" s="216" t="s">
        <v>148</v>
      </c>
      <c r="E122" s="217" t="s">
        <v>1631</v>
      </c>
      <c r="F122" s="218" t="s">
        <v>1632</v>
      </c>
      <c r="G122" s="219" t="s">
        <v>496</v>
      </c>
      <c r="H122" s="220">
        <v>3</v>
      </c>
      <c r="I122" s="221"/>
      <c r="J122" s="222">
        <f>ROUND(I122*H122,2)</f>
        <v>0</v>
      </c>
      <c r="K122" s="218" t="s">
        <v>19</v>
      </c>
      <c r="L122" s="47"/>
      <c r="M122" s="223" t="s">
        <v>19</v>
      </c>
      <c r="N122" s="224" t="s">
        <v>44</v>
      </c>
      <c r="O122" s="87"/>
      <c r="P122" s="225">
        <f>O122*H122</f>
        <v>0</v>
      </c>
      <c r="Q122" s="225">
        <v>0</v>
      </c>
      <c r="R122" s="225">
        <f>Q122*H122</f>
        <v>0</v>
      </c>
      <c r="S122" s="225">
        <v>0</v>
      </c>
      <c r="T122" s="226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27" t="s">
        <v>196</v>
      </c>
      <c r="AT122" s="227" t="s">
        <v>148</v>
      </c>
      <c r="AU122" s="227" t="s">
        <v>86</v>
      </c>
      <c r="AY122" s="20" t="s">
        <v>146</v>
      </c>
      <c r="BE122" s="228">
        <f>IF(N122="základní",J122,0)</f>
        <v>0</v>
      </c>
      <c r="BF122" s="228">
        <f>IF(N122="snížená",J122,0)</f>
        <v>0</v>
      </c>
      <c r="BG122" s="228">
        <f>IF(N122="zákl. přenesená",J122,0)</f>
        <v>0</v>
      </c>
      <c r="BH122" s="228">
        <f>IF(N122="sníž. přenesená",J122,0)</f>
        <v>0</v>
      </c>
      <c r="BI122" s="228">
        <f>IF(N122="nulová",J122,0)</f>
        <v>0</v>
      </c>
      <c r="BJ122" s="20" t="s">
        <v>80</v>
      </c>
      <c r="BK122" s="228">
        <f>ROUND(I122*H122,2)</f>
        <v>0</v>
      </c>
      <c r="BL122" s="20" t="s">
        <v>196</v>
      </c>
      <c r="BM122" s="227" t="s">
        <v>1633</v>
      </c>
    </row>
    <row r="123" s="2" customFormat="1">
      <c r="A123" s="41"/>
      <c r="B123" s="42"/>
      <c r="C123" s="43"/>
      <c r="D123" s="229" t="s">
        <v>154</v>
      </c>
      <c r="E123" s="43"/>
      <c r="F123" s="230" t="s">
        <v>1632</v>
      </c>
      <c r="G123" s="43"/>
      <c r="H123" s="43"/>
      <c r="I123" s="231"/>
      <c r="J123" s="43"/>
      <c r="K123" s="43"/>
      <c r="L123" s="47"/>
      <c r="M123" s="232"/>
      <c r="N123" s="233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154</v>
      </c>
      <c r="AU123" s="20" t="s">
        <v>86</v>
      </c>
    </row>
    <row r="124" s="2" customFormat="1" ht="16.5" customHeight="1">
      <c r="A124" s="41"/>
      <c r="B124" s="42"/>
      <c r="C124" s="279" t="s">
        <v>190</v>
      </c>
      <c r="D124" s="279" t="s">
        <v>325</v>
      </c>
      <c r="E124" s="280" t="s">
        <v>1634</v>
      </c>
      <c r="F124" s="281" t="s">
        <v>1635</v>
      </c>
      <c r="G124" s="282" t="s">
        <v>496</v>
      </c>
      <c r="H124" s="283">
        <v>3</v>
      </c>
      <c r="I124" s="284"/>
      <c r="J124" s="285">
        <f>ROUND(I124*H124,2)</f>
        <v>0</v>
      </c>
      <c r="K124" s="281" t="s">
        <v>19</v>
      </c>
      <c r="L124" s="286"/>
      <c r="M124" s="287" t="s">
        <v>19</v>
      </c>
      <c r="N124" s="288" t="s">
        <v>44</v>
      </c>
      <c r="O124" s="87"/>
      <c r="P124" s="225">
        <f>O124*H124</f>
        <v>0</v>
      </c>
      <c r="Q124" s="225">
        <v>0</v>
      </c>
      <c r="R124" s="225">
        <f>Q124*H124</f>
        <v>0</v>
      </c>
      <c r="S124" s="225">
        <v>0</v>
      </c>
      <c r="T124" s="226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27" t="s">
        <v>260</v>
      </c>
      <c r="AT124" s="227" t="s">
        <v>325</v>
      </c>
      <c r="AU124" s="227" t="s">
        <v>86</v>
      </c>
      <c r="AY124" s="20" t="s">
        <v>146</v>
      </c>
      <c r="BE124" s="228">
        <f>IF(N124="základní",J124,0)</f>
        <v>0</v>
      </c>
      <c r="BF124" s="228">
        <f>IF(N124="snížená",J124,0)</f>
        <v>0</v>
      </c>
      <c r="BG124" s="228">
        <f>IF(N124="zákl. přenesená",J124,0)</f>
        <v>0</v>
      </c>
      <c r="BH124" s="228">
        <f>IF(N124="sníž. přenesená",J124,0)</f>
        <v>0</v>
      </c>
      <c r="BI124" s="228">
        <f>IF(N124="nulová",J124,0)</f>
        <v>0</v>
      </c>
      <c r="BJ124" s="20" t="s">
        <v>80</v>
      </c>
      <c r="BK124" s="228">
        <f>ROUND(I124*H124,2)</f>
        <v>0</v>
      </c>
      <c r="BL124" s="20" t="s">
        <v>196</v>
      </c>
      <c r="BM124" s="227" t="s">
        <v>1636</v>
      </c>
    </row>
    <row r="125" s="2" customFormat="1">
      <c r="A125" s="41"/>
      <c r="B125" s="42"/>
      <c r="C125" s="43"/>
      <c r="D125" s="229" t="s">
        <v>154</v>
      </c>
      <c r="E125" s="43"/>
      <c r="F125" s="230" t="s">
        <v>1635</v>
      </c>
      <c r="G125" s="43"/>
      <c r="H125" s="43"/>
      <c r="I125" s="231"/>
      <c r="J125" s="43"/>
      <c r="K125" s="43"/>
      <c r="L125" s="47"/>
      <c r="M125" s="232"/>
      <c r="N125" s="233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154</v>
      </c>
      <c r="AU125" s="20" t="s">
        <v>86</v>
      </c>
    </row>
    <row r="126" s="2" customFormat="1" ht="24.15" customHeight="1">
      <c r="A126" s="41"/>
      <c r="B126" s="42"/>
      <c r="C126" s="216" t="s">
        <v>249</v>
      </c>
      <c r="D126" s="216" t="s">
        <v>148</v>
      </c>
      <c r="E126" s="217" t="s">
        <v>1637</v>
      </c>
      <c r="F126" s="218" t="s">
        <v>1638</v>
      </c>
      <c r="G126" s="219" t="s">
        <v>496</v>
      </c>
      <c r="H126" s="220">
        <v>1</v>
      </c>
      <c r="I126" s="221"/>
      <c r="J126" s="222">
        <f>ROUND(I126*H126,2)</f>
        <v>0</v>
      </c>
      <c r="K126" s="218" t="s">
        <v>19</v>
      </c>
      <c r="L126" s="47"/>
      <c r="M126" s="223" t="s">
        <v>19</v>
      </c>
      <c r="N126" s="224" t="s">
        <v>44</v>
      </c>
      <c r="O126" s="87"/>
      <c r="P126" s="225">
        <f>O126*H126</f>
        <v>0</v>
      </c>
      <c r="Q126" s="225">
        <v>0</v>
      </c>
      <c r="R126" s="225">
        <f>Q126*H126</f>
        <v>0</v>
      </c>
      <c r="S126" s="225">
        <v>0</v>
      </c>
      <c r="T126" s="226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27" t="s">
        <v>196</v>
      </c>
      <c r="AT126" s="227" t="s">
        <v>148</v>
      </c>
      <c r="AU126" s="227" t="s">
        <v>86</v>
      </c>
      <c r="AY126" s="20" t="s">
        <v>146</v>
      </c>
      <c r="BE126" s="228">
        <f>IF(N126="základní",J126,0)</f>
        <v>0</v>
      </c>
      <c r="BF126" s="228">
        <f>IF(N126="snížená",J126,0)</f>
        <v>0</v>
      </c>
      <c r="BG126" s="228">
        <f>IF(N126="zákl. přenesená",J126,0)</f>
        <v>0</v>
      </c>
      <c r="BH126" s="228">
        <f>IF(N126="sníž. přenesená",J126,0)</f>
        <v>0</v>
      </c>
      <c r="BI126" s="228">
        <f>IF(N126="nulová",J126,0)</f>
        <v>0</v>
      </c>
      <c r="BJ126" s="20" t="s">
        <v>80</v>
      </c>
      <c r="BK126" s="228">
        <f>ROUND(I126*H126,2)</f>
        <v>0</v>
      </c>
      <c r="BL126" s="20" t="s">
        <v>196</v>
      </c>
      <c r="BM126" s="227" t="s">
        <v>1639</v>
      </c>
    </row>
    <row r="127" s="2" customFormat="1">
      <c r="A127" s="41"/>
      <c r="B127" s="42"/>
      <c r="C127" s="43"/>
      <c r="D127" s="229" t="s">
        <v>154</v>
      </c>
      <c r="E127" s="43"/>
      <c r="F127" s="230" t="s">
        <v>1638</v>
      </c>
      <c r="G127" s="43"/>
      <c r="H127" s="43"/>
      <c r="I127" s="231"/>
      <c r="J127" s="43"/>
      <c r="K127" s="43"/>
      <c r="L127" s="47"/>
      <c r="M127" s="232"/>
      <c r="N127" s="233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154</v>
      </c>
      <c r="AU127" s="20" t="s">
        <v>86</v>
      </c>
    </row>
    <row r="128" s="2" customFormat="1" ht="16.5" customHeight="1">
      <c r="A128" s="41"/>
      <c r="B128" s="42"/>
      <c r="C128" s="279" t="s">
        <v>196</v>
      </c>
      <c r="D128" s="279" t="s">
        <v>325</v>
      </c>
      <c r="E128" s="280" t="s">
        <v>1640</v>
      </c>
      <c r="F128" s="281" t="s">
        <v>1641</v>
      </c>
      <c r="G128" s="282" t="s">
        <v>496</v>
      </c>
      <c r="H128" s="283">
        <v>1</v>
      </c>
      <c r="I128" s="284"/>
      <c r="J128" s="285">
        <f>ROUND(I128*H128,2)</f>
        <v>0</v>
      </c>
      <c r="K128" s="281" t="s">
        <v>19</v>
      </c>
      <c r="L128" s="286"/>
      <c r="M128" s="287" t="s">
        <v>19</v>
      </c>
      <c r="N128" s="288" t="s">
        <v>44</v>
      </c>
      <c r="O128" s="87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27" t="s">
        <v>260</v>
      </c>
      <c r="AT128" s="227" t="s">
        <v>325</v>
      </c>
      <c r="AU128" s="227" t="s">
        <v>86</v>
      </c>
      <c r="AY128" s="20" t="s">
        <v>146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20" t="s">
        <v>80</v>
      </c>
      <c r="BK128" s="228">
        <f>ROUND(I128*H128,2)</f>
        <v>0</v>
      </c>
      <c r="BL128" s="20" t="s">
        <v>196</v>
      </c>
      <c r="BM128" s="227" t="s">
        <v>1642</v>
      </c>
    </row>
    <row r="129" s="2" customFormat="1">
      <c r="A129" s="41"/>
      <c r="B129" s="42"/>
      <c r="C129" s="43"/>
      <c r="D129" s="229" t="s">
        <v>154</v>
      </c>
      <c r="E129" s="43"/>
      <c r="F129" s="230" t="s">
        <v>1641</v>
      </c>
      <c r="G129" s="43"/>
      <c r="H129" s="43"/>
      <c r="I129" s="231"/>
      <c r="J129" s="43"/>
      <c r="K129" s="43"/>
      <c r="L129" s="47"/>
      <c r="M129" s="232"/>
      <c r="N129" s="233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154</v>
      </c>
      <c r="AU129" s="20" t="s">
        <v>86</v>
      </c>
    </row>
    <row r="130" s="2" customFormat="1" ht="24.15" customHeight="1">
      <c r="A130" s="41"/>
      <c r="B130" s="42"/>
      <c r="C130" s="216" t="s">
        <v>263</v>
      </c>
      <c r="D130" s="216" t="s">
        <v>148</v>
      </c>
      <c r="E130" s="217" t="s">
        <v>1643</v>
      </c>
      <c r="F130" s="218" t="s">
        <v>1644</v>
      </c>
      <c r="G130" s="219" t="s">
        <v>496</v>
      </c>
      <c r="H130" s="220">
        <v>1</v>
      </c>
      <c r="I130" s="221"/>
      <c r="J130" s="222">
        <f>ROUND(I130*H130,2)</f>
        <v>0</v>
      </c>
      <c r="K130" s="218" t="s">
        <v>19</v>
      </c>
      <c r="L130" s="47"/>
      <c r="M130" s="223" t="s">
        <v>19</v>
      </c>
      <c r="N130" s="224" t="s">
        <v>44</v>
      </c>
      <c r="O130" s="87"/>
      <c r="P130" s="225">
        <f>O130*H130</f>
        <v>0</v>
      </c>
      <c r="Q130" s="225">
        <v>0</v>
      </c>
      <c r="R130" s="225">
        <f>Q130*H130</f>
        <v>0</v>
      </c>
      <c r="S130" s="225">
        <v>0</v>
      </c>
      <c r="T130" s="226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7" t="s">
        <v>196</v>
      </c>
      <c r="AT130" s="227" t="s">
        <v>148</v>
      </c>
      <c r="AU130" s="227" t="s">
        <v>86</v>
      </c>
      <c r="AY130" s="20" t="s">
        <v>146</v>
      </c>
      <c r="BE130" s="228">
        <f>IF(N130="základní",J130,0)</f>
        <v>0</v>
      </c>
      <c r="BF130" s="228">
        <f>IF(N130="snížená",J130,0)</f>
        <v>0</v>
      </c>
      <c r="BG130" s="228">
        <f>IF(N130="zákl. přenesená",J130,0)</f>
        <v>0</v>
      </c>
      <c r="BH130" s="228">
        <f>IF(N130="sníž. přenesená",J130,0)</f>
        <v>0</v>
      </c>
      <c r="BI130" s="228">
        <f>IF(N130="nulová",J130,0)</f>
        <v>0</v>
      </c>
      <c r="BJ130" s="20" t="s">
        <v>80</v>
      </c>
      <c r="BK130" s="228">
        <f>ROUND(I130*H130,2)</f>
        <v>0</v>
      </c>
      <c r="BL130" s="20" t="s">
        <v>196</v>
      </c>
      <c r="BM130" s="227" t="s">
        <v>1645</v>
      </c>
    </row>
    <row r="131" s="2" customFormat="1">
      <c r="A131" s="41"/>
      <c r="B131" s="42"/>
      <c r="C131" s="43"/>
      <c r="D131" s="229" t="s">
        <v>154</v>
      </c>
      <c r="E131" s="43"/>
      <c r="F131" s="230" t="s">
        <v>1644</v>
      </c>
      <c r="G131" s="43"/>
      <c r="H131" s="43"/>
      <c r="I131" s="231"/>
      <c r="J131" s="43"/>
      <c r="K131" s="43"/>
      <c r="L131" s="47"/>
      <c r="M131" s="232"/>
      <c r="N131" s="233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154</v>
      </c>
      <c r="AU131" s="20" t="s">
        <v>86</v>
      </c>
    </row>
    <row r="132" s="2" customFormat="1" ht="16.5" customHeight="1">
      <c r="A132" s="41"/>
      <c r="B132" s="42"/>
      <c r="C132" s="279" t="s">
        <v>202</v>
      </c>
      <c r="D132" s="279" t="s">
        <v>325</v>
      </c>
      <c r="E132" s="280" t="s">
        <v>1646</v>
      </c>
      <c r="F132" s="281" t="s">
        <v>1647</v>
      </c>
      <c r="G132" s="282" t="s">
        <v>496</v>
      </c>
      <c r="H132" s="283">
        <v>1</v>
      </c>
      <c r="I132" s="284"/>
      <c r="J132" s="285">
        <f>ROUND(I132*H132,2)</f>
        <v>0</v>
      </c>
      <c r="K132" s="281" t="s">
        <v>19</v>
      </c>
      <c r="L132" s="286"/>
      <c r="M132" s="287" t="s">
        <v>19</v>
      </c>
      <c r="N132" s="288" t="s">
        <v>44</v>
      </c>
      <c r="O132" s="87"/>
      <c r="P132" s="225">
        <f>O132*H132</f>
        <v>0</v>
      </c>
      <c r="Q132" s="225">
        <v>0</v>
      </c>
      <c r="R132" s="225">
        <f>Q132*H132</f>
        <v>0</v>
      </c>
      <c r="S132" s="225">
        <v>0</v>
      </c>
      <c r="T132" s="226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7" t="s">
        <v>260</v>
      </c>
      <c r="AT132" s="227" t="s">
        <v>325</v>
      </c>
      <c r="AU132" s="227" t="s">
        <v>86</v>
      </c>
      <c r="AY132" s="20" t="s">
        <v>146</v>
      </c>
      <c r="BE132" s="228">
        <f>IF(N132="základní",J132,0)</f>
        <v>0</v>
      </c>
      <c r="BF132" s="228">
        <f>IF(N132="snížená",J132,0)</f>
        <v>0</v>
      </c>
      <c r="BG132" s="228">
        <f>IF(N132="zákl. přenesená",J132,0)</f>
        <v>0</v>
      </c>
      <c r="BH132" s="228">
        <f>IF(N132="sníž. přenesená",J132,0)</f>
        <v>0</v>
      </c>
      <c r="BI132" s="228">
        <f>IF(N132="nulová",J132,0)</f>
        <v>0</v>
      </c>
      <c r="BJ132" s="20" t="s">
        <v>80</v>
      </c>
      <c r="BK132" s="228">
        <f>ROUND(I132*H132,2)</f>
        <v>0</v>
      </c>
      <c r="BL132" s="20" t="s">
        <v>196</v>
      </c>
      <c r="BM132" s="227" t="s">
        <v>1648</v>
      </c>
    </row>
    <row r="133" s="2" customFormat="1">
      <c r="A133" s="41"/>
      <c r="B133" s="42"/>
      <c r="C133" s="43"/>
      <c r="D133" s="229" t="s">
        <v>154</v>
      </c>
      <c r="E133" s="43"/>
      <c r="F133" s="230" t="s">
        <v>1647</v>
      </c>
      <c r="G133" s="43"/>
      <c r="H133" s="43"/>
      <c r="I133" s="231"/>
      <c r="J133" s="43"/>
      <c r="K133" s="43"/>
      <c r="L133" s="47"/>
      <c r="M133" s="232"/>
      <c r="N133" s="233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154</v>
      </c>
      <c r="AU133" s="20" t="s">
        <v>86</v>
      </c>
    </row>
    <row r="134" s="2" customFormat="1" ht="24.15" customHeight="1">
      <c r="A134" s="41"/>
      <c r="B134" s="42"/>
      <c r="C134" s="216" t="s">
        <v>275</v>
      </c>
      <c r="D134" s="216" t="s">
        <v>148</v>
      </c>
      <c r="E134" s="217" t="s">
        <v>1649</v>
      </c>
      <c r="F134" s="218" t="s">
        <v>1650</v>
      </c>
      <c r="G134" s="219" t="s">
        <v>496</v>
      </c>
      <c r="H134" s="220">
        <v>4</v>
      </c>
      <c r="I134" s="221"/>
      <c r="J134" s="222">
        <f>ROUND(I134*H134,2)</f>
        <v>0</v>
      </c>
      <c r="K134" s="218" t="s">
        <v>19</v>
      </c>
      <c r="L134" s="47"/>
      <c r="M134" s="223" t="s">
        <v>19</v>
      </c>
      <c r="N134" s="224" t="s">
        <v>44</v>
      </c>
      <c r="O134" s="87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7" t="s">
        <v>196</v>
      </c>
      <c r="AT134" s="227" t="s">
        <v>148</v>
      </c>
      <c r="AU134" s="227" t="s">
        <v>86</v>
      </c>
      <c r="AY134" s="20" t="s">
        <v>146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20" t="s">
        <v>80</v>
      </c>
      <c r="BK134" s="228">
        <f>ROUND(I134*H134,2)</f>
        <v>0</v>
      </c>
      <c r="BL134" s="20" t="s">
        <v>196</v>
      </c>
      <c r="BM134" s="227" t="s">
        <v>1651</v>
      </c>
    </row>
    <row r="135" s="2" customFormat="1">
      <c r="A135" s="41"/>
      <c r="B135" s="42"/>
      <c r="C135" s="43"/>
      <c r="D135" s="229" t="s">
        <v>154</v>
      </c>
      <c r="E135" s="43"/>
      <c r="F135" s="230" t="s">
        <v>1650</v>
      </c>
      <c r="G135" s="43"/>
      <c r="H135" s="43"/>
      <c r="I135" s="231"/>
      <c r="J135" s="43"/>
      <c r="K135" s="43"/>
      <c r="L135" s="47"/>
      <c r="M135" s="232"/>
      <c r="N135" s="233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154</v>
      </c>
      <c r="AU135" s="20" t="s">
        <v>86</v>
      </c>
    </row>
    <row r="136" s="2" customFormat="1" ht="24.15" customHeight="1">
      <c r="A136" s="41"/>
      <c r="B136" s="42"/>
      <c r="C136" s="279" t="s">
        <v>210</v>
      </c>
      <c r="D136" s="279" t="s">
        <v>325</v>
      </c>
      <c r="E136" s="280" t="s">
        <v>1652</v>
      </c>
      <c r="F136" s="281" t="s">
        <v>1653</v>
      </c>
      <c r="G136" s="282" t="s">
        <v>496</v>
      </c>
      <c r="H136" s="283">
        <v>4</v>
      </c>
      <c r="I136" s="284"/>
      <c r="J136" s="285">
        <f>ROUND(I136*H136,2)</f>
        <v>0</v>
      </c>
      <c r="K136" s="281" t="s">
        <v>19</v>
      </c>
      <c r="L136" s="286"/>
      <c r="M136" s="287" t="s">
        <v>19</v>
      </c>
      <c r="N136" s="288" t="s">
        <v>44</v>
      </c>
      <c r="O136" s="87"/>
      <c r="P136" s="225">
        <f>O136*H136</f>
        <v>0</v>
      </c>
      <c r="Q136" s="225">
        <v>0</v>
      </c>
      <c r="R136" s="225">
        <f>Q136*H136</f>
        <v>0</v>
      </c>
      <c r="S136" s="225">
        <v>0</v>
      </c>
      <c r="T136" s="226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27" t="s">
        <v>260</v>
      </c>
      <c r="AT136" s="227" t="s">
        <v>325</v>
      </c>
      <c r="AU136" s="227" t="s">
        <v>86</v>
      </c>
      <c r="AY136" s="20" t="s">
        <v>146</v>
      </c>
      <c r="BE136" s="228">
        <f>IF(N136="základní",J136,0)</f>
        <v>0</v>
      </c>
      <c r="BF136" s="228">
        <f>IF(N136="snížená",J136,0)</f>
        <v>0</v>
      </c>
      <c r="BG136" s="228">
        <f>IF(N136="zákl. přenesená",J136,0)</f>
        <v>0</v>
      </c>
      <c r="BH136" s="228">
        <f>IF(N136="sníž. přenesená",J136,0)</f>
        <v>0</v>
      </c>
      <c r="BI136" s="228">
        <f>IF(N136="nulová",J136,0)</f>
        <v>0</v>
      </c>
      <c r="BJ136" s="20" t="s">
        <v>80</v>
      </c>
      <c r="BK136" s="228">
        <f>ROUND(I136*H136,2)</f>
        <v>0</v>
      </c>
      <c r="BL136" s="20" t="s">
        <v>196</v>
      </c>
      <c r="BM136" s="227" t="s">
        <v>1654</v>
      </c>
    </row>
    <row r="137" s="2" customFormat="1">
      <c r="A137" s="41"/>
      <c r="B137" s="42"/>
      <c r="C137" s="43"/>
      <c r="D137" s="229" t="s">
        <v>154</v>
      </c>
      <c r="E137" s="43"/>
      <c r="F137" s="230" t="s">
        <v>1653</v>
      </c>
      <c r="G137" s="43"/>
      <c r="H137" s="43"/>
      <c r="I137" s="231"/>
      <c r="J137" s="43"/>
      <c r="K137" s="43"/>
      <c r="L137" s="47"/>
      <c r="M137" s="232"/>
      <c r="N137" s="233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154</v>
      </c>
      <c r="AU137" s="20" t="s">
        <v>86</v>
      </c>
    </row>
    <row r="138" s="2" customFormat="1" ht="24.15" customHeight="1">
      <c r="A138" s="41"/>
      <c r="B138" s="42"/>
      <c r="C138" s="216" t="s">
        <v>7</v>
      </c>
      <c r="D138" s="216" t="s">
        <v>148</v>
      </c>
      <c r="E138" s="217" t="s">
        <v>1649</v>
      </c>
      <c r="F138" s="218" t="s">
        <v>1650</v>
      </c>
      <c r="G138" s="219" t="s">
        <v>496</v>
      </c>
      <c r="H138" s="220">
        <v>5</v>
      </c>
      <c r="I138" s="221"/>
      <c r="J138" s="222">
        <f>ROUND(I138*H138,2)</f>
        <v>0</v>
      </c>
      <c r="K138" s="218" t="s">
        <v>19</v>
      </c>
      <c r="L138" s="47"/>
      <c r="M138" s="223" t="s">
        <v>19</v>
      </c>
      <c r="N138" s="224" t="s">
        <v>44</v>
      </c>
      <c r="O138" s="87"/>
      <c r="P138" s="225">
        <f>O138*H138</f>
        <v>0</v>
      </c>
      <c r="Q138" s="225">
        <v>0</v>
      </c>
      <c r="R138" s="225">
        <f>Q138*H138</f>
        <v>0</v>
      </c>
      <c r="S138" s="225">
        <v>0</v>
      </c>
      <c r="T138" s="226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27" t="s">
        <v>196</v>
      </c>
      <c r="AT138" s="227" t="s">
        <v>148</v>
      </c>
      <c r="AU138" s="227" t="s">
        <v>86</v>
      </c>
      <c r="AY138" s="20" t="s">
        <v>146</v>
      </c>
      <c r="BE138" s="228">
        <f>IF(N138="základní",J138,0)</f>
        <v>0</v>
      </c>
      <c r="BF138" s="228">
        <f>IF(N138="snížená",J138,0)</f>
        <v>0</v>
      </c>
      <c r="BG138" s="228">
        <f>IF(N138="zákl. přenesená",J138,0)</f>
        <v>0</v>
      </c>
      <c r="BH138" s="228">
        <f>IF(N138="sníž. přenesená",J138,0)</f>
        <v>0</v>
      </c>
      <c r="BI138" s="228">
        <f>IF(N138="nulová",J138,0)</f>
        <v>0</v>
      </c>
      <c r="BJ138" s="20" t="s">
        <v>80</v>
      </c>
      <c r="BK138" s="228">
        <f>ROUND(I138*H138,2)</f>
        <v>0</v>
      </c>
      <c r="BL138" s="20" t="s">
        <v>196</v>
      </c>
      <c r="BM138" s="227" t="s">
        <v>1655</v>
      </c>
    </row>
    <row r="139" s="2" customFormat="1">
      <c r="A139" s="41"/>
      <c r="B139" s="42"/>
      <c r="C139" s="43"/>
      <c r="D139" s="229" t="s">
        <v>154</v>
      </c>
      <c r="E139" s="43"/>
      <c r="F139" s="230" t="s">
        <v>1650</v>
      </c>
      <c r="G139" s="43"/>
      <c r="H139" s="43"/>
      <c r="I139" s="231"/>
      <c r="J139" s="43"/>
      <c r="K139" s="43"/>
      <c r="L139" s="47"/>
      <c r="M139" s="232"/>
      <c r="N139" s="233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154</v>
      </c>
      <c r="AU139" s="20" t="s">
        <v>86</v>
      </c>
    </row>
    <row r="140" s="2" customFormat="1" ht="24.15" customHeight="1">
      <c r="A140" s="41"/>
      <c r="B140" s="42"/>
      <c r="C140" s="279" t="s">
        <v>219</v>
      </c>
      <c r="D140" s="279" t="s">
        <v>325</v>
      </c>
      <c r="E140" s="280" t="s">
        <v>1656</v>
      </c>
      <c r="F140" s="281" t="s">
        <v>1657</v>
      </c>
      <c r="G140" s="282" t="s">
        <v>496</v>
      </c>
      <c r="H140" s="283">
        <v>5</v>
      </c>
      <c r="I140" s="284"/>
      <c r="J140" s="285">
        <f>ROUND(I140*H140,2)</f>
        <v>0</v>
      </c>
      <c r="K140" s="281" t="s">
        <v>19</v>
      </c>
      <c r="L140" s="286"/>
      <c r="M140" s="287" t="s">
        <v>19</v>
      </c>
      <c r="N140" s="288" t="s">
        <v>44</v>
      </c>
      <c r="O140" s="87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27" t="s">
        <v>260</v>
      </c>
      <c r="AT140" s="227" t="s">
        <v>325</v>
      </c>
      <c r="AU140" s="227" t="s">
        <v>86</v>
      </c>
      <c r="AY140" s="20" t="s">
        <v>146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20" t="s">
        <v>80</v>
      </c>
      <c r="BK140" s="228">
        <f>ROUND(I140*H140,2)</f>
        <v>0</v>
      </c>
      <c r="BL140" s="20" t="s">
        <v>196</v>
      </c>
      <c r="BM140" s="227" t="s">
        <v>1658</v>
      </c>
    </row>
    <row r="141" s="2" customFormat="1">
      <c r="A141" s="41"/>
      <c r="B141" s="42"/>
      <c r="C141" s="43"/>
      <c r="D141" s="229" t="s">
        <v>154</v>
      </c>
      <c r="E141" s="43"/>
      <c r="F141" s="230" t="s">
        <v>1657</v>
      </c>
      <c r="G141" s="43"/>
      <c r="H141" s="43"/>
      <c r="I141" s="231"/>
      <c r="J141" s="43"/>
      <c r="K141" s="43"/>
      <c r="L141" s="47"/>
      <c r="M141" s="232"/>
      <c r="N141" s="233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154</v>
      </c>
      <c r="AU141" s="20" t="s">
        <v>86</v>
      </c>
    </row>
    <row r="142" s="2" customFormat="1" ht="24.15" customHeight="1">
      <c r="A142" s="41"/>
      <c r="B142" s="42"/>
      <c r="C142" s="216" t="s">
        <v>306</v>
      </c>
      <c r="D142" s="216" t="s">
        <v>148</v>
      </c>
      <c r="E142" s="217" t="s">
        <v>1649</v>
      </c>
      <c r="F142" s="218" t="s">
        <v>1650</v>
      </c>
      <c r="G142" s="219" t="s">
        <v>496</v>
      </c>
      <c r="H142" s="220">
        <v>5</v>
      </c>
      <c r="I142" s="221"/>
      <c r="J142" s="222">
        <f>ROUND(I142*H142,2)</f>
        <v>0</v>
      </c>
      <c r="K142" s="218" t="s">
        <v>19</v>
      </c>
      <c r="L142" s="47"/>
      <c r="M142" s="223" t="s">
        <v>19</v>
      </c>
      <c r="N142" s="224" t="s">
        <v>44</v>
      </c>
      <c r="O142" s="87"/>
      <c r="P142" s="225">
        <f>O142*H142</f>
        <v>0</v>
      </c>
      <c r="Q142" s="225">
        <v>0</v>
      </c>
      <c r="R142" s="225">
        <f>Q142*H142</f>
        <v>0</v>
      </c>
      <c r="S142" s="225">
        <v>0</v>
      </c>
      <c r="T142" s="226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27" t="s">
        <v>196</v>
      </c>
      <c r="AT142" s="227" t="s">
        <v>148</v>
      </c>
      <c r="AU142" s="227" t="s">
        <v>86</v>
      </c>
      <c r="AY142" s="20" t="s">
        <v>146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20" t="s">
        <v>80</v>
      </c>
      <c r="BK142" s="228">
        <f>ROUND(I142*H142,2)</f>
        <v>0</v>
      </c>
      <c r="BL142" s="20" t="s">
        <v>196</v>
      </c>
      <c r="BM142" s="227" t="s">
        <v>1659</v>
      </c>
    </row>
    <row r="143" s="2" customFormat="1">
      <c r="A143" s="41"/>
      <c r="B143" s="42"/>
      <c r="C143" s="43"/>
      <c r="D143" s="229" t="s">
        <v>154</v>
      </c>
      <c r="E143" s="43"/>
      <c r="F143" s="230" t="s">
        <v>1650</v>
      </c>
      <c r="G143" s="43"/>
      <c r="H143" s="43"/>
      <c r="I143" s="231"/>
      <c r="J143" s="43"/>
      <c r="K143" s="43"/>
      <c r="L143" s="47"/>
      <c r="M143" s="232"/>
      <c r="N143" s="233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154</v>
      </c>
      <c r="AU143" s="20" t="s">
        <v>86</v>
      </c>
    </row>
    <row r="144" s="2" customFormat="1" ht="24.15" customHeight="1">
      <c r="A144" s="41"/>
      <c r="B144" s="42"/>
      <c r="C144" s="279" t="s">
        <v>226</v>
      </c>
      <c r="D144" s="279" t="s">
        <v>325</v>
      </c>
      <c r="E144" s="280" t="s">
        <v>1660</v>
      </c>
      <c r="F144" s="281" t="s">
        <v>1661</v>
      </c>
      <c r="G144" s="282" t="s">
        <v>496</v>
      </c>
      <c r="H144" s="283">
        <v>5</v>
      </c>
      <c r="I144" s="284"/>
      <c r="J144" s="285">
        <f>ROUND(I144*H144,2)</f>
        <v>0</v>
      </c>
      <c r="K144" s="281" t="s">
        <v>19</v>
      </c>
      <c r="L144" s="286"/>
      <c r="M144" s="287" t="s">
        <v>19</v>
      </c>
      <c r="N144" s="288" t="s">
        <v>44</v>
      </c>
      <c r="O144" s="87"/>
      <c r="P144" s="225">
        <f>O144*H144</f>
        <v>0</v>
      </c>
      <c r="Q144" s="225">
        <v>0</v>
      </c>
      <c r="R144" s="225">
        <f>Q144*H144</f>
        <v>0</v>
      </c>
      <c r="S144" s="225">
        <v>0</v>
      </c>
      <c r="T144" s="226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27" t="s">
        <v>260</v>
      </c>
      <c r="AT144" s="227" t="s">
        <v>325</v>
      </c>
      <c r="AU144" s="227" t="s">
        <v>86</v>
      </c>
      <c r="AY144" s="20" t="s">
        <v>146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20" t="s">
        <v>80</v>
      </c>
      <c r="BK144" s="228">
        <f>ROUND(I144*H144,2)</f>
        <v>0</v>
      </c>
      <c r="BL144" s="20" t="s">
        <v>196</v>
      </c>
      <c r="BM144" s="227" t="s">
        <v>1662</v>
      </c>
    </row>
    <row r="145" s="2" customFormat="1">
      <c r="A145" s="41"/>
      <c r="B145" s="42"/>
      <c r="C145" s="43"/>
      <c r="D145" s="229" t="s">
        <v>154</v>
      </c>
      <c r="E145" s="43"/>
      <c r="F145" s="230" t="s">
        <v>1661</v>
      </c>
      <c r="G145" s="43"/>
      <c r="H145" s="43"/>
      <c r="I145" s="231"/>
      <c r="J145" s="43"/>
      <c r="K145" s="43"/>
      <c r="L145" s="47"/>
      <c r="M145" s="232"/>
      <c r="N145" s="233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154</v>
      </c>
      <c r="AU145" s="20" t="s">
        <v>86</v>
      </c>
    </row>
    <row r="146" s="2" customFormat="1" ht="24.15" customHeight="1">
      <c r="A146" s="41"/>
      <c r="B146" s="42"/>
      <c r="C146" s="216" t="s">
        <v>318</v>
      </c>
      <c r="D146" s="216" t="s">
        <v>148</v>
      </c>
      <c r="E146" s="217" t="s">
        <v>1663</v>
      </c>
      <c r="F146" s="218" t="s">
        <v>1664</v>
      </c>
      <c r="G146" s="219" t="s">
        <v>496</v>
      </c>
      <c r="H146" s="220">
        <v>5</v>
      </c>
      <c r="I146" s="221"/>
      <c r="J146" s="222">
        <f>ROUND(I146*H146,2)</f>
        <v>0</v>
      </c>
      <c r="K146" s="218" t="s">
        <v>19</v>
      </c>
      <c r="L146" s="47"/>
      <c r="M146" s="223" t="s">
        <v>19</v>
      </c>
      <c r="N146" s="224" t="s">
        <v>44</v>
      </c>
      <c r="O146" s="87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27" t="s">
        <v>196</v>
      </c>
      <c r="AT146" s="227" t="s">
        <v>148</v>
      </c>
      <c r="AU146" s="227" t="s">
        <v>86</v>
      </c>
      <c r="AY146" s="20" t="s">
        <v>146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20" t="s">
        <v>80</v>
      </c>
      <c r="BK146" s="228">
        <f>ROUND(I146*H146,2)</f>
        <v>0</v>
      </c>
      <c r="BL146" s="20" t="s">
        <v>196</v>
      </c>
      <c r="BM146" s="227" t="s">
        <v>1665</v>
      </c>
    </row>
    <row r="147" s="2" customFormat="1">
      <c r="A147" s="41"/>
      <c r="B147" s="42"/>
      <c r="C147" s="43"/>
      <c r="D147" s="229" t="s">
        <v>154</v>
      </c>
      <c r="E147" s="43"/>
      <c r="F147" s="230" t="s">
        <v>1664</v>
      </c>
      <c r="G147" s="43"/>
      <c r="H147" s="43"/>
      <c r="I147" s="231"/>
      <c r="J147" s="43"/>
      <c r="K147" s="43"/>
      <c r="L147" s="47"/>
      <c r="M147" s="232"/>
      <c r="N147" s="233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154</v>
      </c>
      <c r="AU147" s="20" t="s">
        <v>86</v>
      </c>
    </row>
    <row r="148" s="2" customFormat="1" ht="24.15" customHeight="1">
      <c r="A148" s="41"/>
      <c r="B148" s="42"/>
      <c r="C148" s="279" t="s">
        <v>234</v>
      </c>
      <c r="D148" s="279" t="s">
        <v>325</v>
      </c>
      <c r="E148" s="280" t="s">
        <v>1666</v>
      </c>
      <c r="F148" s="281" t="s">
        <v>1667</v>
      </c>
      <c r="G148" s="282" t="s">
        <v>496</v>
      </c>
      <c r="H148" s="283">
        <v>5</v>
      </c>
      <c r="I148" s="284"/>
      <c r="J148" s="285">
        <f>ROUND(I148*H148,2)</f>
        <v>0</v>
      </c>
      <c r="K148" s="281" t="s">
        <v>19</v>
      </c>
      <c r="L148" s="286"/>
      <c r="M148" s="287" t="s">
        <v>19</v>
      </c>
      <c r="N148" s="288" t="s">
        <v>44</v>
      </c>
      <c r="O148" s="87"/>
      <c r="P148" s="225">
        <f>O148*H148</f>
        <v>0</v>
      </c>
      <c r="Q148" s="225">
        <v>0</v>
      </c>
      <c r="R148" s="225">
        <f>Q148*H148</f>
        <v>0</v>
      </c>
      <c r="S148" s="225">
        <v>0</v>
      </c>
      <c r="T148" s="226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7" t="s">
        <v>260</v>
      </c>
      <c r="AT148" s="227" t="s">
        <v>325</v>
      </c>
      <c r="AU148" s="227" t="s">
        <v>86</v>
      </c>
      <c r="AY148" s="20" t="s">
        <v>146</v>
      </c>
      <c r="BE148" s="228">
        <f>IF(N148="základní",J148,0)</f>
        <v>0</v>
      </c>
      <c r="BF148" s="228">
        <f>IF(N148="snížená",J148,0)</f>
        <v>0</v>
      </c>
      <c r="BG148" s="228">
        <f>IF(N148="zákl. přenesená",J148,0)</f>
        <v>0</v>
      </c>
      <c r="BH148" s="228">
        <f>IF(N148="sníž. přenesená",J148,0)</f>
        <v>0</v>
      </c>
      <c r="BI148" s="228">
        <f>IF(N148="nulová",J148,0)</f>
        <v>0</v>
      </c>
      <c r="BJ148" s="20" t="s">
        <v>80</v>
      </c>
      <c r="BK148" s="228">
        <f>ROUND(I148*H148,2)</f>
        <v>0</v>
      </c>
      <c r="BL148" s="20" t="s">
        <v>196</v>
      </c>
      <c r="BM148" s="227" t="s">
        <v>1668</v>
      </c>
    </row>
    <row r="149" s="2" customFormat="1">
      <c r="A149" s="41"/>
      <c r="B149" s="42"/>
      <c r="C149" s="43"/>
      <c r="D149" s="229" t="s">
        <v>154</v>
      </c>
      <c r="E149" s="43"/>
      <c r="F149" s="230" t="s">
        <v>1667</v>
      </c>
      <c r="G149" s="43"/>
      <c r="H149" s="43"/>
      <c r="I149" s="231"/>
      <c r="J149" s="43"/>
      <c r="K149" s="43"/>
      <c r="L149" s="47"/>
      <c r="M149" s="232"/>
      <c r="N149" s="233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154</v>
      </c>
      <c r="AU149" s="20" t="s">
        <v>86</v>
      </c>
    </row>
    <row r="150" s="2" customFormat="1" ht="24.15" customHeight="1">
      <c r="A150" s="41"/>
      <c r="B150" s="42"/>
      <c r="C150" s="216" t="s">
        <v>335</v>
      </c>
      <c r="D150" s="216" t="s">
        <v>148</v>
      </c>
      <c r="E150" s="217" t="s">
        <v>1669</v>
      </c>
      <c r="F150" s="218" t="s">
        <v>1670</v>
      </c>
      <c r="G150" s="219" t="s">
        <v>496</v>
      </c>
      <c r="H150" s="220">
        <v>2</v>
      </c>
      <c r="I150" s="221"/>
      <c r="J150" s="222">
        <f>ROUND(I150*H150,2)</f>
        <v>0</v>
      </c>
      <c r="K150" s="218" t="s">
        <v>19</v>
      </c>
      <c r="L150" s="47"/>
      <c r="M150" s="223" t="s">
        <v>19</v>
      </c>
      <c r="N150" s="224" t="s">
        <v>44</v>
      </c>
      <c r="O150" s="87"/>
      <c r="P150" s="225">
        <f>O150*H150</f>
        <v>0</v>
      </c>
      <c r="Q150" s="225">
        <v>0</v>
      </c>
      <c r="R150" s="225">
        <f>Q150*H150</f>
        <v>0</v>
      </c>
      <c r="S150" s="225">
        <v>0</v>
      </c>
      <c r="T150" s="226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7" t="s">
        <v>196</v>
      </c>
      <c r="AT150" s="227" t="s">
        <v>148</v>
      </c>
      <c r="AU150" s="227" t="s">
        <v>86</v>
      </c>
      <c r="AY150" s="20" t="s">
        <v>146</v>
      </c>
      <c r="BE150" s="228">
        <f>IF(N150="základní",J150,0)</f>
        <v>0</v>
      </c>
      <c r="BF150" s="228">
        <f>IF(N150="snížená",J150,0)</f>
        <v>0</v>
      </c>
      <c r="BG150" s="228">
        <f>IF(N150="zákl. přenesená",J150,0)</f>
        <v>0</v>
      </c>
      <c r="BH150" s="228">
        <f>IF(N150="sníž. přenesená",J150,0)</f>
        <v>0</v>
      </c>
      <c r="BI150" s="228">
        <f>IF(N150="nulová",J150,0)</f>
        <v>0</v>
      </c>
      <c r="BJ150" s="20" t="s">
        <v>80</v>
      </c>
      <c r="BK150" s="228">
        <f>ROUND(I150*H150,2)</f>
        <v>0</v>
      </c>
      <c r="BL150" s="20" t="s">
        <v>196</v>
      </c>
      <c r="BM150" s="227" t="s">
        <v>1671</v>
      </c>
    </row>
    <row r="151" s="2" customFormat="1">
      <c r="A151" s="41"/>
      <c r="B151" s="42"/>
      <c r="C151" s="43"/>
      <c r="D151" s="229" t="s">
        <v>154</v>
      </c>
      <c r="E151" s="43"/>
      <c r="F151" s="230" t="s">
        <v>1670</v>
      </c>
      <c r="G151" s="43"/>
      <c r="H151" s="43"/>
      <c r="I151" s="231"/>
      <c r="J151" s="43"/>
      <c r="K151" s="43"/>
      <c r="L151" s="47"/>
      <c r="M151" s="232"/>
      <c r="N151" s="233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154</v>
      </c>
      <c r="AU151" s="20" t="s">
        <v>86</v>
      </c>
    </row>
    <row r="152" s="2" customFormat="1" ht="24.15" customHeight="1">
      <c r="A152" s="41"/>
      <c r="B152" s="42"/>
      <c r="C152" s="279" t="s">
        <v>240</v>
      </c>
      <c r="D152" s="279" t="s">
        <v>325</v>
      </c>
      <c r="E152" s="280" t="s">
        <v>1672</v>
      </c>
      <c r="F152" s="281" t="s">
        <v>1673</v>
      </c>
      <c r="G152" s="282" t="s">
        <v>496</v>
      </c>
      <c r="H152" s="283">
        <v>1</v>
      </c>
      <c r="I152" s="284"/>
      <c r="J152" s="285">
        <f>ROUND(I152*H152,2)</f>
        <v>0</v>
      </c>
      <c r="K152" s="281" t="s">
        <v>19</v>
      </c>
      <c r="L152" s="286"/>
      <c r="M152" s="287" t="s">
        <v>19</v>
      </c>
      <c r="N152" s="288" t="s">
        <v>44</v>
      </c>
      <c r="O152" s="87"/>
      <c r="P152" s="225">
        <f>O152*H152</f>
        <v>0</v>
      </c>
      <c r="Q152" s="225">
        <v>0</v>
      </c>
      <c r="R152" s="225">
        <f>Q152*H152</f>
        <v>0</v>
      </c>
      <c r="S152" s="225">
        <v>0</v>
      </c>
      <c r="T152" s="226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27" t="s">
        <v>260</v>
      </c>
      <c r="AT152" s="227" t="s">
        <v>325</v>
      </c>
      <c r="AU152" s="227" t="s">
        <v>86</v>
      </c>
      <c r="AY152" s="20" t="s">
        <v>146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20" t="s">
        <v>80</v>
      </c>
      <c r="BK152" s="228">
        <f>ROUND(I152*H152,2)</f>
        <v>0</v>
      </c>
      <c r="BL152" s="20" t="s">
        <v>196</v>
      </c>
      <c r="BM152" s="227" t="s">
        <v>1674</v>
      </c>
    </row>
    <row r="153" s="2" customFormat="1">
      <c r="A153" s="41"/>
      <c r="B153" s="42"/>
      <c r="C153" s="43"/>
      <c r="D153" s="229" t="s">
        <v>154</v>
      </c>
      <c r="E153" s="43"/>
      <c r="F153" s="230" t="s">
        <v>1673</v>
      </c>
      <c r="G153" s="43"/>
      <c r="H153" s="43"/>
      <c r="I153" s="231"/>
      <c r="J153" s="43"/>
      <c r="K153" s="43"/>
      <c r="L153" s="47"/>
      <c r="M153" s="232"/>
      <c r="N153" s="233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154</v>
      </c>
      <c r="AU153" s="20" t="s">
        <v>86</v>
      </c>
    </row>
    <row r="154" s="2" customFormat="1" ht="16.5" customHeight="1">
      <c r="A154" s="41"/>
      <c r="B154" s="42"/>
      <c r="C154" s="279" t="s">
        <v>352</v>
      </c>
      <c r="D154" s="279" t="s">
        <v>325</v>
      </c>
      <c r="E154" s="280" t="s">
        <v>1675</v>
      </c>
      <c r="F154" s="281" t="s">
        <v>1676</v>
      </c>
      <c r="G154" s="282" t="s">
        <v>496</v>
      </c>
      <c r="H154" s="283">
        <v>1</v>
      </c>
      <c r="I154" s="284"/>
      <c r="J154" s="285">
        <f>ROUND(I154*H154,2)</f>
        <v>0</v>
      </c>
      <c r="K154" s="281" t="s">
        <v>19</v>
      </c>
      <c r="L154" s="286"/>
      <c r="M154" s="287" t="s">
        <v>19</v>
      </c>
      <c r="N154" s="288" t="s">
        <v>44</v>
      </c>
      <c r="O154" s="87"/>
      <c r="P154" s="225">
        <f>O154*H154</f>
        <v>0</v>
      </c>
      <c r="Q154" s="225">
        <v>0</v>
      </c>
      <c r="R154" s="225">
        <f>Q154*H154</f>
        <v>0</v>
      </c>
      <c r="S154" s="225">
        <v>0</v>
      </c>
      <c r="T154" s="226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27" t="s">
        <v>260</v>
      </c>
      <c r="AT154" s="227" t="s">
        <v>325</v>
      </c>
      <c r="AU154" s="227" t="s">
        <v>86</v>
      </c>
      <c r="AY154" s="20" t="s">
        <v>146</v>
      </c>
      <c r="BE154" s="228">
        <f>IF(N154="základní",J154,0)</f>
        <v>0</v>
      </c>
      <c r="BF154" s="228">
        <f>IF(N154="snížená",J154,0)</f>
        <v>0</v>
      </c>
      <c r="BG154" s="228">
        <f>IF(N154="zákl. přenesená",J154,0)</f>
        <v>0</v>
      </c>
      <c r="BH154" s="228">
        <f>IF(N154="sníž. přenesená",J154,0)</f>
        <v>0</v>
      </c>
      <c r="BI154" s="228">
        <f>IF(N154="nulová",J154,0)</f>
        <v>0</v>
      </c>
      <c r="BJ154" s="20" t="s">
        <v>80</v>
      </c>
      <c r="BK154" s="228">
        <f>ROUND(I154*H154,2)</f>
        <v>0</v>
      </c>
      <c r="BL154" s="20" t="s">
        <v>196</v>
      </c>
      <c r="BM154" s="227" t="s">
        <v>1677</v>
      </c>
    </row>
    <row r="155" s="2" customFormat="1">
      <c r="A155" s="41"/>
      <c r="B155" s="42"/>
      <c r="C155" s="43"/>
      <c r="D155" s="229" t="s">
        <v>154</v>
      </c>
      <c r="E155" s="43"/>
      <c r="F155" s="230" t="s">
        <v>1676</v>
      </c>
      <c r="G155" s="43"/>
      <c r="H155" s="43"/>
      <c r="I155" s="231"/>
      <c r="J155" s="43"/>
      <c r="K155" s="43"/>
      <c r="L155" s="47"/>
      <c r="M155" s="232"/>
      <c r="N155" s="233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154</v>
      </c>
      <c r="AU155" s="20" t="s">
        <v>86</v>
      </c>
    </row>
    <row r="156" s="2" customFormat="1" ht="24.15" customHeight="1">
      <c r="A156" s="41"/>
      <c r="B156" s="42"/>
      <c r="C156" s="216" t="s">
        <v>252</v>
      </c>
      <c r="D156" s="216" t="s">
        <v>148</v>
      </c>
      <c r="E156" s="217" t="s">
        <v>1678</v>
      </c>
      <c r="F156" s="218" t="s">
        <v>1679</v>
      </c>
      <c r="G156" s="219" t="s">
        <v>496</v>
      </c>
      <c r="H156" s="220">
        <v>1</v>
      </c>
      <c r="I156" s="221"/>
      <c r="J156" s="222">
        <f>ROUND(I156*H156,2)</f>
        <v>0</v>
      </c>
      <c r="K156" s="218" t="s">
        <v>19</v>
      </c>
      <c r="L156" s="47"/>
      <c r="M156" s="223" t="s">
        <v>19</v>
      </c>
      <c r="N156" s="224" t="s">
        <v>44</v>
      </c>
      <c r="O156" s="87"/>
      <c r="P156" s="225">
        <f>O156*H156</f>
        <v>0</v>
      </c>
      <c r="Q156" s="225">
        <v>0</v>
      </c>
      <c r="R156" s="225">
        <f>Q156*H156</f>
        <v>0</v>
      </c>
      <c r="S156" s="225">
        <v>0</v>
      </c>
      <c r="T156" s="226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27" t="s">
        <v>196</v>
      </c>
      <c r="AT156" s="227" t="s">
        <v>148</v>
      </c>
      <c r="AU156" s="227" t="s">
        <v>86</v>
      </c>
      <c r="AY156" s="20" t="s">
        <v>146</v>
      </c>
      <c r="BE156" s="228">
        <f>IF(N156="základní",J156,0)</f>
        <v>0</v>
      </c>
      <c r="BF156" s="228">
        <f>IF(N156="snížená",J156,0)</f>
        <v>0</v>
      </c>
      <c r="BG156" s="228">
        <f>IF(N156="zákl. přenesená",J156,0)</f>
        <v>0</v>
      </c>
      <c r="BH156" s="228">
        <f>IF(N156="sníž. přenesená",J156,0)</f>
        <v>0</v>
      </c>
      <c r="BI156" s="228">
        <f>IF(N156="nulová",J156,0)</f>
        <v>0</v>
      </c>
      <c r="BJ156" s="20" t="s">
        <v>80</v>
      </c>
      <c r="BK156" s="228">
        <f>ROUND(I156*H156,2)</f>
        <v>0</v>
      </c>
      <c r="BL156" s="20" t="s">
        <v>196</v>
      </c>
      <c r="BM156" s="227" t="s">
        <v>1680</v>
      </c>
    </row>
    <row r="157" s="2" customFormat="1">
      <c r="A157" s="41"/>
      <c r="B157" s="42"/>
      <c r="C157" s="43"/>
      <c r="D157" s="229" t="s">
        <v>154</v>
      </c>
      <c r="E157" s="43"/>
      <c r="F157" s="230" t="s">
        <v>1679</v>
      </c>
      <c r="G157" s="43"/>
      <c r="H157" s="43"/>
      <c r="I157" s="231"/>
      <c r="J157" s="43"/>
      <c r="K157" s="43"/>
      <c r="L157" s="47"/>
      <c r="M157" s="232"/>
      <c r="N157" s="233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154</v>
      </c>
      <c r="AU157" s="20" t="s">
        <v>86</v>
      </c>
    </row>
    <row r="158" s="2" customFormat="1" ht="21.75" customHeight="1">
      <c r="A158" s="41"/>
      <c r="B158" s="42"/>
      <c r="C158" s="279" t="s">
        <v>367</v>
      </c>
      <c r="D158" s="279" t="s">
        <v>325</v>
      </c>
      <c r="E158" s="280" t="s">
        <v>1681</v>
      </c>
      <c r="F158" s="281" t="s">
        <v>1682</v>
      </c>
      <c r="G158" s="282" t="s">
        <v>496</v>
      </c>
      <c r="H158" s="283">
        <v>1</v>
      </c>
      <c r="I158" s="284"/>
      <c r="J158" s="285">
        <f>ROUND(I158*H158,2)</f>
        <v>0</v>
      </c>
      <c r="K158" s="281" t="s">
        <v>19</v>
      </c>
      <c r="L158" s="286"/>
      <c r="M158" s="287" t="s">
        <v>19</v>
      </c>
      <c r="N158" s="288" t="s">
        <v>44</v>
      </c>
      <c r="O158" s="87"/>
      <c r="P158" s="225">
        <f>O158*H158</f>
        <v>0</v>
      </c>
      <c r="Q158" s="225">
        <v>0</v>
      </c>
      <c r="R158" s="225">
        <f>Q158*H158</f>
        <v>0</v>
      </c>
      <c r="S158" s="225">
        <v>0</v>
      </c>
      <c r="T158" s="226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7" t="s">
        <v>260</v>
      </c>
      <c r="AT158" s="227" t="s">
        <v>325</v>
      </c>
      <c r="AU158" s="227" t="s">
        <v>86</v>
      </c>
      <c r="AY158" s="20" t="s">
        <v>146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20" t="s">
        <v>80</v>
      </c>
      <c r="BK158" s="228">
        <f>ROUND(I158*H158,2)</f>
        <v>0</v>
      </c>
      <c r="BL158" s="20" t="s">
        <v>196</v>
      </c>
      <c r="BM158" s="227" t="s">
        <v>1683</v>
      </c>
    </row>
    <row r="159" s="2" customFormat="1">
      <c r="A159" s="41"/>
      <c r="B159" s="42"/>
      <c r="C159" s="43"/>
      <c r="D159" s="229" t="s">
        <v>154</v>
      </c>
      <c r="E159" s="43"/>
      <c r="F159" s="230" t="s">
        <v>1682</v>
      </c>
      <c r="G159" s="43"/>
      <c r="H159" s="43"/>
      <c r="I159" s="231"/>
      <c r="J159" s="43"/>
      <c r="K159" s="43"/>
      <c r="L159" s="47"/>
      <c r="M159" s="232"/>
      <c r="N159" s="233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154</v>
      </c>
      <c r="AU159" s="20" t="s">
        <v>86</v>
      </c>
    </row>
    <row r="160" s="2" customFormat="1" ht="24.15" customHeight="1">
      <c r="A160" s="41"/>
      <c r="B160" s="42"/>
      <c r="C160" s="216" t="s">
        <v>260</v>
      </c>
      <c r="D160" s="216" t="s">
        <v>148</v>
      </c>
      <c r="E160" s="217" t="s">
        <v>1684</v>
      </c>
      <c r="F160" s="218" t="s">
        <v>1685</v>
      </c>
      <c r="G160" s="219" t="s">
        <v>496</v>
      </c>
      <c r="H160" s="220">
        <v>6</v>
      </c>
      <c r="I160" s="221"/>
      <c r="J160" s="222">
        <f>ROUND(I160*H160,2)</f>
        <v>0</v>
      </c>
      <c r="K160" s="218" t="s">
        <v>19</v>
      </c>
      <c r="L160" s="47"/>
      <c r="M160" s="223" t="s">
        <v>19</v>
      </c>
      <c r="N160" s="224" t="s">
        <v>44</v>
      </c>
      <c r="O160" s="87"/>
      <c r="P160" s="225">
        <f>O160*H160</f>
        <v>0</v>
      </c>
      <c r="Q160" s="225">
        <v>0</v>
      </c>
      <c r="R160" s="225">
        <f>Q160*H160</f>
        <v>0</v>
      </c>
      <c r="S160" s="225">
        <v>0</v>
      </c>
      <c r="T160" s="226">
        <f>S160*H160</f>
        <v>0</v>
      </c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R160" s="227" t="s">
        <v>196</v>
      </c>
      <c r="AT160" s="227" t="s">
        <v>148</v>
      </c>
      <c r="AU160" s="227" t="s">
        <v>86</v>
      </c>
      <c r="AY160" s="20" t="s">
        <v>146</v>
      </c>
      <c r="BE160" s="228">
        <f>IF(N160="základní",J160,0)</f>
        <v>0</v>
      </c>
      <c r="BF160" s="228">
        <f>IF(N160="snížená",J160,0)</f>
        <v>0</v>
      </c>
      <c r="BG160" s="228">
        <f>IF(N160="zákl. přenesená",J160,0)</f>
        <v>0</v>
      </c>
      <c r="BH160" s="228">
        <f>IF(N160="sníž. přenesená",J160,0)</f>
        <v>0</v>
      </c>
      <c r="BI160" s="228">
        <f>IF(N160="nulová",J160,0)</f>
        <v>0</v>
      </c>
      <c r="BJ160" s="20" t="s">
        <v>80</v>
      </c>
      <c r="BK160" s="228">
        <f>ROUND(I160*H160,2)</f>
        <v>0</v>
      </c>
      <c r="BL160" s="20" t="s">
        <v>196</v>
      </c>
      <c r="BM160" s="227" t="s">
        <v>1686</v>
      </c>
    </row>
    <row r="161" s="2" customFormat="1">
      <c r="A161" s="41"/>
      <c r="B161" s="42"/>
      <c r="C161" s="43"/>
      <c r="D161" s="229" t="s">
        <v>154</v>
      </c>
      <c r="E161" s="43"/>
      <c r="F161" s="230" t="s">
        <v>1685</v>
      </c>
      <c r="G161" s="43"/>
      <c r="H161" s="43"/>
      <c r="I161" s="231"/>
      <c r="J161" s="43"/>
      <c r="K161" s="43"/>
      <c r="L161" s="47"/>
      <c r="M161" s="232"/>
      <c r="N161" s="233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154</v>
      </c>
      <c r="AU161" s="20" t="s">
        <v>86</v>
      </c>
    </row>
    <row r="162" s="2" customFormat="1" ht="16.5" customHeight="1">
      <c r="A162" s="41"/>
      <c r="B162" s="42"/>
      <c r="C162" s="279" t="s">
        <v>377</v>
      </c>
      <c r="D162" s="279" t="s">
        <v>325</v>
      </c>
      <c r="E162" s="280" t="s">
        <v>1687</v>
      </c>
      <c r="F162" s="281" t="s">
        <v>1688</v>
      </c>
      <c r="G162" s="282" t="s">
        <v>496</v>
      </c>
      <c r="H162" s="283">
        <v>6</v>
      </c>
      <c r="I162" s="284"/>
      <c r="J162" s="285">
        <f>ROUND(I162*H162,2)</f>
        <v>0</v>
      </c>
      <c r="K162" s="281" t="s">
        <v>19</v>
      </c>
      <c r="L162" s="286"/>
      <c r="M162" s="287" t="s">
        <v>19</v>
      </c>
      <c r="N162" s="288" t="s">
        <v>44</v>
      </c>
      <c r="O162" s="87"/>
      <c r="P162" s="225">
        <f>O162*H162</f>
        <v>0</v>
      </c>
      <c r="Q162" s="225">
        <v>0</v>
      </c>
      <c r="R162" s="225">
        <f>Q162*H162</f>
        <v>0</v>
      </c>
      <c r="S162" s="225">
        <v>0</v>
      </c>
      <c r="T162" s="226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27" t="s">
        <v>260</v>
      </c>
      <c r="AT162" s="227" t="s">
        <v>325</v>
      </c>
      <c r="AU162" s="227" t="s">
        <v>86</v>
      </c>
      <c r="AY162" s="20" t="s">
        <v>146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20" t="s">
        <v>80</v>
      </c>
      <c r="BK162" s="228">
        <f>ROUND(I162*H162,2)</f>
        <v>0</v>
      </c>
      <c r="BL162" s="20" t="s">
        <v>196</v>
      </c>
      <c r="BM162" s="227" t="s">
        <v>1689</v>
      </c>
    </row>
    <row r="163" s="2" customFormat="1">
      <c r="A163" s="41"/>
      <c r="B163" s="42"/>
      <c r="C163" s="43"/>
      <c r="D163" s="229" t="s">
        <v>154</v>
      </c>
      <c r="E163" s="43"/>
      <c r="F163" s="230" t="s">
        <v>1688</v>
      </c>
      <c r="G163" s="43"/>
      <c r="H163" s="43"/>
      <c r="I163" s="231"/>
      <c r="J163" s="43"/>
      <c r="K163" s="43"/>
      <c r="L163" s="47"/>
      <c r="M163" s="232"/>
      <c r="N163" s="233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154</v>
      </c>
      <c r="AU163" s="20" t="s">
        <v>86</v>
      </c>
    </row>
    <row r="164" s="2" customFormat="1" ht="21.75" customHeight="1">
      <c r="A164" s="41"/>
      <c r="B164" s="42"/>
      <c r="C164" s="216" t="s">
        <v>266</v>
      </c>
      <c r="D164" s="216" t="s">
        <v>148</v>
      </c>
      <c r="E164" s="217" t="s">
        <v>1690</v>
      </c>
      <c r="F164" s="218" t="s">
        <v>1691</v>
      </c>
      <c r="G164" s="219" t="s">
        <v>496</v>
      </c>
      <c r="H164" s="220">
        <v>5</v>
      </c>
      <c r="I164" s="221"/>
      <c r="J164" s="222">
        <f>ROUND(I164*H164,2)</f>
        <v>0</v>
      </c>
      <c r="K164" s="218" t="s">
        <v>19</v>
      </c>
      <c r="L164" s="47"/>
      <c r="M164" s="223" t="s">
        <v>19</v>
      </c>
      <c r="N164" s="224" t="s">
        <v>44</v>
      </c>
      <c r="O164" s="87"/>
      <c r="P164" s="225">
        <f>O164*H164</f>
        <v>0</v>
      </c>
      <c r="Q164" s="225">
        <v>0</v>
      </c>
      <c r="R164" s="225">
        <f>Q164*H164</f>
        <v>0</v>
      </c>
      <c r="S164" s="225">
        <v>0</v>
      </c>
      <c r="T164" s="226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27" t="s">
        <v>196</v>
      </c>
      <c r="AT164" s="227" t="s">
        <v>148</v>
      </c>
      <c r="AU164" s="227" t="s">
        <v>86</v>
      </c>
      <c r="AY164" s="20" t="s">
        <v>146</v>
      </c>
      <c r="BE164" s="228">
        <f>IF(N164="základní",J164,0)</f>
        <v>0</v>
      </c>
      <c r="BF164" s="228">
        <f>IF(N164="snížená",J164,0)</f>
        <v>0</v>
      </c>
      <c r="BG164" s="228">
        <f>IF(N164="zákl. přenesená",J164,0)</f>
        <v>0</v>
      </c>
      <c r="BH164" s="228">
        <f>IF(N164="sníž. přenesená",J164,0)</f>
        <v>0</v>
      </c>
      <c r="BI164" s="228">
        <f>IF(N164="nulová",J164,0)</f>
        <v>0</v>
      </c>
      <c r="BJ164" s="20" t="s">
        <v>80</v>
      </c>
      <c r="BK164" s="228">
        <f>ROUND(I164*H164,2)</f>
        <v>0</v>
      </c>
      <c r="BL164" s="20" t="s">
        <v>196</v>
      </c>
      <c r="BM164" s="227" t="s">
        <v>1692</v>
      </c>
    </row>
    <row r="165" s="2" customFormat="1">
      <c r="A165" s="41"/>
      <c r="B165" s="42"/>
      <c r="C165" s="43"/>
      <c r="D165" s="229" t="s">
        <v>154</v>
      </c>
      <c r="E165" s="43"/>
      <c r="F165" s="230" t="s">
        <v>1691</v>
      </c>
      <c r="G165" s="43"/>
      <c r="H165" s="43"/>
      <c r="I165" s="231"/>
      <c r="J165" s="43"/>
      <c r="K165" s="43"/>
      <c r="L165" s="47"/>
      <c r="M165" s="232"/>
      <c r="N165" s="233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154</v>
      </c>
      <c r="AU165" s="20" t="s">
        <v>86</v>
      </c>
    </row>
    <row r="166" s="2" customFormat="1" ht="16.5" customHeight="1">
      <c r="A166" s="41"/>
      <c r="B166" s="42"/>
      <c r="C166" s="279" t="s">
        <v>388</v>
      </c>
      <c r="D166" s="279" t="s">
        <v>325</v>
      </c>
      <c r="E166" s="280" t="s">
        <v>1693</v>
      </c>
      <c r="F166" s="281" t="s">
        <v>1694</v>
      </c>
      <c r="G166" s="282" t="s">
        <v>496</v>
      </c>
      <c r="H166" s="283">
        <v>5</v>
      </c>
      <c r="I166" s="284"/>
      <c r="J166" s="285">
        <f>ROUND(I166*H166,2)</f>
        <v>0</v>
      </c>
      <c r="K166" s="281" t="s">
        <v>19</v>
      </c>
      <c r="L166" s="286"/>
      <c r="M166" s="287" t="s">
        <v>19</v>
      </c>
      <c r="N166" s="288" t="s">
        <v>44</v>
      </c>
      <c r="O166" s="87"/>
      <c r="P166" s="225">
        <f>O166*H166</f>
        <v>0</v>
      </c>
      <c r="Q166" s="225">
        <v>0</v>
      </c>
      <c r="R166" s="225">
        <f>Q166*H166</f>
        <v>0</v>
      </c>
      <c r="S166" s="225">
        <v>0</v>
      </c>
      <c r="T166" s="226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7" t="s">
        <v>260</v>
      </c>
      <c r="AT166" s="227" t="s">
        <v>325</v>
      </c>
      <c r="AU166" s="227" t="s">
        <v>86</v>
      </c>
      <c r="AY166" s="20" t="s">
        <v>146</v>
      </c>
      <c r="BE166" s="228">
        <f>IF(N166="základní",J166,0)</f>
        <v>0</v>
      </c>
      <c r="BF166" s="228">
        <f>IF(N166="snížená",J166,0)</f>
        <v>0</v>
      </c>
      <c r="BG166" s="228">
        <f>IF(N166="zákl. přenesená",J166,0)</f>
        <v>0</v>
      </c>
      <c r="BH166" s="228">
        <f>IF(N166="sníž. přenesená",J166,0)</f>
        <v>0</v>
      </c>
      <c r="BI166" s="228">
        <f>IF(N166="nulová",J166,0)</f>
        <v>0</v>
      </c>
      <c r="BJ166" s="20" t="s">
        <v>80</v>
      </c>
      <c r="BK166" s="228">
        <f>ROUND(I166*H166,2)</f>
        <v>0</v>
      </c>
      <c r="BL166" s="20" t="s">
        <v>196</v>
      </c>
      <c r="BM166" s="227" t="s">
        <v>1695</v>
      </c>
    </row>
    <row r="167" s="2" customFormat="1">
      <c r="A167" s="41"/>
      <c r="B167" s="42"/>
      <c r="C167" s="43"/>
      <c r="D167" s="229" t="s">
        <v>154</v>
      </c>
      <c r="E167" s="43"/>
      <c r="F167" s="230" t="s">
        <v>1694</v>
      </c>
      <c r="G167" s="43"/>
      <c r="H167" s="43"/>
      <c r="I167" s="231"/>
      <c r="J167" s="43"/>
      <c r="K167" s="43"/>
      <c r="L167" s="47"/>
      <c r="M167" s="232"/>
      <c r="N167" s="233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154</v>
      </c>
      <c r="AU167" s="20" t="s">
        <v>86</v>
      </c>
    </row>
    <row r="168" s="2" customFormat="1" ht="24.15" customHeight="1">
      <c r="A168" s="41"/>
      <c r="B168" s="42"/>
      <c r="C168" s="279" t="s">
        <v>272</v>
      </c>
      <c r="D168" s="279" t="s">
        <v>325</v>
      </c>
      <c r="E168" s="280" t="s">
        <v>1696</v>
      </c>
      <c r="F168" s="281" t="s">
        <v>1697</v>
      </c>
      <c r="G168" s="282" t="s">
        <v>496</v>
      </c>
      <c r="H168" s="283">
        <v>1</v>
      </c>
      <c r="I168" s="284"/>
      <c r="J168" s="285">
        <f>ROUND(I168*H168,2)</f>
        <v>0</v>
      </c>
      <c r="K168" s="281" t="s">
        <v>19</v>
      </c>
      <c r="L168" s="286"/>
      <c r="M168" s="287" t="s">
        <v>19</v>
      </c>
      <c r="N168" s="288" t="s">
        <v>44</v>
      </c>
      <c r="O168" s="87"/>
      <c r="P168" s="225">
        <f>O168*H168</f>
        <v>0</v>
      </c>
      <c r="Q168" s="225">
        <v>0</v>
      </c>
      <c r="R168" s="225">
        <f>Q168*H168</f>
        <v>0</v>
      </c>
      <c r="S168" s="225">
        <v>0</v>
      </c>
      <c r="T168" s="226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27" t="s">
        <v>260</v>
      </c>
      <c r="AT168" s="227" t="s">
        <v>325</v>
      </c>
      <c r="AU168" s="227" t="s">
        <v>86</v>
      </c>
      <c r="AY168" s="20" t="s">
        <v>146</v>
      </c>
      <c r="BE168" s="228">
        <f>IF(N168="základní",J168,0)</f>
        <v>0</v>
      </c>
      <c r="BF168" s="228">
        <f>IF(N168="snížená",J168,0)</f>
        <v>0</v>
      </c>
      <c r="BG168" s="228">
        <f>IF(N168="zákl. přenesená",J168,0)</f>
        <v>0</v>
      </c>
      <c r="BH168" s="228">
        <f>IF(N168="sníž. přenesená",J168,0)</f>
        <v>0</v>
      </c>
      <c r="BI168" s="228">
        <f>IF(N168="nulová",J168,0)</f>
        <v>0</v>
      </c>
      <c r="BJ168" s="20" t="s">
        <v>80</v>
      </c>
      <c r="BK168" s="228">
        <f>ROUND(I168*H168,2)</f>
        <v>0</v>
      </c>
      <c r="BL168" s="20" t="s">
        <v>196</v>
      </c>
      <c r="BM168" s="227" t="s">
        <v>1698</v>
      </c>
    </row>
    <row r="169" s="2" customFormat="1">
      <c r="A169" s="41"/>
      <c r="B169" s="42"/>
      <c r="C169" s="43"/>
      <c r="D169" s="229" t="s">
        <v>154</v>
      </c>
      <c r="E169" s="43"/>
      <c r="F169" s="230" t="s">
        <v>1697</v>
      </c>
      <c r="G169" s="43"/>
      <c r="H169" s="43"/>
      <c r="I169" s="231"/>
      <c r="J169" s="43"/>
      <c r="K169" s="43"/>
      <c r="L169" s="47"/>
      <c r="M169" s="232"/>
      <c r="N169" s="233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154</v>
      </c>
      <c r="AU169" s="20" t="s">
        <v>86</v>
      </c>
    </row>
    <row r="170" s="2" customFormat="1" ht="16.5" customHeight="1">
      <c r="A170" s="41"/>
      <c r="B170" s="42"/>
      <c r="C170" s="279" t="s">
        <v>399</v>
      </c>
      <c r="D170" s="279" t="s">
        <v>325</v>
      </c>
      <c r="E170" s="280" t="s">
        <v>1699</v>
      </c>
      <c r="F170" s="281" t="s">
        <v>1700</v>
      </c>
      <c r="G170" s="282" t="s">
        <v>496</v>
      </c>
      <c r="H170" s="283">
        <v>1</v>
      </c>
      <c r="I170" s="284"/>
      <c r="J170" s="285">
        <f>ROUND(I170*H170,2)</f>
        <v>0</v>
      </c>
      <c r="K170" s="281" t="s">
        <v>19</v>
      </c>
      <c r="L170" s="286"/>
      <c r="M170" s="287" t="s">
        <v>19</v>
      </c>
      <c r="N170" s="288" t="s">
        <v>44</v>
      </c>
      <c r="O170" s="87"/>
      <c r="P170" s="225">
        <f>O170*H170</f>
        <v>0</v>
      </c>
      <c r="Q170" s="225">
        <v>0</v>
      </c>
      <c r="R170" s="225">
        <f>Q170*H170</f>
        <v>0</v>
      </c>
      <c r="S170" s="225">
        <v>0</v>
      </c>
      <c r="T170" s="226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7" t="s">
        <v>260</v>
      </c>
      <c r="AT170" s="227" t="s">
        <v>325</v>
      </c>
      <c r="AU170" s="227" t="s">
        <v>86</v>
      </c>
      <c r="AY170" s="20" t="s">
        <v>146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20" t="s">
        <v>80</v>
      </c>
      <c r="BK170" s="228">
        <f>ROUND(I170*H170,2)</f>
        <v>0</v>
      </c>
      <c r="BL170" s="20" t="s">
        <v>196</v>
      </c>
      <c r="BM170" s="227" t="s">
        <v>1701</v>
      </c>
    </row>
    <row r="171" s="2" customFormat="1">
      <c r="A171" s="41"/>
      <c r="B171" s="42"/>
      <c r="C171" s="43"/>
      <c r="D171" s="229" t="s">
        <v>154</v>
      </c>
      <c r="E171" s="43"/>
      <c r="F171" s="230" t="s">
        <v>1700</v>
      </c>
      <c r="G171" s="43"/>
      <c r="H171" s="43"/>
      <c r="I171" s="231"/>
      <c r="J171" s="43"/>
      <c r="K171" s="43"/>
      <c r="L171" s="47"/>
      <c r="M171" s="232"/>
      <c r="N171" s="233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154</v>
      </c>
      <c r="AU171" s="20" t="s">
        <v>86</v>
      </c>
    </row>
    <row r="172" s="12" customFormat="1" ht="22.8" customHeight="1">
      <c r="A172" s="12"/>
      <c r="B172" s="200"/>
      <c r="C172" s="201"/>
      <c r="D172" s="202" t="s">
        <v>72</v>
      </c>
      <c r="E172" s="214" t="s">
        <v>1702</v>
      </c>
      <c r="F172" s="214" t="s">
        <v>1703</v>
      </c>
      <c r="G172" s="201"/>
      <c r="H172" s="201"/>
      <c r="I172" s="204"/>
      <c r="J172" s="215">
        <f>BK172</f>
        <v>0</v>
      </c>
      <c r="K172" s="201"/>
      <c r="L172" s="206"/>
      <c r="M172" s="207"/>
      <c r="N172" s="208"/>
      <c r="O172" s="208"/>
      <c r="P172" s="209">
        <f>SUM(P173:P206)</f>
        <v>0</v>
      </c>
      <c r="Q172" s="208"/>
      <c r="R172" s="209">
        <f>SUM(R173:R206)</f>
        <v>0</v>
      </c>
      <c r="S172" s="208"/>
      <c r="T172" s="210">
        <f>SUM(T173:T206)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11" t="s">
        <v>93</v>
      </c>
      <c r="AT172" s="212" t="s">
        <v>72</v>
      </c>
      <c r="AU172" s="212" t="s">
        <v>80</v>
      </c>
      <c r="AY172" s="211" t="s">
        <v>146</v>
      </c>
      <c r="BK172" s="213">
        <f>SUM(BK173:BK206)</f>
        <v>0</v>
      </c>
    </row>
    <row r="173" s="2" customFormat="1" ht="24.15" customHeight="1">
      <c r="A173" s="41"/>
      <c r="B173" s="42"/>
      <c r="C173" s="216" t="s">
        <v>278</v>
      </c>
      <c r="D173" s="216" t="s">
        <v>148</v>
      </c>
      <c r="E173" s="217" t="s">
        <v>1704</v>
      </c>
      <c r="F173" s="218" t="s">
        <v>1705</v>
      </c>
      <c r="G173" s="219" t="s">
        <v>1605</v>
      </c>
      <c r="H173" s="220">
        <v>0.0030000000000000001</v>
      </c>
      <c r="I173" s="221"/>
      <c r="J173" s="222">
        <f>ROUND(I173*H173,2)</f>
        <v>0</v>
      </c>
      <c r="K173" s="218" t="s">
        <v>19</v>
      </c>
      <c r="L173" s="47"/>
      <c r="M173" s="223" t="s">
        <v>19</v>
      </c>
      <c r="N173" s="224" t="s">
        <v>44</v>
      </c>
      <c r="O173" s="87"/>
      <c r="P173" s="225">
        <f>O173*H173</f>
        <v>0</v>
      </c>
      <c r="Q173" s="225">
        <v>0</v>
      </c>
      <c r="R173" s="225">
        <f>Q173*H173</f>
        <v>0</v>
      </c>
      <c r="S173" s="225">
        <v>0</v>
      </c>
      <c r="T173" s="226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27" t="s">
        <v>374</v>
      </c>
      <c r="AT173" s="227" t="s">
        <v>148</v>
      </c>
      <c r="AU173" s="227" t="s">
        <v>86</v>
      </c>
      <c r="AY173" s="20" t="s">
        <v>146</v>
      </c>
      <c r="BE173" s="228">
        <f>IF(N173="základní",J173,0)</f>
        <v>0</v>
      </c>
      <c r="BF173" s="228">
        <f>IF(N173="snížená",J173,0)</f>
        <v>0</v>
      </c>
      <c r="BG173" s="228">
        <f>IF(N173="zákl. přenesená",J173,0)</f>
        <v>0</v>
      </c>
      <c r="BH173" s="228">
        <f>IF(N173="sníž. přenesená",J173,0)</f>
        <v>0</v>
      </c>
      <c r="BI173" s="228">
        <f>IF(N173="nulová",J173,0)</f>
        <v>0</v>
      </c>
      <c r="BJ173" s="20" t="s">
        <v>80</v>
      </c>
      <c r="BK173" s="228">
        <f>ROUND(I173*H173,2)</f>
        <v>0</v>
      </c>
      <c r="BL173" s="20" t="s">
        <v>374</v>
      </c>
      <c r="BM173" s="227" t="s">
        <v>1706</v>
      </c>
    </row>
    <row r="174" s="2" customFormat="1">
      <c r="A174" s="41"/>
      <c r="B174" s="42"/>
      <c r="C174" s="43"/>
      <c r="D174" s="229" t="s">
        <v>154</v>
      </c>
      <c r="E174" s="43"/>
      <c r="F174" s="230" t="s">
        <v>1705</v>
      </c>
      <c r="G174" s="43"/>
      <c r="H174" s="43"/>
      <c r="I174" s="231"/>
      <c r="J174" s="43"/>
      <c r="K174" s="43"/>
      <c r="L174" s="47"/>
      <c r="M174" s="232"/>
      <c r="N174" s="233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154</v>
      </c>
      <c r="AU174" s="20" t="s">
        <v>86</v>
      </c>
    </row>
    <row r="175" s="2" customFormat="1" ht="24.15" customHeight="1">
      <c r="A175" s="41"/>
      <c r="B175" s="42"/>
      <c r="C175" s="216" t="s">
        <v>411</v>
      </c>
      <c r="D175" s="216" t="s">
        <v>148</v>
      </c>
      <c r="E175" s="217" t="s">
        <v>1707</v>
      </c>
      <c r="F175" s="218" t="s">
        <v>1708</v>
      </c>
      <c r="G175" s="219" t="s">
        <v>151</v>
      </c>
      <c r="H175" s="220">
        <v>1.5</v>
      </c>
      <c r="I175" s="221"/>
      <c r="J175" s="222">
        <f>ROUND(I175*H175,2)</f>
        <v>0</v>
      </c>
      <c r="K175" s="218" t="s">
        <v>19</v>
      </c>
      <c r="L175" s="47"/>
      <c r="M175" s="223" t="s">
        <v>19</v>
      </c>
      <c r="N175" s="224" t="s">
        <v>44</v>
      </c>
      <c r="O175" s="87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7" t="s">
        <v>374</v>
      </c>
      <c r="AT175" s="227" t="s">
        <v>148</v>
      </c>
      <c r="AU175" s="227" t="s">
        <v>86</v>
      </c>
      <c r="AY175" s="20" t="s">
        <v>146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20" t="s">
        <v>80</v>
      </c>
      <c r="BK175" s="228">
        <f>ROUND(I175*H175,2)</f>
        <v>0</v>
      </c>
      <c r="BL175" s="20" t="s">
        <v>374</v>
      </c>
      <c r="BM175" s="227" t="s">
        <v>1709</v>
      </c>
    </row>
    <row r="176" s="2" customFormat="1">
      <c r="A176" s="41"/>
      <c r="B176" s="42"/>
      <c r="C176" s="43"/>
      <c r="D176" s="229" t="s">
        <v>154</v>
      </c>
      <c r="E176" s="43"/>
      <c r="F176" s="230" t="s">
        <v>1708</v>
      </c>
      <c r="G176" s="43"/>
      <c r="H176" s="43"/>
      <c r="I176" s="231"/>
      <c r="J176" s="43"/>
      <c r="K176" s="43"/>
      <c r="L176" s="47"/>
      <c r="M176" s="232"/>
      <c r="N176" s="233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154</v>
      </c>
      <c r="AU176" s="20" t="s">
        <v>86</v>
      </c>
    </row>
    <row r="177" s="2" customFormat="1" ht="24.15" customHeight="1">
      <c r="A177" s="41"/>
      <c r="B177" s="42"/>
      <c r="C177" s="216" t="s">
        <v>288</v>
      </c>
      <c r="D177" s="216" t="s">
        <v>148</v>
      </c>
      <c r="E177" s="217" t="s">
        <v>1710</v>
      </c>
      <c r="F177" s="218" t="s">
        <v>1711</v>
      </c>
      <c r="G177" s="219" t="s">
        <v>179</v>
      </c>
      <c r="H177" s="220">
        <v>2.5</v>
      </c>
      <c r="I177" s="221"/>
      <c r="J177" s="222">
        <f>ROUND(I177*H177,2)</f>
        <v>0</v>
      </c>
      <c r="K177" s="218" t="s">
        <v>19</v>
      </c>
      <c r="L177" s="47"/>
      <c r="M177" s="223" t="s">
        <v>19</v>
      </c>
      <c r="N177" s="224" t="s">
        <v>44</v>
      </c>
      <c r="O177" s="87"/>
      <c r="P177" s="225">
        <f>O177*H177</f>
        <v>0</v>
      </c>
      <c r="Q177" s="225">
        <v>0</v>
      </c>
      <c r="R177" s="225">
        <f>Q177*H177</f>
        <v>0</v>
      </c>
      <c r="S177" s="225">
        <v>0</v>
      </c>
      <c r="T177" s="226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27" t="s">
        <v>374</v>
      </c>
      <c r="AT177" s="227" t="s">
        <v>148</v>
      </c>
      <c r="AU177" s="227" t="s">
        <v>86</v>
      </c>
      <c r="AY177" s="20" t="s">
        <v>146</v>
      </c>
      <c r="BE177" s="228">
        <f>IF(N177="základní",J177,0)</f>
        <v>0</v>
      </c>
      <c r="BF177" s="228">
        <f>IF(N177="snížená",J177,0)</f>
        <v>0</v>
      </c>
      <c r="BG177" s="228">
        <f>IF(N177="zákl. přenesená",J177,0)</f>
        <v>0</v>
      </c>
      <c r="BH177" s="228">
        <f>IF(N177="sníž. přenesená",J177,0)</f>
        <v>0</v>
      </c>
      <c r="BI177" s="228">
        <f>IF(N177="nulová",J177,0)</f>
        <v>0</v>
      </c>
      <c r="BJ177" s="20" t="s">
        <v>80</v>
      </c>
      <c r="BK177" s="228">
        <f>ROUND(I177*H177,2)</f>
        <v>0</v>
      </c>
      <c r="BL177" s="20" t="s">
        <v>374</v>
      </c>
      <c r="BM177" s="227" t="s">
        <v>1712</v>
      </c>
    </row>
    <row r="178" s="2" customFormat="1">
      <c r="A178" s="41"/>
      <c r="B178" s="42"/>
      <c r="C178" s="43"/>
      <c r="D178" s="229" t="s">
        <v>154</v>
      </c>
      <c r="E178" s="43"/>
      <c r="F178" s="230" t="s">
        <v>1711</v>
      </c>
      <c r="G178" s="43"/>
      <c r="H178" s="43"/>
      <c r="I178" s="231"/>
      <c r="J178" s="43"/>
      <c r="K178" s="43"/>
      <c r="L178" s="47"/>
      <c r="M178" s="232"/>
      <c r="N178" s="233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154</v>
      </c>
      <c r="AU178" s="20" t="s">
        <v>86</v>
      </c>
    </row>
    <row r="179" s="2" customFormat="1" ht="24.15" customHeight="1">
      <c r="A179" s="41"/>
      <c r="B179" s="42"/>
      <c r="C179" s="216" t="s">
        <v>423</v>
      </c>
      <c r="D179" s="216" t="s">
        <v>148</v>
      </c>
      <c r="E179" s="217" t="s">
        <v>1713</v>
      </c>
      <c r="F179" s="218" t="s">
        <v>1714</v>
      </c>
      <c r="G179" s="219" t="s">
        <v>179</v>
      </c>
      <c r="H179" s="220">
        <v>2.5</v>
      </c>
      <c r="I179" s="221"/>
      <c r="J179" s="222">
        <f>ROUND(I179*H179,2)</f>
        <v>0</v>
      </c>
      <c r="K179" s="218" t="s">
        <v>19</v>
      </c>
      <c r="L179" s="47"/>
      <c r="M179" s="223" t="s">
        <v>19</v>
      </c>
      <c r="N179" s="224" t="s">
        <v>44</v>
      </c>
      <c r="O179" s="87"/>
      <c r="P179" s="225">
        <f>O179*H179</f>
        <v>0</v>
      </c>
      <c r="Q179" s="225">
        <v>0</v>
      </c>
      <c r="R179" s="225">
        <f>Q179*H179</f>
        <v>0</v>
      </c>
      <c r="S179" s="225">
        <v>0</v>
      </c>
      <c r="T179" s="226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7" t="s">
        <v>374</v>
      </c>
      <c r="AT179" s="227" t="s">
        <v>148</v>
      </c>
      <c r="AU179" s="227" t="s">
        <v>86</v>
      </c>
      <c r="AY179" s="20" t="s">
        <v>146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20" t="s">
        <v>80</v>
      </c>
      <c r="BK179" s="228">
        <f>ROUND(I179*H179,2)</f>
        <v>0</v>
      </c>
      <c r="BL179" s="20" t="s">
        <v>374</v>
      </c>
      <c r="BM179" s="227" t="s">
        <v>1715</v>
      </c>
    </row>
    <row r="180" s="2" customFormat="1">
      <c r="A180" s="41"/>
      <c r="B180" s="42"/>
      <c r="C180" s="43"/>
      <c r="D180" s="229" t="s">
        <v>154</v>
      </c>
      <c r="E180" s="43"/>
      <c r="F180" s="230" t="s">
        <v>1714</v>
      </c>
      <c r="G180" s="43"/>
      <c r="H180" s="43"/>
      <c r="I180" s="231"/>
      <c r="J180" s="43"/>
      <c r="K180" s="43"/>
      <c r="L180" s="47"/>
      <c r="M180" s="232"/>
      <c r="N180" s="233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154</v>
      </c>
      <c r="AU180" s="20" t="s">
        <v>86</v>
      </c>
    </row>
    <row r="181" s="2" customFormat="1" ht="33" customHeight="1">
      <c r="A181" s="41"/>
      <c r="B181" s="42"/>
      <c r="C181" s="216" t="s">
        <v>294</v>
      </c>
      <c r="D181" s="216" t="s">
        <v>148</v>
      </c>
      <c r="E181" s="217" t="s">
        <v>1716</v>
      </c>
      <c r="F181" s="218" t="s">
        <v>1717</v>
      </c>
      <c r="G181" s="219" t="s">
        <v>151</v>
      </c>
      <c r="H181" s="220">
        <v>1.5</v>
      </c>
      <c r="I181" s="221"/>
      <c r="J181" s="222">
        <f>ROUND(I181*H181,2)</f>
        <v>0</v>
      </c>
      <c r="K181" s="218" t="s">
        <v>19</v>
      </c>
      <c r="L181" s="47"/>
      <c r="M181" s="223" t="s">
        <v>19</v>
      </c>
      <c r="N181" s="224" t="s">
        <v>44</v>
      </c>
      <c r="O181" s="87"/>
      <c r="P181" s="225">
        <f>O181*H181</f>
        <v>0</v>
      </c>
      <c r="Q181" s="225">
        <v>0</v>
      </c>
      <c r="R181" s="225">
        <f>Q181*H181</f>
        <v>0</v>
      </c>
      <c r="S181" s="225">
        <v>0</v>
      </c>
      <c r="T181" s="226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27" t="s">
        <v>374</v>
      </c>
      <c r="AT181" s="227" t="s">
        <v>148</v>
      </c>
      <c r="AU181" s="227" t="s">
        <v>86</v>
      </c>
      <c r="AY181" s="20" t="s">
        <v>146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20" t="s">
        <v>80</v>
      </c>
      <c r="BK181" s="228">
        <f>ROUND(I181*H181,2)</f>
        <v>0</v>
      </c>
      <c r="BL181" s="20" t="s">
        <v>374</v>
      </c>
      <c r="BM181" s="227" t="s">
        <v>1718</v>
      </c>
    </row>
    <row r="182" s="2" customFormat="1">
      <c r="A182" s="41"/>
      <c r="B182" s="42"/>
      <c r="C182" s="43"/>
      <c r="D182" s="229" t="s">
        <v>154</v>
      </c>
      <c r="E182" s="43"/>
      <c r="F182" s="230" t="s">
        <v>1717</v>
      </c>
      <c r="G182" s="43"/>
      <c r="H182" s="43"/>
      <c r="I182" s="231"/>
      <c r="J182" s="43"/>
      <c r="K182" s="43"/>
      <c r="L182" s="47"/>
      <c r="M182" s="232"/>
      <c r="N182" s="233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154</v>
      </c>
      <c r="AU182" s="20" t="s">
        <v>86</v>
      </c>
    </row>
    <row r="183" s="2" customFormat="1" ht="24.15" customHeight="1">
      <c r="A183" s="41"/>
      <c r="B183" s="42"/>
      <c r="C183" s="216" t="s">
        <v>436</v>
      </c>
      <c r="D183" s="216" t="s">
        <v>148</v>
      </c>
      <c r="E183" s="217" t="s">
        <v>1719</v>
      </c>
      <c r="F183" s="218" t="s">
        <v>1720</v>
      </c>
      <c r="G183" s="219" t="s">
        <v>179</v>
      </c>
      <c r="H183" s="220">
        <v>2.5</v>
      </c>
      <c r="I183" s="221"/>
      <c r="J183" s="222">
        <f>ROUND(I183*H183,2)</f>
        <v>0</v>
      </c>
      <c r="K183" s="218" t="s">
        <v>19</v>
      </c>
      <c r="L183" s="47"/>
      <c r="M183" s="223" t="s">
        <v>19</v>
      </c>
      <c r="N183" s="224" t="s">
        <v>44</v>
      </c>
      <c r="O183" s="87"/>
      <c r="P183" s="225">
        <f>O183*H183</f>
        <v>0</v>
      </c>
      <c r="Q183" s="225">
        <v>0</v>
      </c>
      <c r="R183" s="225">
        <f>Q183*H183</f>
        <v>0</v>
      </c>
      <c r="S183" s="225">
        <v>0</v>
      </c>
      <c r="T183" s="226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27" t="s">
        <v>374</v>
      </c>
      <c r="AT183" s="227" t="s">
        <v>148</v>
      </c>
      <c r="AU183" s="227" t="s">
        <v>86</v>
      </c>
      <c r="AY183" s="20" t="s">
        <v>146</v>
      </c>
      <c r="BE183" s="228">
        <f>IF(N183="základní",J183,0)</f>
        <v>0</v>
      </c>
      <c r="BF183" s="228">
        <f>IF(N183="snížená",J183,0)</f>
        <v>0</v>
      </c>
      <c r="BG183" s="228">
        <f>IF(N183="zákl. přenesená",J183,0)</f>
        <v>0</v>
      </c>
      <c r="BH183" s="228">
        <f>IF(N183="sníž. přenesená",J183,0)</f>
        <v>0</v>
      </c>
      <c r="BI183" s="228">
        <f>IF(N183="nulová",J183,0)</f>
        <v>0</v>
      </c>
      <c r="BJ183" s="20" t="s">
        <v>80</v>
      </c>
      <c r="BK183" s="228">
        <f>ROUND(I183*H183,2)</f>
        <v>0</v>
      </c>
      <c r="BL183" s="20" t="s">
        <v>374</v>
      </c>
      <c r="BM183" s="227" t="s">
        <v>1721</v>
      </c>
    </row>
    <row r="184" s="2" customFormat="1">
      <c r="A184" s="41"/>
      <c r="B184" s="42"/>
      <c r="C184" s="43"/>
      <c r="D184" s="229" t="s">
        <v>154</v>
      </c>
      <c r="E184" s="43"/>
      <c r="F184" s="230" t="s">
        <v>1720</v>
      </c>
      <c r="G184" s="43"/>
      <c r="H184" s="43"/>
      <c r="I184" s="231"/>
      <c r="J184" s="43"/>
      <c r="K184" s="43"/>
      <c r="L184" s="47"/>
      <c r="M184" s="232"/>
      <c r="N184" s="233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154</v>
      </c>
      <c r="AU184" s="20" t="s">
        <v>86</v>
      </c>
    </row>
    <row r="185" s="2" customFormat="1" ht="24.15" customHeight="1">
      <c r="A185" s="41"/>
      <c r="B185" s="42"/>
      <c r="C185" s="216" t="s">
        <v>300</v>
      </c>
      <c r="D185" s="216" t="s">
        <v>148</v>
      </c>
      <c r="E185" s="217" t="s">
        <v>1722</v>
      </c>
      <c r="F185" s="218" t="s">
        <v>1723</v>
      </c>
      <c r="G185" s="219" t="s">
        <v>179</v>
      </c>
      <c r="H185" s="220">
        <v>2.5</v>
      </c>
      <c r="I185" s="221"/>
      <c r="J185" s="222">
        <f>ROUND(I185*H185,2)</f>
        <v>0</v>
      </c>
      <c r="K185" s="218" t="s">
        <v>19</v>
      </c>
      <c r="L185" s="47"/>
      <c r="M185" s="223" t="s">
        <v>19</v>
      </c>
      <c r="N185" s="224" t="s">
        <v>44</v>
      </c>
      <c r="O185" s="87"/>
      <c r="P185" s="225">
        <f>O185*H185</f>
        <v>0</v>
      </c>
      <c r="Q185" s="225">
        <v>0</v>
      </c>
      <c r="R185" s="225">
        <f>Q185*H185</f>
        <v>0</v>
      </c>
      <c r="S185" s="225">
        <v>0</v>
      </c>
      <c r="T185" s="226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27" t="s">
        <v>374</v>
      </c>
      <c r="AT185" s="227" t="s">
        <v>148</v>
      </c>
      <c r="AU185" s="227" t="s">
        <v>86</v>
      </c>
      <c r="AY185" s="20" t="s">
        <v>146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20" t="s">
        <v>80</v>
      </c>
      <c r="BK185" s="228">
        <f>ROUND(I185*H185,2)</f>
        <v>0</v>
      </c>
      <c r="BL185" s="20" t="s">
        <v>374</v>
      </c>
      <c r="BM185" s="227" t="s">
        <v>1724</v>
      </c>
    </row>
    <row r="186" s="2" customFormat="1">
      <c r="A186" s="41"/>
      <c r="B186" s="42"/>
      <c r="C186" s="43"/>
      <c r="D186" s="229" t="s">
        <v>154</v>
      </c>
      <c r="E186" s="43"/>
      <c r="F186" s="230" t="s">
        <v>1723</v>
      </c>
      <c r="G186" s="43"/>
      <c r="H186" s="43"/>
      <c r="I186" s="231"/>
      <c r="J186" s="43"/>
      <c r="K186" s="43"/>
      <c r="L186" s="47"/>
      <c r="M186" s="232"/>
      <c r="N186" s="233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154</v>
      </c>
      <c r="AU186" s="20" t="s">
        <v>86</v>
      </c>
    </row>
    <row r="187" s="2" customFormat="1" ht="16.5" customHeight="1">
      <c r="A187" s="41"/>
      <c r="B187" s="42"/>
      <c r="C187" s="216" t="s">
        <v>450</v>
      </c>
      <c r="D187" s="216" t="s">
        <v>148</v>
      </c>
      <c r="E187" s="217" t="s">
        <v>1725</v>
      </c>
      <c r="F187" s="218" t="s">
        <v>1726</v>
      </c>
      <c r="G187" s="219" t="s">
        <v>179</v>
      </c>
      <c r="H187" s="220">
        <v>2.5</v>
      </c>
      <c r="I187" s="221"/>
      <c r="J187" s="222">
        <f>ROUND(I187*H187,2)</f>
        <v>0</v>
      </c>
      <c r="K187" s="218" t="s">
        <v>19</v>
      </c>
      <c r="L187" s="47"/>
      <c r="M187" s="223" t="s">
        <v>19</v>
      </c>
      <c r="N187" s="224" t="s">
        <v>44</v>
      </c>
      <c r="O187" s="87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27" t="s">
        <v>374</v>
      </c>
      <c r="AT187" s="227" t="s">
        <v>148</v>
      </c>
      <c r="AU187" s="227" t="s">
        <v>86</v>
      </c>
      <c r="AY187" s="20" t="s">
        <v>146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20" t="s">
        <v>80</v>
      </c>
      <c r="BK187" s="228">
        <f>ROUND(I187*H187,2)</f>
        <v>0</v>
      </c>
      <c r="BL187" s="20" t="s">
        <v>374</v>
      </c>
      <c r="BM187" s="227" t="s">
        <v>1727</v>
      </c>
    </row>
    <row r="188" s="2" customFormat="1">
      <c r="A188" s="41"/>
      <c r="B188" s="42"/>
      <c r="C188" s="43"/>
      <c r="D188" s="229" t="s">
        <v>154</v>
      </c>
      <c r="E188" s="43"/>
      <c r="F188" s="230" t="s">
        <v>1726</v>
      </c>
      <c r="G188" s="43"/>
      <c r="H188" s="43"/>
      <c r="I188" s="231"/>
      <c r="J188" s="43"/>
      <c r="K188" s="43"/>
      <c r="L188" s="47"/>
      <c r="M188" s="232"/>
      <c r="N188" s="233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154</v>
      </c>
      <c r="AU188" s="20" t="s">
        <v>86</v>
      </c>
    </row>
    <row r="189" s="2" customFormat="1" ht="24.15" customHeight="1">
      <c r="A189" s="41"/>
      <c r="B189" s="42"/>
      <c r="C189" s="216" t="s">
        <v>309</v>
      </c>
      <c r="D189" s="216" t="s">
        <v>148</v>
      </c>
      <c r="E189" s="217" t="s">
        <v>1728</v>
      </c>
      <c r="F189" s="218" t="s">
        <v>1729</v>
      </c>
      <c r="G189" s="219" t="s">
        <v>179</v>
      </c>
      <c r="H189" s="220">
        <v>10</v>
      </c>
      <c r="I189" s="221"/>
      <c r="J189" s="222">
        <f>ROUND(I189*H189,2)</f>
        <v>0</v>
      </c>
      <c r="K189" s="218" t="s">
        <v>19</v>
      </c>
      <c r="L189" s="47"/>
      <c r="M189" s="223" t="s">
        <v>19</v>
      </c>
      <c r="N189" s="224" t="s">
        <v>44</v>
      </c>
      <c r="O189" s="87"/>
      <c r="P189" s="225">
        <f>O189*H189</f>
        <v>0</v>
      </c>
      <c r="Q189" s="225">
        <v>0</v>
      </c>
      <c r="R189" s="225">
        <f>Q189*H189</f>
        <v>0</v>
      </c>
      <c r="S189" s="225">
        <v>0</v>
      </c>
      <c r="T189" s="226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27" t="s">
        <v>374</v>
      </c>
      <c r="AT189" s="227" t="s">
        <v>148</v>
      </c>
      <c r="AU189" s="227" t="s">
        <v>86</v>
      </c>
      <c r="AY189" s="20" t="s">
        <v>146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20" t="s">
        <v>80</v>
      </c>
      <c r="BK189" s="228">
        <f>ROUND(I189*H189,2)</f>
        <v>0</v>
      </c>
      <c r="BL189" s="20" t="s">
        <v>374</v>
      </c>
      <c r="BM189" s="227" t="s">
        <v>1730</v>
      </c>
    </row>
    <row r="190" s="2" customFormat="1">
      <c r="A190" s="41"/>
      <c r="B190" s="42"/>
      <c r="C190" s="43"/>
      <c r="D190" s="229" t="s">
        <v>154</v>
      </c>
      <c r="E190" s="43"/>
      <c r="F190" s="230" t="s">
        <v>1729</v>
      </c>
      <c r="G190" s="43"/>
      <c r="H190" s="43"/>
      <c r="I190" s="231"/>
      <c r="J190" s="43"/>
      <c r="K190" s="43"/>
      <c r="L190" s="47"/>
      <c r="M190" s="232"/>
      <c r="N190" s="233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154</v>
      </c>
      <c r="AU190" s="20" t="s">
        <v>86</v>
      </c>
    </row>
    <row r="191" s="2" customFormat="1" ht="24.15" customHeight="1">
      <c r="A191" s="41"/>
      <c r="B191" s="42"/>
      <c r="C191" s="279" t="s">
        <v>460</v>
      </c>
      <c r="D191" s="279" t="s">
        <v>325</v>
      </c>
      <c r="E191" s="280" t="s">
        <v>1731</v>
      </c>
      <c r="F191" s="281" t="s">
        <v>1732</v>
      </c>
      <c r="G191" s="282" t="s">
        <v>179</v>
      </c>
      <c r="H191" s="283">
        <v>10</v>
      </c>
      <c r="I191" s="284"/>
      <c r="J191" s="285">
        <f>ROUND(I191*H191,2)</f>
        <v>0</v>
      </c>
      <c r="K191" s="281" t="s">
        <v>19</v>
      </c>
      <c r="L191" s="286"/>
      <c r="M191" s="287" t="s">
        <v>19</v>
      </c>
      <c r="N191" s="288" t="s">
        <v>44</v>
      </c>
      <c r="O191" s="87"/>
      <c r="P191" s="225">
        <f>O191*H191</f>
        <v>0</v>
      </c>
      <c r="Q191" s="225">
        <v>0</v>
      </c>
      <c r="R191" s="225">
        <f>Q191*H191</f>
        <v>0</v>
      </c>
      <c r="S191" s="225">
        <v>0</v>
      </c>
      <c r="T191" s="226">
        <f>S191*H191</f>
        <v>0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27" t="s">
        <v>909</v>
      </c>
      <c r="AT191" s="227" t="s">
        <v>325</v>
      </c>
      <c r="AU191" s="227" t="s">
        <v>86</v>
      </c>
      <c r="AY191" s="20" t="s">
        <v>146</v>
      </c>
      <c r="BE191" s="228">
        <f>IF(N191="základní",J191,0)</f>
        <v>0</v>
      </c>
      <c r="BF191" s="228">
        <f>IF(N191="snížená",J191,0)</f>
        <v>0</v>
      </c>
      <c r="BG191" s="228">
        <f>IF(N191="zákl. přenesená",J191,0)</f>
        <v>0</v>
      </c>
      <c r="BH191" s="228">
        <f>IF(N191="sníž. přenesená",J191,0)</f>
        <v>0</v>
      </c>
      <c r="BI191" s="228">
        <f>IF(N191="nulová",J191,0)</f>
        <v>0</v>
      </c>
      <c r="BJ191" s="20" t="s">
        <v>80</v>
      </c>
      <c r="BK191" s="228">
        <f>ROUND(I191*H191,2)</f>
        <v>0</v>
      </c>
      <c r="BL191" s="20" t="s">
        <v>374</v>
      </c>
      <c r="BM191" s="227" t="s">
        <v>1733</v>
      </c>
    </row>
    <row r="192" s="2" customFormat="1">
      <c r="A192" s="41"/>
      <c r="B192" s="42"/>
      <c r="C192" s="43"/>
      <c r="D192" s="229" t="s">
        <v>154</v>
      </c>
      <c r="E192" s="43"/>
      <c r="F192" s="230" t="s">
        <v>1732</v>
      </c>
      <c r="G192" s="43"/>
      <c r="H192" s="43"/>
      <c r="I192" s="231"/>
      <c r="J192" s="43"/>
      <c r="K192" s="43"/>
      <c r="L192" s="47"/>
      <c r="M192" s="232"/>
      <c r="N192" s="233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154</v>
      </c>
      <c r="AU192" s="20" t="s">
        <v>86</v>
      </c>
    </row>
    <row r="193" s="2" customFormat="1" ht="37.8" customHeight="1">
      <c r="A193" s="41"/>
      <c r="B193" s="42"/>
      <c r="C193" s="216" t="s">
        <v>315</v>
      </c>
      <c r="D193" s="216" t="s">
        <v>148</v>
      </c>
      <c r="E193" s="217" t="s">
        <v>1734</v>
      </c>
      <c r="F193" s="218" t="s">
        <v>1735</v>
      </c>
      <c r="G193" s="219" t="s">
        <v>496</v>
      </c>
      <c r="H193" s="220">
        <v>1</v>
      </c>
      <c r="I193" s="221"/>
      <c r="J193" s="222">
        <f>ROUND(I193*H193,2)</f>
        <v>0</v>
      </c>
      <c r="K193" s="218" t="s">
        <v>19</v>
      </c>
      <c r="L193" s="47"/>
      <c r="M193" s="223" t="s">
        <v>19</v>
      </c>
      <c r="N193" s="224" t="s">
        <v>44</v>
      </c>
      <c r="O193" s="87"/>
      <c r="P193" s="225">
        <f>O193*H193</f>
        <v>0</v>
      </c>
      <c r="Q193" s="225">
        <v>0</v>
      </c>
      <c r="R193" s="225">
        <f>Q193*H193</f>
        <v>0</v>
      </c>
      <c r="S193" s="225">
        <v>0</v>
      </c>
      <c r="T193" s="226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27" t="s">
        <v>374</v>
      </c>
      <c r="AT193" s="227" t="s">
        <v>148</v>
      </c>
      <c r="AU193" s="227" t="s">
        <v>86</v>
      </c>
      <c r="AY193" s="20" t="s">
        <v>146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20" t="s">
        <v>80</v>
      </c>
      <c r="BK193" s="228">
        <f>ROUND(I193*H193,2)</f>
        <v>0</v>
      </c>
      <c r="BL193" s="20" t="s">
        <v>374</v>
      </c>
      <c r="BM193" s="227" t="s">
        <v>1736</v>
      </c>
    </row>
    <row r="194" s="2" customFormat="1">
      <c r="A194" s="41"/>
      <c r="B194" s="42"/>
      <c r="C194" s="43"/>
      <c r="D194" s="229" t="s">
        <v>154</v>
      </c>
      <c r="E194" s="43"/>
      <c r="F194" s="230" t="s">
        <v>1735</v>
      </c>
      <c r="G194" s="43"/>
      <c r="H194" s="43"/>
      <c r="I194" s="231"/>
      <c r="J194" s="43"/>
      <c r="K194" s="43"/>
      <c r="L194" s="47"/>
      <c r="M194" s="232"/>
      <c r="N194" s="233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154</v>
      </c>
      <c r="AU194" s="20" t="s">
        <v>86</v>
      </c>
    </row>
    <row r="195" s="2" customFormat="1" ht="37.8" customHeight="1">
      <c r="A195" s="41"/>
      <c r="B195" s="42"/>
      <c r="C195" s="279" t="s">
        <v>470</v>
      </c>
      <c r="D195" s="279" t="s">
        <v>325</v>
      </c>
      <c r="E195" s="280" t="s">
        <v>1737</v>
      </c>
      <c r="F195" s="281" t="s">
        <v>1738</v>
      </c>
      <c r="G195" s="282" t="s">
        <v>496</v>
      </c>
      <c r="H195" s="283">
        <v>1</v>
      </c>
      <c r="I195" s="284"/>
      <c r="J195" s="285">
        <f>ROUND(I195*H195,2)</f>
        <v>0</v>
      </c>
      <c r="K195" s="281" t="s">
        <v>19</v>
      </c>
      <c r="L195" s="286"/>
      <c r="M195" s="287" t="s">
        <v>19</v>
      </c>
      <c r="N195" s="288" t="s">
        <v>44</v>
      </c>
      <c r="O195" s="87"/>
      <c r="P195" s="225">
        <f>O195*H195</f>
        <v>0</v>
      </c>
      <c r="Q195" s="225">
        <v>0</v>
      </c>
      <c r="R195" s="225">
        <f>Q195*H195</f>
        <v>0</v>
      </c>
      <c r="S195" s="225">
        <v>0</v>
      </c>
      <c r="T195" s="226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27" t="s">
        <v>909</v>
      </c>
      <c r="AT195" s="227" t="s">
        <v>325</v>
      </c>
      <c r="AU195" s="227" t="s">
        <v>86</v>
      </c>
      <c r="AY195" s="20" t="s">
        <v>146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20" t="s">
        <v>80</v>
      </c>
      <c r="BK195" s="228">
        <f>ROUND(I195*H195,2)</f>
        <v>0</v>
      </c>
      <c r="BL195" s="20" t="s">
        <v>374</v>
      </c>
      <c r="BM195" s="227" t="s">
        <v>1739</v>
      </c>
    </row>
    <row r="196" s="2" customFormat="1">
      <c r="A196" s="41"/>
      <c r="B196" s="42"/>
      <c r="C196" s="43"/>
      <c r="D196" s="229" t="s">
        <v>154</v>
      </c>
      <c r="E196" s="43"/>
      <c r="F196" s="230" t="s">
        <v>1738</v>
      </c>
      <c r="G196" s="43"/>
      <c r="H196" s="43"/>
      <c r="I196" s="231"/>
      <c r="J196" s="43"/>
      <c r="K196" s="43"/>
      <c r="L196" s="47"/>
      <c r="M196" s="232"/>
      <c r="N196" s="233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154</v>
      </c>
      <c r="AU196" s="20" t="s">
        <v>86</v>
      </c>
    </row>
    <row r="197" s="2" customFormat="1" ht="37.8" customHeight="1">
      <c r="A197" s="41"/>
      <c r="B197" s="42"/>
      <c r="C197" s="216" t="s">
        <v>321</v>
      </c>
      <c r="D197" s="216" t="s">
        <v>148</v>
      </c>
      <c r="E197" s="217" t="s">
        <v>1740</v>
      </c>
      <c r="F197" s="218" t="s">
        <v>1741</v>
      </c>
      <c r="G197" s="219" t="s">
        <v>496</v>
      </c>
      <c r="H197" s="220">
        <v>1</v>
      </c>
      <c r="I197" s="221"/>
      <c r="J197" s="222">
        <f>ROUND(I197*H197,2)</f>
        <v>0</v>
      </c>
      <c r="K197" s="218" t="s">
        <v>19</v>
      </c>
      <c r="L197" s="47"/>
      <c r="M197" s="223" t="s">
        <v>19</v>
      </c>
      <c r="N197" s="224" t="s">
        <v>44</v>
      </c>
      <c r="O197" s="87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27" t="s">
        <v>374</v>
      </c>
      <c r="AT197" s="227" t="s">
        <v>148</v>
      </c>
      <c r="AU197" s="227" t="s">
        <v>86</v>
      </c>
      <c r="AY197" s="20" t="s">
        <v>146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20" t="s">
        <v>80</v>
      </c>
      <c r="BK197" s="228">
        <f>ROUND(I197*H197,2)</f>
        <v>0</v>
      </c>
      <c r="BL197" s="20" t="s">
        <v>374</v>
      </c>
      <c r="BM197" s="227" t="s">
        <v>1742</v>
      </c>
    </row>
    <row r="198" s="2" customFormat="1">
      <c r="A198" s="41"/>
      <c r="B198" s="42"/>
      <c r="C198" s="43"/>
      <c r="D198" s="229" t="s">
        <v>154</v>
      </c>
      <c r="E198" s="43"/>
      <c r="F198" s="230" t="s">
        <v>1741</v>
      </c>
      <c r="G198" s="43"/>
      <c r="H198" s="43"/>
      <c r="I198" s="231"/>
      <c r="J198" s="43"/>
      <c r="K198" s="43"/>
      <c r="L198" s="47"/>
      <c r="M198" s="232"/>
      <c r="N198" s="233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154</v>
      </c>
      <c r="AU198" s="20" t="s">
        <v>86</v>
      </c>
    </row>
    <row r="199" s="2" customFormat="1" ht="24.15" customHeight="1">
      <c r="A199" s="41"/>
      <c r="B199" s="42"/>
      <c r="C199" s="279" t="s">
        <v>481</v>
      </c>
      <c r="D199" s="279" t="s">
        <v>325</v>
      </c>
      <c r="E199" s="280" t="s">
        <v>1743</v>
      </c>
      <c r="F199" s="281" t="s">
        <v>1744</v>
      </c>
      <c r="G199" s="282" t="s">
        <v>496</v>
      </c>
      <c r="H199" s="283">
        <v>1</v>
      </c>
      <c r="I199" s="284"/>
      <c r="J199" s="285">
        <f>ROUND(I199*H199,2)</f>
        <v>0</v>
      </c>
      <c r="K199" s="281" t="s">
        <v>19</v>
      </c>
      <c r="L199" s="286"/>
      <c r="M199" s="287" t="s">
        <v>19</v>
      </c>
      <c r="N199" s="288" t="s">
        <v>44</v>
      </c>
      <c r="O199" s="87"/>
      <c r="P199" s="225">
        <f>O199*H199</f>
        <v>0</v>
      </c>
      <c r="Q199" s="225">
        <v>0</v>
      </c>
      <c r="R199" s="225">
        <f>Q199*H199</f>
        <v>0</v>
      </c>
      <c r="S199" s="225">
        <v>0</v>
      </c>
      <c r="T199" s="226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27" t="s">
        <v>909</v>
      </c>
      <c r="AT199" s="227" t="s">
        <v>325</v>
      </c>
      <c r="AU199" s="227" t="s">
        <v>86</v>
      </c>
      <c r="AY199" s="20" t="s">
        <v>146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20" t="s">
        <v>80</v>
      </c>
      <c r="BK199" s="228">
        <f>ROUND(I199*H199,2)</f>
        <v>0</v>
      </c>
      <c r="BL199" s="20" t="s">
        <v>374</v>
      </c>
      <c r="BM199" s="227" t="s">
        <v>1745</v>
      </c>
    </row>
    <row r="200" s="2" customFormat="1">
      <c r="A200" s="41"/>
      <c r="B200" s="42"/>
      <c r="C200" s="43"/>
      <c r="D200" s="229" t="s">
        <v>154</v>
      </c>
      <c r="E200" s="43"/>
      <c r="F200" s="230" t="s">
        <v>1744</v>
      </c>
      <c r="G200" s="43"/>
      <c r="H200" s="43"/>
      <c r="I200" s="231"/>
      <c r="J200" s="43"/>
      <c r="K200" s="43"/>
      <c r="L200" s="47"/>
      <c r="M200" s="232"/>
      <c r="N200" s="233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154</v>
      </c>
      <c r="AU200" s="20" t="s">
        <v>86</v>
      </c>
    </row>
    <row r="201" s="2" customFormat="1" ht="33" customHeight="1">
      <c r="A201" s="41"/>
      <c r="B201" s="42"/>
      <c r="C201" s="216" t="s">
        <v>504</v>
      </c>
      <c r="D201" s="216" t="s">
        <v>148</v>
      </c>
      <c r="E201" s="217" t="s">
        <v>1746</v>
      </c>
      <c r="F201" s="218" t="s">
        <v>1747</v>
      </c>
      <c r="G201" s="219" t="s">
        <v>496</v>
      </c>
      <c r="H201" s="220">
        <v>1</v>
      </c>
      <c r="I201" s="221"/>
      <c r="J201" s="222">
        <f>ROUND(I201*H201,2)</f>
        <v>0</v>
      </c>
      <c r="K201" s="218" t="s">
        <v>19</v>
      </c>
      <c r="L201" s="47"/>
      <c r="M201" s="223" t="s">
        <v>19</v>
      </c>
      <c r="N201" s="224" t="s">
        <v>44</v>
      </c>
      <c r="O201" s="87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7" t="s">
        <v>374</v>
      </c>
      <c r="AT201" s="227" t="s">
        <v>148</v>
      </c>
      <c r="AU201" s="227" t="s">
        <v>86</v>
      </c>
      <c r="AY201" s="20" t="s">
        <v>146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20" t="s">
        <v>80</v>
      </c>
      <c r="BK201" s="228">
        <f>ROUND(I201*H201,2)</f>
        <v>0</v>
      </c>
      <c r="BL201" s="20" t="s">
        <v>374</v>
      </c>
      <c r="BM201" s="227" t="s">
        <v>1748</v>
      </c>
    </row>
    <row r="202" s="2" customFormat="1">
      <c r="A202" s="41"/>
      <c r="B202" s="42"/>
      <c r="C202" s="43"/>
      <c r="D202" s="229" t="s">
        <v>154</v>
      </c>
      <c r="E202" s="43"/>
      <c r="F202" s="230" t="s">
        <v>1747</v>
      </c>
      <c r="G202" s="43"/>
      <c r="H202" s="43"/>
      <c r="I202" s="231"/>
      <c r="J202" s="43"/>
      <c r="K202" s="43"/>
      <c r="L202" s="47"/>
      <c r="M202" s="232"/>
      <c r="N202" s="233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154</v>
      </c>
      <c r="AU202" s="20" t="s">
        <v>86</v>
      </c>
    </row>
    <row r="203" s="2" customFormat="1" ht="24.15" customHeight="1">
      <c r="A203" s="41"/>
      <c r="B203" s="42"/>
      <c r="C203" s="279" t="s">
        <v>493</v>
      </c>
      <c r="D203" s="279" t="s">
        <v>325</v>
      </c>
      <c r="E203" s="280" t="s">
        <v>1749</v>
      </c>
      <c r="F203" s="281" t="s">
        <v>1750</v>
      </c>
      <c r="G203" s="282" t="s">
        <v>496</v>
      </c>
      <c r="H203" s="283">
        <v>1</v>
      </c>
      <c r="I203" s="284"/>
      <c r="J203" s="285">
        <f>ROUND(I203*H203,2)</f>
        <v>0</v>
      </c>
      <c r="K203" s="281" t="s">
        <v>19</v>
      </c>
      <c r="L203" s="286"/>
      <c r="M203" s="287" t="s">
        <v>19</v>
      </c>
      <c r="N203" s="288" t="s">
        <v>44</v>
      </c>
      <c r="O203" s="87"/>
      <c r="P203" s="225">
        <f>O203*H203</f>
        <v>0</v>
      </c>
      <c r="Q203" s="225">
        <v>0</v>
      </c>
      <c r="R203" s="225">
        <f>Q203*H203</f>
        <v>0</v>
      </c>
      <c r="S203" s="225">
        <v>0</v>
      </c>
      <c r="T203" s="226">
        <f>S203*H203</f>
        <v>0</v>
      </c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R203" s="227" t="s">
        <v>909</v>
      </c>
      <c r="AT203" s="227" t="s">
        <v>325</v>
      </c>
      <c r="AU203" s="227" t="s">
        <v>86</v>
      </c>
      <c r="AY203" s="20" t="s">
        <v>146</v>
      </c>
      <c r="BE203" s="228">
        <f>IF(N203="základní",J203,0)</f>
        <v>0</v>
      </c>
      <c r="BF203" s="228">
        <f>IF(N203="snížená",J203,0)</f>
        <v>0</v>
      </c>
      <c r="BG203" s="228">
        <f>IF(N203="zákl. přenesená",J203,0)</f>
        <v>0</v>
      </c>
      <c r="BH203" s="228">
        <f>IF(N203="sníž. přenesená",J203,0)</f>
        <v>0</v>
      </c>
      <c r="BI203" s="228">
        <f>IF(N203="nulová",J203,0)</f>
        <v>0</v>
      </c>
      <c r="BJ203" s="20" t="s">
        <v>80</v>
      </c>
      <c r="BK203" s="228">
        <f>ROUND(I203*H203,2)</f>
        <v>0</v>
      </c>
      <c r="BL203" s="20" t="s">
        <v>374</v>
      </c>
      <c r="BM203" s="227" t="s">
        <v>1751</v>
      </c>
    </row>
    <row r="204" s="2" customFormat="1">
      <c r="A204" s="41"/>
      <c r="B204" s="42"/>
      <c r="C204" s="43"/>
      <c r="D204" s="229" t="s">
        <v>154</v>
      </c>
      <c r="E204" s="43"/>
      <c r="F204" s="230" t="s">
        <v>1750</v>
      </c>
      <c r="G204" s="43"/>
      <c r="H204" s="43"/>
      <c r="I204" s="231"/>
      <c r="J204" s="43"/>
      <c r="K204" s="43"/>
      <c r="L204" s="47"/>
      <c r="M204" s="232"/>
      <c r="N204" s="233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20" t="s">
        <v>154</v>
      </c>
      <c r="AU204" s="20" t="s">
        <v>86</v>
      </c>
    </row>
    <row r="205" s="2" customFormat="1" ht="24.15" customHeight="1">
      <c r="A205" s="41"/>
      <c r="B205" s="42"/>
      <c r="C205" s="216" t="s">
        <v>338</v>
      </c>
      <c r="D205" s="216" t="s">
        <v>148</v>
      </c>
      <c r="E205" s="217" t="s">
        <v>1752</v>
      </c>
      <c r="F205" s="218" t="s">
        <v>1753</v>
      </c>
      <c r="G205" s="219" t="s">
        <v>328</v>
      </c>
      <c r="H205" s="220">
        <v>1.0229999999999999</v>
      </c>
      <c r="I205" s="221"/>
      <c r="J205" s="222">
        <f>ROUND(I205*H205,2)</f>
        <v>0</v>
      </c>
      <c r="K205" s="218" t="s">
        <v>19</v>
      </c>
      <c r="L205" s="47"/>
      <c r="M205" s="223" t="s">
        <v>19</v>
      </c>
      <c r="N205" s="224" t="s">
        <v>44</v>
      </c>
      <c r="O205" s="87"/>
      <c r="P205" s="225">
        <f>O205*H205</f>
        <v>0</v>
      </c>
      <c r="Q205" s="225">
        <v>0</v>
      </c>
      <c r="R205" s="225">
        <f>Q205*H205</f>
        <v>0</v>
      </c>
      <c r="S205" s="225">
        <v>0</v>
      </c>
      <c r="T205" s="226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27" t="s">
        <v>374</v>
      </c>
      <c r="AT205" s="227" t="s">
        <v>148</v>
      </c>
      <c r="AU205" s="227" t="s">
        <v>86</v>
      </c>
      <c r="AY205" s="20" t="s">
        <v>146</v>
      </c>
      <c r="BE205" s="228">
        <f>IF(N205="základní",J205,0)</f>
        <v>0</v>
      </c>
      <c r="BF205" s="228">
        <f>IF(N205="snížená",J205,0)</f>
        <v>0</v>
      </c>
      <c r="BG205" s="228">
        <f>IF(N205="zákl. přenesená",J205,0)</f>
        <v>0</v>
      </c>
      <c r="BH205" s="228">
        <f>IF(N205="sníž. přenesená",J205,0)</f>
        <v>0</v>
      </c>
      <c r="BI205" s="228">
        <f>IF(N205="nulová",J205,0)</f>
        <v>0</v>
      </c>
      <c r="BJ205" s="20" t="s">
        <v>80</v>
      </c>
      <c r="BK205" s="228">
        <f>ROUND(I205*H205,2)</f>
        <v>0</v>
      </c>
      <c r="BL205" s="20" t="s">
        <v>374</v>
      </c>
      <c r="BM205" s="227" t="s">
        <v>1754</v>
      </c>
    </row>
    <row r="206" s="2" customFormat="1">
      <c r="A206" s="41"/>
      <c r="B206" s="42"/>
      <c r="C206" s="43"/>
      <c r="D206" s="229" t="s">
        <v>154</v>
      </c>
      <c r="E206" s="43"/>
      <c r="F206" s="230" t="s">
        <v>1753</v>
      </c>
      <c r="G206" s="43"/>
      <c r="H206" s="43"/>
      <c r="I206" s="231"/>
      <c r="J206" s="43"/>
      <c r="K206" s="43"/>
      <c r="L206" s="47"/>
      <c r="M206" s="232"/>
      <c r="N206" s="233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154</v>
      </c>
      <c r="AU206" s="20" t="s">
        <v>86</v>
      </c>
    </row>
    <row r="207" s="12" customFormat="1" ht="22.8" customHeight="1">
      <c r="A207" s="12"/>
      <c r="B207" s="200"/>
      <c r="C207" s="201"/>
      <c r="D207" s="202" t="s">
        <v>72</v>
      </c>
      <c r="E207" s="214" t="s">
        <v>1755</v>
      </c>
      <c r="F207" s="214" t="s">
        <v>1756</v>
      </c>
      <c r="G207" s="201"/>
      <c r="H207" s="201"/>
      <c r="I207" s="204"/>
      <c r="J207" s="215">
        <f>BK207</f>
        <v>0</v>
      </c>
      <c r="K207" s="201"/>
      <c r="L207" s="206"/>
      <c r="M207" s="207"/>
      <c r="N207" s="208"/>
      <c r="O207" s="208"/>
      <c r="P207" s="209">
        <f>SUM(P208:P209)</f>
        <v>0</v>
      </c>
      <c r="Q207" s="208"/>
      <c r="R207" s="209">
        <f>SUM(R208:R209)</f>
        <v>0</v>
      </c>
      <c r="S207" s="208"/>
      <c r="T207" s="210">
        <f>SUM(T208:T209)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11" t="s">
        <v>93</v>
      </c>
      <c r="AT207" s="212" t="s">
        <v>72</v>
      </c>
      <c r="AU207" s="212" t="s">
        <v>80</v>
      </c>
      <c r="AY207" s="211" t="s">
        <v>146</v>
      </c>
      <c r="BK207" s="213">
        <f>SUM(BK208:BK209)</f>
        <v>0</v>
      </c>
    </row>
    <row r="208" s="2" customFormat="1" ht="37.8" customHeight="1">
      <c r="A208" s="41"/>
      <c r="B208" s="42"/>
      <c r="C208" s="216" t="s">
        <v>504</v>
      </c>
      <c r="D208" s="216" t="s">
        <v>148</v>
      </c>
      <c r="E208" s="217" t="s">
        <v>1757</v>
      </c>
      <c r="F208" s="218" t="s">
        <v>1758</v>
      </c>
      <c r="G208" s="219" t="s">
        <v>496</v>
      </c>
      <c r="H208" s="220">
        <v>1</v>
      </c>
      <c r="I208" s="221"/>
      <c r="J208" s="222">
        <f>ROUND(I208*H208,2)</f>
        <v>0</v>
      </c>
      <c r="K208" s="218" t="s">
        <v>19</v>
      </c>
      <c r="L208" s="47"/>
      <c r="M208" s="223" t="s">
        <v>19</v>
      </c>
      <c r="N208" s="224" t="s">
        <v>44</v>
      </c>
      <c r="O208" s="87"/>
      <c r="P208" s="225">
        <f>O208*H208</f>
        <v>0</v>
      </c>
      <c r="Q208" s="225">
        <v>0</v>
      </c>
      <c r="R208" s="225">
        <f>Q208*H208</f>
        <v>0</v>
      </c>
      <c r="S208" s="225">
        <v>0</v>
      </c>
      <c r="T208" s="226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27" t="s">
        <v>374</v>
      </c>
      <c r="AT208" s="227" t="s">
        <v>148</v>
      </c>
      <c r="AU208" s="227" t="s">
        <v>86</v>
      </c>
      <c r="AY208" s="20" t="s">
        <v>146</v>
      </c>
      <c r="BE208" s="228">
        <f>IF(N208="základní",J208,0)</f>
        <v>0</v>
      </c>
      <c r="BF208" s="228">
        <f>IF(N208="snížená",J208,0)</f>
        <v>0</v>
      </c>
      <c r="BG208" s="228">
        <f>IF(N208="zákl. přenesená",J208,0)</f>
        <v>0</v>
      </c>
      <c r="BH208" s="228">
        <f>IF(N208="sníž. přenesená",J208,0)</f>
        <v>0</v>
      </c>
      <c r="BI208" s="228">
        <f>IF(N208="nulová",J208,0)</f>
        <v>0</v>
      </c>
      <c r="BJ208" s="20" t="s">
        <v>80</v>
      </c>
      <c r="BK208" s="228">
        <f>ROUND(I208*H208,2)</f>
        <v>0</v>
      </c>
      <c r="BL208" s="20" t="s">
        <v>374</v>
      </c>
      <c r="BM208" s="227" t="s">
        <v>1759</v>
      </c>
    </row>
    <row r="209" s="2" customFormat="1">
      <c r="A209" s="41"/>
      <c r="B209" s="42"/>
      <c r="C209" s="43"/>
      <c r="D209" s="229" t="s">
        <v>154</v>
      </c>
      <c r="E209" s="43"/>
      <c r="F209" s="230" t="s">
        <v>1758</v>
      </c>
      <c r="G209" s="43"/>
      <c r="H209" s="43"/>
      <c r="I209" s="231"/>
      <c r="J209" s="43"/>
      <c r="K209" s="43"/>
      <c r="L209" s="47"/>
      <c r="M209" s="293"/>
      <c r="N209" s="294"/>
      <c r="O209" s="295"/>
      <c r="P209" s="295"/>
      <c r="Q209" s="295"/>
      <c r="R209" s="295"/>
      <c r="S209" s="295"/>
      <c r="T209" s="296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154</v>
      </c>
      <c r="AU209" s="20" t="s">
        <v>86</v>
      </c>
    </row>
    <row r="210" s="2" customFormat="1" ht="6.96" customHeight="1">
      <c r="A210" s="41"/>
      <c r="B210" s="62"/>
      <c r="C210" s="63"/>
      <c r="D210" s="63"/>
      <c r="E210" s="63"/>
      <c r="F210" s="63"/>
      <c r="G210" s="63"/>
      <c r="H210" s="63"/>
      <c r="I210" s="63"/>
      <c r="J210" s="63"/>
      <c r="K210" s="63"/>
      <c r="L210" s="47"/>
      <c r="M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</row>
  </sheetData>
  <sheetProtection sheet="1" autoFilter="0" formatColumns="0" formatRows="0" objects="1" scenarios="1" spinCount="100000" saltValue="Ml5yfVV82nP0P2Yfn5no3kl75HFyu0jkI0Oo5HTKQoDGIKOMHp3QLs/rBRflar+p0N1NZLlfFx3lHK12U5Mhuw==" hashValue="2IBVATNcRWQdUJXAB8vypxWVbT1MXyMNYWfa6NAm9S0UTq5f3ScweT7UnKYW1R/eXf72pJmNnZtWl6icQMgXTQ==" algorithmName="SHA-512" password="C7E4"/>
  <autoFilter ref="C94:K209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1:H81"/>
    <mergeCell ref="E85:H85"/>
    <mergeCell ref="E83:H83"/>
    <mergeCell ref="E87:H8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106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86</v>
      </c>
    </row>
    <row r="4" s="1" customFormat="1" ht="24.96" customHeight="1">
      <c r="B4" s="23"/>
      <c r="D4" s="144" t="s">
        <v>107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Komunikace PZ Lhotka - silnice III/11249</v>
      </c>
      <c r="F7" s="146"/>
      <c r="G7" s="146"/>
      <c r="H7" s="146"/>
      <c r="L7" s="23"/>
    </row>
    <row r="8" s="2" customFormat="1" ht="12" customHeight="1">
      <c r="A8" s="41"/>
      <c r="B8" s="47"/>
      <c r="C8" s="41"/>
      <c r="D8" s="146" t="s">
        <v>108</v>
      </c>
      <c r="E8" s="41"/>
      <c r="F8" s="41"/>
      <c r="G8" s="41"/>
      <c r="H8" s="41"/>
      <c r="I8" s="41"/>
      <c r="J8" s="41"/>
      <c r="K8" s="41"/>
      <c r="L8" s="14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49" t="s">
        <v>1760</v>
      </c>
      <c r="F9" s="41"/>
      <c r="G9" s="41"/>
      <c r="H9" s="41"/>
      <c r="I9" s="41"/>
      <c r="J9" s="41"/>
      <c r="K9" s="41"/>
      <c r="L9" s="14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4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46" t="s">
        <v>18</v>
      </c>
      <c r="E11" s="41"/>
      <c r="F11" s="136" t="s">
        <v>19</v>
      </c>
      <c r="G11" s="41"/>
      <c r="H11" s="41"/>
      <c r="I11" s="146" t="s">
        <v>20</v>
      </c>
      <c r="J11" s="136" t="s">
        <v>19</v>
      </c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21</v>
      </c>
      <c r="E12" s="41"/>
      <c r="F12" s="136" t="s">
        <v>32</v>
      </c>
      <c r="G12" s="41"/>
      <c r="H12" s="41"/>
      <c r="I12" s="146" t="s">
        <v>23</v>
      </c>
      <c r="J12" s="150" t="str">
        <f>'Rekapitulace stavby'!AN8</f>
        <v>19. 6. 2025</v>
      </c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6" t="s">
        <v>25</v>
      </c>
      <c r="E14" s="41"/>
      <c r="F14" s="41"/>
      <c r="G14" s="41"/>
      <c r="H14" s="41"/>
      <c r="I14" s="146" t="s">
        <v>26</v>
      </c>
      <c r="J14" s="136" t="str">
        <f>IF('Rekapitulace stavby'!AN10="","",'Rekapitulace stavby'!AN10)</f>
        <v/>
      </c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6" t="str">
        <f>IF('Rekapitulace stavby'!E11="","",'Rekapitulace stavby'!E11)</f>
        <v>Město Pelhřimov</v>
      </c>
      <c r="F15" s="41"/>
      <c r="G15" s="41"/>
      <c r="H15" s="41"/>
      <c r="I15" s="146" t="s">
        <v>28</v>
      </c>
      <c r="J15" s="136" t="str">
        <f>IF('Rekapitulace stavby'!AN11="","",'Rekapitulace stavby'!AN11)</f>
        <v/>
      </c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46" t="s">
        <v>29</v>
      </c>
      <c r="E17" s="41"/>
      <c r="F17" s="41"/>
      <c r="G17" s="41"/>
      <c r="H17" s="41"/>
      <c r="I17" s="146" t="s">
        <v>26</v>
      </c>
      <c r="J17" s="36" t="str">
        <f>'Rekapitulace stavby'!AN13</f>
        <v>Vyplň údaj</v>
      </c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6"/>
      <c r="G18" s="136"/>
      <c r="H18" s="136"/>
      <c r="I18" s="146" t="s">
        <v>28</v>
      </c>
      <c r="J18" s="36" t="str">
        <f>'Rekapitulace stavby'!AN14</f>
        <v>Vyplň údaj</v>
      </c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46" t="s">
        <v>31</v>
      </c>
      <c r="E20" s="41"/>
      <c r="F20" s="41"/>
      <c r="G20" s="41"/>
      <c r="H20" s="41"/>
      <c r="I20" s="146" t="s">
        <v>26</v>
      </c>
      <c r="J20" s="136" t="str">
        <f>IF('Rekapitulace stavby'!AN16="","",'Rekapitulace stavby'!AN16)</f>
        <v/>
      </c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6" t="str">
        <f>IF('Rekapitulace stavby'!E17="","",'Rekapitulace stavby'!E17)</f>
        <v xml:space="preserve"> </v>
      </c>
      <c r="F21" s="41"/>
      <c r="G21" s="41"/>
      <c r="H21" s="41"/>
      <c r="I21" s="146" t="s">
        <v>28</v>
      </c>
      <c r="J21" s="136" t="str">
        <f>IF('Rekapitulace stavby'!AN17="","",'Rekapitulace stavby'!AN17)</f>
        <v/>
      </c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46" t="s">
        <v>34</v>
      </c>
      <c r="E23" s="41"/>
      <c r="F23" s="41"/>
      <c r="G23" s="41"/>
      <c r="H23" s="41"/>
      <c r="I23" s="146" t="s">
        <v>26</v>
      </c>
      <c r="J23" s="136" t="str">
        <f>IF('Rekapitulace stavby'!AN19="","",'Rekapitulace stavby'!AN19)</f>
        <v>06530591</v>
      </c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6" t="str">
        <f>IF('Rekapitulace stavby'!E20="","",'Rekapitulace stavby'!E20)</f>
        <v>Studio A s.r.o.</v>
      </c>
      <c r="F24" s="41"/>
      <c r="G24" s="41"/>
      <c r="H24" s="41"/>
      <c r="I24" s="146" t="s">
        <v>28</v>
      </c>
      <c r="J24" s="136" t="str">
        <f>IF('Rekapitulace stavby'!AN20="","",'Rekapitulace stavby'!AN20)</f>
        <v/>
      </c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46" t="s">
        <v>37</v>
      </c>
      <c r="E26" s="41"/>
      <c r="F26" s="41"/>
      <c r="G26" s="41"/>
      <c r="H26" s="41"/>
      <c r="I26" s="41"/>
      <c r="J26" s="41"/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51"/>
      <c r="B27" s="152"/>
      <c r="C27" s="151"/>
      <c r="D27" s="151"/>
      <c r="E27" s="153" t="s">
        <v>19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55"/>
      <c r="E29" s="155"/>
      <c r="F29" s="155"/>
      <c r="G29" s="155"/>
      <c r="H29" s="155"/>
      <c r="I29" s="155"/>
      <c r="J29" s="155"/>
      <c r="K29" s="155"/>
      <c r="L29" s="14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56" t="s">
        <v>39</v>
      </c>
      <c r="E30" s="41"/>
      <c r="F30" s="41"/>
      <c r="G30" s="41"/>
      <c r="H30" s="41"/>
      <c r="I30" s="41"/>
      <c r="J30" s="157">
        <f>ROUND(J88, 2)</f>
        <v>0</v>
      </c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5"/>
      <c r="E31" s="155"/>
      <c r="F31" s="155"/>
      <c r="G31" s="155"/>
      <c r="H31" s="155"/>
      <c r="I31" s="155"/>
      <c r="J31" s="155"/>
      <c r="K31" s="155"/>
      <c r="L31" s="14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8" t="s">
        <v>41</v>
      </c>
      <c r="G32" s="41"/>
      <c r="H32" s="41"/>
      <c r="I32" s="158" t="s">
        <v>40</v>
      </c>
      <c r="J32" s="158" t="s">
        <v>42</v>
      </c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9" t="s">
        <v>43</v>
      </c>
      <c r="E33" s="146" t="s">
        <v>44</v>
      </c>
      <c r="F33" s="160">
        <f>ROUND((SUM(BE88:BE217)),  2)</f>
        <v>0</v>
      </c>
      <c r="G33" s="41"/>
      <c r="H33" s="41"/>
      <c r="I33" s="161">
        <v>0.20999999999999999</v>
      </c>
      <c r="J33" s="160">
        <f>ROUND(((SUM(BE88:BE217))*I33),  2)</f>
        <v>0</v>
      </c>
      <c r="K33" s="41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46" t="s">
        <v>45</v>
      </c>
      <c r="F34" s="160">
        <f>ROUND((SUM(BF88:BF217)),  2)</f>
        <v>0</v>
      </c>
      <c r="G34" s="41"/>
      <c r="H34" s="41"/>
      <c r="I34" s="161">
        <v>0.12</v>
      </c>
      <c r="J34" s="160">
        <f>ROUND(((SUM(BF88:BF217))*I34),  2)</f>
        <v>0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46" t="s">
        <v>46</v>
      </c>
      <c r="F35" s="160">
        <f>ROUND((SUM(BG88:BG217)),  2)</f>
        <v>0</v>
      </c>
      <c r="G35" s="41"/>
      <c r="H35" s="41"/>
      <c r="I35" s="161">
        <v>0.20999999999999999</v>
      </c>
      <c r="J35" s="160">
        <f>0</f>
        <v>0</v>
      </c>
      <c r="K35" s="41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46" t="s">
        <v>47</v>
      </c>
      <c r="F36" s="160">
        <f>ROUND((SUM(BH88:BH217)),  2)</f>
        <v>0</v>
      </c>
      <c r="G36" s="41"/>
      <c r="H36" s="41"/>
      <c r="I36" s="161">
        <v>0.12</v>
      </c>
      <c r="J36" s="160">
        <f>0</f>
        <v>0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6" t="s">
        <v>48</v>
      </c>
      <c r="F37" s="160">
        <f>ROUND((SUM(BI88:BI217)),  2)</f>
        <v>0</v>
      </c>
      <c r="G37" s="41"/>
      <c r="H37" s="41"/>
      <c r="I37" s="161">
        <v>0</v>
      </c>
      <c r="J37" s="160">
        <f>0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4"/>
      <c r="J39" s="167">
        <f>SUM(J30:J37)</f>
        <v>0</v>
      </c>
      <c r="K39" s="168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9"/>
      <c r="C40" s="170"/>
      <c r="D40" s="170"/>
      <c r="E40" s="170"/>
      <c r="F40" s="170"/>
      <c r="G40" s="170"/>
      <c r="H40" s="170"/>
      <c r="I40" s="170"/>
      <c r="J40" s="170"/>
      <c r="K40" s="170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4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112</v>
      </c>
      <c r="D45" s="43"/>
      <c r="E45" s="43"/>
      <c r="F45" s="43"/>
      <c r="G45" s="43"/>
      <c r="H45" s="43"/>
      <c r="I45" s="43"/>
      <c r="J45" s="43"/>
      <c r="K45" s="43"/>
      <c r="L45" s="14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4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4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73" t="str">
        <f>E7</f>
        <v>Komunikace PZ Lhotka - silnice III/11249</v>
      </c>
      <c r="F48" s="35"/>
      <c r="G48" s="35"/>
      <c r="H48" s="35"/>
      <c r="I48" s="43"/>
      <c r="J48" s="43"/>
      <c r="K48" s="43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108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D.3 - Přípojka NN předávací šachty</v>
      </c>
      <c r="F50" s="43"/>
      <c r="G50" s="43"/>
      <c r="H50" s="43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4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19. 6. 2025</v>
      </c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4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Město Pelhřimov</v>
      </c>
      <c r="G54" s="43"/>
      <c r="H54" s="43"/>
      <c r="I54" s="35" t="s">
        <v>31</v>
      </c>
      <c r="J54" s="39" t="str">
        <f>E21</f>
        <v xml:space="preserve"> </v>
      </c>
      <c r="K54" s="43"/>
      <c r="L54" s="14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Studio A s.r.o.</v>
      </c>
      <c r="K55" s="43"/>
      <c r="L55" s="14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74" t="s">
        <v>113</v>
      </c>
      <c r="D57" s="175"/>
      <c r="E57" s="175"/>
      <c r="F57" s="175"/>
      <c r="G57" s="175"/>
      <c r="H57" s="175"/>
      <c r="I57" s="175"/>
      <c r="J57" s="176" t="s">
        <v>114</v>
      </c>
      <c r="K57" s="175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77" t="s">
        <v>71</v>
      </c>
      <c r="D59" s="43"/>
      <c r="E59" s="43"/>
      <c r="F59" s="43"/>
      <c r="G59" s="43"/>
      <c r="H59" s="43"/>
      <c r="I59" s="43"/>
      <c r="J59" s="105">
        <f>J88</f>
        <v>0</v>
      </c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115</v>
      </c>
    </row>
    <row r="60" s="9" customFormat="1" ht="24.96" customHeight="1">
      <c r="A60" s="9"/>
      <c r="B60" s="178"/>
      <c r="C60" s="179"/>
      <c r="D60" s="180" t="s">
        <v>1297</v>
      </c>
      <c r="E60" s="181"/>
      <c r="F60" s="181"/>
      <c r="G60" s="181"/>
      <c r="H60" s="181"/>
      <c r="I60" s="181"/>
      <c r="J60" s="182">
        <f>J89</f>
        <v>0</v>
      </c>
      <c r="K60" s="179"/>
      <c r="L60" s="18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4"/>
      <c r="C61" s="128"/>
      <c r="D61" s="185" t="s">
        <v>1589</v>
      </c>
      <c r="E61" s="186"/>
      <c r="F61" s="186"/>
      <c r="G61" s="186"/>
      <c r="H61" s="186"/>
      <c r="I61" s="186"/>
      <c r="J61" s="187">
        <f>J90</f>
        <v>0</v>
      </c>
      <c r="K61" s="128"/>
      <c r="L61" s="18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78"/>
      <c r="C62" s="179"/>
      <c r="D62" s="180" t="s">
        <v>1761</v>
      </c>
      <c r="E62" s="181"/>
      <c r="F62" s="181"/>
      <c r="G62" s="181"/>
      <c r="H62" s="181"/>
      <c r="I62" s="181"/>
      <c r="J62" s="182">
        <f>J153</f>
        <v>0</v>
      </c>
      <c r="K62" s="179"/>
      <c r="L62" s="183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84"/>
      <c r="C63" s="128"/>
      <c r="D63" s="185" t="s">
        <v>1590</v>
      </c>
      <c r="E63" s="186"/>
      <c r="F63" s="186"/>
      <c r="G63" s="186"/>
      <c r="H63" s="186"/>
      <c r="I63" s="186"/>
      <c r="J63" s="187">
        <f>J154</f>
        <v>0</v>
      </c>
      <c r="K63" s="128"/>
      <c r="L63" s="18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78"/>
      <c r="C64" s="179"/>
      <c r="D64" s="180" t="s">
        <v>1762</v>
      </c>
      <c r="E64" s="181"/>
      <c r="F64" s="181"/>
      <c r="G64" s="181"/>
      <c r="H64" s="181"/>
      <c r="I64" s="181"/>
      <c r="J64" s="182">
        <f>J186</f>
        <v>0</v>
      </c>
      <c r="K64" s="179"/>
      <c r="L64" s="18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8"/>
      <c r="C65" s="179"/>
      <c r="D65" s="180" t="s">
        <v>125</v>
      </c>
      <c r="E65" s="181"/>
      <c r="F65" s="181"/>
      <c r="G65" s="181"/>
      <c r="H65" s="181"/>
      <c r="I65" s="181"/>
      <c r="J65" s="182">
        <f>J199</f>
        <v>0</v>
      </c>
      <c r="K65" s="179"/>
      <c r="L65" s="183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84"/>
      <c r="C66" s="128"/>
      <c r="D66" s="185" t="s">
        <v>1763</v>
      </c>
      <c r="E66" s="186"/>
      <c r="F66" s="186"/>
      <c r="G66" s="186"/>
      <c r="H66" s="186"/>
      <c r="I66" s="186"/>
      <c r="J66" s="187">
        <f>J200</f>
        <v>0</v>
      </c>
      <c r="K66" s="128"/>
      <c r="L66" s="18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4"/>
      <c r="C67" s="128"/>
      <c r="D67" s="185" t="s">
        <v>127</v>
      </c>
      <c r="E67" s="186"/>
      <c r="F67" s="186"/>
      <c r="G67" s="186"/>
      <c r="H67" s="186"/>
      <c r="I67" s="186"/>
      <c r="J67" s="187">
        <f>J210</f>
        <v>0</v>
      </c>
      <c r="K67" s="128"/>
      <c r="L67" s="18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4"/>
      <c r="C68" s="128"/>
      <c r="D68" s="185" t="s">
        <v>128</v>
      </c>
      <c r="E68" s="186"/>
      <c r="F68" s="186"/>
      <c r="G68" s="186"/>
      <c r="H68" s="186"/>
      <c r="I68" s="186"/>
      <c r="J68" s="187">
        <f>J214</f>
        <v>0</v>
      </c>
      <c r="K68" s="128"/>
      <c r="L68" s="18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148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6.96" customHeight="1">
      <c r="A70" s="41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4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4" s="2" customFormat="1" ht="6.96" customHeight="1">
      <c r="A74" s="41"/>
      <c r="B74" s="64"/>
      <c r="C74" s="65"/>
      <c r="D74" s="65"/>
      <c r="E74" s="65"/>
      <c r="F74" s="65"/>
      <c r="G74" s="65"/>
      <c r="H74" s="65"/>
      <c r="I74" s="65"/>
      <c r="J74" s="65"/>
      <c r="K74" s="65"/>
      <c r="L74" s="14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24.96" customHeight="1">
      <c r="A75" s="41"/>
      <c r="B75" s="42"/>
      <c r="C75" s="26" t="s">
        <v>131</v>
      </c>
      <c r="D75" s="43"/>
      <c r="E75" s="43"/>
      <c r="F75" s="43"/>
      <c r="G75" s="43"/>
      <c r="H75" s="43"/>
      <c r="I75" s="43"/>
      <c r="J75" s="43"/>
      <c r="K75" s="43"/>
      <c r="L75" s="14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4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16</v>
      </c>
      <c r="D77" s="43"/>
      <c r="E77" s="43"/>
      <c r="F77" s="43"/>
      <c r="G77" s="43"/>
      <c r="H77" s="43"/>
      <c r="I77" s="43"/>
      <c r="J77" s="43"/>
      <c r="K77" s="43"/>
      <c r="L77" s="14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173" t="str">
        <f>E7</f>
        <v>Komunikace PZ Lhotka - silnice III/11249</v>
      </c>
      <c r="F78" s="35"/>
      <c r="G78" s="35"/>
      <c r="H78" s="35"/>
      <c r="I78" s="43"/>
      <c r="J78" s="43"/>
      <c r="K78" s="43"/>
      <c r="L78" s="14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108</v>
      </c>
      <c r="D79" s="43"/>
      <c r="E79" s="43"/>
      <c r="F79" s="43"/>
      <c r="G79" s="43"/>
      <c r="H79" s="43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6.5" customHeight="1">
      <c r="A80" s="41"/>
      <c r="B80" s="42"/>
      <c r="C80" s="43"/>
      <c r="D80" s="43"/>
      <c r="E80" s="72" t="str">
        <f>E9</f>
        <v>D.3 - Přípojka NN předávací šachty</v>
      </c>
      <c r="F80" s="43"/>
      <c r="G80" s="43"/>
      <c r="H80" s="43"/>
      <c r="I80" s="43"/>
      <c r="J80" s="43"/>
      <c r="K80" s="43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21</v>
      </c>
      <c r="D82" s="43"/>
      <c r="E82" s="43"/>
      <c r="F82" s="30" t="str">
        <f>F12</f>
        <v xml:space="preserve"> </v>
      </c>
      <c r="G82" s="43"/>
      <c r="H82" s="43"/>
      <c r="I82" s="35" t="s">
        <v>23</v>
      </c>
      <c r="J82" s="75" t="str">
        <f>IF(J12="","",J12)</f>
        <v>19. 6. 2025</v>
      </c>
      <c r="K82" s="43"/>
      <c r="L82" s="14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4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5" t="s">
        <v>25</v>
      </c>
      <c r="D84" s="43"/>
      <c r="E84" s="43"/>
      <c r="F84" s="30" t="str">
        <f>E15</f>
        <v>Město Pelhřimov</v>
      </c>
      <c r="G84" s="43"/>
      <c r="H84" s="43"/>
      <c r="I84" s="35" t="s">
        <v>31</v>
      </c>
      <c r="J84" s="39" t="str">
        <f>E21</f>
        <v xml:space="preserve"> </v>
      </c>
      <c r="K84" s="43"/>
      <c r="L84" s="14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5.15" customHeight="1">
      <c r="A85" s="41"/>
      <c r="B85" s="42"/>
      <c r="C85" s="35" t="s">
        <v>29</v>
      </c>
      <c r="D85" s="43"/>
      <c r="E85" s="43"/>
      <c r="F85" s="30" t="str">
        <f>IF(E18="","",E18)</f>
        <v>Vyplň údaj</v>
      </c>
      <c r="G85" s="43"/>
      <c r="H85" s="43"/>
      <c r="I85" s="35" t="s">
        <v>34</v>
      </c>
      <c r="J85" s="39" t="str">
        <f>E24</f>
        <v>Studio A s.r.o.</v>
      </c>
      <c r="K85" s="43"/>
      <c r="L85" s="14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0.32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4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11" customFormat="1" ht="29.28" customHeight="1">
      <c r="A87" s="189"/>
      <c r="B87" s="190"/>
      <c r="C87" s="191" t="s">
        <v>132</v>
      </c>
      <c r="D87" s="192" t="s">
        <v>58</v>
      </c>
      <c r="E87" s="192" t="s">
        <v>54</v>
      </c>
      <c r="F87" s="192" t="s">
        <v>55</v>
      </c>
      <c r="G87" s="192" t="s">
        <v>133</v>
      </c>
      <c r="H87" s="192" t="s">
        <v>134</v>
      </c>
      <c r="I87" s="192" t="s">
        <v>135</v>
      </c>
      <c r="J87" s="192" t="s">
        <v>114</v>
      </c>
      <c r="K87" s="193" t="s">
        <v>136</v>
      </c>
      <c r="L87" s="194"/>
      <c r="M87" s="95" t="s">
        <v>19</v>
      </c>
      <c r="N87" s="96" t="s">
        <v>43</v>
      </c>
      <c r="O87" s="96" t="s">
        <v>137</v>
      </c>
      <c r="P87" s="96" t="s">
        <v>138</v>
      </c>
      <c r="Q87" s="96" t="s">
        <v>139</v>
      </c>
      <c r="R87" s="96" t="s">
        <v>140</v>
      </c>
      <c r="S87" s="96" t="s">
        <v>141</v>
      </c>
      <c r="T87" s="97" t="s">
        <v>142</v>
      </c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</row>
    <row r="88" s="2" customFormat="1" ht="22.8" customHeight="1">
      <c r="A88" s="41"/>
      <c r="B88" s="42"/>
      <c r="C88" s="102" t="s">
        <v>143</v>
      </c>
      <c r="D88" s="43"/>
      <c r="E88" s="43"/>
      <c r="F88" s="43"/>
      <c r="G88" s="43"/>
      <c r="H88" s="43"/>
      <c r="I88" s="43"/>
      <c r="J88" s="195">
        <f>BK88</f>
        <v>0</v>
      </c>
      <c r="K88" s="43"/>
      <c r="L88" s="47"/>
      <c r="M88" s="98"/>
      <c r="N88" s="196"/>
      <c r="O88" s="99"/>
      <c r="P88" s="197">
        <f>P89+P153+P186+P199</f>
        <v>0</v>
      </c>
      <c r="Q88" s="99"/>
      <c r="R88" s="197">
        <f>R89+R153+R186+R199</f>
        <v>0</v>
      </c>
      <c r="S88" s="99"/>
      <c r="T88" s="198">
        <f>T89+T153+T186+T199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72</v>
      </c>
      <c r="AU88" s="20" t="s">
        <v>115</v>
      </c>
      <c r="BK88" s="199">
        <f>BK89+BK153+BK186+BK199</f>
        <v>0</v>
      </c>
    </row>
    <row r="89" s="12" customFormat="1" ht="25.92" customHeight="1">
      <c r="A89" s="12"/>
      <c r="B89" s="200"/>
      <c r="C89" s="201"/>
      <c r="D89" s="202" t="s">
        <v>72</v>
      </c>
      <c r="E89" s="203" t="s">
        <v>1577</v>
      </c>
      <c r="F89" s="203" t="s">
        <v>1578</v>
      </c>
      <c r="G89" s="201"/>
      <c r="H89" s="201"/>
      <c r="I89" s="204"/>
      <c r="J89" s="205">
        <f>BK89</f>
        <v>0</v>
      </c>
      <c r="K89" s="201"/>
      <c r="L89" s="206"/>
      <c r="M89" s="207"/>
      <c r="N89" s="208"/>
      <c r="O89" s="208"/>
      <c r="P89" s="209">
        <f>P90</f>
        <v>0</v>
      </c>
      <c r="Q89" s="208"/>
      <c r="R89" s="209">
        <f>R90</f>
        <v>0</v>
      </c>
      <c r="S89" s="208"/>
      <c r="T89" s="210">
        <f>T90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11" t="s">
        <v>86</v>
      </c>
      <c r="AT89" s="212" t="s">
        <v>72</v>
      </c>
      <c r="AU89" s="212" t="s">
        <v>73</v>
      </c>
      <c r="AY89" s="211" t="s">
        <v>146</v>
      </c>
      <c r="BK89" s="213">
        <f>BK90</f>
        <v>0</v>
      </c>
    </row>
    <row r="90" s="12" customFormat="1" ht="22.8" customHeight="1">
      <c r="A90" s="12"/>
      <c r="B90" s="200"/>
      <c r="C90" s="201"/>
      <c r="D90" s="202" t="s">
        <v>72</v>
      </c>
      <c r="E90" s="214" t="s">
        <v>1592</v>
      </c>
      <c r="F90" s="214" t="s">
        <v>1593</v>
      </c>
      <c r="G90" s="201"/>
      <c r="H90" s="201"/>
      <c r="I90" s="204"/>
      <c r="J90" s="215">
        <f>BK90</f>
        <v>0</v>
      </c>
      <c r="K90" s="201"/>
      <c r="L90" s="206"/>
      <c r="M90" s="207"/>
      <c r="N90" s="208"/>
      <c r="O90" s="208"/>
      <c r="P90" s="209">
        <f>SUM(P91:P152)</f>
        <v>0</v>
      </c>
      <c r="Q90" s="208"/>
      <c r="R90" s="209">
        <f>SUM(R91:R152)</f>
        <v>0</v>
      </c>
      <c r="S90" s="208"/>
      <c r="T90" s="210">
        <f>SUM(T91:T152)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11" t="s">
        <v>86</v>
      </c>
      <c r="AT90" s="212" t="s">
        <v>72</v>
      </c>
      <c r="AU90" s="212" t="s">
        <v>80</v>
      </c>
      <c r="AY90" s="211" t="s">
        <v>146</v>
      </c>
      <c r="BK90" s="213">
        <f>SUM(BK91:BK152)</f>
        <v>0</v>
      </c>
    </row>
    <row r="91" s="2" customFormat="1" ht="37.8" customHeight="1">
      <c r="A91" s="41"/>
      <c r="B91" s="42"/>
      <c r="C91" s="216" t="s">
        <v>168</v>
      </c>
      <c r="D91" s="216" t="s">
        <v>148</v>
      </c>
      <c r="E91" s="217" t="s">
        <v>1764</v>
      </c>
      <c r="F91" s="218" t="s">
        <v>1765</v>
      </c>
      <c r="G91" s="219" t="s">
        <v>179</v>
      </c>
      <c r="H91" s="220">
        <v>20</v>
      </c>
      <c r="I91" s="221"/>
      <c r="J91" s="222">
        <f>ROUND(I91*H91,2)</f>
        <v>0</v>
      </c>
      <c r="K91" s="218" t="s">
        <v>152</v>
      </c>
      <c r="L91" s="47"/>
      <c r="M91" s="223" t="s">
        <v>19</v>
      </c>
      <c r="N91" s="224" t="s">
        <v>44</v>
      </c>
      <c r="O91" s="87"/>
      <c r="P91" s="225">
        <f>O91*H91</f>
        <v>0</v>
      </c>
      <c r="Q91" s="225">
        <v>0</v>
      </c>
      <c r="R91" s="225">
        <f>Q91*H91</f>
        <v>0</v>
      </c>
      <c r="S91" s="225">
        <v>0</v>
      </c>
      <c r="T91" s="226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27" t="s">
        <v>196</v>
      </c>
      <c r="AT91" s="227" t="s">
        <v>148</v>
      </c>
      <c r="AU91" s="227" t="s">
        <v>86</v>
      </c>
      <c r="AY91" s="20" t="s">
        <v>146</v>
      </c>
      <c r="BE91" s="228">
        <f>IF(N91="základní",J91,0)</f>
        <v>0</v>
      </c>
      <c r="BF91" s="228">
        <f>IF(N91="snížená",J91,0)</f>
        <v>0</v>
      </c>
      <c r="BG91" s="228">
        <f>IF(N91="zákl. přenesená",J91,0)</f>
        <v>0</v>
      </c>
      <c r="BH91" s="228">
        <f>IF(N91="sníž. přenesená",J91,0)</f>
        <v>0</v>
      </c>
      <c r="BI91" s="228">
        <f>IF(N91="nulová",J91,0)</f>
        <v>0</v>
      </c>
      <c r="BJ91" s="20" t="s">
        <v>80</v>
      </c>
      <c r="BK91" s="228">
        <f>ROUND(I91*H91,2)</f>
        <v>0</v>
      </c>
      <c r="BL91" s="20" t="s">
        <v>196</v>
      </c>
      <c r="BM91" s="227" t="s">
        <v>86</v>
      </c>
    </row>
    <row r="92" s="2" customFormat="1">
      <c r="A92" s="41"/>
      <c r="B92" s="42"/>
      <c r="C92" s="43"/>
      <c r="D92" s="229" t="s">
        <v>154</v>
      </c>
      <c r="E92" s="43"/>
      <c r="F92" s="230" t="s">
        <v>1765</v>
      </c>
      <c r="G92" s="43"/>
      <c r="H92" s="43"/>
      <c r="I92" s="231"/>
      <c r="J92" s="43"/>
      <c r="K92" s="43"/>
      <c r="L92" s="47"/>
      <c r="M92" s="232"/>
      <c r="N92" s="233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154</v>
      </c>
      <c r="AU92" s="20" t="s">
        <v>86</v>
      </c>
    </row>
    <row r="93" s="2" customFormat="1">
      <c r="A93" s="41"/>
      <c r="B93" s="42"/>
      <c r="C93" s="43"/>
      <c r="D93" s="234" t="s">
        <v>155</v>
      </c>
      <c r="E93" s="43"/>
      <c r="F93" s="235" t="s">
        <v>1766</v>
      </c>
      <c r="G93" s="43"/>
      <c r="H93" s="43"/>
      <c r="I93" s="231"/>
      <c r="J93" s="43"/>
      <c r="K93" s="43"/>
      <c r="L93" s="47"/>
      <c r="M93" s="232"/>
      <c r="N93" s="233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155</v>
      </c>
      <c r="AU93" s="20" t="s">
        <v>86</v>
      </c>
    </row>
    <row r="94" s="2" customFormat="1" ht="24.15" customHeight="1">
      <c r="A94" s="41"/>
      <c r="B94" s="42"/>
      <c r="C94" s="279" t="s">
        <v>187</v>
      </c>
      <c r="D94" s="279" t="s">
        <v>325</v>
      </c>
      <c r="E94" s="280" t="s">
        <v>1767</v>
      </c>
      <c r="F94" s="281" t="s">
        <v>1768</v>
      </c>
      <c r="G94" s="282" t="s">
        <v>179</v>
      </c>
      <c r="H94" s="283">
        <v>23</v>
      </c>
      <c r="I94" s="284"/>
      <c r="J94" s="285">
        <f>ROUND(I94*H94,2)</f>
        <v>0</v>
      </c>
      <c r="K94" s="281" t="s">
        <v>152</v>
      </c>
      <c r="L94" s="286"/>
      <c r="M94" s="287" t="s">
        <v>19</v>
      </c>
      <c r="N94" s="288" t="s">
        <v>44</v>
      </c>
      <c r="O94" s="87"/>
      <c r="P94" s="225">
        <f>O94*H94</f>
        <v>0</v>
      </c>
      <c r="Q94" s="225">
        <v>0</v>
      </c>
      <c r="R94" s="225">
        <f>Q94*H94</f>
        <v>0</v>
      </c>
      <c r="S94" s="225">
        <v>0</v>
      </c>
      <c r="T94" s="226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7" t="s">
        <v>260</v>
      </c>
      <c r="AT94" s="227" t="s">
        <v>325</v>
      </c>
      <c r="AU94" s="227" t="s">
        <v>86</v>
      </c>
      <c r="AY94" s="20" t="s">
        <v>146</v>
      </c>
      <c r="BE94" s="228">
        <f>IF(N94="základní",J94,0)</f>
        <v>0</v>
      </c>
      <c r="BF94" s="228">
        <f>IF(N94="snížená",J94,0)</f>
        <v>0</v>
      </c>
      <c r="BG94" s="228">
        <f>IF(N94="zákl. přenesená",J94,0)</f>
        <v>0</v>
      </c>
      <c r="BH94" s="228">
        <f>IF(N94="sníž. přenesená",J94,0)</f>
        <v>0</v>
      </c>
      <c r="BI94" s="228">
        <f>IF(N94="nulová",J94,0)</f>
        <v>0</v>
      </c>
      <c r="BJ94" s="20" t="s">
        <v>80</v>
      </c>
      <c r="BK94" s="228">
        <f>ROUND(I94*H94,2)</f>
        <v>0</v>
      </c>
      <c r="BL94" s="20" t="s">
        <v>196</v>
      </c>
      <c r="BM94" s="227" t="s">
        <v>153</v>
      </c>
    </row>
    <row r="95" s="2" customFormat="1">
      <c r="A95" s="41"/>
      <c r="B95" s="42"/>
      <c r="C95" s="43"/>
      <c r="D95" s="229" t="s">
        <v>154</v>
      </c>
      <c r="E95" s="43"/>
      <c r="F95" s="230" t="s">
        <v>1768</v>
      </c>
      <c r="G95" s="43"/>
      <c r="H95" s="43"/>
      <c r="I95" s="231"/>
      <c r="J95" s="43"/>
      <c r="K95" s="43"/>
      <c r="L95" s="47"/>
      <c r="M95" s="232"/>
      <c r="N95" s="233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154</v>
      </c>
      <c r="AU95" s="20" t="s">
        <v>86</v>
      </c>
    </row>
    <row r="96" s="13" customFormat="1">
      <c r="A96" s="13"/>
      <c r="B96" s="236"/>
      <c r="C96" s="237"/>
      <c r="D96" s="229" t="s">
        <v>157</v>
      </c>
      <c r="E96" s="238" t="s">
        <v>19</v>
      </c>
      <c r="F96" s="239" t="s">
        <v>1769</v>
      </c>
      <c r="G96" s="237"/>
      <c r="H96" s="240">
        <v>23</v>
      </c>
      <c r="I96" s="241"/>
      <c r="J96" s="237"/>
      <c r="K96" s="237"/>
      <c r="L96" s="242"/>
      <c r="M96" s="243"/>
      <c r="N96" s="244"/>
      <c r="O96" s="244"/>
      <c r="P96" s="244"/>
      <c r="Q96" s="244"/>
      <c r="R96" s="244"/>
      <c r="S96" s="244"/>
      <c r="T96" s="24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6" t="s">
        <v>157</v>
      </c>
      <c r="AU96" s="246" t="s">
        <v>86</v>
      </c>
      <c r="AV96" s="13" t="s">
        <v>86</v>
      </c>
      <c r="AW96" s="13" t="s">
        <v>33</v>
      </c>
      <c r="AX96" s="13" t="s">
        <v>73</v>
      </c>
      <c r="AY96" s="246" t="s">
        <v>146</v>
      </c>
    </row>
    <row r="97" s="15" customFormat="1">
      <c r="A97" s="15"/>
      <c r="B97" s="257"/>
      <c r="C97" s="258"/>
      <c r="D97" s="229" t="s">
        <v>157</v>
      </c>
      <c r="E97" s="259" t="s">
        <v>19</v>
      </c>
      <c r="F97" s="260" t="s">
        <v>161</v>
      </c>
      <c r="G97" s="258"/>
      <c r="H97" s="261">
        <v>23</v>
      </c>
      <c r="I97" s="262"/>
      <c r="J97" s="258"/>
      <c r="K97" s="258"/>
      <c r="L97" s="263"/>
      <c r="M97" s="264"/>
      <c r="N97" s="265"/>
      <c r="O97" s="265"/>
      <c r="P97" s="265"/>
      <c r="Q97" s="265"/>
      <c r="R97" s="265"/>
      <c r="S97" s="265"/>
      <c r="T97" s="266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67" t="s">
        <v>157</v>
      </c>
      <c r="AU97" s="267" t="s">
        <v>86</v>
      </c>
      <c r="AV97" s="15" t="s">
        <v>153</v>
      </c>
      <c r="AW97" s="15" t="s">
        <v>33</v>
      </c>
      <c r="AX97" s="15" t="s">
        <v>80</v>
      </c>
      <c r="AY97" s="267" t="s">
        <v>146</v>
      </c>
    </row>
    <row r="98" s="2" customFormat="1" ht="44.25" customHeight="1">
      <c r="A98" s="41"/>
      <c r="B98" s="42"/>
      <c r="C98" s="216" t="s">
        <v>173</v>
      </c>
      <c r="D98" s="216" t="s">
        <v>148</v>
      </c>
      <c r="E98" s="217" t="s">
        <v>1770</v>
      </c>
      <c r="F98" s="218" t="s">
        <v>1771</v>
      </c>
      <c r="G98" s="219" t="s">
        <v>179</v>
      </c>
      <c r="H98" s="220">
        <v>650</v>
      </c>
      <c r="I98" s="221"/>
      <c r="J98" s="222">
        <f>ROUND(I98*H98,2)</f>
        <v>0</v>
      </c>
      <c r="K98" s="218" t="s">
        <v>152</v>
      </c>
      <c r="L98" s="47"/>
      <c r="M98" s="223" t="s">
        <v>19</v>
      </c>
      <c r="N98" s="224" t="s">
        <v>44</v>
      </c>
      <c r="O98" s="87"/>
      <c r="P98" s="225">
        <f>O98*H98</f>
        <v>0</v>
      </c>
      <c r="Q98" s="225">
        <v>0</v>
      </c>
      <c r="R98" s="225">
        <f>Q98*H98</f>
        <v>0</v>
      </c>
      <c r="S98" s="225">
        <v>0</v>
      </c>
      <c r="T98" s="226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27" t="s">
        <v>196</v>
      </c>
      <c r="AT98" s="227" t="s">
        <v>148</v>
      </c>
      <c r="AU98" s="227" t="s">
        <v>86</v>
      </c>
      <c r="AY98" s="20" t="s">
        <v>146</v>
      </c>
      <c r="BE98" s="228">
        <f>IF(N98="základní",J98,0)</f>
        <v>0</v>
      </c>
      <c r="BF98" s="228">
        <f>IF(N98="snížená",J98,0)</f>
        <v>0</v>
      </c>
      <c r="BG98" s="228">
        <f>IF(N98="zákl. přenesená",J98,0)</f>
        <v>0</v>
      </c>
      <c r="BH98" s="228">
        <f>IF(N98="sníž. přenesená",J98,0)</f>
        <v>0</v>
      </c>
      <c r="BI98" s="228">
        <f>IF(N98="nulová",J98,0)</f>
        <v>0</v>
      </c>
      <c r="BJ98" s="20" t="s">
        <v>80</v>
      </c>
      <c r="BK98" s="228">
        <f>ROUND(I98*H98,2)</f>
        <v>0</v>
      </c>
      <c r="BL98" s="20" t="s">
        <v>196</v>
      </c>
      <c r="BM98" s="227" t="s">
        <v>168</v>
      </c>
    </row>
    <row r="99" s="2" customFormat="1">
      <c r="A99" s="41"/>
      <c r="B99" s="42"/>
      <c r="C99" s="43"/>
      <c r="D99" s="229" t="s">
        <v>154</v>
      </c>
      <c r="E99" s="43"/>
      <c r="F99" s="230" t="s">
        <v>1771</v>
      </c>
      <c r="G99" s="43"/>
      <c r="H99" s="43"/>
      <c r="I99" s="231"/>
      <c r="J99" s="43"/>
      <c r="K99" s="43"/>
      <c r="L99" s="47"/>
      <c r="M99" s="232"/>
      <c r="N99" s="233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154</v>
      </c>
      <c r="AU99" s="20" t="s">
        <v>86</v>
      </c>
    </row>
    <row r="100" s="2" customFormat="1">
      <c r="A100" s="41"/>
      <c r="B100" s="42"/>
      <c r="C100" s="43"/>
      <c r="D100" s="234" t="s">
        <v>155</v>
      </c>
      <c r="E100" s="43"/>
      <c r="F100" s="235" t="s">
        <v>1772</v>
      </c>
      <c r="G100" s="43"/>
      <c r="H100" s="43"/>
      <c r="I100" s="231"/>
      <c r="J100" s="43"/>
      <c r="K100" s="43"/>
      <c r="L100" s="47"/>
      <c r="M100" s="232"/>
      <c r="N100" s="233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155</v>
      </c>
      <c r="AU100" s="20" t="s">
        <v>86</v>
      </c>
    </row>
    <row r="101" s="2" customFormat="1" ht="24.15" customHeight="1">
      <c r="A101" s="41"/>
      <c r="B101" s="42"/>
      <c r="C101" s="279" t="s">
        <v>199</v>
      </c>
      <c r="D101" s="279" t="s">
        <v>325</v>
      </c>
      <c r="E101" s="280" t="s">
        <v>1773</v>
      </c>
      <c r="F101" s="281" t="s">
        <v>1774</v>
      </c>
      <c r="G101" s="282" t="s">
        <v>179</v>
      </c>
      <c r="H101" s="283">
        <v>747.5</v>
      </c>
      <c r="I101" s="284"/>
      <c r="J101" s="285">
        <f>ROUND(I101*H101,2)</f>
        <v>0</v>
      </c>
      <c r="K101" s="281" t="s">
        <v>152</v>
      </c>
      <c r="L101" s="286"/>
      <c r="M101" s="287" t="s">
        <v>19</v>
      </c>
      <c r="N101" s="288" t="s">
        <v>44</v>
      </c>
      <c r="O101" s="87"/>
      <c r="P101" s="225">
        <f>O101*H101</f>
        <v>0</v>
      </c>
      <c r="Q101" s="225">
        <v>0</v>
      </c>
      <c r="R101" s="225">
        <f>Q101*H101</f>
        <v>0</v>
      </c>
      <c r="S101" s="225">
        <v>0</v>
      </c>
      <c r="T101" s="226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7" t="s">
        <v>260</v>
      </c>
      <c r="AT101" s="227" t="s">
        <v>325</v>
      </c>
      <c r="AU101" s="227" t="s">
        <v>86</v>
      </c>
      <c r="AY101" s="20" t="s">
        <v>146</v>
      </c>
      <c r="BE101" s="228">
        <f>IF(N101="základní",J101,0)</f>
        <v>0</v>
      </c>
      <c r="BF101" s="228">
        <f>IF(N101="snížená",J101,0)</f>
        <v>0</v>
      </c>
      <c r="BG101" s="228">
        <f>IF(N101="zákl. přenesená",J101,0)</f>
        <v>0</v>
      </c>
      <c r="BH101" s="228">
        <f>IF(N101="sníž. přenesená",J101,0)</f>
        <v>0</v>
      </c>
      <c r="BI101" s="228">
        <f>IF(N101="nulová",J101,0)</f>
        <v>0</v>
      </c>
      <c r="BJ101" s="20" t="s">
        <v>80</v>
      </c>
      <c r="BK101" s="228">
        <f>ROUND(I101*H101,2)</f>
        <v>0</v>
      </c>
      <c r="BL101" s="20" t="s">
        <v>196</v>
      </c>
      <c r="BM101" s="227" t="s">
        <v>173</v>
      </c>
    </row>
    <row r="102" s="2" customFormat="1">
      <c r="A102" s="41"/>
      <c r="B102" s="42"/>
      <c r="C102" s="43"/>
      <c r="D102" s="229" t="s">
        <v>154</v>
      </c>
      <c r="E102" s="43"/>
      <c r="F102" s="230" t="s">
        <v>1774</v>
      </c>
      <c r="G102" s="43"/>
      <c r="H102" s="43"/>
      <c r="I102" s="231"/>
      <c r="J102" s="43"/>
      <c r="K102" s="43"/>
      <c r="L102" s="47"/>
      <c r="M102" s="232"/>
      <c r="N102" s="233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154</v>
      </c>
      <c r="AU102" s="20" t="s">
        <v>86</v>
      </c>
    </row>
    <row r="103" s="13" customFormat="1">
      <c r="A103" s="13"/>
      <c r="B103" s="236"/>
      <c r="C103" s="237"/>
      <c r="D103" s="229" t="s">
        <v>157</v>
      </c>
      <c r="E103" s="238" t="s">
        <v>19</v>
      </c>
      <c r="F103" s="239" t="s">
        <v>1775</v>
      </c>
      <c r="G103" s="237"/>
      <c r="H103" s="240">
        <v>747.5</v>
      </c>
      <c r="I103" s="241"/>
      <c r="J103" s="237"/>
      <c r="K103" s="237"/>
      <c r="L103" s="242"/>
      <c r="M103" s="243"/>
      <c r="N103" s="244"/>
      <c r="O103" s="244"/>
      <c r="P103" s="244"/>
      <c r="Q103" s="244"/>
      <c r="R103" s="244"/>
      <c r="S103" s="244"/>
      <c r="T103" s="24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6" t="s">
        <v>157</v>
      </c>
      <c r="AU103" s="246" t="s">
        <v>86</v>
      </c>
      <c r="AV103" s="13" t="s">
        <v>86</v>
      </c>
      <c r="AW103" s="13" t="s">
        <v>33</v>
      </c>
      <c r="AX103" s="13" t="s">
        <v>73</v>
      </c>
      <c r="AY103" s="246" t="s">
        <v>146</v>
      </c>
    </row>
    <row r="104" s="15" customFormat="1">
      <c r="A104" s="15"/>
      <c r="B104" s="257"/>
      <c r="C104" s="258"/>
      <c r="D104" s="229" t="s">
        <v>157</v>
      </c>
      <c r="E104" s="259" t="s">
        <v>19</v>
      </c>
      <c r="F104" s="260" t="s">
        <v>161</v>
      </c>
      <c r="G104" s="258"/>
      <c r="H104" s="261">
        <v>747.5</v>
      </c>
      <c r="I104" s="262"/>
      <c r="J104" s="258"/>
      <c r="K104" s="258"/>
      <c r="L104" s="263"/>
      <c r="M104" s="264"/>
      <c r="N104" s="265"/>
      <c r="O104" s="265"/>
      <c r="P104" s="265"/>
      <c r="Q104" s="265"/>
      <c r="R104" s="265"/>
      <c r="S104" s="265"/>
      <c r="T104" s="266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67" t="s">
        <v>157</v>
      </c>
      <c r="AU104" s="267" t="s">
        <v>86</v>
      </c>
      <c r="AV104" s="15" t="s">
        <v>153</v>
      </c>
      <c r="AW104" s="15" t="s">
        <v>33</v>
      </c>
      <c r="AX104" s="15" t="s">
        <v>80</v>
      </c>
      <c r="AY104" s="267" t="s">
        <v>146</v>
      </c>
    </row>
    <row r="105" s="2" customFormat="1" ht="37.8" customHeight="1">
      <c r="A105" s="41"/>
      <c r="B105" s="42"/>
      <c r="C105" s="216" t="s">
        <v>180</v>
      </c>
      <c r="D105" s="216" t="s">
        <v>148</v>
      </c>
      <c r="E105" s="217" t="s">
        <v>1776</v>
      </c>
      <c r="F105" s="218" t="s">
        <v>1777</v>
      </c>
      <c r="G105" s="219" t="s">
        <v>496</v>
      </c>
      <c r="H105" s="220">
        <v>2</v>
      </c>
      <c r="I105" s="221"/>
      <c r="J105" s="222">
        <f>ROUND(I105*H105,2)</f>
        <v>0</v>
      </c>
      <c r="K105" s="218" t="s">
        <v>152</v>
      </c>
      <c r="L105" s="47"/>
      <c r="M105" s="223" t="s">
        <v>19</v>
      </c>
      <c r="N105" s="224" t="s">
        <v>44</v>
      </c>
      <c r="O105" s="87"/>
      <c r="P105" s="225">
        <f>O105*H105</f>
        <v>0</v>
      </c>
      <c r="Q105" s="225">
        <v>0</v>
      </c>
      <c r="R105" s="225">
        <f>Q105*H105</f>
        <v>0</v>
      </c>
      <c r="S105" s="225">
        <v>0</v>
      </c>
      <c r="T105" s="226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7" t="s">
        <v>196</v>
      </c>
      <c r="AT105" s="227" t="s">
        <v>148</v>
      </c>
      <c r="AU105" s="227" t="s">
        <v>86</v>
      </c>
      <c r="AY105" s="20" t="s">
        <v>146</v>
      </c>
      <c r="BE105" s="228">
        <f>IF(N105="základní",J105,0)</f>
        <v>0</v>
      </c>
      <c r="BF105" s="228">
        <f>IF(N105="snížená",J105,0)</f>
        <v>0</v>
      </c>
      <c r="BG105" s="228">
        <f>IF(N105="zákl. přenesená",J105,0)</f>
        <v>0</v>
      </c>
      <c r="BH105" s="228">
        <f>IF(N105="sníž. přenesená",J105,0)</f>
        <v>0</v>
      </c>
      <c r="BI105" s="228">
        <f>IF(N105="nulová",J105,0)</f>
        <v>0</v>
      </c>
      <c r="BJ105" s="20" t="s">
        <v>80</v>
      </c>
      <c r="BK105" s="228">
        <f>ROUND(I105*H105,2)</f>
        <v>0</v>
      </c>
      <c r="BL105" s="20" t="s">
        <v>196</v>
      </c>
      <c r="BM105" s="227" t="s">
        <v>180</v>
      </c>
    </row>
    <row r="106" s="2" customFormat="1">
      <c r="A106" s="41"/>
      <c r="B106" s="42"/>
      <c r="C106" s="43"/>
      <c r="D106" s="229" t="s">
        <v>154</v>
      </c>
      <c r="E106" s="43"/>
      <c r="F106" s="230" t="s">
        <v>1777</v>
      </c>
      <c r="G106" s="43"/>
      <c r="H106" s="43"/>
      <c r="I106" s="231"/>
      <c r="J106" s="43"/>
      <c r="K106" s="43"/>
      <c r="L106" s="47"/>
      <c r="M106" s="232"/>
      <c r="N106" s="233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154</v>
      </c>
      <c r="AU106" s="20" t="s">
        <v>86</v>
      </c>
    </row>
    <row r="107" s="2" customFormat="1">
      <c r="A107" s="41"/>
      <c r="B107" s="42"/>
      <c r="C107" s="43"/>
      <c r="D107" s="234" t="s">
        <v>155</v>
      </c>
      <c r="E107" s="43"/>
      <c r="F107" s="235" t="s">
        <v>1778</v>
      </c>
      <c r="G107" s="43"/>
      <c r="H107" s="43"/>
      <c r="I107" s="231"/>
      <c r="J107" s="43"/>
      <c r="K107" s="43"/>
      <c r="L107" s="47"/>
      <c r="M107" s="232"/>
      <c r="N107" s="233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155</v>
      </c>
      <c r="AU107" s="20" t="s">
        <v>86</v>
      </c>
    </row>
    <row r="108" s="2" customFormat="1" ht="37.8" customHeight="1">
      <c r="A108" s="41"/>
      <c r="B108" s="42"/>
      <c r="C108" s="216" t="s">
        <v>216</v>
      </c>
      <c r="D108" s="216" t="s">
        <v>148</v>
      </c>
      <c r="E108" s="217" t="s">
        <v>1779</v>
      </c>
      <c r="F108" s="218" t="s">
        <v>1780</v>
      </c>
      <c r="G108" s="219" t="s">
        <v>496</v>
      </c>
      <c r="H108" s="220">
        <v>2</v>
      </c>
      <c r="I108" s="221"/>
      <c r="J108" s="222">
        <f>ROUND(I108*H108,2)</f>
        <v>0</v>
      </c>
      <c r="K108" s="218" t="s">
        <v>152</v>
      </c>
      <c r="L108" s="47"/>
      <c r="M108" s="223" t="s">
        <v>19</v>
      </c>
      <c r="N108" s="224" t="s">
        <v>44</v>
      </c>
      <c r="O108" s="87"/>
      <c r="P108" s="225">
        <f>O108*H108</f>
        <v>0</v>
      </c>
      <c r="Q108" s="225">
        <v>0</v>
      </c>
      <c r="R108" s="225">
        <f>Q108*H108</f>
        <v>0</v>
      </c>
      <c r="S108" s="225">
        <v>0</v>
      </c>
      <c r="T108" s="226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7" t="s">
        <v>196</v>
      </c>
      <c r="AT108" s="227" t="s">
        <v>148</v>
      </c>
      <c r="AU108" s="227" t="s">
        <v>86</v>
      </c>
      <c r="AY108" s="20" t="s">
        <v>146</v>
      </c>
      <c r="BE108" s="228">
        <f>IF(N108="základní",J108,0)</f>
        <v>0</v>
      </c>
      <c r="BF108" s="228">
        <f>IF(N108="snížená",J108,0)</f>
        <v>0</v>
      </c>
      <c r="BG108" s="228">
        <f>IF(N108="zákl. přenesená",J108,0)</f>
        <v>0</v>
      </c>
      <c r="BH108" s="228">
        <f>IF(N108="sníž. přenesená",J108,0)</f>
        <v>0</v>
      </c>
      <c r="BI108" s="228">
        <f>IF(N108="nulová",J108,0)</f>
        <v>0</v>
      </c>
      <c r="BJ108" s="20" t="s">
        <v>80</v>
      </c>
      <c r="BK108" s="228">
        <f>ROUND(I108*H108,2)</f>
        <v>0</v>
      </c>
      <c r="BL108" s="20" t="s">
        <v>196</v>
      </c>
      <c r="BM108" s="227" t="s">
        <v>8</v>
      </c>
    </row>
    <row r="109" s="2" customFormat="1">
      <c r="A109" s="41"/>
      <c r="B109" s="42"/>
      <c r="C109" s="43"/>
      <c r="D109" s="229" t="s">
        <v>154</v>
      </c>
      <c r="E109" s="43"/>
      <c r="F109" s="230" t="s">
        <v>1780</v>
      </c>
      <c r="G109" s="43"/>
      <c r="H109" s="43"/>
      <c r="I109" s="231"/>
      <c r="J109" s="43"/>
      <c r="K109" s="43"/>
      <c r="L109" s="47"/>
      <c r="M109" s="232"/>
      <c r="N109" s="233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154</v>
      </c>
      <c r="AU109" s="20" t="s">
        <v>86</v>
      </c>
    </row>
    <row r="110" s="2" customFormat="1">
      <c r="A110" s="41"/>
      <c r="B110" s="42"/>
      <c r="C110" s="43"/>
      <c r="D110" s="234" t="s">
        <v>155</v>
      </c>
      <c r="E110" s="43"/>
      <c r="F110" s="235" t="s">
        <v>1781</v>
      </c>
      <c r="G110" s="43"/>
      <c r="H110" s="43"/>
      <c r="I110" s="231"/>
      <c r="J110" s="43"/>
      <c r="K110" s="43"/>
      <c r="L110" s="47"/>
      <c r="M110" s="232"/>
      <c r="N110" s="233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155</v>
      </c>
      <c r="AU110" s="20" t="s">
        <v>86</v>
      </c>
    </row>
    <row r="111" s="2" customFormat="1" ht="33" customHeight="1">
      <c r="A111" s="41"/>
      <c r="B111" s="42"/>
      <c r="C111" s="216" t="s">
        <v>80</v>
      </c>
      <c r="D111" s="216" t="s">
        <v>148</v>
      </c>
      <c r="E111" s="217" t="s">
        <v>1782</v>
      </c>
      <c r="F111" s="218" t="s">
        <v>1783</v>
      </c>
      <c r="G111" s="219" t="s">
        <v>496</v>
      </c>
      <c r="H111" s="220">
        <v>1</v>
      </c>
      <c r="I111" s="221"/>
      <c r="J111" s="222">
        <f>ROUND(I111*H111,2)</f>
        <v>0</v>
      </c>
      <c r="K111" s="218" t="s">
        <v>152</v>
      </c>
      <c r="L111" s="47"/>
      <c r="M111" s="223" t="s">
        <v>19</v>
      </c>
      <c r="N111" s="224" t="s">
        <v>44</v>
      </c>
      <c r="O111" s="87"/>
      <c r="P111" s="225">
        <f>O111*H111</f>
        <v>0</v>
      </c>
      <c r="Q111" s="225">
        <v>0</v>
      </c>
      <c r="R111" s="225">
        <f>Q111*H111</f>
        <v>0</v>
      </c>
      <c r="S111" s="225">
        <v>0</v>
      </c>
      <c r="T111" s="226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7" t="s">
        <v>196</v>
      </c>
      <c r="AT111" s="227" t="s">
        <v>148</v>
      </c>
      <c r="AU111" s="227" t="s">
        <v>86</v>
      </c>
      <c r="AY111" s="20" t="s">
        <v>146</v>
      </c>
      <c r="BE111" s="228">
        <f>IF(N111="základní",J111,0)</f>
        <v>0</v>
      </c>
      <c r="BF111" s="228">
        <f>IF(N111="snížená",J111,0)</f>
        <v>0</v>
      </c>
      <c r="BG111" s="228">
        <f>IF(N111="zákl. přenesená",J111,0)</f>
        <v>0</v>
      </c>
      <c r="BH111" s="228">
        <f>IF(N111="sníž. přenesená",J111,0)</f>
        <v>0</v>
      </c>
      <c r="BI111" s="228">
        <f>IF(N111="nulová",J111,0)</f>
        <v>0</v>
      </c>
      <c r="BJ111" s="20" t="s">
        <v>80</v>
      </c>
      <c r="BK111" s="228">
        <f>ROUND(I111*H111,2)</f>
        <v>0</v>
      </c>
      <c r="BL111" s="20" t="s">
        <v>196</v>
      </c>
      <c r="BM111" s="227" t="s">
        <v>190</v>
      </c>
    </row>
    <row r="112" s="2" customFormat="1">
      <c r="A112" s="41"/>
      <c r="B112" s="42"/>
      <c r="C112" s="43"/>
      <c r="D112" s="229" t="s">
        <v>154</v>
      </c>
      <c r="E112" s="43"/>
      <c r="F112" s="230" t="s">
        <v>1783</v>
      </c>
      <c r="G112" s="43"/>
      <c r="H112" s="43"/>
      <c r="I112" s="231"/>
      <c r="J112" s="43"/>
      <c r="K112" s="43"/>
      <c r="L112" s="47"/>
      <c r="M112" s="232"/>
      <c r="N112" s="233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154</v>
      </c>
      <c r="AU112" s="20" t="s">
        <v>86</v>
      </c>
    </row>
    <row r="113" s="2" customFormat="1">
      <c r="A113" s="41"/>
      <c r="B113" s="42"/>
      <c r="C113" s="43"/>
      <c r="D113" s="234" t="s">
        <v>155</v>
      </c>
      <c r="E113" s="43"/>
      <c r="F113" s="235" t="s">
        <v>1784</v>
      </c>
      <c r="G113" s="43"/>
      <c r="H113" s="43"/>
      <c r="I113" s="231"/>
      <c r="J113" s="43"/>
      <c r="K113" s="43"/>
      <c r="L113" s="47"/>
      <c r="M113" s="232"/>
      <c r="N113" s="233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155</v>
      </c>
      <c r="AU113" s="20" t="s">
        <v>86</v>
      </c>
    </row>
    <row r="114" s="2" customFormat="1" ht="66.75" customHeight="1">
      <c r="A114" s="41"/>
      <c r="B114" s="42"/>
      <c r="C114" s="279" t="s">
        <v>86</v>
      </c>
      <c r="D114" s="279" t="s">
        <v>325</v>
      </c>
      <c r="E114" s="280" t="s">
        <v>1681</v>
      </c>
      <c r="F114" s="281" t="s">
        <v>1785</v>
      </c>
      <c r="G114" s="282" t="s">
        <v>1786</v>
      </c>
      <c r="H114" s="283">
        <v>1</v>
      </c>
      <c r="I114" s="284"/>
      <c r="J114" s="285">
        <f>ROUND(I114*H114,2)</f>
        <v>0</v>
      </c>
      <c r="K114" s="281" t="s">
        <v>19</v>
      </c>
      <c r="L114" s="286"/>
      <c r="M114" s="287" t="s">
        <v>19</v>
      </c>
      <c r="N114" s="288" t="s">
        <v>44</v>
      </c>
      <c r="O114" s="87"/>
      <c r="P114" s="225">
        <f>O114*H114</f>
        <v>0</v>
      </c>
      <c r="Q114" s="225">
        <v>0</v>
      </c>
      <c r="R114" s="225">
        <f>Q114*H114</f>
        <v>0</v>
      </c>
      <c r="S114" s="225">
        <v>0</v>
      </c>
      <c r="T114" s="226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7" t="s">
        <v>260</v>
      </c>
      <c r="AT114" s="227" t="s">
        <v>325</v>
      </c>
      <c r="AU114" s="227" t="s">
        <v>86</v>
      </c>
      <c r="AY114" s="20" t="s">
        <v>146</v>
      </c>
      <c r="BE114" s="228">
        <f>IF(N114="základní",J114,0)</f>
        <v>0</v>
      </c>
      <c r="BF114" s="228">
        <f>IF(N114="snížená",J114,0)</f>
        <v>0</v>
      </c>
      <c r="BG114" s="228">
        <f>IF(N114="zákl. přenesená",J114,0)</f>
        <v>0</v>
      </c>
      <c r="BH114" s="228">
        <f>IF(N114="sníž. přenesená",J114,0)</f>
        <v>0</v>
      </c>
      <c r="BI114" s="228">
        <f>IF(N114="nulová",J114,0)</f>
        <v>0</v>
      </c>
      <c r="BJ114" s="20" t="s">
        <v>80</v>
      </c>
      <c r="BK114" s="228">
        <f>ROUND(I114*H114,2)</f>
        <v>0</v>
      </c>
      <c r="BL114" s="20" t="s">
        <v>196</v>
      </c>
      <c r="BM114" s="227" t="s">
        <v>196</v>
      </c>
    </row>
    <row r="115" s="2" customFormat="1">
      <c r="A115" s="41"/>
      <c r="B115" s="42"/>
      <c r="C115" s="43"/>
      <c r="D115" s="229" t="s">
        <v>154</v>
      </c>
      <c r="E115" s="43"/>
      <c r="F115" s="230" t="s">
        <v>1787</v>
      </c>
      <c r="G115" s="43"/>
      <c r="H115" s="43"/>
      <c r="I115" s="231"/>
      <c r="J115" s="43"/>
      <c r="K115" s="43"/>
      <c r="L115" s="47"/>
      <c r="M115" s="232"/>
      <c r="N115" s="233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154</v>
      </c>
      <c r="AU115" s="20" t="s">
        <v>86</v>
      </c>
    </row>
    <row r="116" s="2" customFormat="1" ht="21.75" customHeight="1">
      <c r="A116" s="41"/>
      <c r="B116" s="42"/>
      <c r="C116" s="279" t="s">
        <v>93</v>
      </c>
      <c r="D116" s="279" t="s">
        <v>325</v>
      </c>
      <c r="E116" s="280" t="s">
        <v>1646</v>
      </c>
      <c r="F116" s="281" t="s">
        <v>1788</v>
      </c>
      <c r="G116" s="282" t="s">
        <v>1786</v>
      </c>
      <c r="H116" s="283">
        <v>1</v>
      </c>
      <c r="I116" s="284"/>
      <c r="J116" s="285">
        <f>ROUND(I116*H116,2)</f>
        <v>0</v>
      </c>
      <c r="K116" s="281" t="s">
        <v>19</v>
      </c>
      <c r="L116" s="286"/>
      <c r="M116" s="287" t="s">
        <v>19</v>
      </c>
      <c r="N116" s="288" t="s">
        <v>44</v>
      </c>
      <c r="O116" s="87"/>
      <c r="P116" s="225">
        <f>O116*H116</f>
        <v>0</v>
      </c>
      <c r="Q116" s="225">
        <v>0</v>
      </c>
      <c r="R116" s="225">
        <f>Q116*H116</f>
        <v>0</v>
      </c>
      <c r="S116" s="225">
        <v>0</v>
      </c>
      <c r="T116" s="226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7" t="s">
        <v>260</v>
      </c>
      <c r="AT116" s="227" t="s">
        <v>325</v>
      </c>
      <c r="AU116" s="227" t="s">
        <v>86</v>
      </c>
      <c r="AY116" s="20" t="s">
        <v>146</v>
      </c>
      <c r="BE116" s="228">
        <f>IF(N116="základní",J116,0)</f>
        <v>0</v>
      </c>
      <c r="BF116" s="228">
        <f>IF(N116="snížená",J116,0)</f>
        <v>0</v>
      </c>
      <c r="BG116" s="228">
        <f>IF(N116="zákl. přenesená",J116,0)</f>
        <v>0</v>
      </c>
      <c r="BH116" s="228">
        <f>IF(N116="sníž. přenesená",J116,0)</f>
        <v>0</v>
      </c>
      <c r="BI116" s="228">
        <f>IF(N116="nulová",J116,0)</f>
        <v>0</v>
      </c>
      <c r="BJ116" s="20" t="s">
        <v>80</v>
      </c>
      <c r="BK116" s="228">
        <f>ROUND(I116*H116,2)</f>
        <v>0</v>
      </c>
      <c r="BL116" s="20" t="s">
        <v>196</v>
      </c>
      <c r="BM116" s="227" t="s">
        <v>202</v>
      </c>
    </row>
    <row r="117" s="2" customFormat="1">
      <c r="A117" s="41"/>
      <c r="B117" s="42"/>
      <c r="C117" s="43"/>
      <c r="D117" s="229" t="s">
        <v>154</v>
      </c>
      <c r="E117" s="43"/>
      <c r="F117" s="230" t="s">
        <v>1788</v>
      </c>
      <c r="G117" s="43"/>
      <c r="H117" s="43"/>
      <c r="I117" s="231"/>
      <c r="J117" s="43"/>
      <c r="K117" s="43"/>
      <c r="L117" s="47"/>
      <c r="M117" s="232"/>
      <c r="N117" s="233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154</v>
      </c>
      <c r="AU117" s="20" t="s">
        <v>86</v>
      </c>
    </row>
    <row r="118" s="2" customFormat="1" ht="24.15" customHeight="1">
      <c r="A118" s="41"/>
      <c r="B118" s="42"/>
      <c r="C118" s="216" t="s">
        <v>153</v>
      </c>
      <c r="D118" s="216" t="s">
        <v>148</v>
      </c>
      <c r="E118" s="217" t="s">
        <v>1789</v>
      </c>
      <c r="F118" s="218" t="s">
        <v>1790</v>
      </c>
      <c r="G118" s="219" t="s">
        <v>496</v>
      </c>
      <c r="H118" s="220">
        <v>1</v>
      </c>
      <c r="I118" s="221"/>
      <c r="J118" s="222">
        <f>ROUND(I118*H118,2)</f>
        <v>0</v>
      </c>
      <c r="K118" s="218" t="s">
        <v>152</v>
      </c>
      <c r="L118" s="47"/>
      <c r="M118" s="223" t="s">
        <v>19</v>
      </c>
      <c r="N118" s="224" t="s">
        <v>44</v>
      </c>
      <c r="O118" s="87"/>
      <c r="P118" s="225">
        <f>O118*H118</f>
        <v>0</v>
      </c>
      <c r="Q118" s="225">
        <v>0</v>
      </c>
      <c r="R118" s="225">
        <f>Q118*H118</f>
        <v>0</v>
      </c>
      <c r="S118" s="225">
        <v>0</v>
      </c>
      <c r="T118" s="226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27" t="s">
        <v>196</v>
      </c>
      <c r="AT118" s="227" t="s">
        <v>148</v>
      </c>
      <c r="AU118" s="227" t="s">
        <v>86</v>
      </c>
      <c r="AY118" s="20" t="s">
        <v>146</v>
      </c>
      <c r="BE118" s="228">
        <f>IF(N118="základní",J118,0)</f>
        <v>0</v>
      </c>
      <c r="BF118" s="228">
        <f>IF(N118="snížená",J118,0)</f>
        <v>0</v>
      </c>
      <c r="BG118" s="228">
        <f>IF(N118="zákl. přenesená",J118,0)</f>
        <v>0</v>
      </c>
      <c r="BH118" s="228">
        <f>IF(N118="sníž. přenesená",J118,0)</f>
        <v>0</v>
      </c>
      <c r="BI118" s="228">
        <f>IF(N118="nulová",J118,0)</f>
        <v>0</v>
      </c>
      <c r="BJ118" s="20" t="s">
        <v>80</v>
      </c>
      <c r="BK118" s="228">
        <f>ROUND(I118*H118,2)</f>
        <v>0</v>
      </c>
      <c r="BL118" s="20" t="s">
        <v>196</v>
      </c>
      <c r="BM118" s="227" t="s">
        <v>210</v>
      </c>
    </row>
    <row r="119" s="2" customFormat="1">
      <c r="A119" s="41"/>
      <c r="B119" s="42"/>
      <c r="C119" s="43"/>
      <c r="D119" s="229" t="s">
        <v>154</v>
      </c>
      <c r="E119" s="43"/>
      <c r="F119" s="230" t="s">
        <v>1790</v>
      </c>
      <c r="G119" s="43"/>
      <c r="H119" s="43"/>
      <c r="I119" s="231"/>
      <c r="J119" s="43"/>
      <c r="K119" s="43"/>
      <c r="L119" s="47"/>
      <c r="M119" s="232"/>
      <c r="N119" s="233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154</v>
      </c>
      <c r="AU119" s="20" t="s">
        <v>86</v>
      </c>
    </row>
    <row r="120" s="2" customFormat="1">
      <c r="A120" s="41"/>
      <c r="B120" s="42"/>
      <c r="C120" s="43"/>
      <c r="D120" s="234" t="s">
        <v>155</v>
      </c>
      <c r="E120" s="43"/>
      <c r="F120" s="235" t="s">
        <v>1791</v>
      </c>
      <c r="G120" s="43"/>
      <c r="H120" s="43"/>
      <c r="I120" s="231"/>
      <c r="J120" s="43"/>
      <c r="K120" s="43"/>
      <c r="L120" s="47"/>
      <c r="M120" s="232"/>
      <c r="N120" s="233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155</v>
      </c>
      <c r="AU120" s="20" t="s">
        <v>86</v>
      </c>
    </row>
    <row r="121" s="2" customFormat="1" ht="16.5" customHeight="1">
      <c r="A121" s="41"/>
      <c r="B121" s="42"/>
      <c r="C121" s="279" t="s">
        <v>294</v>
      </c>
      <c r="D121" s="279" t="s">
        <v>325</v>
      </c>
      <c r="E121" s="280" t="s">
        <v>1792</v>
      </c>
      <c r="F121" s="281" t="s">
        <v>1793</v>
      </c>
      <c r="G121" s="282" t="s">
        <v>496</v>
      </c>
      <c r="H121" s="283">
        <v>3</v>
      </c>
      <c r="I121" s="284"/>
      <c r="J121" s="285">
        <f>ROUND(I121*H121,2)</f>
        <v>0</v>
      </c>
      <c r="K121" s="281" t="s">
        <v>19</v>
      </c>
      <c r="L121" s="286"/>
      <c r="M121" s="287" t="s">
        <v>19</v>
      </c>
      <c r="N121" s="288" t="s">
        <v>44</v>
      </c>
      <c r="O121" s="87"/>
      <c r="P121" s="225">
        <f>O121*H121</f>
        <v>0</v>
      </c>
      <c r="Q121" s="225">
        <v>0</v>
      </c>
      <c r="R121" s="225">
        <f>Q121*H121</f>
        <v>0</v>
      </c>
      <c r="S121" s="225">
        <v>0</v>
      </c>
      <c r="T121" s="226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27" t="s">
        <v>260</v>
      </c>
      <c r="AT121" s="227" t="s">
        <v>325</v>
      </c>
      <c r="AU121" s="227" t="s">
        <v>86</v>
      </c>
      <c r="AY121" s="20" t="s">
        <v>146</v>
      </c>
      <c r="BE121" s="228">
        <f>IF(N121="základní",J121,0)</f>
        <v>0</v>
      </c>
      <c r="BF121" s="228">
        <f>IF(N121="snížená",J121,0)</f>
        <v>0</v>
      </c>
      <c r="BG121" s="228">
        <f>IF(N121="zákl. přenesená",J121,0)</f>
        <v>0</v>
      </c>
      <c r="BH121" s="228">
        <f>IF(N121="sníž. přenesená",J121,0)</f>
        <v>0</v>
      </c>
      <c r="BI121" s="228">
        <f>IF(N121="nulová",J121,0)</f>
        <v>0</v>
      </c>
      <c r="BJ121" s="20" t="s">
        <v>80</v>
      </c>
      <c r="BK121" s="228">
        <f>ROUND(I121*H121,2)</f>
        <v>0</v>
      </c>
      <c r="BL121" s="20" t="s">
        <v>196</v>
      </c>
      <c r="BM121" s="227" t="s">
        <v>219</v>
      </c>
    </row>
    <row r="122" s="2" customFormat="1">
      <c r="A122" s="41"/>
      <c r="B122" s="42"/>
      <c r="C122" s="43"/>
      <c r="D122" s="229" t="s">
        <v>154</v>
      </c>
      <c r="E122" s="43"/>
      <c r="F122" s="230" t="s">
        <v>1793</v>
      </c>
      <c r="G122" s="43"/>
      <c r="H122" s="43"/>
      <c r="I122" s="231"/>
      <c r="J122" s="43"/>
      <c r="K122" s="43"/>
      <c r="L122" s="47"/>
      <c r="M122" s="232"/>
      <c r="N122" s="233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154</v>
      </c>
      <c r="AU122" s="20" t="s">
        <v>86</v>
      </c>
    </row>
    <row r="123" s="2" customFormat="1" ht="24.15" customHeight="1">
      <c r="A123" s="41"/>
      <c r="B123" s="42"/>
      <c r="C123" s="279" t="s">
        <v>176</v>
      </c>
      <c r="D123" s="279" t="s">
        <v>325</v>
      </c>
      <c r="E123" s="280" t="s">
        <v>1794</v>
      </c>
      <c r="F123" s="281" t="s">
        <v>1795</v>
      </c>
      <c r="G123" s="282" t="s">
        <v>496</v>
      </c>
      <c r="H123" s="283">
        <v>1</v>
      </c>
      <c r="I123" s="284"/>
      <c r="J123" s="285">
        <f>ROUND(I123*H123,2)</f>
        <v>0</v>
      </c>
      <c r="K123" s="281" t="s">
        <v>152</v>
      </c>
      <c r="L123" s="286"/>
      <c r="M123" s="287" t="s">
        <v>19</v>
      </c>
      <c r="N123" s="288" t="s">
        <v>44</v>
      </c>
      <c r="O123" s="87"/>
      <c r="P123" s="225">
        <f>O123*H123</f>
        <v>0</v>
      </c>
      <c r="Q123" s="225">
        <v>0</v>
      </c>
      <c r="R123" s="225">
        <f>Q123*H123</f>
        <v>0</v>
      </c>
      <c r="S123" s="225">
        <v>0</v>
      </c>
      <c r="T123" s="226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7" t="s">
        <v>260</v>
      </c>
      <c r="AT123" s="227" t="s">
        <v>325</v>
      </c>
      <c r="AU123" s="227" t="s">
        <v>86</v>
      </c>
      <c r="AY123" s="20" t="s">
        <v>146</v>
      </c>
      <c r="BE123" s="228">
        <f>IF(N123="základní",J123,0)</f>
        <v>0</v>
      </c>
      <c r="BF123" s="228">
        <f>IF(N123="snížená",J123,0)</f>
        <v>0</v>
      </c>
      <c r="BG123" s="228">
        <f>IF(N123="zákl. přenesená",J123,0)</f>
        <v>0</v>
      </c>
      <c r="BH123" s="228">
        <f>IF(N123="sníž. přenesená",J123,0)</f>
        <v>0</v>
      </c>
      <c r="BI123" s="228">
        <f>IF(N123="nulová",J123,0)</f>
        <v>0</v>
      </c>
      <c r="BJ123" s="20" t="s">
        <v>80</v>
      </c>
      <c r="BK123" s="228">
        <f>ROUND(I123*H123,2)</f>
        <v>0</v>
      </c>
      <c r="BL123" s="20" t="s">
        <v>196</v>
      </c>
      <c r="BM123" s="227" t="s">
        <v>226</v>
      </c>
    </row>
    <row r="124" s="2" customFormat="1">
      <c r="A124" s="41"/>
      <c r="B124" s="42"/>
      <c r="C124" s="43"/>
      <c r="D124" s="229" t="s">
        <v>154</v>
      </c>
      <c r="E124" s="43"/>
      <c r="F124" s="230" t="s">
        <v>1795</v>
      </c>
      <c r="G124" s="43"/>
      <c r="H124" s="43"/>
      <c r="I124" s="231"/>
      <c r="J124" s="43"/>
      <c r="K124" s="43"/>
      <c r="L124" s="47"/>
      <c r="M124" s="232"/>
      <c r="N124" s="233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154</v>
      </c>
      <c r="AU124" s="20" t="s">
        <v>86</v>
      </c>
    </row>
    <row r="125" s="2" customFormat="1" ht="49.05" customHeight="1">
      <c r="A125" s="41"/>
      <c r="B125" s="42"/>
      <c r="C125" s="216" t="s">
        <v>8</v>
      </c>
      <c r="D125" s="216" t="s">
        <v>148</v>
      </c>
      <c r="E125" s="217" t="s">
        <v>1796</v>
      </c>
      <c r="F125" s="218" t="s">
        <v>1797</v>
      </c>
      <c r="G125" s="219" t="s">
        <v>179</v>
      </c>
      <c r="H125" s="220">
        <v>100</v>
      </c>
      <c r="I125" s="221"/>
      <c r="J125" s="222">
        <f>ROUND(I125*H125,2)</f>
        <v>0</v>
      </c>
      <c r="K125" s="218" t="s">
        <v>152</v>
      </c>
      <c r="L125" s="47"/>
      <c r="M125" s="223" t="s">
        <v>19</v>
      </c>
      <c r="N125" s="224" t="s">
        <v>44</v>
      </c>
      <c r="O125" s="87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7" t="s">
        <v>196</v>
      </c>
      <c r="AT125" s="227" t="s">
        <v>148</v>
      </c>
      <c r="AU125" s="227" t="s">
        <v>86</v>
      </c>
      <c r="AY125" s="20" t="s">
        <v>146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20" t="s">
        <v>80</v>
      </c>
      <c r="BK125" s="228">
        <f>ROUND(I125*H125,2)</f>
        <v>0</v>
      </c>
      <c r="BL125" s="20" t="s">
        <v>196</v>
      </c>
      <c r="BM125" s="227" t="s">
        <v>234</v>
      </c>
    </row>
    <row r="126" s="2" customFormat="1">
      <c r="A126" s="41"/>
      <c r="B126" s="42"/>
      <c r="C126" s="43"/>
      <c r="D126" s="229" t="s">
        <v>154</v>
      </c>
      <c r="E126" s="43"/>
      <c r="F126" s="230" t="s">
        <v>1797</v>
      </c>
      <c r="G126" s="43"/>
      <c r="H126" s="43"/>
      <c r="I126" s="231"/>
      <c r="J126" s="43"/>
      <c r="K126" s="43"/>
      <c r="L126" s="47"/>
      <c r="M126" s="232"/>
      <c r="N126" s="233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154</v>
      </c>
      <c r="AU126" s="20" t="s">
        <v>86</v>
      </c>
    </row>
    <row r="127" s="2" customFormat="1">
      <c r="A127" s="41"/>
      <c r="B127" s="42"/>
      <c r="C127" s="43"/>
      <c r="D127" s="234" t="s">
        <v>155</v>
      </c>
      <c r="E127" s="43"/>
      <c r="F127" s="235" t="s">
        <v>1798</v>
      </c>
      <c r="G127" s="43"/>
      <c r="H127" s="43"/>
      <c r="I127" s="231"/>
      <c r="J127" s="43"/>
      <c r="K127" s="43"/>
      <c r="L127" s="47"/>
      <c r="M127" s="232"/>
      <c r="N127" s="233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155</v>
      </c>
      <c r="AU127" s="20" t="s">
        <v>86</v>
      </c>
    </row>
    <row r="128" s="2" customFormat="1" ht="16.5" customHeight="1">
      <c r="A128" s="41"/>
      <c r="B128" s="42"/>
      <c r="C128" s="279" t="s">
        <v>231</v>
      </c>
      <c r="D128" s="279" t="s">
        <v>325</v>
      </c>
      <c r="E128" s="280" t="s">
        <v>1799</v>
      </c>
      <c r="F128" s="281" t="s">
        <v>1800</v>
      </c>
      <c r="G128" s="282" t="s">
        <v>402</v>
      </c>
      <c r="H128" s="283">
        <v>130</v>
      </c>
      <c r="I128" s="284"/>
      <c r="J128" s="285">
        <f>ROUND(I128*H128,2)</f>
        <v>0</v>
      </c>
      <c r="K128" s="281" t="s">
        <v>152</v>
      </c>
      <c r="L128" s="286"/>
      <c r="M128" s="287" t="s">
        <v>19</v>
      </c>
      <c r="N128" s="288" t="s">
        <v>44</v>
      </c>
      <c r="O128" s="87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27" t="s">
        <v>260</v>
      </c>
      <c r="AT128" s="227" t="s">
        <v>325</v>
      </c>
      <c r="AU128" s="227" t="s">
        <v>86</v>
      </c>
      <c r="AY128" s="20" t="s">
        <v>146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20" t="s">
        <v>80</v>
      </c>
      <c r="BK128" s="228">
        <f>ROUND(I128*H128,2)</f>
        <v>0</v>
      </c>
      <c r="BL128" s="20" t="s">
        <v>196</v>
      </c>
      <c r="BM128" s="227" t="s">
        <v>240</v>
      </c>
    </row>
    <row r="129" s="2" customFormat="1">
      <c r="A129" s="41"/>
      <c r="B129" s="42"/>
      <c r="C129" s="43"/>
      <c r="D129" s="229" t="s">
        <v>154</v>
      </c>
      <c r="E129" s="43"/>
      <c r="F129" s="230" t="s">
        <v>1800</v>
      </c>
      <c r="G129" s="43"/>
      <c r="H129" s="43"/>
      <c r="I129" s="231"/>
      <c r="J129" s="43"/>
      <c r="K129" s="43"/>
      <c r="L129" s="47"/>
      <c r="M129" s="232"/>
      <c r="N129" s="233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154</v>
      </c>
      <c r="AU129" s="20" t="s">
        <v>86</v>
      </c>
    </row>
    <row r="130" s="13" customFormat="1">
      <c r="A130" s="13"/>
      <c r="B130" s="236"/>
      <c r="C130" s="237"/>
      <c r="D130" s="229" t="s">
        <v>157</v>
      </c>
      <c r="E130" s="238" t="s">
        <v>19</v>
      </c>
      <c r="F130" s="239" t="s">
        <v>1801</v>
      </c>
      <c r="G130" s="237"/>
      <c r="H130" s="240">
        <v>130</v>
      </c>
      <c r="I130" s="241"/>
      <c r="J130" s="237"/>
      <c r="K130" s="237"/>
      <c r="L130" s="242"/>
      <c r="M130" s="243"/>
      <c r="N130" s="244"/>
      <c r="O130" s="244"/>
      <c r="P130" s="244"/>
      <c r="Q130" s="244"/>
      <c r="R130" s="244"/>
      <c r="S130" s="244"/>
      <c r="T130" s="24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6" t="s">
        <v>157</v>
      </c>
      <c r="AU130" s="246" t="s">
        <v>86</v>
      </c>
      <c r="AV130" s="13" t="s">
        <v>86</v>
      </c>
      <c r="AW130" s="13" t="s">
        <v>33</v>
      </c>
      <c r="AX130" s="13" t="s">
        <v>73</v>
      </c>
      <c r="AY130" s="246" t="s">
        <v>146</v>
      </c>
    </row>
    <row r="131" s="15" customFormat="1">
      <c r="A131" s="15"/>
      <c r="B131" s="257"/>
      <c r="C131" s="258"/>
      <c r="D131" s="229" t="s">
        <v>157</v>
      </c>
      <c r="E131" s="259" t="s">
        <v>19</v>
      </c>
      <c r="F131" s="260" t="s">
        <v>161</v>
      </c>
      <c r="G131" s="258"/>
      <c r="H131" s="261">
        <v>130</v>
      </c>
      <c r="I131" s="262"/>
      <c r="J131" s="258"/>
      <c r="K131" s="258"/>
      <c r="L131" s="263"/>
      <c r="M131" s="264"/>
      <c r="N131" s="265"/>
      <c r="O131" s="265"/>
      <c r="P131" s="265"/>
      <c r="Q131" s="265"/>
      <c r="R131" s="265"/>
      <c r="S131" s="265"/>
      <c r="T131" s="266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7" t="s">
        <v>157</v>
      </c>
      <c r="AU131" s="267" t="s">
        <v>86</v>
      </c>
      <c r="AV131" s="15" t="s">
        <v>153</v>
      </c>
      <c r="AW131" s="15" t="s">
        <v>33</v>
      </c>
      <c r="AX131" s="15" t="s">
        <v>80</v>
      </c>
      <c r="AY131" s="267" t="s">
        <v>146</v>
      </c>
    </row>
    <row r="132" s="2" customFormat="1" ht="16.5" customHeight="1">
      <c r="A132" s="41"/>
      <c r="B132" s="42"/>
      <c r="C132" s="279" t="s">
        <v>190</v>
      </c>
      <c r="D132" s="279" t="s">
        <v>325</v>
      </c>
      <c r="E132" s="280" t="s">
        <v>1802</v>
      </c>
      <c r="F132" s="281" t="s">
        <v>1803</v>
      </c>
      <c r="G132" s="282" t="s">
        <v>496</v>
      </c>
      <c r="H132" s="283">
        <v>4</v>
      </c>
      <c r="I132" s="284"/>
      <c r="J132" s="285">
        <f>ROUND(I132*H132,2)</f>
        <v>0</v>
      </c>
      <c r="K132" s="281" t="s">
        <v>152</v>
      </c>
      <c r="L132" s="286"/>
      <c r="M132" s="287" t="s">
        <v>19</v>
      </c>
      <c r="N132" s="288" t="s">
        <v>44</v>
      </c>
      <c r="O132" s="87"/>
      <c r="P132" s="225">
        <f>O132*H132</f>
        <v>0</v>
      </c>
      <c r="Q132" s="225">
        <v>0</v>
      </c>
      <c r="R132" s="225">
        <f>Q132*H132</f>
        <v>0</v>
      </c>
      <c r="S132" s="225">
        <v>0</v>
      </c>
      <c r="T132" s="226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7" t="s">
        <v>260</v>
      </c>
      <c r="AT132" s="227" t="s">
        <v>325</v>
      </c>
      <c r="AU132" s="227" t="s">
        <v>86</v>
      </c>
      <c r="AY132" s="20" t="s">
        <v>146</v>
      </c>
      <c r="BE132" s="228">
        <f>IF(N132="základní",J132,0)</f>
        <v>0</v>
      </c>
      <c r="BF132" s="228">
        <f>IF(N132="snížená",J132,0)</f>
        <v>0</v>
      </c>
      <c r="BG132" s="228">
        <f>IF(N132="zákl. přenesená",J132,0)</f>
        <v>0</v>
      </c>
      <c r="BH132" s="228">
        <f>IF(N132="sníž. přenesená",J132,0)</f>
        <v>0</v>
      </c>
      <c r="BI132" s="228">
        <f>IF(N132="nulová",J132,0)</f>
        <v>0</v>
      </c>
      <c r="BJ132" s="20" t="s">
        <v>80</v>
      </c>
      <c r="BK132" s="228">
        <f>ROUND(I132*H132,2)</f>
        <v>0</v>
      </c>
      <c r="BL132" s="20" t="s">
        <v>196</v>
      </c>
      <c r="BM132" s="227" t="s">
        <v>252</v>
      </c>
    </row>
    <row r="133" s="2" customFormat="1">
      <c r="A133" s="41"/>
      <c r="B133" s="42"/>
      <c r="C133" s="43"/>
      <c r="D133" s="229" t="s">
        <v>154</v>
      </c>
      <c r="E133" s="43"/>
      <c r="F133" s="230" t="s">
        <v>1803</v>
      </c>
      <c r="G133" s="43"/>
      <c r="H133" s="43"/>
      <c r="I133" s="231"/>
      <c r="J133" s="43"/>
      <c r="K133" s="43"/>
      <c r="L133" s="47"/>
      <c r="M133" s="232"/>
      <c r="N133" s="233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154</v>
      </c>
      <c r="AU133" s="20" t="s">
        <v>86</v>
      </c>
    </row>
    <row r="134" s="2" customFormat="1" ht="49.05" customHeight="1">
      <c r="A134" s="41"/>
      <c r="B134" s="42"/>
      <c r="C134" s="216" t="s">
        <v>249</v>
      </c>
      <c r="D134" s="216" t="s">
        <v>148</v>
      </c>
      <c r="E134" s="217" t="s">
        <v>1804</v>
      </c>
      <c r="F134" s="218" t="s">
        <v>1805</v>
      </c>
      <c r="G134" s="219" t="s">
        <v>179</v>
      </c>
      <c r="H134" s="220">
        <v>50</v>
      </c>
      <c r="I134" s="221"/>
      <c r="J134" s="222">
        <f>ROUND(I134*H134,2)</f>
        <v>0</v>
      </c>
      <c r="K134" s="218" t="s">
        <v>152</v>
      </c>
      <c r="L134" s="47"/>
      <c r="M134" s="223" t="s">
        <v>19</v>
      </c>
      <c r="N134" s="224" t="s">
        <v>44</v>
      </c>
      <c r="O134" s="87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7" t="s">
        <v>196</v>
      </c>
      <c r="AT134" s="227" t="s">
        <v>148</v>
      </c>
      <c r="AU134" s="227" t="s">
        <v>86</v>
      </c>
      <c r="AY134" s="20" t="s">
        <v>146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20" t="s">
        <v>80</v>
      </c>
      <c r="BK134" s="228">
        <f>ROUND(I134*H134,2)</f>
        <v>0</v>
      </c>
      <c r="BL134" s="20" t="s">
        <v>196</v>
      </c>
      <c r="BM134" s="227" t="s">
        <v>260</v>
      </c>
    </row>
    <row r="135" s="2" customFormat="1">
      <c r="A135" s="41"/>
      <c r="B135" s="42"/>
      <c r="C135" s="43"/>
      <c r="D135" s="229" t="s">
        <v>154</v>
      </c>
      <c r="E135" s="43"/>
      <c r="F135" s="230" t="s">
        <v>1805</v>
      </c>
      <c r="G135" s="43"/>
      <c r="H135" s="43"/>
      <c r="I135" s="231"/>
      <c r="J135" s="43"/>
      <c r="K135" s="43"/>
      <c r="L135" s="47"/>
      <c r="M135" s="232"/>
      <c r="N135" s="233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154</v>
      </c>
      <c r="AU135" s="20" t="s">
        <v>86</v>
      </c>
    </row>
    <row r="136" s="2" customFormat="1">
      <c r="A136" s="41"/>
      <c r="B136" s="42"/>
      <c r="C136" s="43"/>
      <c r="D136" s="234" t="s">
        <v>155</v>
      </c>
      <c r="E136" s="43"/>
      <c r="F136" s="235" t="s">
        <v>1806</v>
      </c>
      <c r="G136" s="43"/>
      <c r="H136" s="43"/>
      <c r="I136" s="231"/>
      <c r="J136" s="43"/>
      <c r="K136" s="43"/>
      <c r="L136" s="47"/>
      <c r="M136" s="232"/>
      <c r="N136" s="233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155</v>
      </c>
      <c r="AU136" s="20" t="s">
        <v>86</v>
      </c>
    </row>
    <row r="137" s="2" customFormat="1" ht="16.5" customHeight="1">
      <c r="A137" s="41"/>
      <c r="B137" s="42"/>
      <c r="C137" s="279" t="s">
        <v>196</v>
      </c>
      <c r="D137" s="279" t="s">
        <v>325</v>
      </c>
      <c r="E137" s="280" t="s">
        <v>1807</v>
      </c>
      <c r="F137" s="281" t="s">
        <v>1808</v>
      </c>
      <c r="G137" s="282" t="s">
        <v>402</v>
      </c>
      <c r="H137" s="283">
        <v>60</v>
      </c>
      <c r="I137" s="284"/>
      <c r="J137" s="285">
        <f>ROUND(I137*H137,2)</f>
        <v>0</v>
      </c>
      <c r="K137" s="281" t="s">
        <v>152</v>
      </c>
      <c r="L137" s="286"/>
      <c r="M137" s="287" t="s">
        <v>19</v>
      </c>
      <c r="N137" s="288" t="s">
        <v>44</v>
      </c>
      <c r="O137" s="87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27" t="s">
        <v>260</v>
      </c>
      <c r="AT137" s="227" t="s">
        <v>325</v>
      </c>
      <c r="AU137" s="227" t="s">
        <v>86</v>
      </c>
      <c r="AY137" s="20" t="s">
        <v>146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20" t="s">
        <v>80</v>
      </c>
      <c r="BK137" s="228">
        <f>ROUND(I137*H137,2)</f>
        <v>0</v>
      </c>
      <c r="BL137" s="20" t="s">
        <v>196</v>
      </c>
      <c r="BM137" s="227" t="s">
        <v>266</v>
      </c>
    </row>
    <row r="138" s="2" customFormat="1">
      <c r="A138" s="41"/>
      <c r="B138" s="42"/>
      <c r="C138" s="43"/>
      <c r="D138" s="229" t="s">
        <v>154</v>
      </c>
      <c r="E138" s="43"/>
      <c r="F138" s="230" t="s">
        <v>1808</v>
      </c>
      <c r="G138" s="43"/>
      <c r="H138" s="43"/>
      <c r="I138" s="231"/>
      <c r="J138" s="43"/>
      <c r="K138" s="43"/>
      <c r="L138" s="47"/>
      <c r="M138" s="232"/>
      <c r="N138" s="233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154</v>
      </c>
      <c r="AU138" s="20" t="s">
        <v>86</v>
      </c>
    </row>
    <row r="139" s="13" customFormat="1">
      <c r="A139" s="13"/>
      <c r="B139" s="236"/>
      <c r="C139" s="237"/>
      <c r="D139" s="229" t="s">
        <v>157</v>
      </c>
      <c r="E139" s="238" t="s">
        <v>19</v>
      </c>
      <c r="F139" s="239" t="s">
        <v>1809</v>
      </c>
      <c r="G139" s="237"/>
      <c r="H139" s="240">
        <v>60</v>
      </c>
      <c r="I139" s="241"/>
      <c r="J139" s="237"/>
      <c r="K139" s="237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157</v>
      </c>
      <c r="AU139" s="246" t="s">
        <v>86</v>
      </c>
      <c r="AV139" s="13" t="s">
        <v>86</v>
      </c>
      <c r="AW139" s="13" t="s">
        <v>33</v>
      </c>
      <c r="AX139" s="13" t="s">
        <v>73</v>
      </c>
      <c r="AY139" s="246" t="s">
        <v>146</v>
      </c>
    </row>
    <row r="140" s="15" customFormat="1">
      <c r="A140" s="15"/>
      <c r="B140" s="257"/>
      <c r="C140" s="258"/>
      <c r="D140" s="229" t="s">
        <v>157</v>
      </c>
      <c r="E140" s="259" t="s">
        <v>19</v>
      </c>
      <c r="F140" s="260" t="s">
        <v>161</v>
      </c>
      <c r="G140" s="258"/>
      <c r="H140" s="261">
        <v>60</v>
      </c>
      <c r="I140" s="262"/>
      <c r="J140" s="258"/>
      <c r="K140" s="258"/>
      <c r="L140" s="263"/>
      <c r="M140" s="264"/>
      <c r="N140" s="265"/>
      <c r="O140" s="265"/>
      <c r="P140" s="265"/>
      <c r="Q140" s="265"/>
      <c r="R140" s="265"/>
      <c r="S140" s="265"/>
      <c r="T140" s="26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67" t="s">
        <v>157</v>
      </c>
      <c r="AU140" s="267" t="s">
        <v>86</v>
      </c>
      <c r="AV140" s="15" t="s">
        <v>153</v>
      </c>
      <c r="AW140" s="15" t="s">
        <v>33</v>
      </c>
      <c r="AX140" s="15" t="s">
        <v>80</v>
      </c>
      <c r="AY140" s="267" t="s">
        <v>146</v>
      </c>
    </row>
    <row r="141" s="2" customFormat="1" ht="16.5" customHeight="1">
      <c r="A141" s="41"/>
      <c r="B141" s="42"/>
      <c r="C141" s="279" t="s">
        <v>263</v>
      </c>
      <c r="D141" s="279" t="s">
        <v>325</v>
      </c>
      <c r="E141" s="280" t="s">
        <v>1802</v>
      </c>
      <c r="F141" s="281" t="s">
        <v>1803</v>
      </c>
      <c r="G141" s="282" t="s">
        <v>496</v>
      </c>
      <c r="H141" s="283">
        <v>2</v>
      </c>
      <c r="I141" s="284"/>
      <c r="J141" s="285">
        <f>ROUND(I141*H141,2)</f>
        <v>0</v>
      </c>
      <c r="K141" s="281" t="s">
        <v>152</v>
      </c>
      <c r="L141" s="286"/>
      <c r="M141" s="287" t="s">
        <v>19</v>
      </c>
      <c r="N141" s="288" t="s">
        <v>44</v>
      </c>
      <c r="O141" s="87"/>
      <c r="P141" s="225">
        <f>O141*H141</f>
        <v>0</v>
      </c>
      <c r="Q141" s="225">
        <v>0</v>
      </c>
      <c r="R141" s="225">
        <f>Q141*H141</f>
        <v>0</v>
      </c>
      <c r="S141" s="225">
        <v>0</v>
      </c>
      <c r="T141" s="226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27" t="s">
        <v>260</v>
      </c>
      <c r="AT141" s="227" t="s">
        <v>325</v>
      </c>
      <c r="AU141" s="227" t="s">
        <v>86</v>
      </c>
      <c r="AY141" s="20" t="s">
        <v>146</v>
      </c>
      <c r="BE141" s="228">
        <f>IF(N141="základní",J141,0)</f>
        <v>0</v>
      </c>
      <c r="BF141" s="228">
        <f>IF(N141="snížená",J141,0)</f>
        <v>0</v>
      </c>
      <c r="BG141" s="228">
        <f>IF(N141="zákl. přenesená",J141,0)</f>
        <v>0</v>
      </c>
      <c r="BH141" s="228">
        <f>IF(N141="sníž. přenesená",J141,0)</f>
        <v>0</v>
      </c>
      <c r="BI141" s="228">
        <f>IF(N141="nulová",J141,0)</f>
        <v>0</v>
      </c>
      <c r="BJ141" s="20" t="s">
        <v>80</v>
      </c>
      <c r="BK141" s="228">
        <f>ROUND(I141*H141,2)</f>
        <v>0</v>
      </c>
      <c r="BL141" s="20" t="s">
        <v>196</v>
      </c>
      <c r="BM141" s="227" t="s">
        <v>272</v>
      </c>
    </row>
    <row r="142" s="2" customFormat="1">
      <c r="A142" s="41"/>
      <c r="B142" s="42"/>
      <c r="C142" s="43"/>
      <c r="D142" s="229" t="s">
        <v>154</v>
      </c>
      <c r="E142" s="43"/>
      <c r="F142" s="230" t="s">
        <v>1803</v>
      </c>
      <c r="G142" s="43"/>
      <c r="H142" s="43"/>
      <c r="I142" s="231"/>
      <c r="J142" s="43"/>
      <c r="K142" s="43"/>
      <c r="L142" s="47"/>
      <c r="M142" s="232"/>
      <c r="N142" s="233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154</v>
      </c>
      <c r="AU142" s="20" t="s">
        <v>86</v>
      </c>
    </row>
    <row r="143" s="2" customFormat="1" ht="24.15" customHeight="1">
      <c r="A143" s="41"/>
      <c r="B143" s="42"/>
      <c r="C143" s="216" t="s">
        <v>210</v>
      </c>
      <c r="D143" s="216" t="s">
        <v>148</v>
      </c>
      <c r="E143" s="217" t="s">
        <v>1810</v>
      </c>
      <c r="F143" s="218" t="s">
        <v>1811</v>
      </c>
      <c r="G143" s="219" t="s">
        <v>496</v>
      </c>
      <c r="H143" s="220">
        <v>4</v>
      </c>
      <c r="I143" s="221"/>
      <c r="J143" s="222">
        <f>ROUND(I143*H143,2)</f>
        <v>0</v>
      </c>
      <c r="K143" s="218" t="s">
        <v>152</v>
      </c>
      <c r="L143" s="47"/>
      <c r="M143" s="223" t="s">
        <v>19</v>
      </c>
      <c r="N143" s="224" t="s">
        <v>44</v>
      </c>
      <c r="O143" s="87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27" t="s">
        <v>196</v>
      </c>
      <c r="AT143" s="227" t="s">
        <v>148</v>
      </c>
      <c r="AU143" s="227" t="s">
        <v>86</v>
      </c>
      <c r="AY143" s="20" t="s">
        <v>146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20" t="s">
        <v>80</v>
      </c>
      <c r="BK143" s="228">
        <f>ROUND(I143*H143,2)</f>
        <v>0</v>
      </c>
      <c r="BL143" s="20" t="s">
        <v>196</v>
      </c>
      <c r="BM143" s="227" t="s">
        <v>278</v>
      </c>
    </row>
    <row r="144" s="2" customFormat="1">
      <c r="A144" s="41"/>
      <c r="B144" s="42"/>
      <c r="C144" s="43"/>
      <c r="D144" s="229" t="s">
        <v>154</v>
      </c>
      <c r="E144" s="43"/>
      <c r="F144" s="230" t="s">
        <v>1811</v>
      </c>
      <c r="G144" s="43"/>
      <c r="H144" s="43"/>
      <c r="I144" s="231"/>
      <c r="J144" s="43"/>
      <c r="K144" s="43"/>
      <c r="L144" s="47"/>
      <c r="M144" s="232"/>
      <c r="N144" s="233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154</v>
      </c>
      <c r="AU144" s="20" t="s">
        <v>86</v>
      </c>
    </row>
    <row r="145" s="2" customFormat="1">
      <c r="A145" s="41"/>
      <c r="B145" s="42"/>
      <c r="C145" s="43"/>
      <c r="D145" s="234" t="s">
        <v>155</v>
      </c>
      <c r="E145" s="43"/>
      <c r="F145" s="235" t="s">
        <v>1812</v>
      </c>
      <c r="G145" s="43"/>
      <c r="H145" s="43"/>
      <c r="I145" s="231"/>
      <c r="J145" s="43"/>
      <c r="K145" s="43"/>
      <c r="L145" s="47"/>
      <c r="M145" s="232"/>
      <c r="N145" s="233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155</v>
      </c>
      <c r="AU145" s="20" t="s">
        <v>86</v>
      </c>
    </row>
    <row r="146" s="2" customFormat="1" ht="16.5" customHeight="1">
      <c r="A146" s="41"/>
      <c r="B146" s="42"/>
      <c r="C146" s="279" t="s">
        <v>7</v>
      </c>
      <c r="D146" s="279" t="s">
        <v>325</v>
      </c>
      <c r="E146" s="280" t="s">
        <v>1813</v>
      </c>
      <c r="F146" s="281" t="s">
        <v>1814</v>
      </c>
      <c r="G146" s="282" t="s">
        <v>496</v>
      </c>
      <c r="H146" s="283">
        <v>4</v>
      </c>
      <c r="I146" s="284"/>
      <c r="J146" s="285">
        <f>ROUND(I146*H146,2)</f>
        <v>0</v>
      </c>
      <c r="K146" s="281" t="s">
        <v>152</v>
      </c>
      <c r="L146" s="286"/>
      <c r="M146" s="287" t="s">
        <v>19</v>
      </c>
      <c r="N146" s="288" t="s">
        <v>44</v>
      </c>
      <c r="O146" s="87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27" t="s">
        <v>260</v>
      </c>
      <c r="AT146" s="227" t="s">
        <v>325</v>
      </c>
      <c r="AU146" s="227" t="s">
        <v>86</v>
      </c>
      <c r="AY146" s="20" t="s">
        <v>146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20" t="s">
        <v>80</v>
      </c>
      <c r="BK146" s="228">
        <f>ROUND(I146*H146,2)</f>
        <v>0</v>
      </c>
      <c r="BL146" s="20" t="s">
        <v>196</v>
      </c>
      <c r="BM146" s="227" t="s">
        <v>288</v>
      </c>
    </row>
    <row r="147" s="2" customFormat="1">
      <c r="A147" s="41"/>
      <c r="B147" s="42"/>
      <c r="C147" s="43"/>
      <c r="D147" s="229" t="s">
        <v>154</v>
      </c>
      <c r="E147" s="43"/>
      <c r="F147" s="230" t="s">
        <v>1814</v>
      </c>
      <c r="G147" s="43"/>
      <c r="H147" s="43"/>
      <c r="I147" s="231"/>
      <c r="J147" s="43"/>
      <c r="K147" s="43"/>
      <c r="L147" s="47"/>
      <c r="M147" s="232"/>
      <c r="N147" s="233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154</v>
      </c>
      <c r="AU147" s="20" t="s">
        <v>86</v>
      </c>
    </row>
    <row r="148" s="2" customFormat="1" ht="24.15" customHeight="1">
      <c r="A148" s="41"/>
      <c r="B148" s="42"/>
      <c r="C148" s="216" t="s">
        <v>202</v>
      </c>
      <c r="D148" s="216" t="s">
        <v>148</v>
      </c>
      <c r="E148" s="217" t="s">
        <v>1815</v>
      </c>
      <c r="F148" s="218" t="s">
        <v>1816</v>
      </c>
      <c r="G148" s="219" t="s">
        <v>496</v>
      </c>
      <c r="H148" s="220">
        <v>100</v>
      </c>
      <c r="I148" s="221"/>
      <c r="J148" s="222">
        <f>ROUND(I148*H148,2)</f>
        <v>0</v>
      </c>
      <c r="K148" s="218" t="s">
        <v>152</v>
      </c>
      <c r="L148" s="47"/>
      <c r="M148" s="223" t="s">
        <v>19</v>
      </c>
      <c r="N148" s="224" t="s">
        <v>44</v>
      </c>
      <c r="O148" s="87"/>
      <c r="P148" s="225">
        <f>O148*H148</f>
        <v>0</v>
      </c>
      <c r="Q148" s="225">
        <v>0</v>
      </c>
      <c r="R148" s="225">
        <f>Q148*H148</f>
        <v>0</v>
      </c>
      <c r="S148" s="225">
        <v>0</v>
      </c>
      <c r="T148" s="226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7" t="s">
        <v>196</v>
      </c>
      <c r="AT148" s="227" t="s">
        <v>148</v>
      </c>
      <c r="AU148" s="227" t="s">
        <v>86</v>
      </c>
      <c r="AY148" s="20" t="s">
        <v>146</v>
      </c>
      <c r="BE148" s="228">
        <f>IF(N148="základní",J148,0)</f>
        <v>0</v>
      </c>
      <c r="BF148" s="228">
        <f>IF(N148="snížená",J148,0)</f>
        <v>0</v>
      </c>
      <c r="BG148" s="228">
        <f>IF(N148="zákl. přenesená",J148,0)</f>
        <v>0</v>
      </c>
      <c r="BH148" s="228">
        <f>IF(N148="sníž. přenesená",J148,0)</f>
        <v>0</v>
      </c>
      <c r="BI148" s="228">
        <f>IF(N148="nulová",J148,0)</f>
        <v>0</v>
      </c>
      <c r="BJ148" s="20" t="s">
        <v>80</v>
      </c>
      <c r="BK148" s="228">
        <f>ROUND(I148*H148,2)</f>
        <v>0</v>
      </c>
      <c r="BL148" s="20" t="s">
        <v>196</v>
      </c>
      <c r="BM148" s="227" t="s">
        <v>294</v>
      </c>
    </row>
    <row r="149" s="2" customFormat="1">
      <c r="A149" s="41"/>
      <c r="B149" s="42"/>
      <c r="C149" s="43"/>
      <c r="D149" s="229" t="s">
        <v>154</v>
      </c>
      <c r="E149" s="43"/>
      <c r="F149" s="230" t="s">
        <v>1816</v>
      </c>
      <c r="G149" s="43"/>
      <c r="H149" s="43"/>
      <c r="I149" s="231"/>
      <c r="J149" s="43"/>
      <c r="K149" s="43"/>
      <c r="L149" s="47"/>
      <c r="M149" s="232"/>
      <c r="N149" s="233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154</v>
      </c>
      <c r="AU149" s="20" t="s">
        <v>86</v>
      </c>
    </row>
    <row r="150" s="2" customFormat="1">
      <c r="A150" s="41"/>
      <c r="B150" s="42"/>
      <c r="C150" s="43"/>
      <c r="D150" s="234" t="s">
        <v>155</v>
      </c>
      <c r="E150" s="43"/>
      <c r="F150" s="235" t="s">
        <v>1817</v>
      </c>
      <c r="G150" s="43"/>
      <c r="H150" s="43"/>
      <c r="I150" s="231"/>
      <c r="J150" s="43"/>
      <c r="K150" s="43"/>
      <c r="L150" s="47"/>
      <c r="M150" s="232"/>
      <c r="N150" s="233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155</v>
      </c>
      <c r="AU150" s="20" t="s">
        <v>86</v>
      </c>
    </row>
    <row r="151" s="2" customFormat="1" ht="24.15" customHeight="1">
      <c r="A151" s="41"/>
      <c r="B151" s="42"/>
      <c r="C151" s="279" t="s">
        <v>275</v>
      </c>
      <c r="D151" s="279" t="s">
        <v>325</v>
      </c>
      <c r="E151" s="280" t="s">
        <v>1818</v>
      </c>
      <c r="F151" s="281" t="s">
        <v>1819</v>
      </c>
      <c r="G151" s="282" t="s">
        <v>496</v>
      </c>
      <c r="H151" s="283">
        <v>100</v>
      </c>
      <c r="I151" s="284"/>
      <c r="J151" s="285">
        <f>ROUND(I151*H151,2)</f>
        <v>0</v>
      </c>
      <c r="K151" s="281" t="s">
        <v>152</v>
      </c>
      <c r="L151" s="286"/>
      <c r="M151" s="287" t="s">
        <v>19</v>
      </c>
      <c r="N151" s="288" t="s">
        <v>44</v>
      </c>
      <c r="O151" s="87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27" t="s">
        <v>260</v>
      </c>
      <c r="AT151" s="227" t="s">
        <v>325</v>
      </c>
      <c r="AU151" s="227" t="s">
        <v>86</v>
      </c>
      <c r="AY151" s="20" t="s">
        <v>146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20" t="s">
        <v>80</v>
      </c>
      <c r="BK151" s="228">
        <f>ROUND(I151*H151,2)</f>
        <v>0</v>
      </c>
      <c r="BL151" s="20" t="s">
        <v>196</v>
      </c>
      <c r="BM151" s="227" t="s">
        <v>300</v>
      </c>
    </row>
    <row r="152" s="2" customFormat="1">
      <c r="A152" s="41"/>
      <c r="B152" s="42"/>
      <c r="C152" s="43"/>
      <c r="D152" s="229" t="s">
        <v>154</v>
      </c>
      <c r="E152" s="43"/>
      <c r="F152" s="230" t="s">
        <v>1819</v>
      </c>
      <c r="G152" s="43"/>
      <c r="H152" s="43"/>
      <c r="I152" s="231"/>
      <c r="J152" s="43"/>
      <c r="K152" s="43"/>
      <c r="L152" s="47"/>
      <c r="M152" s="232"/>
      <c r="N152" s="233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154</v>
      </c>
      <c r="AU152" s="20" t="s">
        <v>86</v>
      </c>
    </row>
    <row r="153" s="12" customFormat="1" ht="25.92" customHeight="1">
      <c r="A153" s="12"/>
      <c r="B153" s="200"/>
      <c r="C153" s="201"/>
      <c r="D153" s="202" t="s">
        <v>72</v>
      </c>
      <c r="E153" s="203" t="s">
        <v>325</v>
      </c>
      <c r="F153" s="203" t="s">
        <v>1820</v>
      </c>
      <c r="G153" s="201"/>
      <c r="H153" s="201"/>
      <c r="I153" s="204"/>
      <c r="J153" s="205">
        <f>BK153</f>
        <v>0</v>
      </c>
      <c r="K153" s="201"/>
      <c r="L153" s="206"/>
      <c r="M153" s="207"/>
      <c r="N153" s="208"/>
      <c r="O153" s="208"/>
      <c r="P153" s="209">
        <f>P154</f>
        <v>0</v>
      </c>
      <c r="Q153" s="208"/>
      <c r="R153" s="209">
        <f>R154</f>
        <v>0</v>
      </c>
      <c r="S153" s="208"/>
      <c r="T153" s="210">
        <f>T154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1" t="s">
        <v>93</v>
      </c>
      <c r="AT153" s="212" t="s">
        <v>72</v>
      </c>
      <c r="AU153" s="212" t="s">
        <v>73</v>
      </c>
      <c r="AY153" s="211" t="s">
        <v>146</v>
      </c>
      <c r="BK153" s="213">
        <f>BK154</f>
        <v>0</v>
      </c>
    </row>
    <row r="154" s="12" customFormat="1" ht="22.8" customHeight="1">
      <c r="A154" s="12"/>
      <c r="B154" s="200"/>
      <c r="C154" s="201"/>
      <c r="D154" s="202" t="s">
        <v>72</v>
      </c>
      <c r="E154" s="214" t="s">
        <v>1702</v>
      </c>
      <c r="F154" s="214" t="s">
        <v>1703</v>
      </c>
      <c r="G154" s="201"/>
      <c r="H154" s="201"/>
      <c r="I154" s="204"/>
      <c r="J154" s="215">
        <f>BK154</f>
        <v>0</v>
      </c>
      <c r="K154" s="201"/>
      <c r="L154" s="206"/>
      <c r="M154" s="207"/>
      <c r="N154" s="208"/>
      <c r="O154" s="208"/>
      <c r="P154" s="209">
        <f>SUM(P155:P185)</f>
        <v>0</v>
      </c>
      <c r="Q154" s="208"/>
      <c r="R154" s="209">
        <f>SUM(R155:R185)</f>
        <v>0</v>
      </c>
      <c r="S154" s="208"/>
      <c r="T154" s="210">
        <f>SUM(T155:T185)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1" t="s">
        <v>93</v>
      </c>
      <c r="AT154" s="212" t="s">
        <v>72</v>
      </c>
      <c r="AU154" s="212" t="s">
        <v>80</v>
      </c>
      <c r="AY154" s="211" t="s">
        <v>146</v>
      </c>
      <c r="BK154" s="213">
        <f>SUM(BK155:BK185)</f>
        <v>0</v>
      </c>
    </row>
    <row r="155" s="2" customFormat="1" ht="24.15" customHeight="1">
      <c r="A155" s="41"/>
      <c r="B155" s="42"/>
      <c r="C155" s="216" t="s">
        <v>234</v>
      </c>
      <c r="D155" s="216" t="s">
        <v>148</v>
      </c>
      <c r="E155" s="217" t="s">
        <v>1821</v>
      </c>
      <c r="F155" s="218" t="s">
        <v>1822</v>
      </c>
      <c r="G155" s="219" t="s">
        <v>1605</v>
      </c>
      <c r="H155" s="220">
        <v>0.69999999999999996</v>
      </c>
      <c r="I155" s="221"/>
      <c r="J155" s="222">
        <f>ROUND(I155*H155,2)</f>
        <v>0</v>
      </c>
      <c r="K155" s="218" t="s">
        <v>152</v>
      </c>
      <c r="L155" s="47"/>
      <c r="M155" s="223" t="s">
        <v>19</v>
      </c>
      <c r="N155" s="224" t="s">
        <v>44</v>
      </c>
      <c r="O155" s="87"/>
      <c r="P155" s="225">
        <f>O155*H155</f>
        <v>0</v>
      </c>
      <c r="Q155" s="225">
        <v>0</v>
      </c>
      <c r="R155" s="225">
        <f>Q155*H155</f>
        <v>0</v>
      </c>
      <c r="S155" s="225">
        <v>0</v>
      </c>
      <c r="T155" s="226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27" t="s">
        <v>374</v>
      </c>
      <c r="AT155" s="227" t="s">
        <v>148</v>
      </c>
      <c r="AU155" s="227" t="s">
        <v>86</v>
      </c>
      <c r="AY155" s="20" t="s">
        <v>146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20" t="s">
        <v>80</v>
      </c>
      <c r="BK155" s="228">
        <f>ROUND(I155*H155,2)</f>
        <v>0</v>
      </c>
      <c r="BL155" s="20" t="s">
        <v>374</v>
      </c>
      <c r="BM155" s="227" t="s">
        <v>309</v>
      </c>
    </row>
    <row r="156" s="2" customFormat="1">
      <c r="A156" s="41"/>
      <c r="B156" s="42"/>
      <c r="C156" s="43"/>
      <c r="D156" s="229" t="s">
        <v>154</v>
      </c>
      <c r="E156" s="43"/>
      <c r="F156" s="230" t="s">
        <v>1822</v>
      </c>
      <c r="G156" s="43"/>
      <c r="H156" s="43"/>
      <c r="I156" s="231"/>
      <c r="J156" s="43"/>
      <c r="K156" s="43"/>
      <c r="L156" s="47"/>
      <c r="M156" s="232"/>
      <c r="N156" s="233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154</v>
      </c>
      <c r="AU156" s="20" t="s">
        <v>86</v>
      </c>
    </row>
    <row r="157" s="2" customFormat="1">
      <c r="A157" s="41"/>
      <c r="B157" s="42"/>
      <c r="C157" s="43"/>
      <c r="D157" s="234" t="s">
        <v>155</v>
      </c>
      <c r="E157" s="43"/>
      <c r="F157" s="235" t="s">
        <v>1823</v>
      </c>
      <c r="G157" s="43"/>
      <c r="H157" s="43"/>
      <c r="I157" s="231"/>
      <c r="J157" s="43"/>
      <c r="K157" s="43"/>
      <c r="L157" s="47"/>
      <c r="M157" s="232"/>
      <c r="N157" s="233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155</v>
      </c>
      <c r="AU157" s="20" t="s">
        <v>86</v>
      </c>
    </row>
    <row r="158" s="2" customFormat="1" ht="21.75" customHeight="1">
      <c r="A158" s="41"/>
      <c r="B158" s="42"/>
      <c r="C158" s="216" t="s">
        <v>335</v>
      </c>
      <c r="D158" s="216" t="s">
        <v>148</v>
      </c>
      <c r="E158" s="217" t="s">
        <v>1824</v>
      </c>
      <c r="F158" s="218" t="s">
        <v>1825</v>
      </c>
      <c r="G158" s="219" t="s">
        <v>1605</v>
      </c>
      <c r="H158" s="220">
        <v>0.69999999999999996</v>
      </c>
      <c r="I158" s="221"/>
      <c r="J158" s="222">
        <f>ROUND(I158*H158,2)</f>
        <v>0</v>
      </c>
      <c r="K158" s="218" t="s">
        <v>152</v>
      </c>
      <c r="L158" s="47"/>
      <c r="M158" s="223" t="s">
        <v>19</v>
      </c>
      <c r="N158" s="224" t="s">
        <v>44</v>
      </c>
      <c r="O158" s="87"/>
      <c r="P158" s="225">
        <f>O158*H158</f>
        <v>0</v>
      </c>
      <c r="Q158" s="225">
        <v>0</v>
      </c>
      <c r="R158" s="225">
        <f>Q158*H158</f>
        <v>0</v>
      </c>
      <c r="S158" s="225">
        <v>0</v>
      </c>
      <c r="T158" s="226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7" t="s">
        <v>374</v>
      </c>
      <c r="AT158" s="227" t="s">
        <v>148</v>
      </c>
      <c r="AU158" s="227" t="s">
        <v>86</v>
      </c>
      <c r="AY158" s="20" t="s">
        <v>146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20" t="s">
        <v>80</v>
      </c>
      <c r="BK158" s="228">
        <f>ROUND(I158*H158,2)</f>
        <v>0</v>
      </c>
      <c r="BL158" s="20" t="s">
        <v>374</v>
      </c>
      <c r="BM158" s="227" t="s">
        <v>315</v>
      </c>
    </row>
    <row r="159" s="2" customFormat="1">
      <c r="A159" s="41"/>
      <c r="B159" s="42"/>
      <c r="C159" s="43"/>
      <c r="D159" s="229" t="s">
        <v>154</v>
      </c>
      <c r="E159" s="43"/>
      <c r="F159" s="230" t="s">
        <v>1825</v>
      </c>
      <c r="G159" s="43"/>
      <c r="H159" s="43"/>
      <c r="I159" s="231"/>
      <c r="J159" s="43"/>
      <c r="K159" s="43"/>
      <c r="L159" s="47"/>
      <c r="M159" s="232"/>
      <c r="N159" s="233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154</v>
      </c>
      <c r="AU159" s="20" t="s">
        <v>86</v>
      </c>
    </row>
    <row r="160" s="2" customFormat="1">
      <c r="A160" s="41"/>
      <c r="B160" s="42"/>
      <c r="C160" s="43"/>
      <c r="D160" s="234" t="s">
        <v>155</v>
      </c>
      <c r="E160" s="43"/>
      <c r="F160" s="235" t="s">
        <v>1826</v>
      </c>
      <c r="G160" s="43"/>
      <c r="H160" s="43"/>
      <c r="I160" s="231"/>
      <c r="J160" s="43"/>
      <c r="K160" s="43"/>
      <c r="L160" s="47"/>
      <c r="M160" s="232"/>
      <c r="N160" s="233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155</v>
      </c>
      <c r="AU160" s="20" t="s">
        <v>86</v>
      </c>
    </row>
    <row r="161" s="2" customFormat="1" ht="62.7" customHeight="1">
      <c r="A161" s="41"/>
      <c r="B161" s="42"/>
      <c r="C161" s="216" t="s">
        <v>240</v>
      </c>
      <c r="D161" s="216" t="s">
        <v>148</v>
      </c>
      <c r="E161" s="217" t="s">
        <v>1827</v>
      </c>
      <c r="F161" s="218" t="s">
        <v>1828</v>
      </c>
      <c r="G161" s="219" t="s">
        <v>179</v>
      </c>
      <c r="H161" s="220">
        <v>700</v>
      </c>
      <c r="I161" s="221"/>
      <c r="J161" s="222">
        <f>ROUND(I161*H161,2)</f>
        <v>0</v>
      </c>
      <c r="K161" s="218" t="s">
        <v>152</v>
      </c>
      <c r="L161" s="47"/>
      <c r="M161" s="223" t="s">
        <v>19</v>
      </c>
      <c r="N161" s="224" t="s">
        <v>44</v>
      </c>
      <c r="O161" s="87"/>
      <c r="P161" s="225">
        <f>O161*H161</f>
        <v>0</v>
      </c>
      <c r="Q161" s="225">
        <v>0</v>
      </c>
      <c r="R161" s="225">
        <f>Q161*H161</f>
        <v>0</v>
      </c>
      <c r="S161" s="225">
        <v>0</v>
      </c>
      <c r="T161" s="226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7" t="s">
        <v>374</v>
      </c>
      <c r="AT161" s="227" t="s">
        <v>148</v>
      </c>
      <c r="AU161" s="227" t="s">
        <v>86</v>
      </c>
      <c r="AY161" s="20" t="s">
        <v>146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20" t="s">
        <v>80</v>
      </c>
      <c r="BK161" s="228">
        <f>ROUND(I161*H161,2)</f>
        <v>0</v>
      </c>
      <c r="BL161" s="20" t="s">
        <v>374</v>
      </c>
      <c r="BM161" s="227" t="s">
        <v>321</v>
      </c>
    </row>
    <row r="162" s="2" customFormat="1">
      <c r="A162" s="41"/>
      <c r="B162" s="42"/>
      <c r="C162" s="43"/>
      <c r="D162" s="229" t="s">
        <v>154</v>
      </c>
      <c r="E162" s="43"/>
      <c r="F162" s="230" t="s">
        <v>1828</v>
      </c>
      <c r="G162" s="43"/>
      <c r="H162" s="43"/>
      <c r="I162" s="231"/>
      <c r="J162" s="43"/>
      <c r="K162" s="43"/>
      <c r="L162" s="47"/>
      <c r="M162" s="232"/>
      <c r="N162" s="233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154</v>
      </c>
      <c r="AU162" s="20" t="s">
        <v>86</v>
      </c>
    </row>
    <row r="163" s="2" customFormat="1">
      <c r="A163" s="41"/>
      <c r="B163" s="42"/>
      <c r="C163" s="43"/>
      <c r="D163" s="234" t="s">
        <v>155</v>
      </c>
      <c r="E163" s="43"/>
      <c r="F163" s="235" t="s">
        <v>1829</v>
      </c>
      <c r="G163" s="43"/>
      <c r="H163" s="43"/>
      <c r="I163" s="231"/>
      <c r="J163" s="43"/>
      <c r="K163" s="43"/>
      <c r="L163" s="47"/>
      <c r="M163" s="232"/>
      <c r="N163" s="233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155</v>
      </c>
      <c r="AU163" s="20" t="s">
        <v>86</v>
      </c>
    </row>
    <row r="164" s="2" customFormat="1" ht="44.25" customHeight="1">
      <c r="A164" s="41"/>
      <c r="B164" s="42"/>
      <c r="C164" s="216" t="s">
        <v>260</v>
      </c>
      <c r="D164" s="216" t="s">
        <v>148</v>
      </c>
      <c r="E164" s="217" t="s">
        <v>1830</v>
      </c>
      <c r="F164" s="218" t="s">
        <v>1831</v>
      </c>
      <c r="G164" s="219" t="s">
        <v>195</v>
      </c>
      <c r="H164" s="220">
        <v>300</v>
      </c>
      <c r="I164" s="221"/>
      <c r="J164" s="222">
        <f>ROUND(I164*H164,2)</f>
        <v>0</v>
      </c>
      <c r="K164" s="218" t="s">
        <v>152</v>
      </c>
      <c r="L164" s="47"/>
      <c r="M164" s="223" t="s">
        <v>19</v>
      </c>
      <c r="N164" s="224" t="s">
        <v>44</v>
      </c>
      <c r="O164" s="87"/>
      <c r="P164" s="225">
        <f>O164*H164</f>
        <v>0</v>
      </c>
      <c r="Q164" s="225">
        <v>0</v>
      </c>
      <c r="R164" s="225">
        <f>Q164*H164</f>
        <v>0</v>
      </c>
      <c r="S164" s="225">
        <v>0</v>
      </c>
      <c r="T164" s="226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27" t="s">
        <v>374</v>
      </c>
      <c r="AT164" s="227" t="s">
        <v>148</v>
      </c>
      <c r="AU164" s="227" t="s">
        <v>86</v>
      </c>
      <c r="AY164" s="20" t="s">
        <v>146</v>
      </c>
      <c r="BE164" s="228">
        <f>IF(N164="základní",J164,0)</f>
        <v>0</v>
      </c>
      <c r="BF164" s="228">
        <f>IF(N164="snížená",J164,0)</f>
        <v>0</v>
      </c>
      <c r="BG164" s="228">
        <f>IF(N164="zákl. přenesená",J164,0)</f>
        <v>0</v>
      </c>
      <c r="BH164" s="228">
        <f>IF(N164="sníž. přenesená",J164,0)</f>
        <v>0</v>
      </c>
      <c r="BI164" s="228">
        <f>IF(N164="nulová",J164,0)</f>
        <v>0</v>
      </c>
      <c r="BJ164" s="20" t="s">
        <v>80</v>
      </c>
      <c r="BK164" s="228">
        <f>ROUND(I164*H164,2)</f>
        <v>0</v>
      </c>
      <c r="BL164" s="20" t="s">
        <v>374</v>
      </c>
      <c r="BM164" s="227" t="s">
        <v>329</v>
      </c>
    </row>
    <row r="165" s="2" customFormat="1">
      <c r="A165" s="41"/>
      <c r="B165" s="42"/>
      <c r="C165" s="43"/>
      <c r="D165" s="229" t="s">
        <v>154</v>
      </c>
      <c r="E165" s="43"/>
      <c r="F165" s="230" t="s">
        <v>1831</v>
      </c>
      <c r="G165" s="43"/>
      <c r="H165" s="43"/>
      <c r="I165" s="231"/>
      <c r="J165" s="43"/>
      <c r="K165" s="43"/>
      <c r="L165" s="47"/>
      <c r="M165" s="232"/>
      <c r="N165" s="233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154</v>
      </c>
      <c r="AU165" s="20" t="s">
        <v>86</v>
      </c>
    </row>
    <row r="166" s="2" customFormat="1">
      <c r="A166" s="41"/>
      <c r="B166" s="42"/>
      <c r="C166" s="43"/>
      <c r="D166" s="234" t="s">
        <v>155</v>
      </c>
      <c r="E166" s="43"/>
      <c r="F166" s="235" t="s">
        <v>1832</v>
      </c>
      <c r="G166" s="43"/>
      <c r="H166" s="43"/>
      <c r="I166" s="231"/>
      <c r="J166" s="43"/>
      <c r="K166" s="43"/>
      <c r="L166" s="47"/>
      <c r="M166" s="232"/>
      <c r="N166" s="233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155</v>
      </c>
      <c r="AU166" s="20" t="s">
        <v>86</v>
      </c>
    </row>
    <row r="167" s="2" customFormat="1" ht="33" customHeight="1">
      <c r="A167" s="41"/>
      <c r="B167" s="42"/>
      <c r="C167" s="216" t="s">
        <v>367</v>
      </c>
      <c r="D167" s="216" t="s">
        <v>148</v>
      </c>
      <c r="E167" s="217" t="s">
        <v>1833</v>
      </c>
      <c r="F167" s="218" t="s">
        <v>1834</v>
      </c>
      <c r="G167" s="219" t="s">
        <v>328</v>
      </c>
      <c r="H167" s="220">
        <v>19.5</v>
      </c>
      <c r="I167" s="221"/>
      <c r="J167" s="222">
        <f>ROUND(I167*H167,2)</f>
        <v>0</v>
      </c>
      <c r="K167" s="218" t="s">
        <v>152</v>
      </c>
      <c r="L167" s="47"/>
      <c r="M167" s="223" t="s">
        <v>19</v>
      </c>
      <c r="N167" s="224" t="s">
        <v>44</v>
      </c>
      <c r="O167" s="87"/>
      <c r="P167" s="225">
        <f>O167*H167</f>
        <v>0</v>
      </c>
      <c r="Q167" s="225">
        <v>0</v>
      </c>
      <c r="R167" s="225">
        <f>Q167*H167</f>
        <v>0</v>
      </c>
      <c r="S167" s="225">
        <v>0</v>
      </c>
      <c r="T167" s="226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27" t="s">
        <v>374</v>
      </c>
      <c r="AT167" s="227" t="s">
        <v>148</v>
      </c>
      <c r="AU167" s="227" t="s">
        <v>86</v>
      </c>
      <c r="AY167" s="20" t="s">
        <v>146</v>
      </c>
      <c r="BE167" s="228">
        <f>IF(N167="základní",J167,0)</f>
        <v>0</v>
      </c>
      <c r="BF167" s="228">
        <f>IF(N167="snížená",J167,0)</f>
        <v>0</v>
      </c>
      <c r="BG167" s="228">
        <f>IF(N167="zákl. přenesená",J167,0)</f>
        <v>0</v>
      </c>
      <c r="BH167" s="228">
        <f>IF(N167="sníž. přenesená",J167,0)</f>
        <v>0</v>
      </c>
      <c r="BI167" s="228">
        <f>IF(N167="nulová",J167,0)</f>
        <v>0</v>
      </c>
      <c r="BJ167" s="20" t="s">
        <v>80</v>
      </c>
      <c r="BK167" s="228">
        <f>ROUND(I167*H167,2)</f>
        <v>0</v>
      </c>
      <c r="BL167" s="20" t="s">
        <v>374</v>
      </c>
      <c r="BM167" s="227" t="s">
        <v>338</v>
      </c>
    </row>
    <row r="168" s="2" customFormat="1">
      <c r="A168" s="41"/>
      <c r="B168" s="42"/>
      <c r="C168" s="43"/>
      <c r="D168" s="229" t="s">
        <v>154</v>
      </c>
      <c r="E168" s="43"/>
      <c r="F168" s="230" t="s">
        <v>1834</v>
      </c>
      <c r="G168" s="43"/>
      <c r="H168" s="43"/>
      <c r="I168" s="231"/>
      <c r="J168" s="43"/>
      <c r="K168" s="43"/>
      <c r="L168" s="47"/>
      <c r="M168" s="232"/>
      <c r="N168" s="233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154</v>
      </c>
      <c r="AU168" s="20" t="s">
        <v>86</v>
      </c>
    </row>
    <row r="169" s="2" customFormat="1">
      <c r="A169" s="41"/>
      <c r="B169" s="42"/>
      <c r="C169" s="43"/>
      <c r="D169" s="234" t="s">
        <v>155</v>
      </c>
      <c r="E169" s="43"/>
      <c r="F169" s="235" t="s">
        <v>1835</v>
      </c>
      <c r="G169" s="43"/>
      <c r="H169" s="43"/>
      <c r="I169" s="231"/>
      <c r="J169" s="43"/>
      <c r="K169" s="43"/>
      <c r="L169" s="47"/>
      <c r="M169" s="232"/>
      <c r="N169" s="233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155</v>
      </c>
      <c r="AU169" s="20" t="s">
        <v>86</v>
      </c>
    </row>
    <row r="170" s="2" customFormat="1" ht="24.15" customHeight="1">
      <c r="A170" s="41"/>
      <c r="B170" s="42"/>
      <c r="C170" s="216" t="s">
        <v>252</v>
      </c>
      <c r="D170" s="216" t="s">
        <v>148</v>
      </c>
      <c r="E170" s="217" t="s">
        <v>1836</v>
      </c>
      <c r="F170" s="218" t="s">
        <v>1837</v>
      </c>
      <c r="G170" s="219" t="s">
        <v>195</v>
      </c>
      <c r="H170" s="220">
        <v>20</v>
      </c>
      <c r="I170" s="221"/>
      <c r="J170" s="222">
        <f>ROUND(I170*H170,2)</f>
        <v>0</v>
      </c>
      <c r="K170" s="218" t="s">
        <v>152</v>
      </c>
      <c r="L170" s="47"/>
      <c r="M170" s="223" t="s">
        <v>19</v>
      </c>
      <c r="N170" s="224" t="s">
        <v>44</v>
      </c>
      <c r="O170" s="87"/>
      <c r="P170" s="225">
        <f>O170*H170</f>
        <v>0</v>
      </c>
      <c r="Q170" s="225">
        <v>0</v>
      </c>
      <c r="R170" s="225">
        <f>Q170*H170</f>
        <v>0</v>
      </c>
      <c r="S170" s="225">
        <v>0</v>
      </c>
      <c r="T170" s="226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7" t="s">
        <v>374</v>
      </c>
      <c r="AT170" s="227" t="s">
        <v>148</v>
      </c>
      <c r="AU170" s="227" t="s">
        <v>86</v>
      </c>
      <c r="AY170" s="20" t="s">
        <v>146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20" t="s">
        <v>80</v>
      </c>
      <c r="BK170" s="228">
        <f>ROUND(I170*H170,2)</f>
        <v>0</v>
      </c>
      <c r="BL170" s="20" t="s">
        <v>374</v>
      </c>
      <c r="BM170" s="227" t="s">
        <v>343</v>
      </c>
    </row>
    <row r="171" s="2" customFormat="1">
      <c r="A171" s="41"/>
      <c r="B171" s="42"/>
      <c r="C171" s="43"/>
      <c r="D171" s="229" t="s">
        <v>154</v>
      </c>
      <c r="E171" s="43"/>
      <c r="F171" s="230" t="s">
        <v>1837</v>
      </c>
      <c r="G171" s="43"/>
      <c r="H171" s="43"/>
      <c r="I171" s="231"/>
      <c r="J171" s="43"/>
      <c r="K171" s="43"/>
      <c r="L171" s="47"/>
      <c r="M171" s="232"/>
      <c r="N171" s="233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154</v>
      </c>
      <c r="AU171" s="20" t="s">
        <v>86</v>
      </c>
    </row>
    <row r="172" s="2" customFormat="1">
      <c r="A172" s="41"/>
      <c r="B172" s="42"/>
      <c r="C172" s="43"/>
      <c r="D172" s="234" t="s">
        <v>155</v>
      </c>
      <c r="E172" s="43"/>
      <c r="F172" s="235" t="s">
        <v>1838</v>
      </c>
      <c r="G172" s="43"/>
      <c r="H172" s="43"/>
      <c r="I172" s="231"/>
      <c r="J172" s="43"/>
      <c r="K172" s="43"/>
      <c r="L172" s="47"/>
      <c r="M172" s="232"/>
      <c r="N172" s="233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155</v>
      </c>
      <c r="AU172" s="20" t="s">
        <v>86</v>
      </c>
    </row>
    <row r="173" s="2" customFormat="1" ht="55.5" customHeight="1">
      <c r="A173" s="41"/>
      <c r="B173" s="42"/>
      <c r="C173" s="216" t="s">
        <v>352</v>
      </c>
      <c r="D173" s="216" t="s">
        <v>148</v>
      </c>
      <c r="E173" s="217" t="s">
        <v>1839</v>
      </c>
      <c r="F173" s="218" t="s">
        <v>1840</v>
      </c>
      <c r="G173" s="219" t="s">
        <v>179</v>
      </c>
      <c r="H173" s="220">
        <v>700</v>
      </c>
      <c r="I173" s="221"/>
      <c r="J173" s="222">
        <f>ROUND(I173*H173,2)</f>
        <v>0</v>
      </c>
      <c r="K173" s="218" t="s">
        <v>152</v>
      </c>
      <c r="L173" s="47"/>
      <c r="M173" s="223" t="s">
        <v>19</v>
      </c>
      <c r="N173" s="224" t="s">
        <v>44</v>
      </c>
      <c r="O173" s="87"/>
      <c r="P173" s="225">
        <f>O173*H173</f>
        <v>0</v>
      </c>
      <c r="Q173" s="225">
        <v>0</v>
      </c>
      <c r="R173" s="225">
        <f>Q173*H173</f>
        <v>0</v>
      </c>
      <c r="S173" s="225">
        <v>0</v>
      </c>
      <c r="T173" s="226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27" t="s">
        <v>374</v>
      </c>
      <c r="AT173" s="227" t="s">
        <v>148</v>
      </c>
      <c r="AU173" s="227" t="s">
        <v>86</v>
      </c>
      <c r="AY173" s="20" t="s">
        <v>146</v>
      </c>
      <c r="BE173" s="228">
        <f>IF(N173="základní",J173,0)</f>
        <v>0</v>
      </c>
      <c r="BF173" s="228">
        <f>IF(N173="snížená",J173,0)</f>
        <v>0</v>
      </c>
      <c r="BG173" s="228">
        <f>IF(N173="zákl. přenesená",J173,0)</f>
        <v>0</v>
      </c>
      <c r="BH173" s="228">
        <f>IF(N173="sníž. přenesená",J173,0)</f>
        <v>0</v>
      </c>
      <c r="BI173" s="228">
        <f>IF(N173="nulová",J173,0)</f>
        <v>0</v>
      </c>
      <c r="BJ173" s="20" t="s">
        <v>80</v>
      </c>
      <c r="BK173" s="228">
        <f>ROUND(I173*H173,2)</f>
        <v>0</v>
      </c>
      <c r="BL173" s="20" t="s">
        <v>374</v>
      </c>
      <c r="BM173" s="227" t="s">
        <v>355</v>
      </c>
    </row>
    <row r="174" s="2" customFormat="1">
      <c r="A174" s="41"/>
      <c r="B174" s="42"/>
      <c r="C174" s="43"/>
      <c r="D174" s="229" t="s">
        <v>154</v>
      </c>
      <c r="E174" s="43"/>
      <c r="F174" s="230" t="s">
        <v>1840</v>
      </c>
      <c r="G174" s="43"/>
      <c r="H174" s="43"/>
      <c r="I174" s="231"/>
      <c r="J174" s="43"/>
      <c r="K174" s="43"/>
      <c r="L174" s="47"/>
      <c r="M174" s="232"/>
      <c r="N174" s="233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154</v>
      </c>
      <c r="AU174" s="20" t="s">
        <v>86</v>
      </c>
    </row>
    <row r="175" s="2" customFormat="1">
      <c r="A175" s="41"/>
      <c r="B175" s="42"/>
      <c r="C175" s="43"/>
      <c r="D175" s="234" t="s">
        <v>155</v>
      </c>
      <c r="E175" s="43"/>
      <c r="F175" s="235" t="s">
        <v>1841</v>
      </c>
      <c r="G175" s="43"/>
      <c r="H175" s="43"/>
      <c r="I175" s="231"/>
      <c r="J175" s="43"/>
      <c r="K175" s="43"/>
      <c r="L175" s="47"/>
      <c r="M175" s="232"/>
      <c r="N175" s="233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155</v>
      </c>
      <c r="AU175" s="20" t="s">
        <v>86</v>
      </c>
    </row>
    <row r="176" s="2" customFormat="1" ht="37.8" customHeight="1">
      <c r="A176" s="41"/>
      <c r="B176" s="42"/>
      <c r="C176" s="216" t="s">
        <v>219</v>
      </c>
      <c r="D176" s="216" t="s">
        <v>148</v>
      </c>
      <c r="E176" s="217" t="s">
        <v>1842</v>
      </c>
      <c r="F176" s="218" t="s">
        <v>1843</v>
      </c>
      <c r="G176" s="219" t="s">
        <v>179</v>
      </c>
      <c r="H176" s="220">
        <v>650</v>
      </c>
      <c r="I176" s="221"/>
      <c r="J176" s="222">
        <f>ROUND(I176*H176,2)</f>
        <v>0</v>
      </c>
      <c r="K176" s="218" t="s">
        <v>152</v>
      </c>
      <c r="L176" s="47"/>
      <c r="M176" s="223" t="s">
        <v>19</v>
      </c>
      <c r="N176" s="224" t="s">
        <v>44</v>
      </c>
      <c r="O176" s="87"/>
      <c r="P176" s="225">
        <f>O176*H176</f>
        <v>0</v>
      </c>
      <c r="Q176" s="225">
        <v>0</v>
      </c>
      <c r="R176" s="225">
        <f>Q176*H176</f>
        <v>0</v>
      </c>
      <c r="S176" s="225">
        <v>0</v>
      </c>
      <c r="T176" s="226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27" t="s">
        <v>374</v>
      </c>
      <c r="AT176" s="227" t="s">
        <v>148</v>
      </c>
      <c r="AU176" s="227" t="s">
        <v>86</v>
      </c>
      <c r="AY176" s="20" t="s">
        <v>146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20" t="s">
        <v>80</v>
      </c>
      <c r="BK176" s="228">
        <f>ROUND(I176*H176,2)</f>
        <v>0</v>
      </c>
      <c r="BL176" s="20" t="s">
        <v>374</v>
      </c>
      <c r="BM176" s="227" t="s">
        <v>365</v>
      </c>
    </row>
    <row r="177" s="2" customFormat="1">
      <c r="A177" s="41"/>
      <c r="B177" s="42"/>
      <c r="C177" s="43"/>
      <c r="D177" s="229" t="s">
        <v>154</v>
      </c>
      <c r="E177" s="43"/>
      <c r="F177" s="230" t="s">
        <v>1843</v>
      </c>
      <c r="G177" s="43"/>
      <c r="H177" s="43"/>
      <c r="I177" s="231"/>
      <c r="J177" s="43"/>
      <c r="K177" s="43"/>
      <c r="L177" s="47"/>
      <c r="M177" s="232"/>
      <c r="N177" s="233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154</v>
      </c>
      <c r="AU177" s="20" t="s">
        <v>86</v>
      </c>
    </row>
    <row r="178" s="2" customFormat="1">
      <c r="A178" s="41"/>
      <c r="B178" s="42"/>
      <c r="C178" s="43"/>
      <c r="D178" s="234" t="s">
        <v>155</v>
      </c>
      <c r="E178" s="43"/>
      <c r="F178" s="235" t="s">
        <v>1844</v>
      </c>
      <c r="G178" s="43"/>
      <c r="H178" s="43"/>
      <c r="I178" s="231"/>
      <c r="J178" s="43"/>
      <c r="K178" s="43"/>
      <c r="L178" s="47"/>
      <c r="M178" s="232"/>
      <c r="N178" s="233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155</v>
      </c>
      <c r="AU178" s="20" t="s">
        <v>86</v>
      </c>
    </row>
    <row r="179" s="2" customFormat="1" ht="24.15" customHeight="1">
      <c r="A179" s="41"/>
      <c r="B179" s="42"/>
      <c r="C179" s="279" t="s">
        <v>306</v>
      </c>
      <c r="D179" s="279" t="s">
        <v>325</v>
      </c>
      <c r="E179" s="280" t="s">
        <v>1845</v>
      </c>
      <c r="F179" s="281" t="s">
        <v>1846</v>
      </c>
      <c r="G179" s="282" t="s">
        <v>179</v>
      </c>
      <c r="H179" s="283">
        <v>650</v>
      </c>
      <c r="I179" s="284"/>
      <c r="J179" s="285">
        <f>ROUND(I179*H179,2)</f>
        <v>0</v>
      </c>
      <c r="K179" s="281" t="s">
        <v>19</v>
      </c>
      <c r="L179" s="286"/>
      <c r="M179" s="287" t="s">
        <v>19</v>
      </c>
      <c r="N179" s="288" t="s">
        <v>44</v>
      </c>
      <c r="O179" s="87"/>
      <c r="P179" s="225">
        <f>O179*H179</f>
        <v>0</v>
      </c>
      <c r="Q179" s="225">
        <v>0</v>
      </c>
      <c r="R179" s="225">
        <f>Q179*H179</f>
        <v>0</v>
      </c>
      <c r="S179" s="225">
        <v>0</v>
      </c>
      <c r="T179" s="226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7" t="s">
        <v>909</v>
      </c>
      <c r="AT179" s="227" t="s">
        <v>325</v>
      </c>
      <c r="AU179" s="227" t="s">
        <v>86</v>
      </c>
      <c r="AY179" s="20" t="s">
        <v>146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20" t="s">
        <v>80</v>
      </c>
      <c r="BK179" s="228">
        <f>ROUND(I179*H179,2)</f>
        <v>0</v>
      </c>
      <c r="BL179" s="20" t="s">
        <v>374</v>
      </c>
      <c r="BM179" s="227" t="s">
        <v>370</v>
      </c>
    </row>
    <row r="180" s="2" customFormat="1">
      <c r="A180" s="41"/>
      <c r="B180" s="42"/>
      <c r="C180" s="43"/>
      <c r="D180" s="229" t="s">
        <v>154</v>
      </c>
      <c r="E180" s="43"/>
      <c r="F180" s="230" t="s">
        <v>1846</v>
      </c>
      <c r="G180" s="43"/>
      <c r="H180" s="43"/>
      <c r="I180" s="231"/>
      <c r="J180" s="43"/>
      <c r="K180" s="43"/>
      <c r="L180" s="47"/>
      <c r="M180" s="232"/>
      <c r="N180" s="233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154</v>
      </c>
      <c r="AU180" s="20" t="s">
        <v>86</v>
      </c>
    </row>
    <row r="181" s="2" customFormat="1" ht="44.25" customHeight="1">
      <c r="A181" s="41"/>
      <c r="B181" s="42"/>
      <c r="C181" s="216" t="s">
        <v>226</v>
      </c>
      <c r="D181" s="216" t="s">
        <v>148</v>
      </c>
      <c r="E181" s="217" t="s">
        <v>1847</v>
      </c>
      <c r="F181" s="218" t="s">
        <v>1848</v>
      </c>
      <c r="G181" s="219" t="s">
        <v>179</v>
      </c>
      <c r="H181" s="220">
        <v>650</v>
      </c>
      <c r="I181" s="221"/>
      <c r="J181" s="222">
        <f>ROUND(I181*H181,2)</f>
        <v>0</v>
      </c>
      <c r="K181" s="218" t="s">
        <v>152</v>
      </c>
      <c r="L181" s="47"/>
      <c r="M181" s="223" t="s">
        <v>19</v>
      </c>
      <c r="N181" s="224" t="s">
        <v>44</v>
      </c>
      <c r="O181" s="87"/>
      <c r="P181" s="225">
        <f>O181*H181</f>
        <v>0</v>
      </c>
      <c r="Q181" s="225">
        <v>0</v>
      </c>
      <c r="R181" s="225">
        <f>Q181*H181</f>
        <v>0</v>
      </c>
      <c r="S181" s="225">
        <v>0</v>
      </c>
      <c r="T181" s="226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27" t="s">
        <v>374</v>
      </c>
      <c r="AT181" s="227" t="s">
        <v>148</v>
      </c>
      <c r="AU181" s="227" t="s">
        <v>86</v>
      </c>
      <c r="AY181" s="20" t="s">
        <v>146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20" t="s">
        <v>80</v>
      </c>
      <c r="BK181" s="228">
        <f>ROUND(I181*H181,2)</f>
        <v>0</v>
      </c>
      <c r="BL181" s="20" t="s">
        <v>374</v>
      </c>
      <c r="BM181" s="227" t="s">
        <v>374</v>
      </c>
    </row>
    <row r="182" s="2" customFormat="1">
      <c r="A182" s="41"/>
      <c r="B182" s="42"/>
      <c r="C182" s="43"/>
      <c r="D182" s="229" t="s">
        <v>154</v>
      </c>
      <c r="E182" s="43"/>
      <c r="F182" s="230" t="s">
        <v>1848</v>
      </c>
      <c r="G182" s="43"/>
      <c r="H182" s="43"/>
      <c r="I182" s="231"/>
      <c r="J182" s="43"/>
      <c r="K182" s="43"/>
      <c r="L182" s="47"/>
      <c r="M182" s="232"/>
      <c r="N182" s="233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154</v>
      </c>
      <c r="AU182" s="20" t="s">
        <v>86</v>
      </c>
    </row>
    <row r="183" s="2" customFormat="1">
      <c r="A183" s="41"/>
      <c r="B183" s="42"/>
      <c r="C183" s="43"/>
      <c r="D183" s="234" t="s">
        <v>155</v>
      </c>
      <c r="E183" s="43"/>
      <c r="F183" s="235" t="s">
        <v>1849</v>
      </c>
      <c r="G183" s="43"/>
      <c r="H183" s="43"/>
      <c r="I183" s="231"/>
      <c r="J183" s="43"/>
      <c r="K183" s="43"/>
      <c r="L183" s="47"/>
      <c r="M183" s="232"/>
      <c r="N183" s="233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155</v>
      </c>
      <c r="AU183" s="20" t="s">
        <v>86</v>
      </c>
    </row>
    <row r="184" s="2" customFormat="1" ht="16.5" customHeight="1">
      <c r="A184" s="41"/>
      <c r="B184" s="42"/>
      <c r="C184" s="279" t="s">
        <v>318</v>
      </c>
      <c r="D184" s="279" t="s">
        <v>325</v>
      </c>
      <c r="E184" s="280" t="s">
        <v>1850</v>
      </c>
      <c r="F184" s="281" t="s">
        <v>1851</v>
      </c>
      <c r="G184" s="282" t="s">
        <v>179</v>
      </c>
      <c r="H184" s="283">
        <v>650</v>
      </c>
      <c r="I184" s="284"/>
      <c r="J184" s="285">
        <f>ROUND(I184*H184,2)</f>
        <v>0</v>
      </c>
      <c r="K184" s="281" t="s">
        <v>152</v>
      </c>
      <c r="L184" s="286"/>
      <c r="M184" s="287" t="s">
        <v>19</v>
      </c>
      <c r="N184" s="288" t="s">
        <v>44</v>
      </c>
      <c r="O184" s="87"/>
      <c r="P184" s="225">
        <f>O184*H184</f>
        <v>0</v>
      </c>
      <c r="Q184" s="225">
        <v>0</v>
      </c>
      <c r="R184" s="225">
        <f>Q184*H184</f>
        <v>0</v>
      </c>
      <c r="S184" s="225">
        <v>0</v>
      </c>
      <c r="T184" s="226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27" t="s">
        <v>909</v>
      </c>
      <c r="AT184" s="227" t="s">
        <v>325</v>
      </c>
      <c r="AU184" s="227" t="s">
        <v>86</v>
      </c>
      <c r="AY184" s="20" t="s">
        <v>146</v>
      </c>
      <c r="BE184" s="228">
        <f>IF(N184="základní",J184,0)</f>
        <v>0</v>
      </c>
      <c r="BF184" s="228">
        <f>IF(N184="snížená",J184,0)</f>
        <v>0</v>
      </c>
      <c r="BG184" s="228">
        <f>IF(N184="zákl. přenesená",J184,0)</f>
        <v>0</v>
      </c>
      <c r="BH184" s="228">
        <f>IF(N184="sníž. přenesená",J184,0)</f>
        <v>0</v>
      </c>
      <c r="BI184" s="228">
        <f>IF(N184="nulová",J184,0)</f>
        <v>0</v>
      </c>
      <c r="BJ184" s="20" t="s">
        <v>80</v>
      </c>
      <c r="BK184" s="228">
        <f>ROUND(I184*H184,2)</f>
        <v>0</v>
      </c>
      <c r="BL184" s="20" t="s">
        <v>374</v>
      </c>
      <c r="BM184" s="227" t="s">
        <v>380</v>
      </c>
    </row>
    <row r="185" s="2" customFormat="1">
      <c r="A185" s="41"/>
      <c r="B185" s="42"/>
      <c r="C185" s="43"/>
      <c r="D185" s="229" t="s">
        <v>154</v>
      </c>
      <c r="E185" s="43"/>
      <c r="F185" s="230" t="s">
        <v>1851</v>
      </c>
      <c r="G185" s="43"/>
      <c r="H185" s="43"/>
      <c r="I185" s="231"/>
      <c r="J185" s="43"/>
      <c r="K185" s="43"/>
      <c r="L185" s="47"/>
      <c r="M185" s="232"/>
      <c r="N185" s="233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154</v>
      </c>
      <c r="AU185" s="20" t="s">
        <v>86</v>
      </c>
    </row>
    <row r="186" s="12" customFormat="1" ht="25.92" customHeight="1">
      <c r="A186" s="12"/>
      <c r="B186" s="200"/>
      <c r="C186" s="201"/>
      <c r="D186" s="202" t="s">
        <v>72</v>
      </c>
      <c r="E186" s="203" t="s">
        <v>1852</v>
      </c>
      <c r="F186" s="203" t="s">
        <v>1853</v>
      </c>
      <c r="G186" s="201"/>
      <c r="H186" s="201"/>
      <c r="I186" s="204"/>
      <c r="J186" s="205">
        <f>BK186</f>
        <v>0</v>
      </c>
      <c r="K186" s="201"/>
      <c r="L186" s="206"/>
      <c r="M186" s="207"/>
      <c r="N186" s="208"/>
      <c r="O186" s="208"/>
      <c r="P186" s="209">
        <f>SUM(P187:P198)</f>
        <v>0</v>
      </c>
      <c r="Q186" s="208"/>
      <c r="R186" s="209">
        <f>SUM(R187:R198)</f>
        <v>0</v>
      </c>
      <c r="S186" s="208"/>
      <c r="T186" s="210">
        <f>SUM(T187:T198)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1" t="s">
        <v>153</v>
      </c>
      <c r="AT186" s="212" t="s">
        <v>72</v>
      </c>
      <c r="AU186" s="212" t="s">
        <v>73</v>
      </c>
      <c r="AY186" s="211" t="s">
        <v>146</v>
      </c>
      <c r="BK186" s="213">
        <f>SUM(BK187:BK198)</f>
        <v>0</v>
      </c>
    </row>
    <row r="187" s="2" customFormat="1" ht="24.15" customHeight="1">
      <c r="A187" s="41"/>
      <c r="B187" s="42"/>
      <c r="C187" s="216" t="s">
        <v>411</v>
      </c>
      <c r="D187" s="216" t="s">
        <v>148</v>
      </c>
      <c r="E187" s="217" t="s">
        <v>1854</v>
      </c>
      <c r="F187" s="218" t="s">
        <v>1855</v>
      </c>
      <c r="G187" s="219" t="s">
        <v>1856</v>
      </c>
      <c r="H187" s="220">
        <v>40</v>
      </c>
      <c r="I187" s="221"/>
      <c r="J187" s="222">
        <f>ROUND(I187*H187,2)</f>
        <v>0</v>
      </c>
      <c r="K187" s="218" t="s">
        <v>152</v>
      </c>
      <c r="L187" s="47"/>
      <c r="M187" s="223" t="s">
        <v>19</v>
      </c>
      <c r="N187" s="224" t="s">
        <v>44</v>
      </c>
      <c r="O187" s="87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27" t="s">
        <v>1857</v>
      </c>
      <c r="AT187" s="227" t="s">
        <v>148</v>
      </c>
      <c r="AU187" s="227" t="s">
        <v>80</v>
      </c>
      <c r="AY187" s="20" t="s">
        <v>146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20" t="s">
        <v>80</v>
      </c>
      <c r="BK187" s="228">
        <f>ROUND(I187*H187,2)</f>
        <v>0</v>
      </c>
      <c r="BL187" s="20" t="s">
        <v>1857</v>
      </c>
      <c r="BM187" s="227" t="s">
        <v>385</v>
      </c>
    </row>
    <row r="188" s="2" customFormat="1">
      <c r="A188" s="41"/>
      <c r="B188" s="42"/>
      <c r="C188" s="43"/>
      <c r="D188" s="229" t="s">
        <v>154</v>
      </c>
      <c r="E188" s="43"/>
      <c r="F188" s="230" t="s">
        <v>1855</v>
      </c>
      <c r="G188" s="43"/>
      <c r="H188" s="43"/>
      <c r="I188" s="231"/>
      <c r="J188" s="43"/>
      <c r="K188" s="43"/>
      <c r="L188" s="47"/>
      <c r="M188" s="232"/>
      <c r="N188" s="233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154</v>
      </c>
      <c r="AU188" s="20" t="s">
        <v>80</v>
      </c>
    </row>
    <row r="189" s="2" customFormat="1">
      <c r="A189" s="41"/>
      <c r="B189" s="42"/>
      <c r="C189" s="43"/>
      <c r="D189" s="234" t="s">
        <v>155</v>
      </c>
      <c r="E189" s="43"/>
      <c r="F189" s="235" t="s">
        <v>1858</v>
      </c>
      <c r="G189" s="43"/>
      <c r="H189" s="43"/>
      <c r="I189" s="231"/>
      <c r="J189" s="43"/>
      <c r="K189" s="43"/>
      <c r="L189" s="47"/>
      <c r="M189" s="232"/>
      <c r="N189" s="233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155</v>
      </c>
      <c r="AU189" s="20" t="s">
        <v>80</v>
      </c>
    </row>
    <row r="190" s="2" customFormat="1" ht="24.15" customHeight="1">
      <c r="A190" s="41"/>
      <c r="B190" s="42"/>
      <c r="C190" s="216" t="s">
        <v>288</v>
      </c>
      <c r="D190" s="216" t="s">
        <v>148</v>
      </c>
      <c r="E190" s="217" t="s">
        <v>1859</v>
      </c>
      <c r="F190" s="218" t="s">
        <v>1860</v>
      </c>
      <c r="G190" s="219" t="s">
        <v>1856</v>
      </c>
      <c r="H190" s="220">
        <v>40</v>
      </c>
      <c r="I190" s="221"/>
      <c r="J190" s="222">
        <f>ROUND(I190*H190,2)</f>
        <v>0</v>
      </c>
      <c r="K190" s="218" t="s">
        <v>152</v>
      </c>
      <c r="L190" s="47"/>
      <c r="M190" s="223" t="s">
        <v>19</v>
      </c>
      <c r="N190" s="224" t="s">
        <v>44</v>
      </c>
      <c r="O190" s="87"/>
      <c r="P190" s="225">
        <f>O190*H190</f>
        <v>0</v>
      </c>
      <c r="Q190" s="225">
        <v>0</v>
      </c>
      <c r="R190" s="225">
        <f>Q190*H190</f>
        <v>0</v>
      </c>
      <c r="S190" s="225">
        <v>0</v>
      </c>
      <c r="T190" s="226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27" t="s">
        <v>1857</v>
      </c>
      <c r="AT190" s="227" t="s">
        <v>148</v>
      </c>
      <c r="AU190" s="227" t="s">
        <v>80</v>
      </c>
      <c r="AY190" s="20" t="s">
        <v>146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20" t="s">
        <v>80</v>
      </c>
      <c r="BK190" s="228">
        <f>ROUND(I190*H190,2)</f>
        <v>0</v>
      </c>
      <c r="BL190" s="20" t="s">
        <v>1857</v>
      </c>
      <c r="BM190" s="227" t="s">
        <v>391</v>
      </c>
    </row>
    <row r="191" s="2" customFormat="1">
      <c r="A191" s="41"/>
      <c r="B191" s="42"/>
      <c r="C191" s="43"/>
      <c r="D191" s="229" t="s">
        <v>154</v>
      </c>
      <c r="E191" s="43"/>
      <c r="F191" s="230" t="s">
        <v>1860</v>
      </c>
      <c r="G191" s="43"/>
      <c r="H191" s="43"/>
      <c r="I191" s="231"/>
      <c r="J191" s="43"/>
      <c r="K191" s="43"/>
      <c r="L191" s="47"/>
      <c r="M191" s="232"/>
      <c r="N191" s="233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154</v>
      </c>
      <c r="AU191" s="20" t="s">
        <v>80</v>
      </c>
    </row>
    <row r="192" s="2" customFormat="1">
      <c r="A192" s="41"/>
      <c r="B192" s="42"/>
      <c r="C192" s="43"/>
      <c r="D192" s="234" t="s">
        <v>155</v>
      </c>
      <c r="E192" s="43"/>
      <c r="F192" s="235" t="s">
        <v>1861</v>
      </c>
      <c r="G192" s="43"/>
      <c r="H192" s="43"/>
      <c r="I192" s="231"/>
      <c r="J192" s="43"/>
      <c r="K192" s="43"/>
      <c r="L192" s="47"/>
      <c r="M192" s="232"/>
      <c r="N192" s="233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155</v>
      </c>
      <c r="AU192" s="20" t="s">
        <v>80</v>
      </c>
    </row>
    <row r="193" s="2" customFormat="1" ht="24.15" customHeight="1">
      <c r="A193" s="41"/>
      <c r="B193" s="42"/>
      <c r="C193" s="216" t="s">
        <v>278</v>
      </c>
      <c r="D193" s="216" t="s">
        <v>148</v>
      </c>
      <c r="E193" s="217" t="s">
        <v>1862</v>
      </c>
      <c r="F193" s="218" t="s">
        <v>1863</v>
      </c>
      <c r="G193" s="219" t="s">
        <v>1856</v>
      </c>
      <c r="H193" s="220">
        <v>60</v>
      </c>
      <c r="I193" s="221"/>
      <c r="J193" s="222">
        <f>ROUND(I193*H193,2)</f>
        <v>0</v>
      </c>
      <c r="K193" s="218" t="s">
        <v>152</v>
      </c>
      <c r="L193" s="47"/>
      <c r="M193" s="223" t="s">
        <v>19</v>
      </c>
      <c r="N193" s="224" t="s">
        <v>44</v>
      </c>
      <c r="O193" s="87"/>
      <c r="P193" s="225">
        <f>O193*H193</f>
        <v>0</v>
      </c>
      <c r="Q193" s="225">
        <v>0</v>
      </c>
      <c r="R193" s="225">
        <f>Q193*H193</f>
        <v>0</v>
      </c>
      <c r="S193" s="225">
        <v>0</v>
      </c>
      <c r="T193" s="226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27" t="s">
        <v>1857</v>
      </c>
      <c r="AT193" s="227" t="s">
        <v>148</v>
      </c>
      <c r="AU193" s="227" t="s">
        <v>80</v>
      </c>
      <c r="AY193" s="20" t="s">
        <v>146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20" t="s">
        <v>80</v>
      </c>
      <c r="BK193" s="228">
        <f>ROUND(I193*H193,2)</f>
        <v>0</v>
      </c>
      <c r="BL193" s="20" t="s">
        <v>1857</v>
      </c>
      <c r="BM193" s="227" t="s">
        <v>396</v>
      </c>
    </row>
    <row r="194" s="2" customFormat="1">
      <c r="A194" s="41"/>
      <c r="B194" s="42"/>
      <c r="C194" s="43"/>
      <c r="D194" s="229" t="s">
        <v>154</v>
      </c>
      <c r="E194" s="43"/>
      <c r="F194" s="230" t="s">
        <v>1863</v>
      </c>
      <c r="G194" s="43"/>
      <c r="H194" s="43"/>
      <c r="I194" s="231"/>
      <c r="J194" s="43"/>
      <c r="K194" s="43"/>
      <c r="L194" s="47"/>
      <c r="M194" s="232"/>
      <c r="N194" s="233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154</v>
      </c>
      <c r="AU194" s="20" t="s">
        <v>80</v>
      </c>
    </row>
    <row r="195" s="2" customFormat="1">
      <c r="A195" s="41"/>
      <c r="B195" s="42"/>
      <c r="C195" s="43"/>
      <c r="D195" s="234" t="s">
        <v>155</v>
      </c>
      <c r="E195" s="43"/>
      <c r="F195" s="235" t="s">
        <v>1864</v>
      </c>
      <c r="G195" s="43"/>
      <c r="H195" s="43"/>
      <c r="I195" s="231"/>
      <c r="J195" s="43"/>
      <c r="K195" s="43"/>
      <c r="L195" s="47"/>
      <c r="M195" s="232"/>
      <c r="N195" s="233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155</v>
      </c>
      <c r="AU195" s="20" t="s">
        <v>80</v>
      </c>
    </row>
    <row r="196" s="2" customFormat="1" ht="24.15" customHeight="1">
      <c r="A196" s="41"/>
      <c r="B196" s="42"/>
      <c r="C196" s="216" t="s">
        <v>399</v>
      </c>
      <c r="D196" s="216" t="s">
        <v>148</v>
      </c>
      <c r="E196" s="217" t="s">
        <v>1865</v>
      </c>
      <c r="F196" s="218" t="s">
        <v>1866</v>
      </c>
      <c r="G196" s="219" t="s">
        <v>1856</v>
      </c>
      <c r="H196" s="220">
        <v>40</v>
      </c>
      <c r="I196" s="221"/>
      <c r="J196" s="222">
        <f>ROUND(I196*H196,2)</f>
        <v>0</v>
      </c>
      <c r="K196" s="218" t="s">
        <v>152</v>
      </c>
      <c r="L196" s="47"/>
      <c r="M196" s="223" t="s">
        <v>19</v>
      </c>
      <c r="N196" s="224" t="s">
        <v>44</v>
      </c>
      <c r="O196" s="87"/>
      <c r="P196" s="225">
        <f>O196*H196</f>
        <v>0</v>
      </c>
      <c r="Q196" s="225">
        <v>0</v>
      </c>
      <c r="R196" s="225">
        <f>Q196*H196</f>
        <v>0</v>
      </c>
      <c r="S196" s="225">
        <v>0</v>
      </c>
      <c r="T196" s="226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27" t="s">
        <v>1857</v>
      </c>
      <c r="AT196" s="227" t="s">
        <v>148</v>
      </c>
      <c r="AU196" s="227" t="s">
        <v>80</v>
      </c>
      <c r="AY196" s="20" t="s">
        <v>146</v>
      </c>
      <c r="BE196" s="228">
        <f>IF(N196="základní",J196,0)</f>
        <v>0</v>
      </c>
      <c r="BF196" s="228">
        <f>IF(N196="snížená",J196,0)</f>
        <v>0</v>
      </c>
      <c r="BG196" s="228">
        <f>IF(N196="zákl. přenesená",J196,0)</f>
        <v>0</v>
      </c>
      <c r="BH196" s="228">
        <f>IF(N196="sníž. přenesená",J196,0)</f>
        <v>0</v>
      </c>
      <c r="BI196" s="228">
        <f>IF(N196="nulová",J196,0)</f>
        <v>0</v>
      </c>
      <c r="BJ196" s="20" t="s">
        <v>80</v>
      </c>
      <c r="BK196" s="228">
        <f>ROUND(I196*H196,2)</f>
        <v>0</v>
      </c>
      <c r="BL196" s="20" t="s">
        <v>1857</v>
      </c>
      <c r="BM196" s="227" t="s">
        <v>403</v>
      </c>
    </row>
    <row r="197" s="2" customFormat="1">
      <c r="A197" s="41"/>
      <c r="B197" s="42"/>
      <c r="C197" s="43"/>
      <c r="D197" s="229" t="s">
        <v>154</v>
      </c>
      <c r="E197" s="43"/>
      <c r="F197" s="230" t="s">
        <v>1866</v>
      </c>
      <c r="G197" s="43"/>
      <c r="H197" s="43"/>
      <c r="I197" s="231"/>
      <c r="J197" s="43"/>
      <c r="K197" s="43"/>
      <c r="L197" s="47"/>
      <c r="M197" s="232"/>
      <c r="N197" s="233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154</v>
      </c>
      <c r="AU197" s="20" t="s">
        <v>80</v>
      </c>
    </row>
    <row r="198" s="2" customFormat="1">
      <c r="A198" s="41"/>
      <c r="B198" s="42"/>
      <c r="C198" s="43"/>
      <c r="D198" s="234" t="s">
        <v>155</v>
      </c>
      <c r="E198" s="43"/>
      <c r="F198" s="235" t="s">
        <v>1867</v>
      </c>
      <c r="G198" s="43"/>
      <c r="H198" s="43"/>
      <c r="I198" s="231"/>
      <c r="J198" s="43"/>
      <c r="K198" s="43"/>
      <c r="L198" s="47"/>
      <c r="M198" s="232"/>
      <c r="N198" s="233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155</v>
      </c>
      <c r="AU198" s="20" t="s">
        <v>80</v>
      </c>
    </row>
    <row r="199" s="12" customFormat="1" ht="25.92" customHeight="1">
      <c r="A199" s="12"/>
      <c r="B199" s="200"/>
      <c r="C199" s="201"/>
      <c r="D199" s="202" t="s">
        <v>72</v>
      </c>
      <c r="E199" s="203" t="s">
        <v>976</v>
      </c>
      <c r="F199" s="203" t="s">
        <v>977</v>
      </c>
      <c r="G199" s="201"/>
      <c r="H199" s="201"/>
      <c r="I199" s="204"/>
      <c r="J199" s="205">
        <f>BK199</f>
        <v>0</v>
      </c>
      <c r="K199" s="201"/>
      <c r="L199" s="206"/>
      <c r="M199" s="207"/>
      <c r="N199" s="208"/>
      <c r="O199" s="208"/>
      <c r="P199" s="209">
        <f>P200+P210+P214</f>
        <v>0</v>
      </c>
      <c r="Q199" s="208"/>
      <c r="R199" s="209">
        <f>R200+R210+R214</f>
        <v>0</v>
      </c>
      <c r="S199" s="208"/>
      <c r="T199" s="210">
        <f>T200+T210+T214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11" t="s">
        <v>176</v>
      </c>
      <c r="AT199" s="212" t="s">
        <v>72</v>
      </c>
      <c r="AU199" s="212" t="s">
        <v>73</v>
      </c>
      <c r="AY199" s="211" t="s">
        <v>146</v>
      </c>
      <c r="BK199" s="213">
        <f>BK200+BK210+BK214</f>
        <v>0</v>
      </c>
    </row>
    <row r="200" s="12" customFormat="1" ht="22.8" customHeight="1">
      <c r="A200" s="12"/>
      <c r="B200" s="200"/>
      <c r="C200" s="201"/>
      <c r="D200" s="202" t="s">
        <v>72</v>
      </c>
      <c r="E200" s="214" t="s">
        <v>978</v>
      </c>
      <c r="F200" s="214" t="s">
        <v>1868</v>
      </c>
      <c r="G200" s="201"/>
      <c r="H200" s="201"/>
      <c r="I200" s="204"/>
      <c r="J200" s="215">
        <f>BK200</f>
        <v>0</v>
      </c>
      <c r="K200" s="201"/>
      <c r="L200" s="206"/>
      <c r="M200" s="207"/>
      <c r="N200" s="208"/>
      <c r="O200" s="208"/>
      <c r="P200" s="209">
        <f>SUM(P201:P209)</f>
        <v>0</v>
      </c>
      <c r="Q200" s="208"/>
      <c r="R200" s="209">
        <f>SUM(R201:R209)</f>
        <v>0</v>
      </c>
      <c r="S200" s="208"/>
      <c r="T200" s="210">
        <f>SUM(T201:T209)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1" t="s">
        <v>176</v>
      </c>
      <c r="AT200" s="212" t="s">
        <v>72</v>
      </c>
      <c r="AU200" s="212" t="s">
        <v>80</v>
      </c>
      <c r="AY200" s="211" t="s">
        <v>146</v>
      </c>
      <c r="BK200" s="213">
        <f>SUM(BK201:BK209)</f>
        <v>0</v>
      </c>
    </row>
    <row r="201" s="2" customFormat="1" ht="24.15" customHeight="1">
      <c r="A201" s="41"/>
      <c r="B201" s="42"/>
      <c r="C201" s="216" t="s">
        <v>423</v>
      </c>
      <c r="D201" s="216" t="s">
        <v>148</v>
      </c>
      <c r="E201" s="217" t="s">
        <v>1869</v>
      </c>
      <c r="F201" s="218" t="s">
        <v>1870</v>
      </c>
      <c r="G201" s="219" t="s">
        <v>1786</v>
      </c>
      <c r="H201" s="220">
        <v>1</v>
      </c>
      <c r="I201" s="221"/>
      <c r="J201" s="222">
        <f>ROUND(I201*H201,2)</f>
        <v>0</v>
      </c>
      <c r="K201" s="218" t="s">
        <v>152</v>
      </c>
      <c r="L201" s="47"/>
      <c r="M201" s="223" t="s">
        <v>19</v>
      </c>
      <c r="N201" s="224" t="s">
        <v>44</v>
      </c>
      <c r="O201" s="87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7" t="s">
        <v>153</v>
      </c>
      <c r="AT201" s="227" t="s">
        <v>148</v>
      </c>
      <c r="AU201" s="227" t="s">
        <v>86</v>
      </c>
      <c r="AY201" s="20" t="s">
        <v>146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20" t="s">
        <v>80</v>
      </c>
      <c r="BK201" s="228">
        <f>ROUND(I201*H201,2)</f>
        <v>0</v>
      </c>
      <c r="BL201" s="20" t="s">
        <v>153</v>
      </c>
      <c r="BM201" s="227" t="s">
        <v>408</v>
      </c>
    </row>
    <row r="202" s="2" customFormat="1">
      <c r="A202" s="41"/>
      <c r="B202" s="42"/>
      <c r="C202" s="43"/>
      <c r="D202" s="229" t="s">
        <v>154</v>
      </c>
      <c r="E202" s="43"/>
      <c r="F202" s="230" t="s">
        <v>1870</v>
      </c>
      <c r="G202" s="43"/>
      <c r="H202" s="43"/>
      <c r="I202" s="231"/>
      <c r="J202" s="43"/>
      <c r="K202" s="43"/>
      <c r="L202" s="47"/>
      <c r="M202" s="232"/>
      <c r="N202" s="233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154</v>
      </c>
      <c r="AU202" s="20" t="s">
        <v>86</v>
      </c>
    </row>
    <row r="203" s="2" customFormat="1">
      <c r="A203" s="41"/>
      <c r="B203" s="42"/>
      <c r="C203" s="43"/>
      <c r="D203" s="234" t="s">
        <v>155</v>
      </c>
      <c r="E203" s="43"/>
      <c r="F203" s="235" t="s">
        <v>1871</v>
      </c>
      <c r="G203" s="43"/>
      <c r="H203" s="43"/>
      <c r="I203" s="231"/>
      <c r="J203" s="43"/>
      <c r="K203" s="43"/>
      <c r="L203" s="47"/>
      <c r="M203" s="232"/>
      <c r="N203" s="233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155</v>
      </c>
      <c r="AU203" s="20" t="s">
        <v>86</v>
      </c>
    </row>
    <row r="204" s="2" customFormat="1" ht="16.5" customHeight="1">
      <c r="A204" s="41"/>
      <c r="B204" s="42"/>
      <c r="C204" s="216" t="s">
        <v>377</v>
      </c>
      <c r="D204" s="216" t="s">
        <v>148</v>
      </c>
      <c r="E204" s="217" t="s">
        <v>1872</v>
      </c>
      <c r="F204" s="218" t="s">
        <v>1873</v>
      </c>
      <c r="G204" s="219" t="s">
        <v>1786</v>
      </c>
      <c r="H204" s="220">
        <v>1</v>
      </c>
      <c r="I204" s="221"/>
      <c r="J204" s="222">
        <f>ROUND(I204*H204,2)</f>
        <v>0</v>
      </c>
      <c r="K204" s="218" t="s">
        <v>152</v>
      </c>
      <c r="L204" s="47"/>
      <c r="M204" s="223" t="s">
        <v>19</v>
      </c>
      <c r="N204" s="224" t="s">
        <v>44</v>
      </c>
      <c r="O204" s="87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27" t="s">
        <v>153</v>
      </c>
      <c r="AT204" s="227" t="s">
        <v>148</v>
      </c>
      <c r="AU204" s="227" t="s">
        <v>86</v>
      </c>
      <c r="AY204" s="20" t="s">
        <v>146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20" t="s">
        <v>80</v>
      </c>
      <c r="BK204" s="228">
        <f>ROUND(I204*H204,2)</f>
        <v>0</v>
      </c>
      <c r="BL204" s="20" t="s">
        <v>153</v>
      </c>
      <c r="BM204" s="227" t="s">
        <v>414</v>
      </c>
    </row>
    <row r="205" s="2" customFormat="1">
      <c r="A205" s="41"/>
      <c r="B205" s="42"/>
      <c r="C205" s="43"/>
      <c r="D205" s="229" t="s">
        <v>154</v>
      </c>
      <c r="E205" s="43"/>
      <c r="F205" s="230" t="s">
        <v>1873</v>
      </c>
      <c r="G205" s="43"/>
      <c r="H205" s="43"/>
      <c r="I205" s="231"/>
      <c r="J205" s="43"/>
      <c r="K205" s="43"/>
      <c r="L205" s="47"/>
      <c r="M205" s="232"/>
      <c r="N205" s="233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154</v>
      </c>
      <c r="AU205" s="20" t="s">
        <v>86</v>
      </c>
    </row>
    <row r="206" s="2" customFormat="1">
      <c r="A206" s="41"/>
      <c r="B206" s="42"/>
      <c r="C206" s="43"/>
      <c r="D206" s="234" t="s">
        <v>155</v>
      </c>
      <c r="E206" s="43"/>
      <c r="F206" s="235" t="s">
        <v>1874</v>
      </c>
      <c r="G206" s="43"/>
      <c r="H206" s="43"/>
      <c r="I206" s="231"/>
      <c r="J206" s="43"/>
      <c r="K206" s="43"/>
      <c r="L206" s="47"/>
      <c r="M206" s="232"/>
      <c r="N206" s="233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155</v>
      </c>
      <c r="AU206" s="20" t="s">
        <v>86</v>
      </c>
    </row>
    <row r="207" s="2" customFormat="1" ht="16.5" customHeight="1">
      <c r="A207" s="41"/>
      <c r="B207" s="42"/>
      <c r="C207" s="216" t="s">
        <v>266</v>
      </c>
      <c r="D207" s="216" t="s">
        <v>148</v>
      </c>
      <c r="E207" s="217" t="s">
        <v>1000</v>
      </c>
      <c r="F207" s="218" t="s">
        <v>1001</v>
      </c>
      <c r="G207" s="219" t="s">
        <v>1786</v>
      </c>
      <c r="H207" s="220">
        <v>1</v>
      </c>
      <c r="I207" s="221"/>
      <c r="J207" s="222">
        <f>ROUND(I207*H207,2)</f>
        <v>0</v>
      </c>
      <c r="K207" s="218" t="s">
        <v>152</v>
      </c>
      <c r="L207" s="47"/>
      <c r="M207" s="223" t="s">
        <v>19</v>
      </c>
      <c r="N207" s="224" t="s">
        <v>44</v>
      </c>
      <c r="O207" s="87"/>
      <c r="P207" s="225">
        <f>O207*H207</f>
        <v>0</v>
      </c>
      <c r="Q207" s="225">
        <v>0</v>
      </c>
      <c r="R207" s="225">
        <f>Q207*H207</f>
        <v>0</v>
      </c>
      <c r="S207" s="225">
        <v>0</v>
      </c>
      <c r="T207" s="226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27" t="s">
        <v>153</v>
      </c>
      <c r="AT207" s="227" t="s">
        <v>148</v>
      </c>
      <c r="AU207" s="227" t="s">
        <v>86</v>
      </c>
      <c r="AY207" s="20" t="s">
        <v>146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20" t="s">
        <v>80</v>
      </c>
      <c r="BK207" s="228">
        <f>ROUND(I207*H207,2)</f>
        <v>0</v>
      </c>
      <c r="BL207" s="20" t="s">
        <v>153</v>
      </c>
      <c r="BM207" s="227" t="s">
        <v>419</v>
      </c>
    </row>
    <row r="208" s="2" customFormat="1">
      <c r="A208" s="41"/>
      <c r="B208" s="42"/>
      <c r="C208" s="43"/>
      <c r="D208" s="229" t="s">
        <v>154</v>
      </c>
      <c r="E208" s="43"/>
      <c r="F208" s="230" t="s">
        <v>1001</v>
      </c>
      <c r="G208" s="43"/>
      <c r="H208" s="43"/>
      <c r="I208" s="231"/>
      <c r="J208" s="43"/>
      <c r="K208" s="43"/>
      <c r="L208" s="47"/>
      <c r="M208" s="232"/>
      <c r="N208" s="233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154</v>
      </c>
      <c r="AU208" s="20" t="s">
        <v>86</v>
      </c>
    </row>
    <row r="209" s="2" customFormat="1">
      <c r="A209" s="41"/>
      <c r="B209" s="42"/>
      <c r="C209" s="43"/>
      <c r="D209" s="234" t="s">
        <v>155</v>
      </c>
      <c r="E209" s="43"/>
      <c r="F209" s="235" t="s">
        <v>1003</v>
      </c>
      <c r="G209" s="43"/>
      <c r="H209" s="43"/>
      <c r="I209" s="231"/>
      <c r="J209" s="43"/>
      <c r="K209" s="43"/>
      <c r="L209" s="47"/>
      <c r="M209" s="232"/>
      <c r="N209" s="233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155</v>
      </c>
      <c r="AU209" s="20" t="s">
        <v>86</v>
      </c>
    </row>
    <row r="210" s="12" customFormat="1" ht="22.8" customHeight="1">
      <c r="A210" s="12"/>
      <c r="B210" s="200"/>
      <c r="C210" s="201"/>
      <c r="D210" s="202" t="s">
        <v>72</v>
      </c>
      <c r="E210" s="214" t="s">
        <v>1006</v>
      </c>
      <c r="F210" s="214" t="s">
        <v>1007</v>
      </c>
      <c r="G210" s="201"/>
      <c r="H210" s="201"/>
      <c r="I210" s="204"/>
      <c r="J210" s="215">
        <f>BK210</f>
        <v>0</v>
      </c>
      <c r="K210" s="201"/>
      <c r="L210" s="206"/>
      <c r="M210" s="207"/>
      <c r="N210" s="208"/>
      <c r="O210" s="208"/>
      <c r="P210" s="209">
        <f>SUM(P211:P213)</f>
        <v>0</v>
      </c>
      <c r="Q210" s="208"/>
      <c r="R210" s="209">
        <f>SUM(R211:R213)</f>
        <v>0</v>
      </c>
      <c r="S210" s="208"/>
      <c r="T210" s="210">
        <f>SUM(T211:T213)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1" t="s">
        <v>176</v>
      </c>
      <c r="AT210" s="212" t="s">
        <v>72</v>
      </c>
      <c r="AU210" s="212" t="s">
        <v>80</v>
      </c>
      <c r="AY210" s="211" t="s">
        <v>146</v>
      </c>
      <c r="BK210" s="213">
        <f>SUM(BK211:BK213)</f>
        <v>0</v>
      </c>
    </row>
    <row r="211" s="2" customFormat="1" ht="16.5" customHeight="1">
      <c r="A211" s="41"/>
      <c r="B211" s="42"/>
      <c r="C211" s="216" t="s">
        <v>388</v>
      </c>
      <c r="D211" s="216" t="s">
        <v>148</v>
      </c>
      <c r="E211" s="217" t="s">
        <v>1875</v>
      </c>
      <c r="F211" s="218" t="s">
        <v>1876</v>
      </c>
      <c r="G211" s="219" t="s">
        <v>1786</v>
      </c>
      <c r="H211" s="220">
        <v>1</v>
      </c>
      <c r="I211" s="221"/>
      <c r="J211" s="222">
        <f>ROUND(I211*H211,2)</f>
        <v>0</v>
      </c>
      <c r="K211" s="218" t="s">
        <v>152</v>
      </c>
      <c r="L211" s="47"/>
      <c r="M211" s="223" t="s">
        <v>19</v>
      </c>
      <c r="N211" s="224" t="s">
        <v>44</v>
      </c>
      <c r="O211" s="87"/>
      <c r="P211" s="225">
        <f>O211*H211</f>
        <v>0</v>
      </c>
      <c r="Q211" s="225">
        <v>0</v>
      </c>
      <c r="R211" s="225">
        <f>Q211*H211</f>
        <v>0</v>
      </c>
      <c r="S211" s="225">
        <v>0</v>
      </c>
      <c r="T211" s="226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27" t="s">
        <v>153</v>
      </c>
      <c r="AT211" s="227" t="s">
        <v>148</v>
      </c>
      <c r="AU211" s="227" t="s">
        <v>86</v>
      </c>
      <c r="AY211" s="20" t="s">
        <v>146</v>
      </c>
      <c r="BE211" s="228">
        <f>IF(N211="základní",J211,0)</f>
        <v>0</v>
      </c>
      <c r="BF211" s="228">
        <f>IF(N211="snížená",J211,0)</f>
        <v>0</v>
      </c>
      <c r="BG211" s="228">
        <f>IF(N211="zákl. přenesená",J211,0)</f>
        <v>0</v>
      </c>
      <c r="BH211" s="228">
        <f>IF(N211="sníž. přenesená",J211,0)</f>
        <v>0</v>
      </c>
      <c r="BI211" s="228">
        <f>IF(N211="nulová",J211,0)</f>
        <v>0</v>
      </c>
      <c r="BJ211" s="20" t="s">
        <v>80</v>
      </c>
      <c r="BK211" s="228">
        <f>ROUND(I211*H211,2)</f>
        <v>0</v>
      </c>
      <c r="BL211" s="20" t="s">
        <v>153</v>
      </c>
      <c r="BM211" s="227" t="s">
        <v>426</v>
      </c>
    </row>
    <row r="212" s="2" customFormat="1">
      <c r="A212" s="41"/>
      <c r="B212" s="42"/>
      <c r="C212" s="43"/>
      <c r="D212" s="229" t="s">
        <v>154</v>
      </c>
      <c r="E212" s="43"/>
      <c r="F212" s="230" t="s">
        <v>1876</v>
      </c>
      <c r="G212" s="43"/>
      <c r="H212" s="43"/>
      <c r="I212" s="231"/>
      <c r="J212" s="43"/>
      <c r="K212" s="43"/>
      <c r="L212" s="47"/>
      <c r="M212" s="232"/>
      <c r="N212" s="233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154</v>
      </c>
      <c r="AU212" s="20" t="s">
        <v>86</v>
      </c>
    </row>
    <row r="213" s="2" customFormat="1">
      <c r="A213" s="41"/>
      <c r="B213" s="42"/>
      <c r="C213" s="43"/>
      <c r="D213" s="234" t="s">
        <v>155</v>
      </c>
      <c r="E213" s="43"/>
      <c r="F213" s="235" t="s">
        <v>1877</v>
      </c>
      <c r="G213" s="43"/>
      <c r="H213" s="43"/>
      <c r="I213" s="231"/>
      <c r="J213" s="43"/>
      <c r="K213" s="43"/>
      <c r="L213" s="47"/>
      <c r="M213" s="232"/>
      <c r="N213" s="233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155</v>
      </c>
      <c r="AU213" s="20" t="s">
        <v>86</v>
      </c>
    </row>
    <row r="214" s="12" customFormat="1" ht="22.8" customHeight="1">
      <c r="A214" s="12"/>
      <c r="B214" s="200"/>
      <c r="C214" s="201"/>
      <c r="D214" s="202" t="s">
        <v>72</v>
      </c>
      <c r="E214" s="214" t="s">
        <v>1016</v>
      </c>
      <c r="F214" s="214" t="s">
        <v>1017</v>
      </c>
      <c r="G214" s="201"/>
      <c r="H214" s="201"/>
      <c r="I214" s="204"/>
      <c r="J214" s="215">
        <f>BK214</f>
        <v>0</v>
      </c>
      <c r="K214" s="201"/>
      <c r="L214" s="206"/>
      <c r="M214" s="207"/>
      <c r="N214" s="208"/>
      <c r="O214" s="208"/>
      <c r="P214" s="209">
        <f>SUM(P215:P217)</f>
        <v>0</v>
      </c>
      <c r="Q214" s="208"/>
      <c r="R214" s="209">
        <f>SUM(R215:R217)</f>
        <v>0</v>
      </c>
      <c r="S214" s="208"/>
      <c r="T214" s="210">
        <f>SUM(T215:T217)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1" t="s">
        <v>176</v>
      </c>
      <c r="AT214" s="212" t="s">
        <v>72</v>
      </c>
      <c r="AU214" s="212" t="s">
        <v>80</v>
      </c>
      <c r="AY214" s="211" t="s">
        <v>146</v>
      </c>
      <c r="BK214" s="213">
        <f>SUM(BK215:BK217)</f>
        <v>0</v>
      </c>
    </row>
    <row r="215" s="2" customFormat="1" ht="16.5" customHeight="1">
      <c r="A215" s="41"/>
      <c r="B215" s="42"/>
      <c r="C215" s="216" t="s">
        <v>272</v>
      </c>
      <c r="D215" s="216" t="s">
        <v>148</v>
      </c>
      <c r="E215" s="217" t="s">
        <v>1878</v>
      </c>
      <c r="F215" s="218" t="s">
        <v>1879</v>
      </c>
      <c r="G215" s="219" t="s">
        <v>1786</v>
      </c>
      <c r="H215" s="220">
        <v>1</v>
      </c>
      <c r="I215" s="221"/>
      <c r="J215" s="222">
        <f>ROUND(I215*H215,2)</f>
        <v>0</v>
      </c>
      <c r="K215" s="218" t="s">
        <v>152</v>
      </c>
      <c r="L215" s="47"/>
      <c r="M215" s="223" t="s">
        <v>19</v>
      </c>
      <c r="N215" s="224" t="s">
        <v>44</v>
      </c>
      <c r="O215" s="87"/>
      <c r="P215" s="225">
        <f>O215*H215</f>
        <v>0</v>
      </c>
      <c r="Q215" s="225">
        <v>0</v>
      </c>
      <c r="R215" s="225">
        <f>Q215*H215</f>
        <v>0</v>
      </c>
      <c r="S215" s="225">
        <v>0</v>
      </c>
      <c r="T215" s="226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27" t="s">
        <v>153</v>
      </c>
      <c r="AT215" s="227" t="s">
        <v>148</v>
      </c>
      <c r="AU215" s="227" t="s">
        <v>86</v>
      </c>
      <c r="AY215" s="20" t="s">
        <v>146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20" t="s">
        <v>80</v>
      </c>
      <c r="BK215" s="228">
        <f>ROUND(I215*H215,2)</f>
        <v>0</v>
      </c>
      <c r="BL215" s="20" t="s">
        <v>153</v>
      </c>
      <c r="BM215" s="227" t="s">
        <v>433</v>
      </c>
    </row>
    <row r="216" s="2" customFormat="1">
      <c r="A216" s="41"/>
      <c r="B216" s="42"/>
      <c r="C216" s="43"/>
      <c r="D216" s="229" t="s">
        <v>154</v>
      </c>
      <c r="E216" s="43"/>
      <c r="F216" s="230" t="s">
        <v>1879</v>
      </c>
      <c r="G216" s="43"/>
      <c r="H216" s="43"/>
      <c r="I216" s="231"/>
      <c r="J216" s="43"/>
      <c r="K216" s="43"/>
      <c r="L216" s="47"/>
      <c r="M216" s="232"/>
      <c r="N216" s="233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154</v>
      </c>
      <c r="AU216" s="20" t="s">
        <v>86</v>
      </c>
    </row>
    <row r="217" s="2" customFormat="1">
      <c r="A217" s="41"/>
      <c r="B217" s="42"/>
      <c r="C217" s="43"/>
      <c r="D217" s="234" t="s">
        <v>155</v>
      </c>
      <c r="E217" s="43"/>
      <c r="F217" s="235" t="s">
        <v>1880</v>
      </c>
      <c r="G217" s="43"/>
      <c r="H217" s="43"/>
      <c r="I217" s="231"/>
      <c r="J217" s="43"/>
      <c r="K217" s="43"/>
      <c r="L217" s="47"/>
      <c r="M217" s="293"/>
      <c r="N217" s="294"/>
      <c r="O217" s="295"/>
      <c r="P217" s="295"/>
      <c r="Q217" s="295"/>
      <c r="R217" s="295"/>
      <c r="S217" s="295"/>
      <c r="T217" s="296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155</v>
      </c>
      <c r="AU217" s="20" t="s">
        <v>86</v>
      </c>
    </row>
    <row r="218" s="2" customFormat="1" ht="6.96" customHeight="1">
      <c r="A218" s="41"/>
      <c r="B218" s="62"/>
      <c r="C218" s="63"/>
      <c r="D218" s="63"/>
      <c r="E218" s="63"/>
      <c r="F218" s="63"/>
      <c r="G218" s="63"/>
      <c r="H218" s="63"/>
      <c r="I218" s="63"/>
      <c r="J218" s="63"/>
      <c r="K218" s="63"/>
      <c r="L218" s="47"/>
      <c r="M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</row>
  </sheetData>
  <sheetProtection sheet="1" autoFilter="0" formatColumns="0" formatRows="0" objects="1" scenarios="1" spinCount="100000" saltValue="4Qg70r1gQUVIzsrYSDNjCBzFv0EPaj6h3BmEj5dPzloB+stfQ1Cl53UgR7s+KIyRPu6BrkGzO5ipe1ONoFHtPw==" hashValue="oc9m9nSWXXtIqHehdNz4DWtVao36N+KD5bbnkd/MOCeV4pkvwGGTXKjg6r9cqPjN1IEx/fOiVACyiNwV9UULEg==" algorithmName="SHA-512" password="C7E4"/>
  <autoFilter ref="C87:K217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3" r:id="rId1" display="https://podminky.urs.cz/item/CS_URS_2025_01/741122222"/>
    <hyperlink ref="F100" r:id="rId2" display="https://podminky.urs.cz/item/CS_URS_2025_01/741122223"/>
    <hyperlink ref="F107" r:id="rId3" display="https://podminky.urs.cz/item/CS_URS_2025_01/741132132"/>
    <hyperlink ref="F110" r:id="rId4" display="https://podminky.urs.cz/item/CS_URS_2025_01/741132134"/>
    <hyperlink ref="F113" r:id="rId5" display="https://podminky.urs.cz/item/CS_URS_2025_01/741210003"/>
    <hyperlink ref="F120" r:id="rId6" display="https://podminky.urs.cz/item/CS_URS_2025_01/741320165"/>
    <hyperlink ref="F127" r:id="rId7" display="https://podminky.urs.cz/item/CS_URS_2025_01/741410021"/>
    <hyperlink ref="F136" r:id="rId8" display="https://podminky.urs.cz/item/CS_URS_2025_01/741410041"/>
    <hyperlink ref="F145" r:id="rId9" display="https://podminky.urs.cz/item/CS_URS_2025_01/741420020"/>
    <hyperlink ref="F150" r:id="rId10" display="https://podminky.urs.cz/item/CS_URS_2025_01/741420022"/>
    <hyperlink ref="F157" r:id="rId11" display="https://podminky.urs.cz/item/CS_URS_2025_01/460010022"/>
    <hyperlink ref="F160" r:id="rId12" display="https://podminky.urs.cz/item/CS_URS_2025_01/460010025"/>
    <hyperlink ref="F163" r:id="rId13" display="https://podminky.urs.cz/item/CS_URS_2025_01/460171291"/>
    <hyperlink ref="F166" r:id="rId14" display="https://podminky.urs.cz/item/CS_URS_2025_01/460341113"/>
    <hyperlink ref="F169" r:id="rId15" display="https://podminky.urs.cz/item/CS_URS_2025_01/460361111"/>
    <hyperlink ref="F172" r:id="rId16" display="https://podminky.urs.cz/item/CS_URS_2025_01/460371123"/>
    <hyperlink ref="F175" r:id="rId17" display="https://podminky.urs.cz/item/CS_URS_2025_01/460451311"/>
    <hyperlink ref="F178" r:id="rId18" display="https://podminky.urs.cz/item/CS_URS_2025_01/460671114"/>
    <hyperlink ref="F183" r:id="rId19" display="https://podminky.urs.cz/item/CS_URS_2025_01/460752112"/>
    <hyperlink ref="F189" r:id="rId20" display="https://podminky.urs.cz/item/CS_URS_2025_01/HZS1212"/>
    <hyperlink ref="F192" r:id="rId21" display="https://podminky.urs.cz/item/CS_URS_2025_01/HZS1291"/>
    <hyperlink ref="F195" r:id="rId22" display="https://podminky.urs.cz/item/CS_URS_2025_01/HZS2232"/>
    <hyperlink ref="F198" r:id="rId23" display="https://podminky.urs.cz/item/CS_URS_2025_01/HZS4212"/>
    <hyperlink ref="F203" r:id="rId24" display="https://podminky.urs.cz/item/CS_URS_2025_01/012124000"/>
    <hyperlink ref="F206" r:id="rId25" display="https://podminky.urs.cz/item/CS_URS_2025_01/013244000"/>
    <hyperlink ref="F209" r:id="rId26" display="https://podminky.urs.cz/item/CS_URS_2025_01/013254000"/>
    <hyperlink ref="F213" r:id="rId27" display="https://podminky.urs.cz/item/CS_URS_2025_01/032903000"/>
    <hyperlink ref="F217" r:id="rId28" display="https://podminky.urs.cz/item/CS_URS_2025_01/0411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9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97" customWidth="1"/>
    <col min="2" max="2" width="1.667969" style="297" customWidth="1"/>
    <col min="3" max="4" width="5" style="297" customWidth="1"/>
    <col min="5" max="5" width="11.66016" style="297" customWidth="1"/>
    <col min="6" max="6" width="9.160156" style="297" customWidth="1"/>
    <col min="7" max="7" width="5" style="297" customWidth="1"/>
    <col min="8" max="8" width="77.83203" style="297" customWidth="1"/>
    <col min="9" max="10" width="20" style="297" customWidth="1"/>
    <col min="11" max="11" width="1.667969" style="297" customWidth="1"/>
  </cols>
  <sheetData>
    <row r="1" s="1" customFormat="1" ht="37.5" customHeight="1"/>
    <row r="2" s="1" customFormat="1" ht="7.5" customHeight="1">
      <c r="B2" s="298"/>
      <c r="C2" s="299"/>
      <c r="D2" s="299"/>
      <c r="E2" s="299"/>
      <c r="F2" s="299"/>
      <c r="G2" s="299"/>
      <c r="H2" s="299"/>
      <c r="I2" s="299"/>
      <c r="J2" s="299"/>
      <c r="K2" s="300"/>
    </row>
    <row r="3" s="17" customFormat="1" ht="45" customHeight="1">
      <c r="B3" s="301"/>
      <c r="C3" s="302" t="s">
        <v>1881</v>
      </c>
      <c r="D3" s="302"/>
      <c r="E3" s="302"/>
      <c r="F3" s="302"/>
      <c r="G3" s="302"/>
      <c r="H3" s="302"/>
      <c r="I3" s="302"/>
      <c r="J3" s="302"/>
      <c r="K3" s="303"/>
    </row>
    <row r="4" s="1" customFormat="1" ht="25.5" customHeight="1">
      <c r="B4" s="304"/>
      <c r="C4" s="305" t="s">
        <v>1882</v>
      </c>
      <c r="D4" s="305"/>
      <c r="E4" s="305"/>
      <c r="F4" s="305"/>
      <c r="G4" s="305"/>
      <c r="H4" s="305"/>
      <c r="I4" s="305"/>
      <c r="J4" s="305"/>
      <c r="K4" s="306"/>
    </row>
    <row r="5" s="1" customFormat="1" ht="5.25" customHeight="1">
      <c r="B5" s="304"/>
      <c r="C5" s="307"/>
      <c r="D5" s="307"/>
      <c r="E5" s="307"/>
      <c r="F5" s="307"/>
      <c r="G5" s="307"/>
      <c r="H5" s="307"/>
      <c r="I5" s="307"/>
      <c r="J5" s="307"/>
      <c r="K5" s="306"/>
    </row>
    <row r="6" s="1" customFormat="1" ht="15" customHeight="1">
      <c r="B6" s="304"/>
      <c r="C6" s="308" t="s">
        <v>1883</v>
      </c>
      <c r="D6" s="308"/>
      <c r="E6" s="308"/>
      <c r="F6" s="308"/>
      <c r="G6" s="308"/>
      <c r="H6" s="308"/>
      <c r="I6" s="308"/>
      <c r="J6" s="308"/>
      <c r="K6" s="306"/>
    </row>
    <row r="7" s="1" customFormat="1" ht="15" customHeight="1">
      <c r="B7" s="309"/>
      <c r="C7" s="308" t="s">
        <v>1884</v>
      </c>
      <c r="D7" s="308"/>
      <c r="E7" s="308"/>
      <c r="F7" s="308"/>
      <c r="G7" s="308"/>
      <c r="H7" s="308"/>
      <c r="I7" s="308"/>
      <c r="J7" s="308"/>
      <c r="K7" s="306"/>
    </row>
    <row r="8" s="1" customFormat="1" ht="12.75" customHeight="1">
      <c r="B8" s="309"/>
      <c r="C8" s="308"/>
      <c r="D8" s="308"/>
      <c r="E8" s="308"/>
      <c r="F8" s="308"/>
      <c r="G8" s="308"/>
      <c r="H8" s="308"/>
      <c r="I8" s="308"/>
      <c r="J8" s="308"/>
      <c r="K8" s="306"/>
    </row>
    <row r="9" s="1" customFormat="1" ht="15" customHeight="1">
      <c r="B9" s="309"/>
      <c r="C9" s="308" t="s">
        <v>1885</v>
      </c>
      <c r="D9" s="308"/>
      <c r="E9" s="308"/>
      <c r="F9" s="308"/>
      <c r="G9" s="308"/>
      <c r="H9" s="308"/>
      <c r="I9" s="308"/>
      <c r="J9" s="308"/>
      <c r="K9" s="306"/>
    </row>
    <row r="10" s="1" customFormat="1" ht="15" customHeight="1">
      <c r="B10" s="309"/>
      <c r="C10" s="308"/>
      <c r="D10" s="308" t="s">
        <v>1886</v>
      </c>
      <c r="E10" s="308"/>
      <c r="F10" s="308"/>
      <c r="G10" s="308"/>
      <c r="H10" s="308"/>
      <c r="I10" s="308"/>
      <c r="J10" s="308"/>
      <c r="K10" s="306"/>
    </row>
    <row r="11" s="1" customFormat="1" ht="15" customHeight="1">
      <c r="B11" s="309"/>
      <c r="C11" s="310"/>
      <c r="D11" s="308" t="s">
        <v>1887</v>
      </c>
      <c r="E11" s="308"/>
      <c r="F11" s="308"/>
      <c r="G11" s="308"/>
      <c r="H11" s="308"/>
      <c r="I11" s="308"/>
      <c r="J11" s="308"/>
      <c r="K11" s="306"/>
    </row>
    <row r="12" s="1" customFormat="1" ht="15" customHeight="1">
      <c r="B12" s="309"/>
      <c r="C12" s="310"/>
      <c r="D12" s="308"/>
      <c r="E12" s="308"/>
      <c r="F12" s="308"/>
      <c r="G12" s="308"/>
      <c r="H12" s="308"/>
      <c r="I12" s="308"/>
      <c r="J12" s="308"/>
      <c r="K12" s="306"/>
    </row>
    <row r="13" s="1" customFormat="1" ht="15" customHeight="1">
      <c r="B13" s="309"/>
      <c r="C13" s="310"/>
      <c r="D13" s="311" t="s">
        <v>1888</v>
      </c>
      <c r="E13" s="308"/>
      <c r="F13" s="308"/>
      <c r="G13" s="308"/>
      <c r="H13" s="308"/>
      <c r="I13" s="308"/>
      <c r="J13" s="308"/>
      <c r="K13" s="306"/>
    </row>
    <row r="14" s="1" customFormat="1" ht="12.75" customHeight="1">
      <c r="B14" s="309"/>
      <c r="C14" s="310"/>
      <c r="D14" s="310"/>
      <c r="E14" s="310"/>
      <c r="F14" s="310"/>
      <c r="G14" s="310"/>
      <c r="H14" s="310"/>
      <c r="I14" s="310"/>
      <c r="J14" s="310"/>
      <c r="K14" s="306"/>
    </row>
    <row r="15" s="1" customFormat="1" ht="15" customHeight="1">
      <c r="B15" s="309"/>
      <c r="C15" s="310"/>
      <c r="D15" s="308" t="s">
        <v>1889</v>
      </c>
      <c r="E15" s="308"/>
      <c r="F15" s="308"/>
      <c r="G15" s="308"/>
      <c r="H15" s="308"/>
      <c r="I15" s="308"/>
      <c r="J15" s="308"/>
      <c r="K15" s="306"/>
    </row>
    <row r="16" s="1" customFormat="1" ht="15" customHeight="1">
      <c r="B16" s="309"/>
      <c r="C16" s="310"/>
      <c r="D16" s="308" t="s">
        <v>1890</v>
      </c>
      <c r="E16" s="308"/>
      <c r="F16" s="308"/>
      <c r="G16" s="308"/>
      <c r="H16" s="308"/>
      <c r="I16" s="308"/>
      <c r="J16" s="308"/>
      <c r="K16" s="306"/>
    </row>
    <row r="17" s="1" customFormat="1" ht="15" customHeight="1">
      <c r="B17" s="309"/>
      <c r="C17" s="310"/>
      <c r="D17" s="308" t="s">
        <v>1891</v>
      </c>
      <c r="E17" s="308"/>
      <c r="F17" s="308"/>
      <c r="G17" s="308"/>
      <c r="H17" s="308"/>
      <c r="I17" s="308"/>
      <c r="J17" s="308"/>
      <c r="K17" s="306"/>
    </row>
    <row r="18" s="1" customFormat="1" ht="15" customHeight="1">
      <c r="B18" s="309"/>
      <c r="C18" s="310"/>
      <c r="D18" s="310"/>
      <c r="E18" s="312" t="s">
        <v>79</v>
      </c>
      <c r="F18" s="308" t="s">
        <v>1892</v>
      </c>
      <c r="G18" s="308"/>
      <c r="H18" s="308"/>
      <c r="I18" s="308"/>
      <c r="J18" s="308"/>
      <c r="K18" s="306"/>
    </row>
    <row r="19" s="1" customFormat="1" ht="15" customHeight="1">
      <c r="B19" s="309"/>
      <c r="C19" s="310"/>
      <c r="D19" s="310"/>
      <c r="E19" s="312" t="s">
        <v>1893</v>
      </c>
      <c r="F19" s="308" t="s">
        <v>1894</v>
      </c>
      <c r="G19" s="308"/>
      <c r="H19" s="308"/>
      <c r="I19" s="308"/>
      <c r="J19" s="308"/>
      <c r="K19" s="306"/>
    </row>
    <row r="20" s="1" customFormat="1" ht="15" customHeight="1">
      <c r="B20" s="309"/>
      <c r="C20" s="310"/>
      <c r="D20" s="310"/>
      <c r="E20" s="312" t="s">
        <v>1895</v>
      </c>
      <c r="F20" s="308" t="s">
        <v>1896</v>
      </c>
      <c r="G20" s="308"/>
      <c r="H20" s="308"/>
      <c r="I20" s="308"/>
      <c r="J20" s="308"/>
      <c r="K20" s="306"/>
    </row>
    <row r="21" s="1" customFormat="1" ht="15" customHeight="1">
      <c r="B21" s="309"/>
      <c r="C21" s="310"/>
      <c r="D21" s="310"/>
      <c r="E21" s="312" t="s">
        <v>1897</v>
      </c>
      <c r="F21" s="308" t="s">
        <v>1898</v>
      </c>
      <c r="G21" s="308"/>
      <c r="H21" s="308"/>
      <c r="I21" s="308"/>
      <c r="J21" s="308"/>
      <c r="K21" s="306"/>
    </row>
    <row r="22" s="1" customFormat="1" ht="15" customHeight="1">
      <c r="B22" s="309"/>
      <c r="C22" s="310"/>
      <c r="D22" s="310"/>
      <c r="E22" s="312" t="s">
        <v>1899</v>
      </c>
      <c r="F22" s="308" t="s">
        <v>1900</v>
      </c>
      <c r="G22" s="308"/>
      <c r="H22" s="308"/>
      <c r="I22" s="308"/>
      <c r="J22" s="308"/>
      <c r="K22" s="306"/>
    </row>
    <row r="23" s="1" customFormat="1" ht="15" customHeight="1">
      <c r="B23" s="309"/>
      <c r="C23" s="310"/>
      <c r="D23" s="310"/>
      <c r="E23" s="312" t="s">
        <v>85</v>
      </c>
      <c r="F23" s="308" t="s">
        <v>1901</v>
      </c>
      <c r="G23" s="308"/>
      <c r="H23" s="308"/>
      <c r="I23" s="308"/>
      <c r="J23" s="308"/>
      <c r="K23" s="306"/>
    </row>
    <row r="24" s="1" customFormat="1" ht="12.75" customHeight="1">
      <c r="B24" s="309"/>
      <c r="C24" s="310"/>
      <c r="D24" s="310"/>
      <c r="E24" s="310"/>
      <c r="F24" s="310"/>
      <c r="G24" s="310"/>
      <c r="H24" s="310"/>
      <c r="I24" s="310"/>
      <c r="J24" s="310"/>
      <c r="K24" s="306"/>
    </row>
    <row r="25" s="1" customFormat="1" ht="15" customHeight="1">
      <c r="B25" s="309"/>
      <c r="C25" s="308" t="s">
        <v>1902</v>
      </c>
      <c r="D25" s="308"/>
      <c r="E25" s="308"/>
      <c r="F25" s="308"/>
      <c r="G25" s="308"/>
      <c r="H25" s="308"/>
      <c r="I25" s="308"/>
      <c r="J25" s="308"/>
      <c r="K25" s="306"/>
    </row>
    <row r="26" s="1" customFormat="1" ht="15" customHeight="1">
      <c r="B26" s="309"/>
      <c r="C26" s="308" t="s">
        <v>1903</v>
      </c>
      <c r="D26" s="308"/>
      <c r="E26" s="308"/>
      <c r="F26" s="308"/>
      <c r="G26" s="308"/>
      <c r="H26" s="308"/>
      <c r="I26" s="308"/>
      <c r="J26" s="308"/>
      <c r="K26" s="306"/>
    </row>
    <row r="27" s="1" customFormat="1" ht="15" customHeight="1">
      <c r="B27" s="309"/>
      <c r="C27" s="308"/>
      <c r="D27" s="308" t="s">
        <v>1904</v>
      </c>
      <c r="E27" s="308"/>
      <c r="F27" s="308"/>
      <c r="G27" s="308"/>
      <c r="H27" s="308"/>
      <c r="I27" s="308"/>
      <c r="J27" s="308"/>
      <c r="K27" s="306"/>
    </row>
    <row r="28" s="1" customFormat="1" ht="15" customHeight="1">
      <c r="B28" s="309"/>
      <c r="C28" s="310"/>
      <c r="D28" s="308" t="s">
        <v>1905</v>
      </c>
      <c r="E28" s="308"/>
      <c r="F28" s="308"/>
      <c r="G28" s="308"/>
      <c r="H28" s="308"/>
      <c r="I28" s="308"/>
      <c r="J28" s="308"/>
      <c r="K28" s="306"/>
    </row>
    <row r="29" s="1" customFormat="1" ht="12.75" customHeight="1">
      <c r="B29" s="309"/>
      <c r="C29" s="310"/>
      <c r="D29" s="310"/>
      <c r="E29" s="310"/>
      <c r="F29" s="310"/>
      <c r="G29" s="310"/>
      <c r="H29" s="310"/>
      <c r="I29" s="310"/>
      <c r="J29" s="310"/>
      <c r="K29" s="306"/>
    </row>
    <row r="30" s="1" customFormat="1" ht="15" customHeight="1">
      <c r="B30" s="309"/>
      <c r="C30" s="310"/>
      <c r="D30" s="308" t="s">
        <v>1906</v>
      </c>
      <c r="E30" s="308"/>
      <c r="F30" s="308"/>
      <c r="G30" s="308"/>
      <c r="H30" s="308"/>
      <c r="I30" s="308"/>
      <c r="J30" s="308"/>
      <c r="K30" s="306"/>
    </row>
    <row r="31" s="1" customFormat="1" ht="15" customHeight="1">
      <c r="B31" s="309"/>
      <c r="C31" s="310"/>
      <c r="D31" s="308" t="s">
        <v>1907</v>
      </c>
      <c r="E31" s="308"/>
      <c r="F31" s="308"/>
      <c r="G31" s="308"/>
      <c r="H31" s="308"/>
      <c r="I31" s="308"/>
      <c r="J31" s="308"/>
      <c r="K31" s="306"/>
    </row>
    <row r="32" s="1" customFormat="1" ht="12.75" customHeight="1">
      <c r="B32" s="309"/>
      <c r="C32" s="310"/>
      <c r="D32" s="310"/>
      <c r="E32" s="310"/>
      <c r="F32" s="310"/>
      <c r="G32" s="310"/>
      <c r="H32" s="310"/>
      <c r="I32" s="310"/>
      <c r="J32" s="310"/>
      <c r="K32" s="306"/>
    </row>
    <row r="33" s="1" customFormat="1" ht="15" customHeight="1">
      <c r="B33" s="309"/>
      <c r="C33" s="310"/>
      <c r="D33" s="308" t="s">
        <v>1908</v>
      </c>
      <c r="E33" s="308"/>
      <c r="F33" s="308"/>
      <c r="G33" s="308"/>
      <c r="H33" s="308"/>
      <c r="I33" s="308"/>
      <c r="J33" s="308"/>
      <c r="K33" s="306"/>
    </row>
    <row r="34" s="1" customFormat="1" ht="15" customHeight="1">
      <c r="B34" s="309"/>
      <c r="C34" s="310"/>
      <c r="D34" s="308" t="s">
        <v>1909</v>
      </c>
      <c r="E34" s="308"/>
      <c r="F34" s="308"/>
      <c r="G34" s="308"/>
      <c r="H34" s="308"/>
      <c r="I34" s="308"/>
      <c r="J34" s="308"/>
      <c r="K34" s="306"/>
    </row>
    <row r="35" s="1" customFormat="1" ht="15" customHeight="1">
      <c r="B35" s="309"/>
      <c r="C35" s="310"/>
      <c r="D35" s="308" t="s">
        <v>1910</v>
      </c>
      <c r="E35" s="308"/>
      <c r="F35" s="308"/>
      <c r="G35" s="308"/>
      <c r="H35" s="308"/>
      <c r="I35" s="308"/>
      <c r="J35" s="308"/>
      <c r="K35" s="306"/>
    </row>
    <row r="36" s="1" customFormat="1" ht="15" customHeight="1">
      <c r="B36" s="309"/>
      <c r="C36" s="310"/>
      <c r="D36" s="308"/>
      <c r="E36" s="311" t="s">
        <v>132</v>
      </c>
      <c r="F36" s="308"/>
      <c r="G36" s="308" t="s">
        <v>1911</v>
      </c>
      <c r="H36" s="308"/>
      <c r="I36" s="308"/>
      <c r="J36" s="308"/>
      <c r="K36" s="306"/>
    </row>
    <row r="37" s="1" customFormat="1" ht="30.75" customHeight="1">
      <c r="B37" s="309"/>
      <c r="C37" s="310"/>
      <c r="D37" s="308"/>
      <c r="E37" s="311" t="s">
        <v>1912</v>
      </c>
      <c r="F37" s="308"/>
      <c r="G37" s="308" t="s">
        <v>1913</v>
      </c>
      <c r="H37" s="308"/>
      <c r="I37" s="308"/>
      <c r="J37" s="308"/>
      <c r="K37" s="306"/>
    </row>
    <row r="38" s="1" customFormat="1" ht="15" customHeight="1">
      <c r="B38" s="309"/>
      <c r="C38" s="310"/>
      <c r="D38" s="308"/>
      <c r="E38" s="311" t="s">
        <v>54</v>
      </c>
      <c r="F38" s="308"/>
      <c r="G38" s="308" t="s">
        <v>1914</v>
      </c>
      <c r="H38" s="308"/>
      <c r="I38" s="308"/>
      <c r="J38" s="308"/>
      <c r="K38" s="306"/>
    </row>
    <row r="39" s="1" customFormat="1" ht="15" customHeight="1">
      <c r="B39" s="309"/>
      <c r="C39" s="310"/>
      <c r="D39" s="308"/>
      <c r="E39" s="311" t="s">
        <v>55</v>
      </c>
      <c r="F39" s="308"/>
      <c r="G39" s="308" t="s">
        <v>1915</v>
      </c>
      <c r="H39" s="308"/>
      <c r="I39" s="308"/>
      <c r="J39" s="308"/>
      <c r="K39" s="306"/>
    </row>
    <row r="40" s="1" customFormat="1" ht="15" customHeight="1">
      <c r="B40" s="309"/>
      <c r="C40" s="310"/>
      <c r="D40" s="308"/>
      <c r="E40" s="311" t="s">
        <v>133</v>
      </c>
      <c r="F40" s="308"/>
      <c r="G40" s="308" t="s">
        <v>1916</v>
      </c>
      <c r="H40" s="308"/>
      <c r="I40" s="308"/>
      <c r="J40" s="308"/>
      <c r="K40" s="306"/>
    </row>
    <row r="41" s="1" customFormat="1" ht="15" customHeight="1">
      <c r="B41" s="309"/>
      <c r="C41" s="310"/>
      <c r="D41" s="308"/>
      <c r="E41" s="311" t="s">
        <v>134</v>
      </c>
      <c r="F41" s="308"/>
      <c r="G41" s="308" t="s">
        <v>1917</v>
      </c>
      <c r="H41" s="308"/>
      <c r="I41" s="308"/>
      <c r="J41" s="308"/>
      <c r="K41" s="306"/>
    </row>
    <row r="42" s="1" customFormat="1" ht="15" customHeight="1">
      <c r="B42" s="309"/>
      <c r="C42" s="310"/>
      <c r="D42" s="308"/>
      <c r="E42" s="311" t="s">
        <v>1918</v>
      </c>
      <c r="F42" s="308"/>
      <c r="G42" s="308" t="s">
        <v>1919</v>
      </c>
      <c r="H42" s="308"/>
      <c r="I42" s="308"/>
      <c r="J42" s="308"/>
      <c r="K42" s="306"/>
    </row>
    <row r="43" s="1" customFormat="1" ht="15" customHeight="1">
      <c r="B43" s="309"/>
      <c r="C43" s="310"/>
      <c r="D43" s="308"/>
      <c r="E43" s="311"/>
      <c r="F43" s="308"/>
      <c r="G43" s="308" t="s">
        <v>1920</v>
      </c>
      <c r="H43" s="308"/>
      <c r="I43" s="308"/>
      <c r="J43" s="308"/>
      <c r="K43" s="306"/>
    </row>
    <row r="44" s="1" customFormat="1" ht="15" customHeight="1">
      <c r="B44" s="309"/>
      <c r="C44" s="310"/>
      <c r="D44" s="308"/>
      <c r="E44" s="311" t="s">
        <v>1921</v>
      </c>
      <c r="F44" s="308"/>
      <c r="G44" s="308" t="s">
        <v>1922</v>
      </c>
      <c r="H44" s="308"/>
      <c r="I44" s="308"/>
      <c r="J44" s="308"/>
      <c r="K44" s="306"/>
    </row>
    <row r="45" s="1" customFormat="1" ht="15" customHeight="1">
      <c r="B45" s="309"/>
      <c r="C45" s="310"/>
      <c r="D45" s="308"/>
      <c r="E45" s="311" t="s">
        <v>136</v>
      </c>
      <c r="F45" s="308"/>
      <c r="G45" s="308" t="s">
        <v>1923</v>
      </c>
      <c r="H45" s="308"/>
      <c r="I45" s="308"/>
      <c r="J45" s="308"/>
      <c r="K45" s="306"/>
    </row>
    <row r="46" s="1" customFormat="1" ht="12.75" customHeight="1">
      <c r="B46" s="309"/>
      <c r="C46" s="310"/>
      <c r="D46" s="308"/>
      <c r="E46" s="308"/>
      <c r="F46" s="308"/>
      <c r="G46" s="308"/>
      <c r="H46" s="308"/>
      <c r="I46" s="308"/>
      <c r="J46" s="308"/>
      <c r="K46" s="306"/>
    </row>
    <row r="47" s="1" customFormat="1" ht="15" customHeight="1">
      <c r="B47" s="309"/>
      <c r="C47" s="310"/>
      <c r="D47" s="308" t="s">
        <v>1924</v>
      </c>
      <c r="E47" s="308"/>
      <c r="F47" s="308"/>
      <c r="G47" s="308"/>
      <c r="H47" s="308"/>
      <c r="I47" s="308"/>
      <c r="J47" s="308"/>
      <c r="K47" s="306"/>
    </row>
    <row r="48" s="1" customFormat="1" ht="15" customHeight="1">
      <c r="B48" s="309"/>
      <c r="C48" s="310"/>
      <c r="D48" s="310"/>
      <c r="E48" s="308" t="s">
        <v>1925</v>
      </c>
      <c r="F48" s="308"/>
      <c r="G48" s="308"/>
      <c r="H48" s="308"/>
      <c r="I48" s="308"/>
      <c r="J48" s="308"/>
      <c r="K48" s="306"/>
    </row>
    <row r="49" s="1" customFormat="1" ht="15" customHeight="1">
      <c r="B49" s="309"/>
      <c r="C49" s="310"/>
      <c r="D49" s="310"/>
      <c r="E49" s="308" t="s">
        <v>1926</v>
      </c>
      <c r="F49" s="308"/>
      <c r="G49" s="308"/>
      <c r="H49" s="308"/>
      <c r="I49" s="308"/>
      <c r="J49" s="308"/>
      <c r="K49" s="306"/>
    </row>
    <row r="50" s="1" customFormat="1" ht="15" customHeight="1">
      <c r="B50" s="309"/>
      <c r="C50" s="310"/>
      <c r="D50" s="310"/>
      <c r="E50" s="308" t="s">
        <v>1927</v>
      </c>
      <c r="F50" s="308"/>
      <c r="G50" s="308"/>
      <c r="H50" s="308"/>
      <c r="I50" s="308"/>
      <c r="J50" s="308"/>
      <c r="K50" s="306"/>
    </row>
    <row r="51" s="1" customFormat="1" ht="15" customHeight="1">
      <c r="B51" s="309"/>
      <c r="C51" s="310"/>
      <c r="D51" s="308" t="s">
        <v>1928</v>
      </c>
      <c r="E51" s="308"/>
      <c r="F51" s="308"/>
      <c r="G51" s="308"/>
      <c r="H51" s="308"/>
      <c r="I51" s="308"/>
      <c r="J51" s="308"/>
      <c r="K51" s="306"/>
    </row>
    <row r="52" s="1" customFormat="1" ht="25.5" customHeight="1">
      <c r="B52" s="304"/>
      <c r="C52" s="305" t="s">
        <v>1929</v>
      </c>
      <c r="D52" s="305"/>
      <c r="E52" s="305"/>
      <c r="F52" s="305"/>
      <c r="G52" s="305"/>
      <c r="H52" s="305"/>
      <c r="I52" s="305"/>
      <c r="J52" s="305"/>
      <c r="K52" s="306"/>
    </row>
    <row r="53" s="1" customFormat="1" ht="5.25" customHeight="1">
      <c r="B53" s="304"/>
      <c r="C53" s="307"/>
      <c r="D53" s="307"/>
      <c r="E53" s="307"/>
      <c r="F53" s="307"/>
      <c r="G53" s="307"/>
      <c r="H53" s="307"/>
      <c r="I53" s="307"/>
      <c r="J53" s="307"/>
      <c r="K53" s="306"/>
    </row>
    <row r="54" s="1" customFormat="1" ht="15" customHeight="1">
      <c r="B54" s="304"/>
      <c r="C54" s="308" t="s">
        <v>1930</v>
      </c>
      <c r="D54" s="308"/>
      <c r="E54" s="308"/>
      <c r="F54" s="308"/>
      <c r="G54" s="308"/>
      <c r="H54" s="308"/>
      <c r="I54" s="308"/>
      <c r="J54" s="308"/>
      <c r="K54" s="306"/>
    </row>
    <row r="55" s="1" customFormat="1" ht="15" customHeight="1">
      <c r="B55" s="304"/>
      <c r="C55" s="308" t="s">
        <v>1931</v>
      </c>
      <c r="D55" s="308"/>
      <c r="E55" s="308"/>
      <c r="F55" s="308"/>
      <c r="G55" s="308"/>
      <c r="H55" s="308"/>
      <c r="I55" s="308"/>
      <c r="J55" s="308"/>
      <c r="K55" s="306"/>
    </row>
    <row r="56" s="1" customFormat="1" ht="12.75" customHeight="1">
      <c r="B56" s="304"/>
      <c r="C56" s="308"/>
      <c r="D56" s="308"/>
      <c r="E56" s="308"/>
      <c r="F56" s="308"/>
      <c r="G56" s="308"/>
      <c r="H56" s="308"/>
      <c r="I56" s="308"/>
      <c r="J56" s="308"/>
      <c r="K56" s="306"/>
    </row>
    <row r="57" s="1" customFormat="1" ht="15" customHeight="1">
      <c r="B57" s="304"/>
      <c r="C57" s="308" t="s">
        <v>1932</v>
      </c>
      <c r="D57" s="308"/>
      <c r="E57" s="308"/>
      <c r="F57" s="308"/>
      <c r="G57" s="308"/>
      <c r="H57" s="308"/>
      <c r="I57" s="308"/>
      <c r="J57" s="308"/>
      <c r="K57" s="306"/>
    </row>
    <row r="58" s="1" customFormat="1" ht="15" customHeight="1">
      <c r="B58" s="304"/>
      <c r="C58" s="310"/>
      <c r="D58" s="308" t="s">
        <v>1933</v>
      </c>
      <c r="E58" s="308"/>
      <c r="F58" s="308"/>
      <c r="G58" s="308"/>
      <c r="H58" s="308"/>
      <c r="I58" s="308"/>
      <c r="J58" s="308"/>
      <c r="K58" s="306"/>
    </row>
    <row r="59" s="1" customFormat="1" ht="15" customHeight="1">
      <c r="B59" s="304"/>
      <c r="C59" s="310"/>
      <c r="D59" s="308" t="s">
        <v>1934</v>
      </c>
      <c r="E59" s="308"/>
      <c r="F59" s="308"/>
      <c r="G59" s="308"/>
      <c r="H59" s="308"/>
      <c r="I59" s="308"/>
      <c r="J59" s="308"/>
      <c r="K59" s="306"/>
    </row>
    <row r="60" s="1" customFormat="1" ht="15" customHeight="1">
      <c r="B60" s="304"/>
      <c r="C60" s="310"/>
      <c r="D60" s="308" t="s">
        <v>1935</v>
      </c>
      <c r="E60" s="308"/>
      <c r="F60" s="308"/>
      <c r="G60" s="308"/>
      <c r="H60" s="308"/>
      <c r="I60" s="308"/>
      <c r="J60" s="308"/>
      <c r="K60" s="306"/>
    </row>
    <row r="61" s="1" customFormat="1" ht="15" customHeight="1">
      <c r="B61" s="304"/>
      <c r="C61" s="310"/>
      <c r="D61" s="308" t="s">
        <v>1936</v>
      </c>
      <c r="E61" s="308"/>
      <c r="F61" s="308"/>
      <c r="G61" s="308"/>
      <c r="H61" s="308"/>
      <c r="I61" s="308"/>
      <c r="J61" s="308"/>
      <c r="K61" s="306"/>
    </row>
    <row r="62" s="1" customFormat="1" ht="15" customHeight="1">
      <c r="B62" s="304"/>
      <c r="C62" s="310"/>
      <c r="D62" s="313" t="s">
        <v>1937</v>
      </c>
      <c r="E62" s="313"/>
      <c r="F62" s="313"/>
      <c r="G62" s="313"/>
      <c r="H62" s="313"/>
      <c r="I62" s="313"/>
      <c r="J62" s="313"/>
      <c r="K62" s="306"/>
    </row>
    <row r="63" s="1" customFormat="1" ht="15" customHeight="1">
      <c r="B63" s="304"/>
      <c r="C63" s="310"/>
      <c r="D63" s="308" t="s">
        <v>1938</v>
      </c>
      <c r="E63" s="308"/>
      <c r="F63" s="308"/>
      <c r="G63" s="308"/>
      <c r="H63" s="308"/>
      <c r="I63" s="308"/>
      <c r="J63" s="308"/>
      <c r="K63" s="306"/>
    </row>
    <row r="64" s="1" customFormat="1" ht="12.75" customHeight="1">
      <c r="B64" s="304"/>
      <c r="C64" s="310"/>
      <c r="D64" s="310"/>
      <c r="E64" s="314"/>
      <c r="F64" s="310"/>
      <c r="G64" s="310"/>
      <c r="H64" s="310"/>
      <c r="I64" s="310"/>
      <c r="J64" s="310"/>
      <c r="K64" s="306"/>
    </row>
    <row r="65" s="1" customFormat="1" ht="15" customHeight="1">
      <c r="B65" s="304"/>
      <c r="C65" s="310"/>
      <c r="D65" s="308" t="s">
        <v>1939</v>
      </c>
      <c r="E65" s="308"/>
      <c r="F65" s="308"/>
      <c r="G65" s="308"/>
      <c r="H65" s="308"/>
      <c r="I65" s="308"/>
      <c r="J65" s="308"/>
      <c r="K65" s="306"/>
    </row>
    <row r="66" s="1" customFormat="1" ht="15" customHeight="1">
      <c r="B66" s="304"/>
      <c r="C66" s="310"/>
      <c r="D66" s="313" t="s">
        <v>1940</v>
      </c>
      <c r="E66" s="313"/>
      <c r="F66" s="313"/>
      <c r="G66" s="313"/>
      <c r="H66" s="313"/>
      <c r="I66" s="313"/>
      <c r="J66" s="313"/>
      <c r="K66" s="306"/>
    </row>
    <row r="67" s="1" customFormat="1" ht="15" customHeight="1">
      <c r="B67" s="304"/>
      <c r="C67" s="310"/>
      <c r="D67" s="308" t="s">
        <v>1941</v>
      </c>
      <c r="E67" s="308"/>
      <c r="F67" s="308"/>
      <c r="G67" s="308"/>
      <c r="H67" s="308"/>
      <c r="I67" s="308"/>
      <c r="J67" s="308"/>
      <c r="K67" s="306"/>
    </row>
    <row r="68" s="1" customFormat="1" ht="15" customHeight="1">
      <c r="B68" s="304"/>
      <c r="C68" s="310"/>
      <c r="D68" s="308" t="s">
        <v>1942</v>
      </c>
      <c r="E68" s="308"/>
      <c r="F68" s="308"/>
      <c r="G68" s="308"/>
      <c r="H68" s="308"/>
      <c r="I68" s="308"/>
      <c r="J68" s="308"/>
      <c r="K68" s="306"/>
    </row>
    <row r="69" s="1" customFormat="1" ht="15" customHeight="1">
      <c r="B69" s="304"/>
      <c r="C69" s="310"/>
      <c r="D69" s="308" t="s">
        <v>1943</v>
      </c>
      <c r="E69" s="308"/>
      <c r="F69" s="308"/>
      <c r="G69" s="308"/>
      <c r="H69" s="308"/>
      <c r="I69" s="308"/>
      <c r="J69" s="308"/>
      <c r="K69" s="306"/>
    </row>
    <row r="70" s="1" customFormat="1" ht="15" customHeight="1">
      <c r="B70" s="304"/>
      <c r="C70" s="310"/>
      <c r="D70" s="308" t="s">
        <v>1944</v>
      </c>
      <c r="E70" s="308"/>
      <c r="F70" s="308"/>
      <c r="G70" s="308"/>
      <c r="H70" s="308"/>
      <c r="I70" s="308"/>
      <c r="J70" s="308"/>
      <c r="K70" s="306"/>
    </row>
    <row r="71" s="1" customFormat="1" ht="12.75" customHeight="1">
      <c r="B71" s="315"/>
      <c r="C71" s="316"/>
      <c r="D71" s="316"/>
      <c r="E71" s="316"/>
      <c r="F71" s="316"/>
      <c r="G71" s="316"/>
      <c r="H71" s="316"/>
      <c r="I71" s="316"/>
      <c r="J71" s="316"/>
      <c r="K71" s="317"/>
    </row>
    <row r="72" s="1" customFormat="1" ht="18.75" customHeight="1">
      <c r="B72" s="318"/>
      <c r="C72" s="318"/>
      <c r="D72" s="318"/>
      <c r="E72" s="318"/>
      <c r="F72" s="318"/>
      <c r="G72" s="318"/>
      <c r="H72" s="318"/>
      <c r="I72" s="318"/>
      <c r="J72" s="318"/>
      <c r="K72" s="319"/>
    </row>
    <row r="73" s="1" customFormat="1" ht="18.75" customHeight="1">
      <c r="B73" s="319"/>
      <c r="C73" s="319"/>
      <c r="D73" s="319"/>
      <c r="E73" s="319"/>
      <c r="F73" s="319"/>
      <c r="G73" s="319"/>
      <c r="H73" s="319"/>
      <c r="I73" s="319"/>
      <c r="J73" s="319"/>
      <c r="K73" s="319"/>
    </row>
    <row r="74" s="1" customFormat="1" ht="7.5" customHeight="1">
      <c r="B74" s="320"/>
      <c r="C74" s="321"/>
      <c r="D74" s="321"/>
      <c r="E74" s="321"/>
      <c r="F74" s="321"/>
      <c r="G74" s="321"/>
      <c r="H74" s="321"/>
      <c r="I74" s="321"/>
      <c r="J74" s="321"/>
      <c r="K74" s="322"/>
    </row>
    <row r="75" s="1" customFormat="1" ht="45" customHeight="1">
      <c r="B75" s="323"/>
      <c r="C75" s="324" t="s">
        <v>1945</v>
      </c>
      <c r="D75" s="324"/>
      <c r="E75" s="324"/>
      <c r="F75" s="324"/>
      <c r="G75" s="324"/>
      <c r="H75" s="324"/>
      <c r="I75" s="324"/>
      <c r="J75" s="324"/>
      <c r="K75" s="325"/>
    </row>
    <row r="76" s="1" customFormat="1" ht="17.25" customHeight="1">
      <c r="B76" s="323"/>
      <c r="C76" s="326" t="s">
        <v>1946</v>
      </c>
      <c r="D76" s="326"/>
      <c r="E76" s="326"/>
      <c r="F76" s="326" t="s">
        <v>1947</v>
      </c>
      <c r="G76" s="327"/>
      <c r="H76" s="326" t="s">
        <v>55</v>
      </c>
      <c r="I76" s="326" t="s">
        <v>58</v>
      </c>
      <c r="J76" s="326" t="s">
        <v>1948</v>
      </c>
      <c r="K76" s="325"/>
    </row>
    <row r="77" s="1" customFormat="1" ht="17.25" customHeight="1">
      <c r="B77" s="323"/>
      <c r="C77" s="328" t="s">
        <v>1949</v>
      </c>
      <c r="D77" s="328"/>
      <c r="E77" s="328"/>
      <c r="F77" s="329" t="s">
        <v>1950</v>
      </c>
      <c r="G77" s="330"/>
      <c r="H77" s="328"/>
      <c r="I77" s="328"/>
      <c r="J77" s="328" t="s">
        <v>1951</v>
      </c>
      <c r="K77" s="325"/>
    </row>
    <row r="78" s="1" customFormat="1" ht="5.25" customHeight="1">
      <c r="B78" s="323"/>
      <c r="C78" s="331"/>
      <c r="D78" s="331"/>
      <c r="E78" s="331"/>
      <c r="F78" s="331"/>
      <c r="G78" s="332"/>
      <c r="H78" s="331"/>
      <c r="I78" s="331"/>
      <c r="J78" s="331"/>
      <c r="K78" s="325"/>
    </row>
    <row r="79" s="1" customFormat="1" ht="15" customHeight="1">
      <c r="B79" s="323"/>
      <c r="C79" s="311" t="s">
        <v>54</v>
      </c>
      <c r="D79" s="333"/>
      <c r="E79" s="333"/>
      <c r="F79" s="334" t="s">
        <v>1952</v>
      </c>
      <c r="G79" s="335"/>
      <c r="H79" s="311" t="s">
        <v>1953</v>
      </c>
      <c r="I79" s="311" t="s">
        <v>1954</v>
      </c>
      <c r="J79" s="311">
        <v>20</v>
      </c>
      <c r="K79" s="325"/>
    </row>
    <row r="80" s="1" customFormat="1" ht="15" customHeight="1">
      <c r="B80" s="323"/>
      <c r="C80" s="311" t="s">
        <v>1955</v>
      </c>
      <c r="D80" s="311"/>
      <c r="E80" s="311"/>
      <c r="F80" s="334" t="s">
        <v>1952</v>
      </c>
      <c r="G80" s="335"/>
      <c r="H80" s="311" t="s">
        <v>1956</v>
      </c>
      <c r="I80" s="311" t="s">
        <v>1954</v>
      </c>
      <c r="J80" s="311">
        <v>120</v>
      </c>
      <c r="K80" s="325"/>
    </row>
    <row r="81" s="1" customFormat="1" ht="15" customHeight="1">
      <c r="B81" s="336"/>
      <c r="C81" s="311" t="s">
        <v>1957</v>
      </c>
      <c r="D81" s="311"/>
      <c r="E81" s="311"/>
      <c r="F81" s="334" t="s">
        <v>1958</v>
      </c>
      <c r="G81" s="335"/>
      <c r="H81" s="311" t="s">
        <v>1959</v>
      </c>
      <c r="I81" s="311" t="s">
        <v>1954</v>
      </c>
      <c r="J81" s="311">
        <v>50</v>
      </c>
      <c r="K81" s="325"/>
    </row>
    <row r="82" s="1" customFormat="1" ht="15" customHeight="1">
      <c r="B82" s="336"/>
      <c r="C82" s="311" t="s">
        <v>1960</v>
      </c>
      <c r="D82" s="311"/>
      <c r="E82" s="311"/>
      <c r="F82" s="334" t="s">
        <v>1952</v>
      </c>
      <c r="G82" s="335"/>
      <c r="H82" s="311" t="s">
        <v>1961</v>
      </c>
      <c r="I82" s="311" t="s">
        <v>1962</v>
      </c>
      <c r="J82" s="311"/>
      <c r="K82" s="325"/>
    </row>
    <row r="83" s="1" customFormat="1" ht="15" customHeight="1">
      <c r="B83" s="336"/>
      <c r="C83" s="337" t="s">
        <v>1963</v>
      </c>
      <c r="D83" s="337"/>
      <c r="E83" s="337"/>
      <c r="F83" s="338" t="s">
        <v>1958</v>
      </c>
      <c r="G83" s="337"/>
      <c r="H83" s="337" t="s">
        <v>1964</v>
      </c>
      <c r="I83" s="337" t="s">
        <v>1954</v>
      </c>
      <c r="J83" s="337">
        <v>15</v>
      </c>
      <c r="K83" s="325"/>
    </row>
    <row r="84" s="1" customFormat="1" ht="15" customHeight="1">
      <c r="B84" s="336"/>
      <c r="C84" s="337" t="s">
        <v>1965</v>
      </c>
      <c r="D84" s="337"/>
      <c r="E84" s="337"/>
      <c r="F84" s="338" t="s">
        <v>1958</v>
      </c>
      <c r="G84" s="337"/>
      <c r="H84" s="337" t="s">
        <v>1966</v>
      </c>
      <c r="I84" s="337" t="s">
        <v>1954</v>
      </c>
      <c r="J84" s="337">
        <v>15</v>
      </c>
      <c r="K84" s="325"/>
    </row>
    <row r="85" s="1" customFormat="1" ht="15" customHeight="1">
      <c r="B85" s="336"/>
      <c r="C85" s="337" t="s">
        <v>1967</v>
      </c>
      <c r="D85" s="337"/>
      <c r="E85" s="337"/>
      <c r="F85" s="338" t="s">
        <v>1958</v>
      </c>
      <c r="G85" s="337"/>
      <c r="H85" s="337" t="s">
        <v>1968</v>
      </c>
      <c r="I85" s="337" t="s">
        <v>1954</v>
      </c>
      <c r="J85" s="337">
        <v>20</v>
      </c>
      <c r="K85" s="325"/>
    </row>
    <row r="86" s="1" customFormat="1" ht="15" customHeight="1">
      <c r="B86" s="336"/>
      <c r="C86" s="337" t="s">
        <v>1969</v>
      </c>
      <c r="D86" s="337"/>
      <c r="E86" s="337"/>
      <c r="F86" s="338" t="s">
        <v>1958</v>
      </c>
      <c r="G86" s="337"/>
      <c r="H86" s="337" t="s">
        <v>1970</v>
      </c>
      <c r="I86" s="337" t="s">
        <v>1954</v>
      </c>
      <c r="J86" s="337">
        <v>20</v>
      </c>
      <c r="K86" s="325"/>
    </row>
    <row r="87" s="1" customFormat="1" ht="15" customHeight="1">
      <c r="B87" s="336"/>
      <c r="C87" s="311" t="s">
        <v>1971</v>
      </c>
      <c r="D87" s="311"/>
      <c r="E87" s="311"/>
      <c r="F87" s="334" t="s">
        <v>1958</v>
      </c>
      <c r="G87" s="335"/>
      <c r="H87" s="311" t="s">
        <v>1972</v>
      </c>
      <c r="I87" s="311" t="s">
        <v>1954</v>
      </c>
      <c r="J87" s="311">
        <v>50</v>
      </c>
      <c r="K87" s="325"/>
    </row>
    <row r="88" s="1" customFormat="1" ht="15" customHeight="1">
      <c r="B88" s="336"/>
      <c r="C88" s="311" t="s">
        <v>1973</v>
      </c>
      <c r="D88" s="311"/>
      <c r="E88" s="311"/>
      <c r="F88" s="334" t="s">
        <v>1958</v>
      </c>
      <c r="G88" s="335"/>
      <c r="H88" s="311" t="s">
        <v>1974</v>
      </c>
      <c r="I88" s="311" t="s">
        <v>1954</v>
      </c>
      <c r="J88" s="311">
        <v>20</v>
      </c>
      <c r="K88" s="325"/>
    </row>
    <row r="89" s="1" customFormat="1" ht="15" customHeight="1">
      <c r="B89" s="336"/>
      <c r="C89" s="311" t="s">
        <v>1975</v>
      </c>
      <c r="D89" s="311"/>
      <c r="E89" s="311"/>
      <c r="F89" s="334" t="s">
        <v>1958</v>
      </c>
      <c r="G89" s="335"/>
      <c r="H89" s="311" t="s">
        <v>1976</v>
      </c>
      <c r="I89" s="311" t="s">
        <v>1954</v>
      </c>
      <c r="J89" s="311">
        <v>20</v>
      </c>
      <c r="K89" s="325"/>
    </row>
    <row r="90" s="1" customFormat="1" ht="15" customHeight="1">
      <c r="B90" s="336"/>
      <c r="C90" s="311" t="s">
        <v>1977</v>
      </c>
      <c r="D90" s="311"/>
      <c r="E90" s="311"/>
      <c r="F90" s="334" t="s">
        <v>1958</v>
      </c>
      <c r="G90" s="335"/>
      <c r="H90" s="311" t="s">
        <v>1978</v>
      </c>
      <c r="I90" s="311" t="s">
        <v>1954</v>
      </c>
      <c r="J90" s="311">
        <v>50</v>
      </c>
      <c r="K90" s="325"/>
    </row>
    <row r="91" s="1" customFormat="1" ht="15" customHeight="1">
      <c r="B91" s="336"/>
      <c r="C91" s="311" t="s">
        <v>1979</v>
      </c>
      <c r="D91" s="311"/>
      <c r="E91" s="311"/>
      <c r="F91" s="334" t="s">
        <v>1958</v>
      </c>
      <c r="G91" s="335"/>
      <c r="H91" s="311" t="s">
        <v>1979</v>
      </c>
      <c r="I91" s="311" t="s">
        <v>1954</v>
      </c>
      <c r="J91" s="311">
        <v>50</v>
      </c>
      <c r="K91" s="325"/>
    </row>
    <row r="92" s="1" customFormat="1" ht="15" customHeight="1">
      <c r="B92" s="336"/>
      <c r="C92" s="311" t="s">
        <v>1980</v>
      </c>
      <c r="D92" s="311"/>
      <c r="E92" s="311"/>
      <c r="F92" s="334" t="s">
        <v>1958</v>
      </c>
      <c r="G92" s="335"/>
      <c r="H92" s="311" t="s">
        <v>1981</v>
      </c>
      <c r="I92" s="311" t="s">
        <v>1954</v>
      </c>
      <c r="J92" s="311">
        <v>255</v>
      </c>
      <c r="K92" s="325"/>
    </row>
    <row r="93" s="1" customFormat="1" ht="15" customHeight="1">
      <c r="B93" s="336"/>
      <c r="C93" s="311" t="s">
        <v>1982</v>
      </c>
      <c r="D93" s="311"/>
      <c r="E93" s="311"/>
      <c r="F93" s="334" t="s">
        <v>1952</v>
      </c>
      <c r="G93" s="335"/>
      <c r="H93" s="311" t="s">
        <v>1983</v>
      </c>
      <c r="I93" s="311" t="s">
        <v>1984</v>
      </c>
      <c r="J93" s="311"/>
      <c r="K93" s="325"/>
    </row>
    <row r="94" s="1" customFormat="1" ht="15" customHeight="1">
      <c r="B94" s="336"/>
      <c r="C94" s="311" t="s">
        <v>1985</v>
      </c>
      <c r="D94" s="311"/>
      <c r="E94" s="311"/>
      <c r="F94" s="334" t="s">
        <v>1952</v>
      </c>
      <c r="G94" s="335"/>
      <c r="H94" s="311" t="s">
        <v>1986</v>
      </c>
      <c r="I94" s="311" t="s">
        <v>1987</v>
      </c>
      <c r="J94" s="311"/>
      <c r="K94" s="325"/>
    </row>
    <row r="95" s="1" customFormat="1" ht="15" customHeight="1">
      <c r="B95" s="336"/>
      <c r="C95" s="311" t="s">
        <v>1988</v>
      </c>
      <c r="D95" s="311"/>
      <c r="E95" s="311"/>
      <c r="F95" s="334" t="s">
        <v>1952</v>
      </c>
      <c r="G95" s="335"/>
      <c r="H95" s="311" t="s">
        <v>1988</v>
      </c>
      <c r="I95" s="311" t="s">
        <v>1987</v>
      </c>
      <c r="J95" s="311"/>
      <c r="K95" s="325"/>
    </row>
    <row r="96" s="1" customFormat="1" ht="15" customHeight="1">
      <c r="B96" s="336"/>
      <c r="C96" s="311" t="s">
        <v>39</v>
      </c>
      <c r="D96" s="311"/>
      <c r="E96" s="311"/>
      <c r="F96" s="334" t="s">
        <v>1952</v>
      </c>
      <c r="G96" s="335"/>
      <c r="H96" s="311" t="s">
        <v>1989</v>
      </c>
      <c r="I96" s="311" t="s">
        <v>1987</v>
      </c>
      <c r="J96" s="311"/>
      <c r="K96" s="325"/>
    </row>
    <row r="97" s="1" customFormat="1" ht="15" customHeight="1">
      <c r="B97" s="336"/>
      <c r="C97" s="311" t="s">
        <v>49</v>
      </c>
      <c r="D97" s="311"/>
      <c r="E97" s="311"/>
      <c r="F97" s="334" t="s">
        <v>1952</v>
      </c>
      <c r="G97" s="335"/>
      <c r="H97" s="311" t="s">
        <v>1990</v>
      </c>
      <c r="I97" s="311" t="s">
        <v>1987</v>
      </c>
      <c r="J97" s="311"/>
      <c r="K97" s="325"/>
    </row>
    <row r="98" s="1" customFormat="1" ht="15" customHeight="1">
      <c r="B98" s="339"/>
      <c r="C98" s="340"/>
      <c r="D98" s="340"/>
      <c r="E98" s="340"/>
      <c r="F98" s="340"/>
      <c r="G98" s="340"/>
      <c r="H98" s="340"/>
      <c r="I98" s="340"/>
      <c r="J98" s="340"/>
      <c r="K98" s="341"/>
    </row>
    <row r="99" s="1" customFormat="1" ht="18.75" customHeight="1">
      <c r="B99" s="342"/>
      <c r="C99" s="343"/>
      <c r="D99" s="343"/>
      <c r="E99" s="343"/>
      <c r="F99" s="343"/>
      <c r="G99" s="343"/>
      <c r="H99" s="343"/>
      <c r="I99" s="343"/>
      <c r="J99" s="343"/>
      <c r="K99" s="342"/>
    </row>
    <row r="100" s="1" customFormat="1" ht="18.75" customHeight="1"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</row>
    <row r="101" s="1" customFormat="1" ht="7.5" customHeight="1">
      <c r="B101" s="320"/>
      <c r="C101" s="321"/>
      <c r="D101" s="321"/>
      <c r="E101" s="321"/>
      <c r="F101" s="321"/>
      <c r="G101" s="321"/>
      <c r="H101" s="321"/>
      <c r="I101" s="321"/>
      <c r="J101" s="321"/>
      <c r="K101" s="322"/>
    </row>
    <row r="102" s="1" customFormat="1" ht="45" customHeight="1">
      <c r="B102" s="323"/>
      <c r="C102" s="324" t="s">
        <v>1991</v>
      </c>
      <c r="D102" s="324"/>
      <c r="E102" s="324"/>
      <c r="F102" s="324"/>
      <c r="G102" s="324"/>
      <c r="H102" s="324"/>
      <c r="I102" s="324"/>
      <c r="J102" s="324"/>
      <c r="K102" s="325"/>
    </row>
    <row r="103" s="1" customFormat="1" ht="17.25" customHeight="1">
      <c r="B103" s="323"/>
      <c r="C103" s="326" t="s">
        <v>1946</v>
      </c>
      <c r="D103" s="326"/>
      <c r="E103" s="326"/>
      <c r="F103" s="326" t="s">
        <v>1947</v>
      </c>
      <c r="G103" s="327"/>
      <c r="H103" s="326" t="s">
        <v>55</v>
      </c>
      <c r="I103" s="326" t="s">
        <v>58</v>
      </c>
      <c r="J103" s="326" t="s">
        <v>1948</v>
      </c>
      <c r="K103" s="325"/>
    </row>
    <row r="104" s="1" customFormat="1" ht="17.25" customHeight="1">
      <c r="B104" s="323"/>
      <c r="C104" s="328" t="s">
        <v>1949</v>
      </c>
      <c r="D104" s="328"/>
      <c r="E104" s="328"/>
      <c r="F104" s="329" t="s">
        <v>1950</v>
      </c>
      <c r="G104" s="330"/>
      <c r="H104" s="328"/>
      <c r="I104" s="328"/>
      <c r="J104" s="328" t="s">
        <v>1951</v>
      </c>
      <c r="K104" s="325"/>
    </row>
    <row r="105" s="1" customFormat="1" ht="5.25" customHeight="1">
      <c r="B105" s="323"/>
      <c r="C105" s="326"/>
      <c r="D105" s="326"/>
      <c r="E105" s="326"/>
      <c r="F105" s="326"/>
      <c r="G105" s="344"/>
      <c r="H105" s="326"/>
      <c r="I105" s="326"/>
      <c r="J105" s="326"/>
      <c r="K105" s="325"/>
    </row>
    <row r="106" s="1" customFormat="1" ht="15" customHeight="1">
      <c r="B106" s="323"/>
      <c r="C106" s="311" t="s">
        <v>54</v>
      </c>
      <c r="D106" s="333"/>
      <c r="E106" s="333"/>
      <c r="F106" s="334" t="s">
        <v>1952</v>
      </c>
      <c r="G106" s="311"/>
      <c r="H106" s="311" t="s">
        <v>1992</v>
      </c>
      <c r="I106" s="311" t="s">
        <v>1954</v>
      </c>
      <c r="J106" s="311">
        <v>20</v>
      </c>
      <c r="K106" s="325"/>
    </row>
    <row r="107" s="1" customFormat="1" ht="15" customHeight="1">
      <c r="B107" s="323"/>
      <c r="C107" s="311" t="s">
        <v>1955</v>
      </c>
      <c r="D107" s="311"/>
      <c r="E107" s="311"/>
      <c r="F107" s="334" t="s">
        <v>1952</v>
      </c>
      <c r="G107" s="311"/>
      <c r="H107" s="311" t="s">
        <v>1992</v>
      </c>
      <c r="I107" s="311" t="s">
        <v>1954</v>
      </c>
      <c r="J107" s="311">
        <v>120</v>
      </c>
      <c r="K107" s="325"/>
    </row>
    <row r="108" s="1" customFormat="1" ht="15" customHeight="1">
      <c r="B108" s="336"/>
      <c r="C108" s="311" t="s">
        <v>1957</v>
      </c>
      <c r="D108" s="311"/>
      <c r="E108" s="311"/>
      <c r="F108" s="334" t="s">
        <v>1958</v>
      </c>
      <c r="G108" s="311"/>
      <c r="H108" s="311" t="s">
        <v>1992</v>
      </c>
      <c r="I108" s="311" t="s">
        <v>1954</v>
      </c>
      <c r="J108" s="311">
        <v>50</v>
      </c>
      <c r="K108" s="325"/>
    </row>
    <row r="109" s="1" customFormat="1" ht="15" customHeight="1">
      <c r="B109" s="336"/>
      <c r="C109" s="311" t="s">
        <v>1960</v>
      </c>
      <c r="D109" s="311"/>
      <c r="E109" s="311"/>
      <c r="F109" s="334" t="s">
        <v>1952</v>
      </c>
      <c r="G109" s="311"/>
      <c r="H109" s="311" t="s">
        <v>1992</v>
      </c>
      <c r="I109" s="311" t="s">
        <v>1962</v>
      </c>
      <c r="J109" s="311"/>
      <c r="K109" s="325"/>
    </row>
    <row r="110" s="1" customFormat="1" ht="15" customHeight="1">
      <c r="B110" s="336"/>
      <c r="C110" s="311" t="s">
        <v>1971</v>
      </c>
      <c r="D110" s="311"/>
      <c r="E110" s="311"/>
      <c r="F110" s="334" t="s">
        <v>1958</v>
      </c>
      <c r="G110" s="311"/>
      <c r="H110" s="311" t="s">
        <v>1992</v>
      </c>
      <c r="I110" s="311" t="s">
        <v>1954</v>
      </c>
      <c r="J110" s="311">
        <v>50</v>
      </c>
      <c r="K110" s="325"/>
    </row>
    <row r="111" s="1" customFormat="1" ht="15" customHeight="1">
      <c r="B111" s="336"/>
      <c r="C111" s="311" t="s">
        <v>1979</v>
      </c>
      <c r="D111" s="311"/>
      <c r="E111" s="311"/>
      <c r="F111" s="334" t="s">
        <v>1958</v>
      </c>
      <c r="G111" s="311"/>
      <c r="H111" s="311" t="s">
        <v>1992</v>
      </c>
      <c r="I111" s="311" t="s">
        <v>1954</v>
      </c>
      <c r="J111" s="311">
        <v>50</v>
      </c>
      <c r="K111" s="325"/>
    </row>
    <row r="112" s="1" customFormat="1" ht="15" customHeight="1">
      <c r="B112" s="336"/>
      <c r="C112" s="311" t="s">
        <v>1977</v>
      </c>
      <c r="D112" s="311"/>
      <c r="E112" s="311"/>
      <c r="F112" s="334" t="s">
        <v>1958</v>
      </c>
      <c r="G112" s="311"/>
      <c r="H112" s="311" t="s">
        <v>1992</v>
      </c>
      <c r="I112" s="311" t="s">
        <v>1954</v>
      </c>
      <c r="J112" s="311">
        <v>50</v>
      </c>
      <c r="K112" s="325"/>
    </row>
    <row r="113" s="1" customFormat="1" ht="15" customHeight="1">
      <c r="B113" s="336"/>
      <c r="C113" s="311" t="s">
        <v>54</v>
      </c>
      <c r="D113" s="311"/>
      <c r="E113" s="311"/>
      <c r="F113" s="334" t="s">
        <v>1952</v>
      </c>
      <c r="G113" s="311"/>
      <c r="H113" s="311" t="s">
        <v>1993</v>
      </c>
      <c r="I113" s="311" t="s">
        <v>1954</v>
      </c>
      <c r="J113" s="311">
        <v>20</v>
      </c>
      <c r="K113" s="325"/>
    </row>
    <row r="114" s="1" customFormat="1" ht="15" customHeight="1">
      <c r="B114" s="336"/>
      <c r="C114" s="311" t="s">
        <v>1994</v>
      </c>
      <c r="D114" s="311"/>
      <c r="E114" s="311"/>
      <c r="F114" s="334" t="s">
        <v>1952</v>
      </c>
      <c r="G114" s="311"/>
      <c r="H114" s="311" t="s">
        <v>1995</v>
      </c>
      <c r="I114" s="311" t="s">
        <v>1954</v>
      </c>
      <c r="J114" s="311">
        <v>120</v>
      </c>
      <c r="K114" s="325"/>
    </row>
    <row r="115" s="1" customFormat="1" ht="15" customHeight="1">
      <c r="B115" s="336"/>
      <c r="C115" s="311" t="s">
        <v>39</v>
      </c>
      <c r="D115" s="311"/>
      <c r="E115" s="311"/>
      <c r="F115" s="334" t="s">
        <v>1952</v>
      </c>
      <c r="G115" s="311"/>
      <c r="H115" s="311" t="s">
        <v>1996</v>
      </c>
      <c r="I115" s="311" t="s">
        <v>1987</v>
      </c>
      <c r="J115" s="311"/>
      <c r="K115" s="325"/>
    </row>
    <row r="116" s="1" customFormat="1" ht="15" customHeight="1">
      <c r="B116" s="336"/>
      <c r="C116" s="311" t="s">
        <v>49</v>
      </c>
      <c r="D116" s="311"/>
      <c r="E116" s="311"/>
      <c r="F116" s="334" t="s">
        <v>1952</v>
      </c>
      <c r="G116" s="311"/>
      <c r="H116" s="311" t="s">
        <v>1997</v>
      </c>
      <c r="I116" s="311" t="s">
        <v>1987</v>
      </c>
      <c r="J116" s="311"/>
      <c r="K116" s="325"/>
    </row>
    <row r="117" s="1" customFormat="1" ht="15" customHeight="1">
      <c r="B117" s="336"/>
      <c r="C117" s="311" t="s">
        <v>58</v>
      </c>
      <c r="D117" s="311"/>
      <c r="E117" s="311"/>
      <c r="F117" s="334" t="s">
        <v>1952</v>
      </c>
      <c r="G117" s="311"/>
      <c r="H117" s="311" t="s">
        <v>1998</v>
      </c>
      <c r="I117" s="311" t="s">
        <v>1999</v>
      </c>
      <c r="J117" s="311"/>
      <c r="K117" s="325"/>
    </row>
    <row r="118" s="1" customFormat="1" ht="15" customHeight="1">
      <c r="B118" s="339"/>
      <c r="C118" s="345"/>
      <c r="D118" s="345"/>
      <c r="E118" s="345"/>
      <c r="F118" s="345"/>
      <c r="G118" s="345"/>
      <c r="H118" s="345"/>
      <c r="I118" s="345"/>
      <c r="J118" s="345"/>
      <c r="K118" s="341"/>
    </row>
    <row r="119" s="1" customFormat="1" ht="18.75" customHeight="1">
      <c r="B119" s="346"/>
      <c r="C119" s="347"/>
      <c r="D119" s="347"/>
      <c r="E119" s="347"/>
      <c r="F119" s="348"/>
      <c r="G119" s="347"/>
      <c r="H119" s="347"/>
      <c r="I119" s="347"/>
      <c r="J119" s="347"/>
      <c r="K119" s="346"/>
    </row>
    <row r="120" s="1" customFormat="1" ht="18.75" customHeight="1">
      <c r="B120" s="319"/>
      <c r="C120" s="319"/>
      <c r="D120" s="319"/>
      <c r="E120" s="319"/>
      <c r="F120" s="319"/>
      <c r="G120" s="319"/>
      <c r="H120" s="319"/>
      <c r="I120" s="319"/>
      <c r="J120" s="319"/>
      <c r="K120" s="319"/>
    </row>
    <row r="121" s="1" customFormat="1" ht="7.5" customHeight="1">
      <c r="B121" s="349"/>
      <c r="C121" s="350"/>
      <c r="D121" s="350"/>
      <c r="E121" s="350"/>
      <c r="F121" s="350"/>
      <c r="G121" s="350"/>
      <c r="H121" s="350"/>
      <c r="I121" s="350"/>
      <c r="J121" s="350"/>
      <c r="K121" s="351"/>
    </row>
    <row r="122" s="1" customFormat="1" ht="45" customHeight="1">
      <c r="B122" s="352"/>
      <c r="C122" s="302" t="s">
        <v>2000</v>
      </c>
      <c r="D122" s="302"/>
      <c r="E122" s="302"/>
      <c r="F122" s="302"/>
      <c r="G122" s="302"/>
      <c r="H122" s="302"/>
      <c r="I122" s="302"/>
      <c r="J122" s="302"/>
      <c r="K122" s="353"/>
    </row>
    <row r="123" s="1" customFormat="1" ht="17.25" customHeight="1">
      <c r="B123" s="354"/>
      <c r="C123" s="326" t="s">
        <v>1946</v>
      </c>
      <c r="D123" s="326"/>
      <c r="E123" s="326"/>
      <c r="F123" s="326" t="s">
        <v>1947</v>
      </c>
      <c r="G123" s="327"/>
      <c r="H123" s="326" t="s">
        <v>55</v>
      </c>
      <c r="I123" s="326" t="s">
        <v>58</v>
      </c>
      <c r="J123" s="326" t="s">
        <v>1948</v>
      </c>
      <c r="K123" s="355"/>
    </row>
    <row r="124" s="1" customFormat="1" ht="17.25" customHeight="1">
      <c r="B124" s="354"/>
      <c r="C124" s="328" t="s">
        <v>1949</v>
      </c>
      <c r="D124" s="328"/>
      <c r="E124" s="328"/>
      <c r="F124" s="329" t="s">
        <v>1950</v>
      </c>
      <c r="G124" s="330"/>
      <c r="H124" s="328"/>
      <c r="I124" s="328"/>
      <c r="J124" s="328" t="s">
        <v>1951</v>
      </c>
      <c r="K124" s="355"/>
    </row>
    <row r="125" s="1" customFormat="1" ht="5.25" customHeight="1">
      <c r="B125" s="356"/>
      <c r="C125" s="331"/>
      <c r="D125" s="331"/>
      <c r="E125" s="331"/>
      <c r="F125" s="331"/>
      <c r="G125" s="357"/>
      <c r="H125" s="331"/>
      <c r="I125" s="331"/>
      <c r="J125" s="331"/>
      <c r="K125" s="358"/>
    </row>
    <row r="126" s="1" customFormat="1" ht="15" customHeight="1">
      <c r="B126" s="356"/>
      <c r="C126" s="311" t="s">
        <v>1955</v>
      </c>
      <c r="D126" s="333"/>
      <c r="E126" s="333"/>
      <c r="F126" s="334" t="s">
        <v>1952</v>
      </c>
      <c r="G126" s="311"/>
      <c r="H126" s="311" t="s">
        <v>1992</v>
      </c>
      <c r="I126" s="311" t="s">
        <v>1954</v>
      </c>
      <c r="J126" s="311">
        <v>120</v>
      </c>
      <c r="K126" s="359"/>
    </row>
    <row r="127" s="1" customFormat="1" ht="15" customHeight="1">
      <c r="B127" s="356"/>
      <c r="C127" s="311" t="s">
        <v>2001</v>
      </c>
      <c r="D127" s="311"/>
      <c r="E127" s="311"/>
      <c r="F127" s="334" t="s">
        <v>1952</v>
      </c>
      <c r="G127" s="311"/>
      <c r="H127" s="311" t="s">
        <v>2002</v>
      </c>
      <c r="I127" s="311" t="s">
        <v>1954</v>
      </c>
      <c r="J127" s="311" t="s">
        <v>2003</v>
      </c>
      <c r="K127" s="359"/>
    </row>
    <row r="128" s="1" customFormat="1" ht="15" customHeight="1">
      <c r="B128" s="356"/>
      <c r="C128" s="311" t="s">
        <v>85</v>
      </c>
      <c r="D128" s="311"/>
      <c r="E128" s="311"/>
      <c r="F128" s="334" t="s">
        <v>1952</v>
      </c>
      <c r="G128" s="311"/>
      <c r="H128" s="311" t="s">
        <v>2004</v>
      </c>
      <c r="I128" s="311" t="s">
        <v>1954</v>
      </c>
      <c r="J128" s="311" t="s">
        <v>2003</v>
      </c>
      <c r="K128" s="359"/>
    </row>
    <row r="129" s="1" customFormat="1" ht="15" customHeight="1">
      <c r="B129" s="356"/>
      <c r="C129" s="311" t="s">
        <v>1963</v>
      </c>
      <c r="D129" s="311"/>
      <c r="E129" s="311"/>
      <c r="F129" s="334" t="s">
        <v>1958</v>
      </c>
      <c r="G129" s="311"/>
      <c r="H129" s="311" t="s">
        <v>1964</v>
      </c>
      <c r="I129" s="311" t="s">
        <v>1954</v>
      </c>
      <c r="J129" s="311">
        <v>15</v>
      </c>
      <c r="K129" s="359"/>
    </row>
    <row r="130" s="1" customFormat="1" ht="15" customHeight="1">
      <c r="B130" s="356"/>
      <c r="C130" s="337" t="s">
        <v>1965</v>
      </c>
      <c r="D130" s="337"/>
      <c r="E130" s="337"/>
      <c r="F130" s="338" t="s">
        <v>1958</v>
      </c>
      <c r="G130" s="337"/>
      <c r="H130" s="337" t="s">
        <v>1966</v>
      </c>
      <c r="I130" s="337" t="s">
        <v>1954</v>
      </c>
      <c r="J130" s="337">
        <v>15</v>
      </c>
      <c r="K130" s="359"/>
    </row>
    <row r="131" s="1" customFormat="1" ht="15" customHeight="1">
      <c r="B131" s="356"/>
      <c r="C131" s="337" t="s">
        <v>1967</v>
      </c>
      <c r="D131" s="337"/>
      <c r="E131" s="337"/>
      <c r="F131" s="338" t="s">
        <v>1958</v>
      </c>
      <c r="G131" s="337"/>
      <c r="H131" s="337" t="s">
        <v>1968</v>
      </c>
      <c r="I131" s="337" t="s">
        <v>1954</v>
      </c>
      <c r="J131" s="337">
        <v>20</v>
      </c>
      <c r="K131" s="359"/>
    </row>
    <row r="132" s="1" customFormat="1" ht="15" customHeight="1">
      <c r="B132" s="356"/>
      <c r="C132" s="337" t="s">
        <v>1969</v>
      </c>
      <c r="D132" s="337"/>
      <c r="E132" s="337"/>
      <c r="F132" s="338" t="s">
        <v>1958</v>
      </c>
      <c r="G132" s="337"/>
      <c r="H132" s="337" t="s">
        <v>1970</v>
      </c>
      <c r="I132" s="337" t="s">
        <v>1954</v>
      </c>
      <c r="J132" s="337">
        <v>20</v>
      </c>
      <c r="K132" s="359"/>
    </row>
    <row r="133" s="1" customFormat="1" ht="15" customHeight="1">
      <c r="B133" s="356"/>
      <c r="C133" s="311" t="s">
        <v>1957</v>
      </c>
      <c r="D133" s="311"/>
      <c r="E133" s="311"/>
      <c r="F133" s="334" t="s">
        <v>1958</v>
      </c>
      <c r="G133" s="311"/>
      <c r="H133" s="311" t="s">
        <v>1992</v>
      </c>
      <c r="I133" s="311" t="s">
        <v>1954</v>
      </c>
      <c r="J133" s="311">
        <v>50</v>
      </c>
      <c r="K133" s="359"/>
    </row>
    <row r="134" s="1" customFormat="1" ht="15" customHeight="1">
      <c r="B134" s="356"/>
      <c r="C134" s="311" t="s">
        <v>1971</v>
      </c>
      <c r="D134" s="311"/>
      <c r="E134" s="311"/>
      <c r="F134" s="334" t="s">
        <v>1958</v>
      </c>
      <c r="G134" s="311"/>
      <c r="H134" s="311" t="s">
        <v>1992</v>
      </c>
      <c r="I134" s="311" t="s">
        <v>1954</v>
      </c>
      <c r="J134" s="311">
        <v>50</v>
      </c>
      <c r="K134" s="359"/>
    </row>
    <row r="135" s="1" customFormat="1" ht="15" customHeight="1">
      <c r="B135" s="356"/>
      <c r="C135" s="311" t="s">
        <v>1977</v>
      </c>
      <c r="D135" s="311"/>
      <c r="E135" s="311"/>
      <c r="F135" s="334" t="s">
        <v>1958</v>
      </c>
      <c r="G135" s="311"/>
      <c r="H135" s="311" t="s">
        <v>1992</v>
      </c>
      <c r="I135" s="311" t="s">
        <v>1954</v>
      </c>
      <c r="J135" s="311">
        <v>50</v>
      </c>
      <c r="K135" s="359"/>
    </row>
    <row r="136" s="1" customFormat="1" ht="15" customHeight="1">
      <c r="B136" s="356"/>
      <c r="C136" s="311" t="s">
        <v>1979</v>
      </c>
      <c r="D136" s="311"/>
      <c r="E136" s="311"/>
      <c r="F136" s="334" t="s">
        <v>1958</v>
      </c>
      <c r="G136" s="311"/>
      <c r="H136" s="311" t="s">
        <v>1992</v>
      </c>
      <c r="I136" s="311" t="s">
        <v>1954</v>
      </c>
      <c r="J136" s="311">
        <v>50</v>
      </c>
      <c r="K136" s="359"/>
    </row>
    <row r="137" s="1" customFormat="1" ht="15" customHeight="1">
      <c r="B137" s="356"/>
      <c r="C137" s="311" t="s">
        <v>1980</v>
      </c>
      <c r="D137" s="311"/>
      <c r="E137" s="311"/>
      <c r="F137" s="334" t="s">
        <v>1958</v>
      </c>
      <c r="G137" s="311"/>
      <c r="H137" s="311" t="s">
        <v>2005</v>
      </c>
      <c r="I137" s="311" t="s">
        <v>1954</v>
      </c>
      <c r="J137" s="311">
        <v>255</v>
      </c>
      <c r="K137" s="359"/>
    </row>
    <row r="138" s="1" customFormat="1" ht="15" customHeight="1">
      <c r="B138" s="356"/>
      <c r="C138" s="311" t="s">
        <v>1982</v>
      </c>
      <c r="D138" s="311"/>
      <c r="E138" s="311"/>
      <c r="F138" s="334" t="s">
        <v>1952</v>
      </c>
      <c r="G138" s="311"/>
      <c r="H138" s="311" t="s">
        <v>2006</v>
      </c>
      <c r="I138" s="311" t="s">
        <v>1984</v>
      </c>
      <c r="J138" s="311"/>
      <c r="K138" s="359"/>
    </row>
    <row r="139" s="1" customFormat="1" ht="15" customHeight="1">
      <c r="B139" s="356"/>
      <c r="C139" s="311" t="s">
        <v>1985</v>
      </c>
      <c r="D139" s="311"/>
      <c r="E139" s="311"/>
      <c r="F139" s="334" t="s">
        <v>1952</v>
      </c>
      <c r="G139" s="311"/>
      <c r="H139" s="311" t="s">
        <v>2007</v>
      </c>
      <c r="I139" s="311" t="s">
        <v>1987</v>
      </c>
      <c r="J139" s="311"/>
      <c r="K139" s="359"/>
    </row>
    <row r="140" s="1" customFormat="1" ht="15" customHeight="1">
      <c r="B140" s="356"/>
      <c r="C140" s="311" t="s">
        <v>1988</v>
      </c>
      <c r="D140" s="311"/>
      <c r="E140" s="311"/>
      <c r="F140" s="334" t="s">
        <v>1952</v>
      </c>
      <c r="G140" s="311"/>
      <c r="H140" s="311" t="s">
        <v>1988</v>
      </c>
      <c r="I140" s="311" t="s">
        <v>1987</v>
      </c>
      <c r="J140" s="311"/>
      <c r="K140" s="359"/>
    </row>
    <row r="141" s="1" customFormat="1" ht="15" customHeight="1">
      <c r="B141" s="356"/>
      <c r="C141" s="311" t="s">
        <v>39</v>
      </c>
      <c r="D141" s="311"/>
      <c r="E141" s="311"/>
      <c r="F141" s="334" t="s">
        <v>1952</v>
      </c>
      <c r="G141" s="311"/>
      <c r="H141" s="311" t="s">
        <v>2008</v>
      </c>
      <c r="I141" s="311" t="s">
        <v>1987</v>
      </c>
      <c r="J141" s="311"/>
      <c r="K141" s="359"/>
    </row>
    <row r="142" s="1" customFormat="1" ht="15" customHeight="1">
      <c r="B142" s="356"/>
      <c r="C142" s="311" t="s">
        <v>2009</v>
      </c>
      <c r="D142" s="311"/>
      <c r="E142" s="311"/>
      <c r="F142" s="334" t="s">
        <v>1952</v>
      </c>
      <c r="G142" s="311"/>
      <c r="H142" s="311" t="s">
        <v>2010</v>
      </c>
      <c r="I142" s="311" t="s">
        <v>1987</v>
      </c>
      <c r="J142" s="311"/>
      <c r="K142" s="359"/>
    </row>
    <row r="143" s="1" customFormat="1" ht="15" customHeight="1">
      <c r="B143" s="360"/>
      <c r="C143" s="361"/>
      <c r="D143" s="361"/>
      <c r="E143" s="361"/>
      <c r="F143" s="361"/>
      <c r="G143" s="361"/>
      <c r="H143" s="361"/>
      <c r="I143" s="361"/>
      <c r="J143" s="361"/>
      <c r="K143" s="362"/>
    </row>
    <row r="144" s="1" customFormat="1" ht="18.75" customHeight="1">
      <c r="B144" s="347"/>
      <c r="C144" s="347"/>
      <c r="D144" s="347"/>
      <c r="E144" s="347"/>
      <c r="F144" s="348"/>
      <c r="G144" s="347"/>
      <c r="H144" s="347"/>
      <c r="I144" s="347"/>
      <c r="J144" s="347"/>
      <c r="K144" s="347"/>
    </row>
    <row r="145" s="1" customFormat="1" ht="18.75" customHeight="1"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</row>
    <row r="146" s="1" customFormat="1" ht="7.5" customHeight="1">
      <c r="B146" s="320"/>
      <c r="C146" s="321"/>
      <c r="D146" s="321"/>
      <c r="E146" s="321"/>
      <c r="F146" s="321"/>
      <c r="G146" s="321"/>
      <c r="H146" s="321"/>
      <c r="I146" s="321"/>
      <c r="J146" s="321"/>
      <c r="K146" s="322"/>
    </row>
    <row r="147" s="1" customFormat="1" ht="45" customHeight="1">
      <c r="B147" s="323"/>
      <c r="C147" s="324" t="s">
        <v>2011</v>
      </c>
      <c r="D147" s="324"/>
      <c r="E147" s="324"/>
      <c r="F147" s="324"/>
      <c r="G147" s="324"/>
      <c r="H147" s="324"/>
      <c r="I147" s="324"/>
      <c r="J147" s="324"/>
      <c r="K147" s="325"/>
    </row>
    <row r="148" s="1" customFormat="1" ht="17.25" customHeight="1">
      <c r="B148" s="323"/>
      <c r="C148" s="326" t="s">
        <v>1946</v>
      </c>
      <c r="D148" s="326"/>
      <c r="E148" s="326"/>
      <c r="F148" s="326" t="s">
        <v>1947</v>
      </c>
      <c r="G148" s="327"/>
      <c r="H148" s="326" t="s">
        <v>55</v>
      </c>
      <c r="I148" s="326" t="s">
        <v>58</v>
      </c>
      <c r="J148" s="326" t="s">
        <v>1948</v>
      </c>
      <c r="K148" s="325"/>
    </row>
    <row r="149" s="1" customFormat="1" ht="17.25" customHeight="1">
      <c r="B149" s="323"/>
      <c r="C149" s="328" t="s">
        <v>1949</v>
      </c>
      <c r="D149" s="328"/>
      <c r="E149" s="328"/>
      <c r="F149" s="329" t="s">
        <v>1950</v>
      </c>
      <c r="G149" s="330"/>
      <c r="H149" s="328"/>
      <c r="I149" s="328"/>
      <c r="J149" s="328" t="s">
        <v>1951</v>
      </c>
      <c r="K149" s="325"/>
    </row>
    <row r="150" s="1" customFormat="1" ht="5.25" customHeight="1">
      <c r="B150" s="336"/>
      <c r="C150" s="331"/>
      <c r="D150" s="331"/>
      <c r="E150" s="331"/>
      <c r="F150" s="331"/>
      <c r="G150" s="332"/>
      <c r="H150" s="331"/>
      <c r="I150" s="331"/>
      <c r="J150" s="331"/>
      <c r="K150" s="359"/>
    </row>
    <row r="151" s="1" customFormat="1" ht="15" customHeight="1">
      <c r="B151" s="336"/>
      <c r="C151" s="363" t="s">
        <v>1955</v>
      </c>
      <c r="D151" s="311"/>
      <c r="E151" s="311"/>
      <c r="F151" s="364" t="s">
        <v>1952</v>
      </c>
      <c r="G151" s="311"/>
      <c r="H151" s="363" t="s">
        <v>1992</v>
      </c>
      <c r="I151" s="363" t="s">
        <v>1954</v>
      </c>
      <c r="J151" s="363">
        <v>120</v>
      </c>
      <c r="K151" s="359"/>
    </row>
    <row r="152" s="1" customFormat="1" ht="15" customHeight="1">
      <c r="B152" s="336"/>
      <c r="C152" s="363" t="s">
        <v>2001</v>
      </c>
      <c r="D152" s="311"/>
      <c r="E152" s="311"/>
      <c r="F152" s="364" t="s">
        <v>1952</v>
      </c>
      <c r="G152" s="311"/>
      <c r="H152" s="363" t="s">
        <v>2012</v>
      </c>
      <c r="I152" s="363" t="s">
        <v>1954</v>
      </c>
      <c r="J152" s="363" t="s">
        <v>2003</v>
      </c>
      <c r="K152" s="359"/>
    </row>
    <row r="153" s="1" customFormat="1" ht="15" customHeight="1">
      <c r="B153" s="336"/>
      <c r="C153" s="363" t="s">
        <v>85</v>
      </c>
      <c r="D153" s="311"/>
      <c r="E153" s="311"/>
      <c r="F153" s="364" t="s">
        <v>1952</v>
      </c>
      <c r="G153" s="311"/>
      <c r="H153" s="363" t="s">
        <v>2013</v>
      </c>
      <c r="I153" s="363" t="s">
        <v>1954</v>
      </c>
      <c r="J153" s="363" t="s">
        <v>2003</v>
      </c>
      <c r="K153" s="359"/>
    </row>
    <row r="154" s="1" customFormat="1" ht="15" customHeight="1">
      <c r="B154" s="336"/>
      <c r="C154" s="363" t="s">
        <v>1957</v>
      </c>
      <c r="D154" s="311"/>
      <c r="E154" s="311"/>
      <c r="F154" s="364" t="s">
        <v>1958</v>
      </c>
      <c r="G154" s="311"/>
      <c r="H154" s="363" t="s">
        <v>1992</v>
      </c>
      <c r="I154" s="363" t="s">
        <v>1954</v>
      </c>
      <c r="J154" s="363">
        <v>50</v>
      </c>
      <c r="K154" s="359"/>
    </row>
    <row r="155" s="1" customFormat="1" ht="15" customHeight="1">
      <c r="B155" s="336"/>
      <c r="C155" s="363" t="s">
        <v>1960</v>
      </c>
      <c r="D155" s="311"/>
      <c r="E155" s="311"/>
      <c r="F155" s="364" t="s">
        <v>1952</v>
      </c>
      <c r="G155" s="311"/>
      <c r="H155" s="363" t="s">
        <v>1992</v>
      </c>
      <c r="I155" s="363" t="s">
        <v>1962</v>
      </c>
      <c r="J155" s="363"/>
      <c r="K155" s="359"/>
    </row>
    <row r="156" s="1" customFormat="1" ht="15" customHeight="1">
      <c r="B156" s="336"/>
      <c r="C156" s="363" t="s">
        <v>1971</v>
      </c>
      <c r="D156" s="311"/>
      <c r="E156" s="311"/>
      <c r="F156" s="364" t="s">
        <v>1958</v>
      </c>
      <c r="G156" s="311"/>
      <c r="H156" s="363" t="s">
        <v>1992</v>
      </c>
      <c r="I156" s="363" t="s">
        <v>1954</v>
      </c>
      <c r="J156" s="363">
        <v>50</v>
      </c>
      <c r="K156" s="359"/>
    </row>
    <row r="157" s="1" customFormat="1" ht="15" customHeight="1">
      <c r="B157" s="336"/>
      <c r="C157" s="363" t="s">
        <v>1979</v>
      </c>
      <c r="D157" s="311"/>
      <c r="E157" s="311"/>
      <c r="F157" s="364" t="s">
        <v>1958</v>
      </c>
      <c r="G157" s="311"/>
      <c r="H157" s="363" t="s">
        <v>1992</v>
      </c>
      <c r="I157" s="363" t="s">
        <v>1954</v>
      </c>
      <c r="J157" s="363">
        <v>50</v>
      </c>
      <c r="K157" s="359"/>
    </row>
    <row r="158" s="1" customFormat="1" ht="15" customHeight="1">
      <c r="B158" s="336"/>
      <c r="C158" s="363" t="s">
        <v>1977</v>
      </c>
      <c r="D158" s="311"/>
      <c r="E158" s="311"/>
      <c r="F158" s="364" t="s">
        <v>1958</v>
      </c>
      <c r="G158" s="311"/>
      <c r="H158" s="363" t="s">
        <v>1992</v>
      </c>
      <c r="I158" s="363" t="s">
        <v>1954</v>
      </c>
      <c r="J158" s="363">
        <v>50</v>
      </c>
      <c r="K158" s="359"/>
    </row>
    <row r="159" s="1" customFormat="1" ht="15" customHeight="1">
      <c r="B159" s="336"/>
      <c r="C159" s="363" t="s">
        <v>113</v>
      </c>
      <c r="D159" s="311"/>
      <c r="E159" s="311"/>
      <c r="F159" s="364" t="s">
        <v>1952</v>
      </c>
      <c r="G159" s="311"/>
      <c r="H159" s="363" t="s">
        <v>2014</v>
      </c>
      <c r="I159" s="363" t="s">
        <v>1954</v>
      </c>
      <c r="J159" s="363" t="s">
        <v>2015</v>
      </c>
      <c r="K159" s="359"/>
    </row>
    <row r="160" s="1" customFormat="1" ht="15" customHeight="1">
      <c r="B160" s="336"/>
      <c r="C160" s="363" t="s">
        <v>2016</v>
      </c>
      <c r="D160" s="311"/>
      <c r="E160" s="311"/>
      <c r="F160" s="364" t="s">
        <v>1952</v>
      </c>
      <c r="G160" s="311"/>
      <c r="H160" s="363" t="s">
        <v>2017</v>
      </c>
      <c r="I160" s="363" t="s">
        <v>1987</v>
      </c>
      <c r="J160" s="363"/>
      <c r="K160" s="359"/>
    </row>
    <row r="161" s="1" customFormat="1" ht="15" customHeight="1">
      <c r="B161" s="365"/>
      <c r="C161" s="345"/>
      <c r="D161" s="345"/>
      <c r="E161" s="345"/>
      <c r="F161" s="345"/>
      <c r="G161" s="345"/>
      <c r="H161" s="345"/>
      <c r="I161" s="345"/>
      <c r="J161" s="345"/>
      <c r="K161" s="366"/>
    </row>
    <row r="162" s="1" customFormat="1" ht="18.75" customHeight="1">
      <c r="B162" s="347"/>
      <c r="C162" s="357"/>
      <c r="D162" s="357"/>
      <c r="E162" s="357"/>
      <c r="F162" s="367"/>
      <c r="G162" s="357"/>
      <c r="H162" s="357"/>
      <c r="I162" s="357"/>
      <c r="J162" s="357"/>
      <c r="K162" s="347"/>
    </row>
    <row r="163" s="1" customFormat="1" ht="18.75" customHeight="1">
      <c r="B163" s="319"/>
      <c r="C163" s="319"/>
      <c r="D163" s="319"/>
      <c r="E163" s="319"/>
      <c r="F163" s="319"/>
      <c r="G163" s="319"/>
      <c r="H163" s="319"/>
      <c r="I163" s="319"/>
      <c r="J163" s="319"/>
      <c r="K163" s="319"/>
    </row>
    <row r="164" s="1" customFormat="1" ht="7.5" customHeight="1">
      <c r="B164" s="298"/>
      <c r="C164" s="299"/>
      <c r="D164" s="299"/>
      <c r="E164" s="299"/>
      <c r="F164" s="299"/>
      <c r="G164" s="299"/>
      <c r="H164" s="299"/>
      <c r="I164" s="299"/>
      <c r="J164" s="299"/>
      <c r="K164" s="300"/>
    </row>
    <row r="165" s="1" customFormat="1" ht="45" customHeight="1">
      <c r="B165" s="301"/>
      <c r="C165" s="302" t="s">
        <v>2018</v>
      </c>
      <c r="D165" s="302"/>
      <c r="E165" s="302"/>
      <c r="F165" s="302"/>
      <c r="G165" s="302"/>
      <c r="H165" s="302"/>
      <c r="I165" s="302"/>
      <c r="J165" s="302"/>
      <c r="K165" s="303"/>
    </row>
    <row r="166" s="1" customFormat="1" ht="17.25" customHeight="1">
      <c r="B166" s="301"/>
      <c r="C166" s="326" t="s">
        <v>1946</v>
      </c>
      <c r="D166" s="326"/>
      <c r="E166" s="326"/>
      <c r="F166" s="326" t="s">
        <v>1947</v>
      </c>
      <c r="G166" s="368"/>
      <c r="H166" s="369" t="s">
        <v>55</v>
      </c>
      <c r="I166" s="369" t="s">
        <v>58</v>
      </c>
      <c r="J166" s="326" t="s">
        <v>1948</v>
      </c>
      <c r="K166" s="303"/>
    </row>
    <row r="167" s="1" customFormat="1" ht="17.25" customHeight="1">
      <c r="B167" s="304"/>
      <c r="C167" s="328" t="s">
        <v>1949</v>
      </c>
      <c r="D167" s="328"/>
      <c r="E167" s="328"/>
      <c r="F167" s="329" t="s">
        <v>1950</v>
      </c>
      <c r="G167" s="370"/>
      <c r="H167" s="371"/>
      <c r="I167" s="371"/>
      <c r="J167" s="328" t="s">
        <v>1951</v>
      </c>
      <c r="K167" s="306"/>
    </row>
    <row r="168" s="1" customFormat="1" ht="5.25" customHeight="1">
      <c r="B168" s="336"/>
      <c r="C168" s="331"/>
      <c r="D168" s="331"/>
      <c r="E168" s="331"/>
      <c r="F168" s="331"/>
      <c r="G168" s="332"/>
      <c r="H168" s="331"/>
      <c r="I168" s="331"/>
      <c r="J168" s="331"/>
      <c r="K168" s="359"/>
    </row>
    <row r="169" s="1" customFormat="1" ht="15" customHeight="1">
      <c r="B169" s="336"/>
      <c r="C169" s="311" t="s">
        <v>1955</v>
      </c>
      <c r="D169" s="311"/>
      <c r="E169" s="311"/>
      <c r="F169" s="334" t="s">
        <v>1952</v>
      </c>
      <c r="G169" s="311"/>
      <c r="H169" s="311" t="s">
        <v>1992</v>
      </c>
      <c r="I169" s="311" t="s">
        <v>1954</v>
      </c>
      <c r="J169" s="311">
        <v>120</v>
      </c>
      <c r="K169" s="359"/>
    </row>
    <row r="170" s="1" customFormat="1" ht="15" customHeight="1">
      <c r="B170" s="336"/>
      <c r="C170" s="311" t="s">
        <v>2001</v>
      </c>
      <c r="D170" s="311"/>
      <c r="E170" s="311"/>
      <c r="F170" s="334" t="s">
        <v>1952</v>
      </c>
      <c r="G170" s="311"/>
      <c r="H170" s="311" t="s">
        <v>2002</v>
      </c>
      <c r="I170" s="311" t="s">
        <v>1954</v>
      </c>
      <c r="J170" s="311" t="s">
        <v>2003</v>
      </c>
      <c r="K170" s="359"/>
    </row>
    <row r="171" s="1" customFormat="1" ht="15" customHeight="1">
      <c r="B171" s="336"/>
      <c r="C171" s="311" t="s">
        <v>85</v>
      </c>
      <c r="D171" s="311"/>
      <c r="E171" s="311"/>
      <c r="F171" s="334" t="s">
        <v>1952</v>
      </c>
      <c r="G171" s="311"/>
      <c r="H171" s="311" t="s">
        <v>2019</v>
      </c>
      <c r="I171" s="311" t="s">
        <v>1954</v>
      </c>
      <c r="J171" s="311" t="s">
        <v>2003</v>
      </c>
      <c r="K171" s="359"/>
    </row>
    <row r="172" s="1" customFormat="1" ht="15" customHeight="1">
      <c r="B172" s="336"/>
      <c r="C172" s="311" t="s">
        <v>1957</v>
      </c>
      <c r="D172" s="311"/>
      <c r="E172" s="311"/>
      <c r="F172" s="334" t="s">
        <v>1958</v>
      </c>
      <c r="G172" s="311"/>
      <c r="H172" s="311" t="s">
        <v>2019</v>
      </c>
      <c r="I172" s="311" t="s">
        <v>1954</v>
      </c>
      <c r="J172" s="311">
        <v>50</v>
      </c>
      <c r="K172" s="359"/>
    </row>
    <row r="173" s="1" customFormat="1" ht="15" customHeight="1">
      <c r="B173" s="336"/>
      <c r="C173" s="311" t="s">
        <v>1960</v>
      </c>
      <c r="D173" s="311"/>
      <c r="E173" s="311"/>
      <c r="F173" s="334" t="s">
        <v>1952</v>
      </c>
      <c r="G173" s="311"/>
      <c r="H173" s="311" t="s">
        <v>2019</v>
      </c>
      <c r="I173" s="311" t="s">
        <v>1962</v>
      </c>
      <c r="J173" s="311"/>
      <c r="K173" s="359"/>
    </row>
    <row r="174" s="1" customFormat="1" ht="15" customHeight="1">
      <c r="B174" s="336"/>
      <c r="C174" s="311" t="s">
        <v>1971</v>
      </c>
      <c r="D174" s="311"/>
      <c r="E174" s="311"/>
      <c r="F174" s="334" t="s">
        <v>1958</v>
      </c>
      <c r="G174" s="311"/>
      <c r="H174" s="311" t="s">
        <v>2019</v>
      </c>
      <c r="I174" s="311" t="s">
        <v>1954</v>
      </c>
      <c r="J174" s="311">
        <v>50</v>
      </c>
      <c r="K174" s="359"/>
    </row>
    <row r="175" s="1" customFormat="1" ht="15" customHeight="1">
      <c r="B175" s="336"/>
      <c r="C175" s="311" t="s">
        <v>1979</v>
      </c>
      <c r="D175" s="311"/>
      <c r="E175" s="311"/>
      <c r="F175" s="334" t="s">
        <v>1958</v>
      </c>
      <c r="G175" s="311"/>
      <c r="H175" s="311" t="s">
        <v>2019</v>
      </c>
      <c r="I175" s="311" t="s">
        <v>1954</v>
      </c>
      <c r="J175" s="311">
        <v>50</v>
      </c>
      <c r="K175" s="359"/>
    </row>
    <row r="176" s="1" customFormat="1" ht="15" customHeight="1">
      <c r="B176" s="336"/>
      <c r="C176" s="311" t="s">
        <v>1977</v>
      </c>
      <c r="D176" s="311"/>
      <c r="E176" s="311"/>
      <c r="F176" s="334" t="s">
        <v>1958</v>
      </c>
      <c r="G176" s="311"/>
      <c r="H176" s="311" t="s">
        <v>2019</v>
      </c>
      <c r="I176" s="311" t="s">
        <v>1954</v>
      </c>
      <c r="J176" s="311">
        <v>50</v>
      </c>
      <c r="K176" s="359"/>
    </row>
    <row r="177" s="1" customFormat="1" ht="15" customHeight="1">
      <c r="B177" s="336"/>
      <c r="C177" s="311" t="s">
        <v>132</v>
      </c>
      <c r="D177" s="311"/>
      <c r="E177" s="311"/>
      <c r="F177" s="334" t="s">
        <v>1952</v>
      </c>
      <c r="G177" s="311"/>
      <c r="H177" s="311" t="s">
        <v>2020</v>
      </c>
      <c r="I177" s="311" t="s">
        <v>2021</v>
      </c>
      <c r="J177" s="311"/>
      <c r="K177" s="359"/>
    </row>
    <row r="178" s="1" customFormat="1" ht="15" customHeight="1">
      <c r="B178" s="336"/>
      <c r="C178" s="311" t="s">
        <v>58</v>
      </c>
      <c r="D178" s="311"/>
      <c r="E178" s="311"/>
      <c r="F178" s="334" t="s">
        <v>1952</v>
      </c>
      <c r="G178" s="311"/>
      <c r="H178" s="311" t="s">
        <v>2022</v>
      </c>
      <c r="I178" s="311" t="s">
        <v>2023</v>
      </c>
      <c r="J178" s="311">
        <v>1</v>
      </c>
      <c r="K178" s="359"/>
    </row>
    <row r="179" s="1" customFormat="1" ht="15" customHeight="1">
      <c r="B179" s="336"/>
      <c r="C179" s="311" t="s">
        <v>54</v>
      </c>
      <c r="D179" s="311"/>
      <c r="E179" s="311"/>
      <c r="F179" s="334" t="s">
        <v>1952</v>
      </c>
      <c r="G179" s="311"/>
      <c r="H179" s="311" t="s">
        <v>2024</v>
      </c>
      <c r="I179" s="311" t="s">
        <v>1954</v>
      </c>
      <c r="J179" s="311">
        <v>20</v>
      </c>
      <c r="K179" s="359"/>
    </row>
    <row r="180" s="1" customFormat="1" ht="15" customHeight="1">
      <c r="B180" s="336"/>
      <c r="C180" s="311" t="s">
        <v>55</v>
      </c>
      <c r="D180" s="311"/>
      <c r="E180" s="311"/>
      <c r="F180" s="334" t="s">
        <v>1952</v>
      </c>
      <c r="G180" s="311"/>
      <c r="H180" s="311" t="s">
        <v>2025</v>
      </c>
      <c r="I180" s="311" t="s">
        <v>1954</v>
      </c>
      <c r="J180" s="311">
        <v>255</v>
      </c>
      <c r="K180" s="359"/>
    </row>
    <row r="181" s="1" customFormat="1" ht="15" customHeight="1">
      <c r="B181" s="336"/>
      <c r="C181" s="311" t="s">
        <v>133</v>
      </c>
      <c r="D181" s="311"/>
      <c r="E181" s="311"/>
      <c r="F181" s="334" t="s">
        <v>1952</v>
      </c>
      <c r="G181" s="311"/>
      <c r="H181" s="311" t="s">
        <v>1916</v>
      </c>
      <c r="I181" s="311" t="s">
        <v>1954</v>
      </c>
      <c r="J181" s="311">
        <v>10</v>
      </c>
      <c r="K181" s="359"/>
    </row>
    <row r="182" s="1" customFormat="1" ht="15" customHeight="1">
      <c r="B182" s="336"/>
      <c r="C182" s="311" t="s">
        <v>134</v>
      </c>
      <c r="D182" s="311"/>
      <c r="E182" s="311"/>
      <c r="F182" s="334" t="s">
        <v>1952</v>
      </c>
      <c r="G182" s="311"/>
      <c r="H182" s="311" t="s">
        <v>2026</v>
      </c>
      <c r="I182" s="311" t="s">
        <v>1987</v>
      </c>
      <c r="J182" s="311"/>
      <c r="K182" s="359"/>
    </row>
    <row r="183" s="1" customFormat="1" ht="15" customHeight="1">
      <c r="B183" s="336"/>
      <c r="C183" s="311" t="s">
        <v>2027</v>
      </c>
      <c r="D183" s="311"/>
      <c r="E183" s="311"/>
      <c r="F183" s="334" t="s">
        <v>1952</v>
      </c>
      <c r="G183" s="311"/>
      <c r="H183" s="311" t="s">
        <v>2028</v>
      </c>
      <c r="I183" s="311" t="s">
        <v>1987</v>
      </c>
      <c r="J183" s="311"/>
      <c r="K183" s="359"/>
    </row>
    <row r="184" s="1" customFormat="1" ht="15" customHeight="1">
      <c r="B184" s="336"/>
      <c r="C184" s="311" t="s">
        <v>2016</v>
      </c>
      <c r="D184" s="311"/>
      <c r="E184" s="311"/>
      <c r="F184" s="334" t="s">
        <v>1952</v>
      </c>
      <c r="G184" s="311"/>
      <c r="H184" s="311" t="s">
        <v>2029</v>
      </c>
      <c r="I184" s="311" t="s">
        <v>1987</v>
      </c>
      <c r="J184" s="311"/>
      <c r="K184" s="359"/>
    </row>
    <row r="185" s="1" customFormat="1" ht="15" customHeight="1">
      <c r="B185" s="336"/>
      <c r="C185" s="311" t="s">
        <v>136</v>
      </c>
      <c r="D185" s="311"/>
      <c r="E185" s="311"/>
      <c r="F185" s="334" t="s">
        <v>1958</v>
      </c>
      <c r="G185" s="311"/>
      <c r="H185" s="311" t="s">
        <v>2030</v>
      </c>
      <c r="I185" s="311" t="s">
        <v>1954</v>
      </c>
      <c r="J185" s="311">
        <v>50</v>
      </c>
      <c r="K185" s="359"/>
    </row>
    <row r="186" s="1" customFormat="1" ht="15" customHeight="1">
      <c r="B186" s="336"/>
      <c r="C186" s="311" t="s">
        <v>2031</v>
      </c>
      <c r="D186" s="311"/>
      <c r="E186" s="311"/>
      <c r="F186" s="334" t="s">
        <v>1958</v>
      </c>
      <c r="G186" s="311"/>
      <c r="H186" s="311" t="s">
        <v>2032</v>
      </c>
      <c r="I186" s="311" t="s">
        <v>2033</v>
      </c>
      <c r="J186" s="311"/>
      <c r="K186" s="359"/>
    </row>
    <row r="187" s="1" customFormat="1" ht="15" customHeight="1">
      <c r="B187" s="336"/>
      <c r="C187" s="311" t="s">
        <v>2034</v>
      </c>
      <c r="D187" s="311"/>
      <c r="E187" s="311"/>
      <c r="F187" s="334" t="s">
        <v>1958</v>
      </c>
      <c r="G187" s="311"/>
      <c r="H187" s="311" t="s">
        <v>2035</v>
      </c>
      <c r="I187" s="311" t="s">
        <v>2033</v>
      </c>
      <c r="J187" s="311"/>
      <c r="K187" s="359"/>
    </row>
    <row r="188" s="1" customFormat="1" ht="15" customHeight="1">
      <c r="B188" s="336"/>
      <c r="C188" s="311" t="s">
        <v>2036</v>
      </c>
      <c r="D188" s="311"/>
      <c r="E188" s="311"/>
      <c r="F188" s="334" t="s">
        <v>1958</v>
      </c>
      <c r="G188" s="311"/>
      <c r="H188" s="311" t="s">
        <v>2037</v>
      </c>
      <c r="I188" s="311" t="s">
        <v>2033</v>
      </c>
      <c r="J188" s="311"/>
      <c r="K188" s="359"/>
    </row>
    <row r="189" s="1" customFormat="1" ht="15" customHeight="1">
      <c r="B189" s="336"/>
      <c r="C189" s="372" t="s">
        <v>2038</v>
      </c>
      <c r="D189" s="311"/>
      <c r="E189" s="311"/>
      <c r="F189" s="334" t="s">
        <v>1958</v>
      </c>
      <c r="G189" s="311"/>
      <c r="H189" s="311" t="s">
        <v>2039</v>
      </c>
      <c r="I189" s="311" t="s">
        <v>2040</v>
      </c>
      <c r="J189" s="373" t="s">
        <v>2041</v>
      </c>
      <c r="K189" s="359"/>
    </row>
    <row r="190" s="18" customFormat="1" ht="15" customHeight="1">
      <c r="B190" s="374"/>
      <c r="C190" s="375" t="s">
        <v>2042</v>
      </c>
      <c r="D190" s="376"/>
      <c r="E190" s="376"/>
      <c r="F190" s="377" t="s">
        <v>1958</v>
      </c>
      <c r="G190" s="376"/>
      <c r="H190" s="376" t="s">
        <v>2043</v>
      </c>
      <c r="I190" s="376" t="s">
        <v>2040</v>
      </c>
      <c r="J190" s="378" t="s">
        <v>2041</v>
      </c>
      <c r="K190" s="379"/>
    </row>
    <row r="191" s="1" customFormat="1" ht="15" customHeight="1">
      <c r="B191" s="336"/>
      <c r="C191" s="372" t="s">
        <v>43</v>
      </c>
      <c r="D191" s="311"/>
      <c r="E191" s="311"/>
      <c r="F191" s="334" t="s">
        <v>1952</v>
      </c>
      <c r="G191" s="311"/>
      <c r="H191" s="308" t="s">
        <v>2044</v>
      </c>
      <c r="I191" s="311" t="s">
        <v>2045</v>
      </c>
      <c r="J191" s="311"/>
      <c r="K191" s="359"/>
    </row>
    <row r="192" s="1" customFormat="1" ht="15" customHeight="1">
      <c r="B192" s="336"/>
      <c r="C192" s="372" t="s">
        <v>2046</v>
      </c>
      <c r="D192" s="311"/>
      <c r="E192" s="311"/>
      <c r="F192" s="334" t="s">
        <v>1952</v>
      </c>
      <c r="G192" s="311"/>
      <c r="H192" s="311" t="s">
        <v>2047</v>
      </c>
      <c r="I192" s="311" t="s">
        <v>1987</v>
      </c>
      <c r="J192" s="311"/>
      <c r="K192" s="359"/>
    </row>
    <row r="193" s="1" customFormat="1" ht="15" customHeight="1">
      <c r="B193" s="336"/>
      <c r="C193" s="372" t="s">
        <v>2048</v>
      </c>
      <c r="D193" s="311"/>
      <c r="E193" s="311"/>
      <c r="F193" s="334" t="s">
        <v>1952</v>
      </c>
      <c r="G193" s="311"/>
      <c r="H193" s="311" t="s">
        <v>2049</v>
      </c>
      <c r="I193" s="311" t="s">
        <v>1987</v>
      </c>
      <c r="J193" s="311"/>
      <c r="K193" s="359"/>
    </row>
    <row r="194" s="1" customFormat="1" ht="15" customHeight="1">
      <c r="B194" s="336"/>
      <c r="C194" s="372" t="s">
        <v>2050</v>
      </c>
      <c r="D194" s="311"/>
      <c r="E194" s="311"/>
      <c r="F194" s="334" t="s">
        <v>1958</v>
      </c>
      <c r="G194" s="311"/>
      <c r="H194" s="311" t="s">
        <v>2051</v>
      </c>
      <c r="I194" s="311" t="s">
        <v>1987</v>
      </c>
      <c r="J194" s="311"/>
      <c r="K194" s="359"/>
    </row>
    <row r="195" s="1" customFormat="1" ht="15" customHeight="1">
      <c r="B195" s="365"/>
      <c r="C195" s="380"/>
      <c r="D195" s="345"/>
      <c r="E195" s="345"/>
      <c r="F195" s="345"/>
      <c r="G195" s="345"/>
      <c r="H195" s="345"/>
      <c r="I195" s="345"/>
      <c r="J195" s="345"/>
      <c r="K195" s="366"/>
    </row>
    <row r="196" s="1" customFormat="1" ht="18.75" customHeight="1">
      <c r="B196" s="347"/>
      <c r="C196" s="357"/>
      <c r="D196" s="357"/>
      <c r="E196" s="357"/>
      <c r="F196" s="367"/>
      <c r="G196" s="357"/>
      <c r="H196" s="357"/>
      <c r="I196" s="357"/>
      <c r="J196" s="357"/>
      <c r="K196" s="347"/>
    </row>
    <row r="197" s="1" customFormat="1" ht="18.75" customHeight="1">
      <c r="B197" s="347"/>
      <c r="C197" s="357"/>
      <c r="D197" s="357"/>
      <c r="E197" s="357"/>
      <c r="F197" s="367"/>
      <c r="G197" s="357"/>
      <c r="H197" s="357"/>
      <c r="I197" s="357"/>
      <c r="J197" s="357"/>
      <c r="K197" s="347"/>
    </row>
    <row r="198" s="1" customFormat="1" ht="18.75" customHeight="1">
      <c r="B198" s="319"/>
      <c r="C198" s="319"/>
      <c r="D198" s="319"/>
      <c r="E198" s="319"/>
      <c r="F198" s="319"/>
      <c r="G198" s="319"/>
      <c r="H198" s="319"/>
      <c r="I198" s="319"/>
      <c r="J198" s="319"/>
      <c r="K198" s="319"/>
    </row>
    <row r="199" s="1" customFormat="1" ht="13.5">
      <c r="B199" s="298"/>
      <c r="C199" s="299"/>
      <c r="D199" s="299"/>
      <c r="E199" s="299"/>
      <c r="F199" s="299"/>
      <c r="G199" s="299"/>
      <c r="H199" s="299"/>
      <c r="I199" s="299"/>
      <c r="J199" s="299"/>
      <c r="K199" s="300"/>
    </row>
    <row r="200" s="1" customFormat="1" ht="21">
      <c r="B200" s="301"/>
      <c r="C200" s="302" t="s">
        <v>2052</v>
      </c>
      <c r="D200" s="302"/>
      <c r="E200" s="302"/>
      <c r="F200" s="302"/>
      <c r="G200" s="302"/>
      <c r="H200" s="302"/>
      <c r="I200" s="302"/>
      <c r="J200" s="302"/>
      <c r="K200" s="303"/>
    </row>
    <row r="201" s="1" customFormat="1" ht="25.5" customHeight="1">
      <c r="B201" s="301"/>
      <c r="C201" s="381" t="s">
        <v>2053</v>
      </c>
      <c r="D201" s="381"/>
      <c r="E201" s="381"/>
      <c r="F201" s="381" t="s">
        <v>2054</v>
      </c>
      <c r="G201" s="382"/>
      <c r="H201" s="381" t="s">
        <v>2055</v>
      </c>
      <c r="I201" s="381"/>
      <c r="J201" s="381"/>
      <c r="K201" s="303"/>
    </row>
    <row r="202" s="1" customFormat="1" ht="5.25" customHeight="1">
      <c r="B202" s="336"/>
      <c r="C202" s="331"/>
      <c r="D202" s="331"/>
      <c r="E202" s="331"/>
      <c r="F202" s="331"/>
      <c r="G202" s="357"/>
      <c r="H202" s="331"/>
      <c r="I202" s="331"/>
      <c r="J202" s="331"/>
      <c r="K202" s="359"/>
    </row>
    <row r="203" s="1" customFormat="1" ht="15" customHeight="1">
      <c r="B203" s="336"/>
      <c r="C203" s="311" t="s">
        <v>2045</v>
      </c>
      <c r="D203" s="311"/>
      <c r="E203" s="311"/>
      <c r="F203" s="334" t="s">
        <v>44</v>
      </c>
      <c r="G203" s="311"/>
      <c r="H203" s="311" t="s">
        <v>2056</v>
      </c>
      <c r="I203" s="311"/>
      <c r="J203" s="311"/>
      <c r="K203" s="359"/>
    </row>
    <row r="204" s="1" customFormat="1" ht="15" customHeight="1">
      <c r="B204" s="336"/>
      <c r="C204" s="311"/>
      <c r="D204" s="311"/>
      <c r="E204" s="311"/>
      <c r="F204" s="334" t="s">
        <v>45</v>
      </c>
      <c r="G204" s="311"/>
      <c r="H204" s="311" t="s">
        <v>2057</v>
      </c>
      <c r="I204" s="311"/>
      <c r="J204" s="311"/>
      <c r="K204" s="359"/>
    </row>
    <row r="205" s="1" customFormat="1" ht="15" customHeight="1">
      <c r="B205" s="336"/>
      <c r="C205" s="311"/>
      <c r="D205" s="311"/>
      <c r="E205" s="311"/>
      <c r="F205" s="334" t="s">
        <v>48</v>
      </c>
      <c r="G205" s="311"/>
      <c r="H205" s="311" t="s">
        <v>2058</v>
      </c>
      <c r="I205" s="311"/>
      <c r="J205" s="311"/>
      <c r="K205" s="359"/>
    </row>
    <row r="206" s="1" customFormat="1" ht="15" customHeight="1">
      <c r="B206" s="336"/>
      <c r="C206" s="311"/>
      <c r="D206" s="311"/>
      <c r="E206" s="311"/>
      <c r="F206" s="334" t="s">
        <v>46</v>
      </c>
      <c r="G206" s="311"/>
      <c r="H206" s="311" t="s">
        <v>2059</v>
      </c>
      <c r="I206" s="311"/>
      <c r="J206" s="311"/>
      <c r="K206" s="359"/>
    </row>
    <row r="207" s="1" customFormat="1" ht="15" customHeight="1">
      <c r="B207" s="336"/>
      <c r="C207" s="311"/>
      <c r="D207" s="311"/>
      <c r="E207" s="311"/>
      <c r="F207" s="334" t="s">
        <v>47</v>
      </c>
      <c r="G207" s="311"/>
      <c r="H207" s="311" t="s">
        <v>2060</v>
      </c>
      <c r="I207" s="311"/>
      <c r="J207" s="311"/>
      <c r="K207" s="359"/>
    </row>
    <row r="208" s="1" customFormat="1" ht="15" customHeight="1">
      <c r="B208" s="336"/>
      <c r="C208" s="311"/>
      <c r="D208" s="311"/>
      <c r="E208" s="311"/>
      <c r="F208" s="334"/>
      <c r="G208" s="311"/>
      <c r="H208" s="311"/>
      <c r="I208" s="311"/>
      <c r="J208" s="311"/>
      <c r="K208" s="359"/>
    </row>
    <row r="209" s="1" customFormat="1" ht="15" customHeight="1">
      <c r="B209" s="336"/>
      <c r="C209" s="311" t="s">
        <v>1999</v>
      </c>
      <c r="D209" s="311"/>
      <c r="E209" s="311"/>
      <c r="F209" s="334" t="s">
        <v>79</v>
      </c>
      <c r="G209" s="311"/>
      <c r="H209" s="311" t="s">
        <v>2061</v>
      </c>
      <c r="I209" s="311"/>
      <c r="J209" s="311"/>
      <c r="K209" s="359"/>
    </row>
    <row r="210" s="1" customFormat="1" ht="15" customHeight="1">
      <c r="B210" s="336"/>
      <c r="C210" s="311"/>
      <c r="D210" s="311"/>
      <c r="E210" s="311"/>
      <c r="F210" s="334" t="s">
        <v>1895</v>
      </c>
      <c r="G210" s="311"/>
      <c r="H210" s="311" t="s">
        <v>1896</v>
      </c>
      <c r="I210" s="311"/>
      <c r="J210" s="311"/>
      <c r="K210" s="359"/>
    </row>
    <row r="211" s="1" customFormat="1" ht="15" customHeight="1">
      <c r="B211" s="336"/>
      <c r="C211" s="311"/>
      <c r="D211" s="311"/>
      <c r="E211" s="311"/>
      <c r="F211" s="334" t="s">
        <v>1893</v>
      </c>
      <c r="G211" s="311"/>
      <c r="H211" s="311" t="s">
        <v>2062</v>
      </c>
      <c r="I211" s="311"/>
      <c r="J211" s="311"/>
      <c r="K211" s="359"/>
    </row>
    <row r="212" s="1" customFormat="1" ht="15" customHeight="1">
      <c r="B212" s="383"/>
      <c r="C212" s="311"/>
      <c r="D212" s="311"/>
      <c r="E212" s="311"/>
      <c r="F212" s="334" t="s">
        <v>1897</v>
      </c>
      <c r="G212" s="372"/>
      <c r="H212" s="363" t="s">
        <v>1898</v>
      </c>
      <c r="I212" s="363"/>
      <c r="J212" s="363"/>
      <c r="K212" s="384"/>
    </row>
    <row r="213" s="1" customFormat="1" ht="15" customHeight="1">
      <c r="B213" s="383"/>
      <c r="C213" s="311"/>
      <c r="D213" s="311"/>
      <c r="E213" s="311"/>
      <c r="F213" s="334" t="s">
        <v>1899</v>
      </c>
      <c r="G213" s="372"/>
      <c r="H213" s="363" t="s">
        <v>1038</v>
      </c>
      <c r="I213" s="363"/>
      <c r="J213" s="363"/>
      <c r="K213" s="384"/>
    </row>
    <row r="214" s="1" customFormat="1" ht="15" customHeight="1">
      <c r="B214" s="383"/>
      <c r="C214" s="311"/>
      <c r="D214" s="311"/>
      <c r="E214" s="311"/>
      <c r="F214" s="334"/>
      <c r="G214" s="372"/>
      <c r="H214" s="363"/>
      <c r="I214" s="363"/>
      <c r="J214" s="363"/>
      <c r="K214" s="384"/>
    </row>
    <row r="215" s="1" customFormat="1" ht="15" customHeight="1">
      <c r="B215" s="383"/>
      <c r="C215" s="311" t="s">
        <v>2023</v>
      </c>
      <c r="D215" s="311"/>
      <c r="E215" s="311"/>
      <c r="F215" s="334">
        <v>1</v>
      </c>
      <c r="G215" s="372"/>
      <c r="H215" s="363" t="s">
        <v>2063</v>
      </c>
      <c r="I215" s="363"/>
      <c r="J215" s="363"/>
      <c r="K215" s="384"/>
    </row>
    <row r="216" s="1" customFormat="1" ht="15" customHeight="1">
      <c r="B216" s="383"/>
      <c r="C216" s="311"/>
      <c r="D216" s="311"/>
      <c r="E216" s="311"/>
      <c r="F216" s="334">
        <v>2</v>
      </c>
      <c r="G216" s="372"/>
      <c r="H216" s="363" t="s">
        <v>2064</v>
      </c>
      <c r="I216" s="363"/>
      <c r="J216" s="363"/>
      <c r="K216" s="384"/>
    </row>
    <row r="217" s="1" customFormat="1" ht="15" customHeight="1">
      <c r="B217" s="383"/>
      <c r="C217" s="311"/>
      <c r="D217" s="311"/>
      <c r="E217" s="311"/>
      <c r="F217" s="334">
        <v>3</v>
      </c>
      <c r="G217" s="372"/>
      <c r="H217" s="363" t="s">
        <v>2065</v>
      </c>
      <c r="I217" s="363"/>
      <c r="J217" s="363"/>
      <c r="K217" s="384"/>
    </row>
    <row r="218" s="1" customFormat="1" ht="15" customHeight="1">
      <c r="B218" s="383"/>
      <c r="C218" s="311"/>
      <c r="D218" s="311"/>
      <c r="E218" s="311"/>
      <c r="F218" s="334">
        <v>4</v>
      </c>
      <c r="G218" s="372"/>
      <c r="H218" s="363" t="s">
        <v>2066</v>
      </c>
      <c r="I218" s="363"/>
      <c r="J218" s="363"/>
      <c r="K218" s="384"/>
    </row>
    <row r="219" s="1" customFormat="1" ht="12.75" customHeight="1">
      <c r="B219" s="385"/>
      <c r="C219" s="386"/>
      <c r="D219" s="386"/>
      <c r="E219" s="386"/>
      <c r="F219" s="386"/>
      <c r="G219" s="386"/>
      <c r="H219" s="386"/>
      <c r="I219" s="386"/>
      <c r="J219" s="386"/>
      <c r="K219" s="38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B565256B3291498FE769935B2A0ACD" ma:contentTypeVersion="18" ma:contentTypeDescription="Vytvoří nový dokument" ma:contentTypeScope="" ma:versionID="b2fadd2031a3704416b7e537eb38280f">
  <xsd:schema xmlns:xsd="http://www.w3.org/2001/XMLSchema" xmlns:xs="http://www.w3.org/2001/XMLSchema" xmlns:p="http://schemas.microsoft.com/office/2006/metadata/properties" xmlns:ns2="c47f37fd-c369-40f2-90d4-e7e46af88bde" xmlns:ns3="3b2a0ea5-291b-4392-ad5f-4a764dc663ac" targetNamespace="http://schemas.microsoft.com/office/2006/metadata/properties" ma:root="true" ma:fieldsID="c3615b5fa8da9d06ab9f6a0915c12b77" ns2:_="" ns3:_="">
    <xsd:import namespace="c47f37fd-c369-40f2-90d4-e7e46af88bde"/>
    <xsd:import namespace="3b2a0ea5-291b-4392-ad5f-4a764dc663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7f37fd-c369-40f2-90d4-e7e46af88b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925f360d-f27b-4b2a-a9ba-3d4ff1be46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a0ea5-291b-4392-ad5f-4a764dc663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62b7a-ec4c-4b8a-98ce-e8d8a2363021}" ma:internalName="TaxCatchAll" ma:showField="CatchAllData" ma:web="3b2a0ea5-291b-4392-ad5f-4a764dc66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7f37fd-c369-40f2-90d4-e7e46af88bde">
      <Terms xmlns="http://schemas.microsoft.com/office/infopath/2007/PartnerControls"/>
    </lcf76f155ced4ddcb4097134ff3c332f>
    <TaxCatchAll xmlns="3b2a0ea5-291b-4392-ad5f-4a764dc663ac" xsi:nil="true"/>
  </documentManagement>
</p:properties>
</file>

<file path=customXml/itemProps1.xml><?xml version="1.0" encoding="utf-8"?>
<ds:datastoreItem xmlns:ds="http://schemas.openxmlformats.org/officeDocument/2006/customXml" ds:itemID="{018FC133-5CF8-4D1D-8FDD-A86120815237}"/>
</file>

<file path=customXml/itemProps2.xml><?xml version="1.0" encoding="utf-8"?>
<ds:datastoreItem xmlns:ds="http://schemas.openxmlformats.org/officeDocument/2006/customXml" ds:itemID="{E6A5C94B-9C4F-4270-B37D-61ED59BCE7E6}"/>
</file>

<file path=customXml/itemProps3.xml><?xml version="1.0" encoding="utf-8"?>
<ds:datastoreItem xmlns:ds="http://schemas.openxmlformats.org/officeDocument/2006/customXml" ds:itemID="{7CEE1A0C-6801-43AA-9D5B-6E0DD070CB28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josef.tomec</dc:creator>
  <cp:lastModifiedBy>josef.tomec</cp:lastModifiedBy>
  <dcterms:created xsi:type="dcterms:W3CDTF">2025-06-19T08:32:27Z</dcterms:created>
  <dcterms:modified xsi:type="dcterms:W3CDTF">2025-06-19T08:32:35Z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0x01010043B565256B3291498FE769935B2A0ACD</vt:lpwstr>
  </property>
</Properties>
</file>