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kros1\Desktop\"/>
    </mc:Choice>
  </mc:AlternateContent>
  <bookViews>
    <workbookView xWindow="0" yWindow="0" windowWidth="0" windowHeight="0"/>
  </bookViews>
  <sheets>
    <sheet name="Rekapitulace stavby" sheetId="1" r:id="rId1"/>
    <sheet name="01 - Fotovoltaická instalace" sheetId="2" r:id="rId2"/>
    <sheet name="02 - Vedlejší rozpočtové ...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'01 - Fotovoltaická instalace'!$C$90:$K$287</definedName>
    <definedName name="_xlnm.Print_Area" localSheetId="1">'01 - Fotovoltaická instalace'!$C$4:$J$39,'01 - Fotovoltaická instalace'!$C$45:$J$72,'01 - Fotovoltaická instalace'!$C$78:$K$287</definedName>
    <definedName name="_xlnm.Print_Titles" localSheetId="1">'01 - Fotovoltaická instalace'!$90:$90</definedName>
    <definedName name="_xlnm._FilterDatabase" localSheetId="2" hidden="1">'02 - Vedlejší rozpočtové ...'!$C$85:$K$136</definedName>
    <definedName name="_xlnm.Print_Area" localSheetId="2">'02 - Vedlejší rozpočtové ...'!$C$4:$J$39,'02 - Vedlejší rozpočtové ...'!$C$45:$J$67,'02 - Vedlejší rozpočtové ...'!$C$73:$K$136</definedName>
    <definedName name="_xlnm.Print_Titles" localSheetId="2">'02 - Vedlejší rozpočtové ...'!$85:$85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T128"/>
  <c r="R129"/>
  <c r="R128"/>
  <c r="P129"/>
  <c r="P128"/>
  <c r="BI125"/>
  <c r="BH125"/>
  <c r="BG125"/>
  <c r="BF125"/>
  <c r="T125"/>
  <c r="T124"/>
  <c r="R125"/>
  <c r="R124"/>
  <c r="P125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5"/>
  <c r="BH115"/>
  <c r="BG115"/>
  <c r="BF115"/>
  <c r="T115"/>
  <c r="R115"/>
  <c r="P115"/>
  <c r="BI112"/>
  <c r="BH112"/>
  <c r="BG112"/>
  <c r="BF112"/>
  <c r="T112"/>
  <c r="R112"/>
  <c r="P112"/>
  <c r="BI108"/>
  <c r="BH108"/>
  <c r="BG108"/>
  <c r="BF108"/>
  <c r="T108"/>
  <c r="R108"/>
  <c r="P108"/>
  <c r="BI105"/>
  <c r="BH105"/>
  <c r="BG105"/>
  <c r="BF105"/>
  <c r="T105"/>
  <c r="R105"/>
  <c r="P105"/>
  <c r="BI101"/>
  <c r="BH101"/>
  <c r="BG101"/>
  <c r="BF101"/>
  <c r="T101"/>
  <c r="R101"/>
  <c r="P101"/>
  <c r="BI98"/>
  <c r="BH98"/>
  <c r="BG98"/>
  <c r="BF98"/>
  <c r="T98"/>
  <c r="R98"/>
  <c r="P98"/>
  <c r="BI95"/>
  <c r="BH95"/>
  <c r="BG95"/>
  <c r="BF95"/>
  <c r="T95"/>
  <c r="R95"/>
  <c r="P95"/>
  <c r="BI92"/>
  <c r="BH92"/>
  <c r="BG92"/>
  <c r="BF92"/>
  <c r="T92"/>
  <c r="R92"/>
  <c r="P92"/>
  <c r="BI89"/>
  <c r="BH89"/>
  <c r="BG89"/>
  <c r="BF89"/>
  <c r="T89"/>
  <c r="R89"/>
  <c r="P89"/>
  <c r="F80"/>
  <c r="E78"/>
  <c r="F52"/>
  <c r="E50"/>
  <c r="J24"/>
  <c r="E24"/>
  <c r="J55"/>
  <c r="J23"/>
  <c r="J21"/>
  <c r="E21"/>
  <c r="J82"/>
  <c r="J20"/>
  <c r="J18"/>
  <c r="E18"/>
  <c r="F55"/>
  <c r="J17"/>
  <c r="J15"/>
  <c r="E15"/>
  <c r="F82"/>
  <c r="J14"/>
  <c r="J12"/>
  <c r="J52"/>
  <c r="E7"/>
  <c r="E76"/>
  <c i="2" r="J37"/>
  <c r="J36"/>
  <c i="1" r="AY55"/>
  <c i="2" r="J35"/>
  <c i="1" r="AX55"/>
  <c i="2" r="BI286"/>
  <c r="BH286"/>
  <c r="BG286"/>
  <c r="BF286"/>
  <c r="T286"/>
  <c r="R286"/>
  <c r="P286"/>
  <c r="BI283"/>
  <c r="BH283"/>
  <c r="BG283"/>
  <c r="BF283"/>
  <c r="T283"/>
  <c r="R283"/>
  <c r="P283"/>
  <c r="BI279"/>
  <c r="BH279"/>
  <c r="BG279"/>
  <c r="BF279"/>
  <c r="T279"/>
  <c r="R279"/>
  <c r="P279"/>
  <c r="BI276"/>
  <c r="BH276"/>
  <c r="BG276"/>
  <c r="BF276"/>
  <c r="T276"/>
  <c r="R276"/>
  <c r="P276"/>
  <c r="BI273"/>
  <c r="BH273"/>
  <c r="BG273"/>
  <c r="BF273"/>
  <c r="T273"/>
  <c r="R273"/>
  <c r="P273"/>
  <c r="BI270"/>
  <c r="BH270"/>
  <c r="BG270"/>
  <c r="BF270"/>
  <c r="T270"/>
  <c r="R270"/>
  <c r="P270"/>
  <c r="BI267"/>
  <c r="BH267"/>
  <c r="BG267"/>
  <c r="BF267"/>
  <c r="T267"/>
  <c r="R267"/>
  <c r="P267"/>
  <c r="BI264"/>
  <c r="BH264"/>
  <c r="BG264"/>
  <c r="BF264"/>
  <c r="T264"/>
  <c r="R264"/>
  <c r="P264"/>
  <c r="BI261"/>
  <c r="BH261"/>
  <c r="BG261"/>
  <c r="BF261"/>
  <c r="T261"/>
  <c r="R261"/>
  <c r="P261"/>
  <c r="BI257"/>
  <c r="BH257"/>
  <c r="BG257"/>
  <c r="BF257"/>
  <c r="T257"/>
  <c r="R257"/>
  <c r="P257"/>
  <c r="BI255"/>
  <c r="BH255"/>
  <c r="BG255"/>
  <c r="BF255"/>
  <c r="T255"/>
  <c r="R255"/>
  <c r="P255"/>
  <c r="BI252"/>
  <c r="BH252"/>
  <c r="BG252"/>
  <c r="BF252"/>
  <c r="T252"/>
  <c r="R252"/>
  <c r="P252"/>
  <c r="BI250"/>
  <c r="BH250"/>
  <c r="BG250"/>
  <c r="BF250"/>
  <c r="T250"/>
  <c r="R250"/>
  <c r="P250"/>
  <c r="BI247"/>
  <c r="BH247"/>
  <c r="BG247"/>
  <c r="BF247"/>
  <c r="T247"/>
  <c r="R247"/>
  <c r="P247"/>
  <c r="BI245"/>
  <c r="BH245"/>
  <c r="BG245"/>
  <c r="BF245"/>
  <c r="T245"/>
  <c r="R245"/>
  <c r="P245"/>
  <c r="BI242"/>
  <c r="BH242"/>
  <c r="BG242"/>
  <c r="BF242"/>
  <c r="T242"/>
  <c r="R242"/>
  <c r="P242"/>
  <c r="BI240"/>
  <c r="BH240"/>
  <c r="BG240"/>
  <c r="BF240"/>
  <c r="T240"/>
  <c r="R240"/>
  <c r="P240"/>
  <c r="BI237"/>
  <c r="BH237"/>
  <c r="BG237"/>
  <c r="BF237"/>
  <c r="T237"/>
  <c r="R237"/>
  <c r="P237"/>
  <c r="BI235"/>
  <c r="BH235"/>
  <c r="BG235"/>
  <c r="BF235"/>
  <c r="T235"/>
  <c r="R235"/>
  <c r="P235"/>
  <c r="BI232"/>
  <c r="BH232"/>
  <c r="BG232"/>
  <c r="BF232"/>
  <c r="T232"/>
  <c r="R232"/>
  <c r="P232"/>
  <c r="BI230"/>
  <c r="BH230"/>
  <c r="BG230"/>
  <c r="BF230"/>
  <c r="T230"/>
  <c r="R230"/>
  <c r="P230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0"/>
  <c r="BH220"/>
  <c r="BG220"/>
  <c r="BF220"/>
  <c r="T220"/>
  <c r="R220"/>
  <c r="P220"/>
  <c r="BI217"/>
  <c r="BH217"/>
  <c r="BG217"/>
  <c r="BF217"/>
  <c r="T217"/>
  <c r="R217"/>
  <c r="P217"/>
  <c r="BI215"/>
  <c r="BH215"/>
  <c r="BG215"/>
  <c r="BF215"/>
  <c r="T215"/>
  <c r="R215"/>
  <c r="P215"/>
  <c r="BI212"/>
  <c r="BH212"/>
  <c r="BG212"/>
  <c r="BF212"/>
  <c r="T212"/>
  <c r="R212"/>
  <c r="P212"/>
  <c r="BI210"/>
  <c r="BH210"/>
  <c r="BG210"/>
  <c r="BF210"/>
  <c r="T210"/>
  <c r="R210"/>
  <c r="P210"/>
  <c r="BI207"/>
  <c r="BH207"/>
  <c r="BG207"/>
  <c r="BF207"/>
  <c r="T207"/>
  <c r="R207"/>
  <c r="P207"/>
  <c r="BI203"/>
  <c r="BH203"/>
  <c r="BG203"/>
  <c r="BF203"/>
  <c r="T203"/>
  <c r="R203"/>
  <c r="P203"/>
  <c r="BI200"/>
  <c r="BH200"/>
  <c r="BG200"/>
  <c r="BF200"/>
  <c r="T200"/>
  <c r="R200"/>
  <c r="P200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5"/>
  <c r="BH175"/>
  <c r="BG175"/>
  <c r="BF175"/>
  <c r="T175"/>
  <c r="R175"/>
  <c r="P175"/>
  <c r="BI172"/>
  <c r="BH172"/>
  <c r="BG172"/>
  <c r="BF172"/>
  <c r="T172"/>
  <c r="R172"/>
  <c r="P172"/>
  <c r="BI168"/>
  <c r="BH168"/>
  <c r="BG168"/>
  <c r="BF168"/>
  <c r="T168"/>
  <c r="R168"/>
  <c r="P168"/>
  <c r="BI165"/>
  <c r="BH165"/>
  <c r="BG165"/>
  <c r="BF165"/>
  <c r="T165"/>
  <c r="R165"/>
  <c r="P165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8"/>
  <c r="BH128"/>
  <c r="BG128"/>
  <c r="BF128"/>
  <c r="T128"/>
  <c r="R128"/>
  <c r="P128"/>
  <c r="BI125"/>
  <c r="BH125"/>
  <c r="BG125"/>
  <c r="BF125"/>
  <c r="T125"/>
  <c r="R125"/>
  <c r="P125"/>
  <c r="BI123"/>
  <c r="BH123"/>
  <c r="BG123"/>
  <c r="BF123"/>
  <c r="T123"/>
  <c r="R123"/>
  <c r="P123"/>
  <c r="BI120"/>
  <c r="BH120"/>
  <c r="BG120"/>
  <c r="BF120"/>
  <c r="T120"/>
  <c r="R120"/>
  <c r="P120"/>
  <c r="BI116"/>
  <c r="BH116"/>
  <c r="BG116"/>
  <c r="BF116"/>
  <c r="T116"/>
  <c r="R116"/>
  <c r="P116"/>
  <c r="BI113"/>
  <c r="BH113"/>
  <c r="BG113"/>
  <c r="BF113"/>
  <c r="T113"/>
  <c r="R113"/>
  <c r="P113"/>
  <c r="BI109"/>
  <c r="BH109"/>
  <c r="BG109"/>
  <c r="BF109"/>
  <c r="T109"/>
  <c r="R109"/>
  <c r="P109"/>
  <c r="BI106"/>
  <c r="BH106"/>
  <c r="BG106"/>
  <c r="BF106"/>
  <c r="T106"/>
  <c r="R106"/>
  <c r="P106"/>
  <c r="BI103"/>
  <c r="BH103"/>
  <c r="BG103"/>
  <c r="BF103"/>
  <c r="T103"/>
  <c r="R103"/>
  <c r="P103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F85"/>
  <c r="E83"/>
  <c r="F52"/>
  <c r="E50"/>
  <c r="J24"/>
  <c r="E24"/>
  <c r="J88"/>
  <c r="J23"/>
  <c r="J21"/>
  <c r="E21"/>
  <c r="J54"/>
  <c r="J20"/>
  <c r="J18"/>
  <c r="E18"/>
  <c r="F55"/>
  <c r="J17"/>
  <c r="J15"/>
  <c r="E15"/>
  <c r="F87"/>
  <c r="J14"/>
  <c r="J12"/>
  <c r="J85"/>
  <c r="E7"/>
  <c r="E48"/>
  <c i="1" r="L50"/>
  <c r="AM50"/>
  <c r="AM49"/>
  <c r="L49"/>
  <c r="AM47"/>
  <c r="L47"/>
  <c r="L45"/>
  <c r="L44"/>
  <c i="2" r="BK286"/>
  <c r="J279"/>
  <c r="BK252"/>
  <c r="BK237"/>
  <c r="J225"/>
  <c r="J186"/>
  <c r="BK158"/>
  <c r="J144"/>
  <c r="BK106"/>
  <c r="BK250"/>
  <c r="BK227"/>
  <c r="J203"/>
  <c r="J165"/>
  <c r="BK138"/>
  <c r="J123"/>
  <c r="J94"/>
  <c r="J257"/>
  <c r="J200"/>
  <c r="BK184"/>
  <c r="BK154"/>
  <c r="J138"/>
  <c r="J128"/>
  <c i="3" r="J105"/>
  <c r="BK129"/>
  <c r="BK120"/>
  <c r="J112"/>
  <c r="J108"/>
  <c i="2" r="J270"/>
  <c r="BK245"/>
  <c r="J230"/>
  <c r="BK212"/>
  <c r="J168"/>
  <c r="J156"/>
  <c r="J142"/>
  <c r="J103"/>
  <c r="BK273"/>
  <c r="BK247"/>
  <c r="BK225"/>
  <c r="J212"/>
  <c r="J158"/>
  <c r="BK146"/>
  <c r="BK125"/>
  <c r="J276"/>
  <c r="BK267"/>
  <c r="J240"/>
  <c r="BK203"/>
  <c r="BK189"/>
  <c r="J178"/>
  <c r="BK160"/>
  <c r="BK148"/>
  <c r="BK130"/>
  <c i="3" r="BK95"/>
  <c r="BK115"/>
  <c r="BK135"/>
  <c r="J132"/>
  <c r="J125"/>
  <c r="J115"/>
  <c i="2" r="BK279"/>
  <c r="BK257"/>
  <c r="J242"/>
  <c r="BK232"/>
  <c r="BK215"/>
  <c r="J172"/>
  <c r="J154"/>
  <c r="J125"/>
  <c r="BK100"/>
  <c r="BK242"/>
  <c r="J220"/>
  <c r="J215"/>
  <c r="BK198"/>
  <c r="BK178"/>
  <c r="BK156"/>
  <c r="BK144"/>
  <c r="BK97"/>
  <c r="J264"/>
  <c r="BK230"/>
  <c r="BK195"/>
  <c r="J192"/>
  <c r="J162"/>
  <c r="J146"/>
  <c r="J133"/>
  <c r="BK103"/>
  <c i="3" r="BK101"/>
  <c r="BK89"/>
  <c r="BK125"/>
  <c r="BK122"/>
  <c r="BK118"/>
  <c i="2" r="J286"/>
  <c r="J261"/>
  <c r="BK240"/>
  <c r="J223"/>
  <c r="BK207"/>
  <c r="J160"/>
  <c r="BK133"/>
  <c r="J116"/>
  <c r="BK276"/>
  <c r="BK264"/>
  <c r="J237"/>
  <c r="J175"/>
  <c r="J152"/>
  <c r="J130"/>
  <c r="J100"/>
  <c r="BK270"/>
  <c r="J245"/>
  <c r="J207"/>
  <c r="BK192"/>
  <c r="J189"/>
  <c r="BK181"/>
  <c r="BK152"/>
  <c r="J140"/>
  <c r="BK113"/>
  <c i="3" r="BK105"/>
  <c r="J89"/>
  <c r="BK108"/>
  <c r="J135"/>
  <c r="J129"/>
  <c r="BK98"/>
  <c i="2" r="BK283"/>
  <c r="J267"/>
  <c r="J247"/>
  <c r="J227"/>
  <c r="BK220"/>
  <c r="BK210"/>
  <c r="BK162"/>
  <c r="BK140"/>
  <c r="BK120"/>
  <c i="1" r="AS54"/>
  <c i="2" r="BK172"/>
  <c r="J150"/>
  <c r="BK128"/>
  <c r="J109"/>
  <c r="J273"/>
  <c r="J252"/>
  <c r="BK235"/>
  <c r="J210"/>
  <c r="J195"/>
  <c r="BK175"/>
  <c r="BK150"/>
  <c r="BK116"/>
  <c r="BK109"/>
  <c r="BK94"/>
  <c i="3" r="J118"/>
  <c r="J92"/>
  <c r="BK132"/>
  <c r="J95"/>
  <c i="2" r="J283"/>
  <c r="J255"/>
  <c r="J250"/>
  <c r="J235"/>
  <c r="J217"/>
  <c r="J184"/>
  <c r="J148"/>
  <c r="BK136"/>
  <c r="BK123"/>
  <c r="J97"/>
  <c r="BK261"/>
  <c r="BK217"/>
  <c r="BK200"/>
  <c r="J181"/>
  <c r="BK168"/>
  <c r="BK142"/>
  <c r="J113"/>
  <c r="BK255"/>
  <c r="J232"/>
  <c r="BK223"/>
  <c r="J198"/>
  <c r="BK186"/>
  <c r="BK165"/>
  <c r="J136"/>
  <c r="J120"/>
  <c r="J106"/>
  <c i="3" r="J98"/>
  <c r="BK112"/>
  <c r="J101"/>
  <c r="J122"/>
  <c r="J120"/>
  <c r="BK92"/>
  <c i="2" l="1" r="BK93"/>
  <c r="J93"/>
  <c r="J61"/>
  <c r="R93"/>
  <c r="BK112"/>
  <c r="J112"/>
  <c r="J62"/>
  <c r="BK119"/>
  <c r="J119"/>
  <c r="J63"/>
  <c r="R119"/>
  <c r="BK135"/>
  <c r="J135"/>
  <c r="J64"/>
  <c r="R135"/>
  <c r="BK164"/>
  <c r="J164"/>
  <c r="J65"/>
  <c r="R164"/>
  <c r="BK171"/>
  <c r="J171"/>
  <c r="J66"/>
  <c r="R171"/>
  <c r="BK188"/>
  <c r="J188"/>
  <c r="J67"/>
  <c r="R188"/>
  <c r="BK206"/>
  <c r="J206"/>
  <c r="J68"/>
  <c r="R206"/>
  <c r="T206"/>
  <c r="R222"/>
  <c r="BK260"/>
  <c r="J260"/>
  <c r="J70"/>
  <c r="P93"/>
  <c r="T93"/>
  <c r="P112"/>
  <c r="R112"/>
  <c r="T112"/>
  <c r="P119"/>
  <c r="T119"/>
  <c r="P135"/>
  <c r="T135"/>
  <c r="P164"/>
  <c r="T164"/>
  <c r="P171"/>
  <c r="T171"/>
  <c r="P188"/>
  <c r="T188"/>
  <c r="P206"/>
  <c r="BK222"/>
  <c r="J222"/>
  <c r="J69"/>
  <c r="P222"/>
  <c r="T222"/>
  <c r="P260"/>
  <c r="R260"/>
  <c r="T260"/>
  <c r="BK282"/>
  <c r="J282"/>
  <c r="J71"/>
  <c r="P282"/>
  <c r="R282"/>
  <c r="T282"/>
  <c i="3" r="P88"/>
  <c r="T88"/>
  <c r="P104"/>
  <c r="BK111"/>
  <c r="J111"/>
  <c r="J63"/>
  <c r="P111"/>
  <c r="T111"/>
  <c r="R131"/>
  <c r="BK88"/>
  <c r="J88"/>
  <c r="J61"/>
  <c r="R88"/>
  <c r="BK104"/>
  <c r="J104"/>
  <c r="J62"/>
  <c r="R104"/>
  <c r="T104"/>
  <c r="R111"/>
  <c r="BK131"/>
  <c r="J131"/>
  <c r="J66"/>
  <c r="P131"/>
  <c r="T131"/>
  <c r="BK128"/>
  <c r="J128"/>
  <c r="J65"/>
  <c r="BK124"/>
  <c r="J124"/>
  <c r="J64"/>
  <c r="E48"/>
  <c r="F54"/>
  <c r="J80"/>
  <c r="F83"/>
  <c r="BE89"/>
  <c r="BE95"/>
  <c r="BE108"/>
  <c r="BE118"/>
  <c r="BE120"/>
  <c r="BE122"/>
  <c r="BE125"/>
  <c r="BE129"/>
  <c r="BE132"/>
  <c r="BE135"/>
  <c r="J83"/>
  <c r="BE101"/>
  <c r="BE105"/>
  <c r="BE112"/>
  <c r="J54"/>
  <c r="BE92"/>
  <c r="BE98"/>
  <c r="BE115"/>
  <c i="2" r="F54"/>
  <c r="J55"/>
  <c r="J87"/>
  <c r="BE94"/>
  <c r="BE97"/>
  <c r="BE100"/>
  <c r="BE106"/>
  <c r="BE109"/>
  <c r="BE113"/>
  <c r="BE116"/>
  <c r="BE130"/>
  <c r="BE136"/>
  <c r="BE138"/>
  <c r="BE148"/>
  <c r="BE152"/>
  <c r="BE160"/>
  <c r="BE178"/>
  <c r="BE184"/>
  <c r="BE189"/>
  <c r="BE192"/>
  <c r="BE195"/>
  <c r="BE217"/>
  <c r="BE220"/>
  <c r="BE227"/>
  <c r="BE245"/>
  <c r="BE252"/>
  <c r="BE257"/>
  <c r="BE264"/>
  <c r="BE267"/>
  <c r="BE276"/>
  <c r="J52"/>
  <c r="E81"/>
  <c r="F88"/>
  <c r="BE125"/>
  <c r="BE133"/>
  <c r="BE140"/>
  <c r="BE144"/>
  <c r="BE156"/>
  <c r="BE165"/>
  <c r="BE168"/>
  <c r="BE172"/>
  <c r="BE175"/>
  <c r="BE186"/>
  <c r="BE198"/>
  <c r="BE200"/>
  <c r="BE203"/>
  <c r="BE210"/>
  <c r="BE215"/>
  <c r="BE223"/>
  <c r="BE225"/>
  <c r="BE230"/>
  <c r="BE242"/>
  <c r="BE247"/>
  <c r="BE250"/>
  <c r="BE261"/>
  <c r="BE270"/>
  <c r="BE103"/>
  <c r="BE120"/>
  <c r="BE123"/>
  <c r="BE128"/>
  <c r="BE142"/>
  <c r="BE146"/>
  <c r="BE150"/>
  <c r="BE154"/>
  <c r="BE158"/>
  <c r="BE162"/>
  <c r="BE181"/>
  <c r="BE207"/>
  <c r="BE212"/>
  <c r="BE232"/>
  <c r="BE235"/>
  <c r="BE237"/>
  <c r="BE240"/>
  <c r="BE255"/>
  <c r="BE273"/>
  <c r="BE279"/>
  <c r="BE283"/>
  <c r="BE286"/>
  <c r="J34"/>
  <c i="1" r="AW55"/>
  <c i="2" r="F36"/>
  <c i="1" r="BC55"/>
  <c i="3" r="F34"/>
  <c i="1" r="BA56"/>
  <c i="3" r="J34"/>
  <c i="1" r="AW56"/>
  <c i="3" r="F37"/>
  <c i="1" r="BD56"/>
  <c i="3" r="F35"/>
  <c i="1" r="BB56"/>
  <c i="3" r="F36"/>
  <c i="1" r="BC56"/>
  <c i="2" r="F37"/>
  <c i="1" r="BD55"/>
  <c i="2" r="F35"/>
  <c i="1" r="BB55"/>
  <c i="2" r="F34"/>
  <c i="1" r="BA55"/>
  <c i="3" l="1" r="R87"/>
  <c r="R86"/>
  <c r="T87"/>
  <c r="T86"/>
  <c i="2" r="T92"/>
  <c r="T91"/>
  <c i="3" r="P87"/>
  <c r="P86"/>
  <c i="1" r="AU56"/>
  <c i="2" r="P92"/>
  <c r="P91"/>
  <c i="1" r="AU55"/>
  <c i="2" r="R92"/>
  <c r="R91"/>
  <c r="BK92"/>
  <c r="J92"/>
  <c r="J60"/>
  <c i="3" r="BK87"/>
  <c r="J87"/>
  <c r="J60"/>
  <c i="2" r="F33"/>
  <c i="1" r="AZ55"/>
  <c i="2" r="J33"/>
  <c i="1" r="AV55"/>
  <c r="AT55"/>
  <c r="BC54"/>
  <c r="W32"/>
  <c r="BD54"/>
  <c r="W33"/>
  <c r="BA54"/>
  <c r="AW54"/>
  <c r="AK30"/>
  <c r="BB54"/>
  <c r="AX54"/>
  <c i="3" r="J33"/>
  <c i="1" r="AV56"/>
  <c r="AT56"/>
  <c i="3" r="F33"/>
  <c i="1" r="AZ56"/>
  <c i="2" l="1" r="BK91"/>
  <c r="J91"/>
  <c i="3" r="BK86"/>
  <c r="J86"/>
  <c r="J59"/>
  <c i="1" r="AU54"/>
  <c i="2" r="J30"/>
  <c i="1" r="AG55"/>
  <c r="AY54"/>
  <c r="W30"/>
  <c r="W31"/>
  <c r="AZ54"/>
  <c r="W29"/>
  <c i="2" l="1" r="J39"/>
  <c r="J59"/>
  <c i="1" r="AN55"/>
  <c i="3" r="J30"/>
  <c i="1" r="AG56"/>
  <c r="AG54"/>
  <c r="AK26"/>
  <c r="AV54"/>
  <c r="AK29"/>
  <c r="AK35"/>
  <c i="3" l="1" r="J39"/>
  <c i="1" r="AN56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<sst xmlns="http://schemas.openxmlformats.org/spreadsheetml/2006/main">
  <si>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</si>
  <si>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</si>
  <si>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</si>
  <si>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</si>
  <si>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</si>
  <si>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{a51363eb-ceb9-464c-95a6-41c3e52cf951}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</si>
  <si>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</si>
  <si>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</si>
  <si>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</si>
  <si>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</si>
  <si>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</si>
  <si>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</si>
  <si>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</si>
  <si>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</si>
  <si>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250627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</si>
  <si>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</si>
  <si>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</si>
  <si>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Fotovoltaická instalace - Bazén Zábřeh, Oborník 608/39</t>
  </si>
  <si>
    <t>KSO:</t>
  </si>
  <si>
    <t/>
  </si>
  <si>
    <t>CC-CZ:</t>
  </si>
  <si>
    <t>Místo:</t>
  </si>
  <si>
    <t>Zábřeh</t>
  </si>
  <si>
    <t>Datum:</t>
  </si>
  <si>
    <t>19. 7. 2025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</si>
  <si>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</si>
  <si>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</si>
  <si>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</si>
  <si>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</si>
  <si>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</si>
  <si>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</si>
  <si>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</si>
  <si>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</si>
  <si>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</si>
  <si>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</si>
  <si>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</si>
  <si>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</si>
  <si>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</si>
  <si>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</si>
  <si>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</si>
  <si>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</si>
  <si>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</si>
  <si>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</si>
  <si>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</si>
  <si>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</si>
  <si>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</si>
  <si>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</si>
  <si>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</si>
  <si>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</si>
  <si>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</si>
  <si>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</si>
  <si>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</si>
  <si>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</si>
  <si>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</si>
  <si>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</si>
  <si>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</si>
  <si>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</si>
  <si>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</si>
  <si>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</si>
  <si>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</si>
  <si>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</si>
  <si>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</si>
  <si>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</si>
  <si>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</si>
  <si>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</si>
  <si>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</si>
  <si>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</si>
  <si>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</si>
  <si>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</si>
  <si>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</si>
  <si>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</si>
  <si>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</si>
  <si>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</si>
  <si>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</si>
  <si>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</si>
  <si>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</si>
  <si>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Fotovoltaická instalace</t>
  </si>
  <si>
    <t>ING</t>
  </si>
  <si>
    <t>1</t>
  </si>
  <si>
    <t>{d8cc0ca0-5f4e-4034-961a-252b742b38c5}</t>
  </si>
  <si>
    <t>2</t>
  </si>
  <si>
    <t>02</t>
  </si>
  <si>
    <t>Vedlejší rozpočtové náklady VRN</t>
  </si>
  <si>
    <t>VON</t>
  </si>
  <si>
    <t>{28a156ab-75b0-4675-90b6-1b5faea249b5}</t>
  </si>
  <si>
    <t>KRYCÍ LIST SOUPISU PRACÍ</t>
  </si>
  <si>
    <t>Objekt:</t>
  </si>
  <si>
    <t>01 - Fotovoltaická instalace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</si>
  <si>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</si>
  <si>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</si>
  <si>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</si>
  <si>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</si>
  <si>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</si>
  <si>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01.1 - Fotovoltaická technologie</t>
  </si>
  <si>
    <t xml:space="preserve">    01.2 - Nosné konstrukce fotovoltaických panelů</t>
  </si>
  <si>
    <t xml:space="preserve">    01.3 - Kabely DC</t>
  </si>
  <si>
    <t xml:space="preserve">    01.4 - Kabely AC</t>
  </si>
  <si>
    <t xml:space="preserve">    01.5 - Kabely SLP</t>
  </si>
  <si>
    <t xml:space="preserve">    01.6 - Kabelové trasy, nosiče</t>
  </si>
  <si>
    <t xml:space="preserve">    01.7 - Rozvaděče</t>
  </si>
  <si>
    <t xml:space="preserve">    01.8 - Pospojování střešní části instalace</t>
  </si>
  <si>
    <t xml:space="preserve">    01.9 - Úpravy a doplnění stávající jímací soustavy LPS II</t>
  </si>
  <si>
    <t xml:space="preserve">    01.10 - Ostatní instalační materiál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</si>
  <si>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</si>
  <si>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</si>
  <si>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</si>
  <si>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</si>
  <si>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</si>
  <si>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</si>
  <si>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</si>
  <si>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</si>
  <si>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</si>
  <si>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</si>
  <si>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</si>
  <si>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</si>
  <si>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</si>
  <si>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</si>
  <si>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</si>
  <si>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</si>
  <si>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</si>
  <si>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01.1</t>
  </si>
  <si>
    <t>Fotovoltaická technologie</t>
  </si>
  <si>
    <t>M</t>
  </si>
  <si>
    <t>R01.1.1</t>
  </si>
  <si>
    <t>Dodávka: Fotovoltaický panel 500Wp</t>
  </si>
  <si>
    <t>ks</t>
  </si>
  <si>
    <t>8</t>
  </si>
  <si>
    <t>4</t>
  </si>
  <si>
    <t>2050542358</t>
  </si>
  <si>
    <t>PP</t>
  </si>
  <si>
    <t>P</t>
  </si>
  <si>
    <t>Poznámka k položce:_x000d_
Monokrystalický fotovoltaický panel, špičkový výkon 500Wp (STC), referenční rozměr 1960x1134x30mm, 1x pár MC4 konektorů. Zvýšená odolnost vůči PID. _x000d_
_x000d_
Produktová záruka 12 let na celkovou funkčnost. Garance jmenovitého výkonu min. 80% po 25letech, lineární pokles výkonu.</t>
  </si>
  <si>
    <t>K</t>
  </si>
  <si>
    <t>R01.1.2</t>
  </si>
  <si>
    <t>Montáž: Fotovoltaický panel 500Wp</t>
  </si>
  <si>
    <t>314715488</t>
  </si>
  <si>
    <t>Poznámka k položce:_x000d_
Montáž panelu na hliníkovou konstrukci včetně dopojení na optimizér</t>
  </si>
  <si>
    <t>3</t>
  </si>
  <si>
    <t>R01.1.3</t>
  </si>
  <si>
    <t>Dodávka: Fotovoltaický optimizér 2:1 MC4 1200W</t>
  </si>
  <si>
    <t>-1897796569</t>
  </si>
  <si>
    <t>Poznámka k položce:_x000d_
Fotovoltaický optimizér s vysokou účinností pro dvojici panelů, maximální vstupní výkon (součet dvojice panelů) = min. 1200W. 1x pár MC4 pro připojení dvojice panelů v sérii, 1x pár MC4 pro propojení stringu. Funkce bezpečného výstupního napětí při abnormálním stavu instalace. _x000d_
_x000d_
Komunikace optimizérů se střídačem musí probíhat po silových (DC) kabelech!_x000d_
_x000d_
Záruka minimálně 20 let na výrobní a mechanické vady.</t>
  </si>
  <si>
    <t>R01.1.4</t>
  </si>
  <si>
    <t>Montáž: Fotovoltaický optimizér 2:1 MC4 1200W</t>
  </si>
  <si>
    <t>472829426</t>
  </si>
  <si>
    <t>Poznámka k položce:_x000d_
Osazení optimizéru na montážní prvek nosné konstrukce._x000d_
Včetně dopojení na panely a propojení stringu._x000d_
Včetně odebrání QR pro mapování.</t>
  </si>
  <si>
    <t>5</t>
  </si>
  <si>
    <t>R01.1.5</t>
  </si>
  <si>
    <t>Dodávka: Fotovoltaický střídač 100.00kVA</t>
  </si>
  <si>
    <t>-1470500831</t>
  </si>
  <si>
    <t>Poznámka k položce:_x000d_
Symetrický trojfázový síťový střídač min. 100.00kVA._x000d_
Integrované napěťové, frekvenční a nadproudové ochrany. Kompatibilita s optimizéry. Kombatibilita s normou UL1699B. RS485, ethernet, dálkový monitoring systému. _x000d_
UnAC = 230/400V (3NPE, 50Hz)._x000d_
_x000d_
Záruka minimálně 10 let na celkovou funkčnost (bezodkladná výměna či adekvátní náhrada v případě poruchy či poškození)._x000d_
_x000d_
Možnost regulace přetoků (měření import/export).</t>
  </si>
  <si>
    <t>6</t>
  </si>
  <si>
    <t>R01.1.6</t>
  </si>
  <si>
    <t>Montáž: Fotovoltaický střídač 100.00kVA</t>
  </si>
  <si>
    <t>446972346</t>
  </si>
  <si>
    <t>Poznámka k položce:_x000d_
Montáž na konstrukci._x000d_
Včetně zapojení stringů na DC straně a vývodu na AC straně._x000d_
Včetně nastavení, konfigurace a zprovoznění systému.</t>
  </si>
  <si>
    <t>01.2</t>
  </si>
  <si>
    <t>Nosné konstrukce fotovoltaických panelů</t>
  </si>
  <si>
    <t>7</t>
  </si>
  <si>
    <t>R01.2.1</t>
  </si>
  <si>
    <t>Dodávka: Nosné hliníkové kolejnicové konstrukce s uchycením panelů na jejich delší straně, včetně penetračních kotev a příslušenství</t>
  </si>
  <si>
    <t>559802221</t>
  </si>
  <si>
    <t>Poznámka k položce:_x000d_
CENA V PŘEPOČTU NA 1 PANEL_x000d_
_x000d_
Kolejnicový hliníkový systém s penetračním uchycením typovými kotvami určenými pro střešní pláště s PVC fólií. Pro detail kotvy viz textovou a výkresovou část PD._x000d_
Umístění a počet penetračních kotev volí dodavatel s ohledem na požadavky zvolené technologie (dílenská dokumentace)._x000d_
_x000d_
Nosný systém bude spojován do bloků dle výkresové části PD. Budou respektovány dilatační separace._x000d_
_x000d_
Včetně veškerého příslušenství - kotvy, šrouby, příchytky, svorky, pospojování, montážní deska pro optimizér..._x000d_
_x000d_
Nosný hliník kvality EN AW-6063 T66, EN AW-6082 T6._x000d_
Pomocný a spojovací materiál EPDM, Magnelis, nerezová ocel_x000d_
_x000d_
Záruka minimálně 10 let na konstrukční a mechanické vady.</t>
  </si>
  <si>
    <t>R01.2.2</t>
  </si>
  <si>
    <t>Montáž: Nosné hliníkové kolejnicové konstrukce s uchycením panelů na jejich delší straně, včetně penetračních kotev a příslušenství</t>
  </si>
  <si>
    <t>1011096697</t>
  </si>
  <si>
    <t>Poznámka k položce:_x000d_
CENA V PŘEPOČTU NA 1 PANEL_x000d_
_x000d_
Montáž nosné konstrukce na střešní plášť objektu._x000d_
Včetně osazení penetračních kotev a navaření překrývací fólie.</t>
  </si>
  <si>
    <t>01.3</t>
  </si>
  <si>
    <t>Kabely DC</t>
  </si>
  <si>
    <t>9</t>
  </si>
  <si>
    <t>R01.3.1</t>
  </si>
  <si>
    <t>Dodávka: Solární kabel SOL6</t>
  </si>
  <si>
    <t>m</t>
  </si>
  <si>
    <t>-862871488</t>
  </si>
  <si>
    <t>Poznámka k položce:_x000d_
Flexibilní jednožilový UV odolný kabel, 6mm2, jmenovité napětí 1000VDC, zkušební napětí 3000VDC</t>
  </si>
  <si>
    <t>10</t>
  </si>
  <si>
    <t>R01.3.2</t>
  </si>
  <si>
    <t>Montáž: Solární kabel SOL6</t>
  </si>
  <si>
    <t>-1129498181</t>
  </si>
  <si>
    <t>11</t>
  </si>
  <si>
    <t>R01.3.3</t>
  </si>
  <si>
    <t>Dodávka: Solární kabel SOL10</t>
  </si>
  <si>
    <t>-538115975</t>
  </si>
  <si>
    <t>Poznámka k položce:_x000d_
Flexibilní jednožilový UV odolný kabel, 10mm2, jmenovité napětí 1000VDC, zkušební napětí 3000VDC</t>
  </si>
  <si>
    <t>R01.3.4</t>
  </si>
  <si>
    <t>Montáž: Solární kabel SOL10</t>
  </si>
  <si>
    <t>1424146374</t>
  </si>
  <si>
    <t>13</t>
  </si>
  <si>
    <t>R01.3.5</t>
  </si>
  <si>
    <t>Dodávka: Pár konektorů MC4 (samec+samice)</t>
  </si>
  <si>
    <t>-450904444</t>
  </si>
  <si>
    <t>Poznámka k položce:_x000d_
Pro průřezy kabelů SOL 2,5-10mm2, IP67, UV odolný_x000d_
Vysoce kvalitní provedení - certifikovaný výrobce!!</t>
  </si>
  <si>
    <t>14</t>
  </si>
  <si>
    <t>R01.3.6</t>
  </si>
  <si>
    <t>Montáž: Pár konektorů MC4 (samec+samice)</t>
  </si>
  <si>
    <t>118555718</t>
  </si>
  <si>
    <t>01.4</t>
  </si>
  <si>
    <t>Kabely AC</t>
  </si>
  <si>
    <t>15</t>
  </si>
  <si>
    <t>R01.4.1</t>
  </si>
  <si>
    <t>Dodávka: Kabel silový H07RN-F 5x70</t>
  </si>
  <si>
    <t>1735251262</t>
  </si>
  <si>
    <t>16</t>
  </si>
  <si>
    <t>R01.4.2</t>
  </si>
  <si>
    <t>Montáž: Kabel silový H07RN-F 5x70</t>
  </si>
  <si>
    <t>-1735737938</t>
  </si>
  <si>
    <t>17</t>
  </si>
  <si>
    <t>R01.4.3</t>
  </si>
  <si>
    <t>Dodávka: Kabel silový CYKY-J 5x70</t>
  </si>
  <si>
    <t>-1702482806</t>
  </si>
  <si>
    <t>18</t>
  </si>
  <si>
    <t>R01.4.4</t>
  </si>
  <si>
    <t>Montáž: Kabel silový CYKY-J 5x70</t>
  </si>
  <si>
    <t>1838716450</t>
  </si>
  <si>
    <t>19</t>
  </si>
  <si>
    <t>R01.4.5</t>
  </si>
  <si>
    <t>Dodávka: Kabel silový CYKY-O 3x1,5</t>
  </si>
  <si>
    <t>1484280911</t>
  </si>
  <si>
    <t>20</t>
  </si>
  <si>
    <t>R01.4.6</t>
  </si>
  <si>
    <t>Montáž: Kabel silový CYKY-O 3x1,5</t>
  </si>
  <si>
    <t>-2027365299</t>
  </si>
  <si>
    <t>R01.4.7</t>
  </si>
  <si>
    <t>Dodávka: Kabel silový H07V-K 16 (CYA16)</t>
  </si>
  <si>
    <t>-1666078680</t>
  </si>
  <si>
    <t>22</t>
  </si>
  <si>
    <t>R01.4.8</t>
  </si>
  <si>
    <t>Montáž: Kabel silový H07V-K 16 (CYA16)</t>
  </si>
  <si>
    <t>1130017061</t>
  </si>
  <si>
    <t>23</t>
  </si>
  <si>
    <t>R01.4.9</t>
  </si>
  <si>
    <t>Dodávka: Kabel silový H07V-K 25 (CYA25)</t>
  </si>
  <si>
    <t>388051955</t>
  </si>
  <si>
    <t>24</t>
  </si>
  <si>
    <t>R01.4.10</t>
  </si>
  <si>
    <t>Montáž: Kabel silový H07V-K 25 (CYA25)</t>
  </si>
  <si>
    <t>303676328</t>
  </si>
  <si>
    <t>25</t>
  </si>
  <si>
    <t>R01.4.11</t>
  </si>
  <si>
    <t>Dodávka: Kabel silový H07V-K 35 (CYA35)</t>
  </si>
  <si>
    <t>-1652244907</t>
  </si>
  <si>
    <t>26</t>
  </si>
  <si>
    <t>R01.4.12</t>
  </si>
  <si>
    <t>Montáž: Kabel silový H07V-K 35 (CYA35)</t>
  </si>
  <si>
    <t>-1333717342</t>
  </si>
  <si>
    <t>27</t>
  </si>
  <si>
    <t>R01.4.13</t>
  </si>
  <si>
    <t>Dodávka: Kabel silový 1-CSKH-O V180 3x1,5 vč. příchytek pro integritu trasy P30-R.</t>
  </si>
  <si>
    <t>-2039391575</t>
  </si>
  <si>
    <t>28</t>
  </si>
  <si>
    <t>R01.4.14</t>
  </si>
  <si>
    <t>Montáž: Kabel silový 1-CSKH-O V180 3x1,5 vč. příchytek pro integritu trasy P30-R.</t>
  </si>
  <si>
    <t>-1898886281</t>
  </si>
  <si>
    <t>01.5</t>
  </si>
  <si>
    <t>Kabely SLP</t>
  </si>
  <si>
    <t>29</t>
  </si>
  <si>
    <t>R01.5.1</t>
  </si>
  <si>
    <t>Dodávka: Kabel datový FTP kat5 PE</t>
  </si>
  <si>
    <t>-258883838</t>
  </si>
  <si>
    <t>Poznámka k položce:_x000d_
Import/export - dopojení elektroměru_x000d_
Ethernet - zasíťování střídače_x000d_
Rezerva - odečet MaR_x000d_
_x000d_
Včetně příchytek u odbočky z hlavní kabelové trasy.</t>
  </si>
  <si>
    <t>30</t>
  </si>
  <si>
    <t>R01.5.2</t>
  </si>
  <si>
    <t>Montáž: Kabel datový FTP kat5 PE</t>
  </si>
  <si>
    <t>1716453615</t>
  </si>
  <si>
    <t>Poznámka k položce:_x000d_
Včetně oboustranného zakončení v komunikačních portech příslušných zařízení</t>
  </si>
  <si>
    <t>01.6</t>
  </si>
  <si>
    <t>Kabelové trasy, nosiče</t>
  </si>
  <si>
    <t>31</t>
  </si>
  <si>
    <t>R01.6.1</t>
  </si>
  <si>
    <t>Dodávka: Kabelový žlab plný (š.150mm/v.50mm), včetně víka. Včetně podpěr.</t>
  </si>
  <si>
    <t>-1981518576</t>
  </si>
  <si>
    <t>Poznámka k položce:_x000d_
Žlab plný, včetně víka a podpěr pro montáž na ploché střeše._x000d_
Podpěry budou pevně kotveny (např. lepením k plášti) nebo bude trasa provázaná s nosnou konstrukcí panelů (aby bylo zabráněno skluzu kabelové trasy po střešním plášti)._x000d_
Včetně ohybů, spojů, odboček a pospojování._x000d_
Povrchová úprava: žárový pozink._x000d_
Elektrická vodivost dle DIN EN 61537</t>
  </si>
  <si>
    <t>32</t>
  </si>
  <si>
    <t>R01.6.2</t>
  </si>
  <si>
    <t>Montáž: Kabelový žlab plný (š.150mm/v.50mm), včetně víka. Včetně podpěr.</t>
  </si>
  <si>
    <t>-351440086</t>
  </si>
  <si>
    <t>Poznámka k položce:_x000d_
Kompletní montáž dílů a podpěr.</t>
  </si>
  <si>
    <t>33</t>
  </si>
  <si>
    <t>R01.6.3</t>
  </si>
  <si>
    <t>Dodávka: Kabelový žlab perforovaný (š.150mm/v.50mm). Včetně podpěr.</t>
  </si>
  <si>
    <t>1239341221</t>
  </si>
  <si>
    <t xml:space="preserve">Poznámka k položce:_x000d_
Horizontální a vertikální trasy dle výkresové části PD._x000d_
_x000d_
Včetně ohybů, spojů a pospojování._x000d_
Povrchová úprava: žárový pozink._x000d_
Elektrická vodivost dle DIN EN 61537_x000d_
_x000d_
</t>
  </si>
  <si>
    <t>34</t>
  </si>
  <si>
    <t>R01.6.4</t>
  </si>
  <si>
    <t>Montáž: Kabelový žlab perforovaný (š.150mm/v.50mm). Včetně podpěr.</t>
  </si>
  <si>
    <t>-37116857</t>
  </si>
  <si>
    <t>Poznámka k položce:_x000d_
Kompletní montáž všech dílů na stavbě.</t>
  </si>
  <si>
    <t>35</t>
  </si>
  <si>
    <t>R01.6.5</t>
  </si>
  <si>
    <t>Dodávka: Chránička KF UV DN40.</t>
  </si>
  <si>
    <t>-667342718</t>
  </si>
  <si>
    <t>36</t>
  </si>
  <si>
    <t>R01.6.6</t>
  </si>
  <si>
    <t>Montáž: Chránička KF UV DN40.</t>
  </si>
  <si>
    <t>-1593100060</t>
  </si>
  <si>
    <t>01.7</t>
  </si>
  <si>
    <t>Rozvaděče</t>
  </si>
  <si>
    <t>37</t>
  </si>
  <si>
    <t>R01.7.3</t>
  </si>
  <si>
    <t>Dodávka: Rozvaděč RFVE.DC</t>
  </si>
  <si>
    <t>-1174900854</t>
  </si>
  <si>
    <t>Poznámka k položce:_x000d_
Dodávka rozvaděče "RFVE.DC" dle specifikace PD. Včetně kusové zkoušky a prohlášení o shodě._x000d_
Přisazená skříň s přepětovými ochranami SPD PV T1+T2 a odpínači 1000VDC._x000d_
Plastová skříň, mrazuvzdorná a UV odolná, krytí min. IP54/20._x000d_
Vývodky a svorky pro všechny kabely.</t>
  </si>
  <si>
    <t>38</t>
  </si>
  <si>
    <t>R01.7.4</t>
  </si>
  <si>
    <t>Montáž: Rozvaděč RFVE.DC</t>
  </si>
  <si>
    <t>-1339903425</t>
  </si>
  <si>
    <t>Poznámka k položce:_x000d_
Kompletace a montáž na stavbě s dopojením kabelových vývodů.</t>
  </si>
  <si>
    <t>39</t>
  </si>
  <si>
    <t>R01.7.5</t>
  </si>
  <si>
    <t>Dodávka: Rozvaděč RFVE.AC</t>
  </si>
  <si>
    <t>-590608617</t>
  </si>
  <si>
    <t>Poznámka k položce:_x000d_
Dodávka rozvaděče "RFVE.AC" dle specifikace PD. Včetně kusové zkoušky a prohlášení o shodě._x000d_
Přisazená skříň s přístrojovou výbavou dle specifikace 1P schématu._x000d_
Provedení KOMAXIT (venkovní) s krytím min. IP54/20._x000d_
Vývodky a svorky pro všechny kabely.</t>
  </si>
  <si>
    <t>40</t>
  </si>
  <si>
    <t>R01.7.6</t>
  </si>
  <si>
    <t>Montáž: Rozvaděč RFVE.AC</t>
  </si>
  <si>
    <t>1710293542</t>
  </si>
  <si>
    <t>41</t>
  </si>
  <si>
    <t>R01.7.7</t>
  </si>
  <si>
    <t>Dodávka a montáž: Úpravy a doplnění rozvaděče RNN v trafostanici</t>
  </si>
  <si>
    <t>kpl</t>
  </si>
  <si>
    <t>-685448192</t>
  </si>
  <si>
    <t xml:space="preserve">Poznámka k položce:_x000d_
- Zmapování připojovacích míst v rozvaděči_x000d_
- Příprava rozvaděče pro doplnění výzbroje a dopojení kabelů_x000d_
- Doplnění elektroměru IMPORT/EXPORT _x000d_
- Doplnění 3x (CT 1000A/0.33VAC) pro elektroměr IMPORT/EXPORT_x000d_
- Doplnění pojistkového odpínače s vložkami 3x6A/gG_x000d_
- Doplnění pojistkových vložek PNA00 3x160A/gG_x000d_
- Dopojení kabelů, drobný montážní materiál_x000d_
_x000d_
- Demontáž stávajících fakturačních MTP (800/5A)_x000d_
- Doplnění nových cejchovaných fakturačních MTP 3x (400/5A, 10VA, 0,5S)_x000d_
</t>
  </si>
  <si>
    <t>42</t>
  </si>
  <si>
    <t>R01.7.8</t>
  </si>
  <si>
    <t>Dodávka a montáž: Výměna univerzální skříně měření USM</t>
  </si>
  <si>
    <t>-266252124</t>
  </si>
  <si>
    <t>Poznámka k položce:_x000d_
- Demontáž stávající USM se zachováním prvků ve vlastnictví PDS_x000d_
- Dodávka a montáž nové typové USM, splňující připojovací podmínky PDS platné v době realizace stavby. Včetně dopojení nové USM na stávající kabelové rozvody a nová fakturační MTP.</t>
  </si>
  <si>
    <t>01.8</t>
  </si>
  <si>
    <t>Pospojování střešní části instalace</t>
  </si>
  <si>
    <t>43</t>
  </si>
  <si>
    <t>R01.8.1</t>
  </si>
  <si>
    <t>Dodávka: Jímací vodič AlMgSi DN8</t>
  </si>
  <si>
    <t>464989148</t>
  </si>
  <si>
    <t>Poznámka k položce:_x000d_
- Pospojování kolejnic nosných konstrukcí (svorky pro připojení jsou dodávkou konstrukcí)_x000d_
Dopojení do ekvipotenciální přípojnice / přechod na H07V-K 25/16 (včetně přechodové svorky)</t>
  </si>
  <si>
    <t>44</t>
  </si>
  <si>
    <t>R01.8.2</t>
  </si>
  <si>
    <t>Montáž: Jímací vodič AlMgSi DN8</t>
  </si>
  <si>
    <t>593871328</t>
  </si>
  <si>
    <t>45</t>
  </si>
  <si>
    <t>R01.8.3</t>
  </si>
  <si>
    <t>-1569565642</t>
  </si>
  <si>
    <t>Poznámka k položce:_x000d_
Zdvojený rozvod pospojování (2x H07V-K 16 z ekvipotenciální přípojnice)</t>
  </si>
  <si>
    <t>46</t>
  </si>
  <si>
    <t>R01.8.4</t>
  </si>
  <si>
    <t>-1028335796</t>
  </si>
  <si>
    <t>47</t>
  </si>
  <si>
    <t>R01.8.7</t>
  </si>
  <si>
    <t>Dodávka: Ekvipotenciální přípojnice pro rozvětvení DC pospojování na střeše</t>
  </si>
  <si>
    <t>704216197</t>
  </si>
  <si>
    <t>Poznámka k položce:_x000d_
Svorkovnice pro přechody H07VK-16/25 a AlMgSI DN8_x000d_
Včetně svorek</t>
  </si>
  <si>
    <t>48</t>
  </si>
  <si>
    <t>R01.8.8</t>
  </si>
  <si>
    <t>Montáž: Ekvipotenciální přípojnice pro rozvětvení DC pospojování na střeše</t>
  </si>
  <si>
    <t>1811683409</t>
  </si>
  <si>
    <t>01.9</t>
  </si>
  <si>
    <t>Úpravy a doplnění stávající jímací soustavy LPS II</t>
  </si>
  <si>
    <t>49</t>
  </si>
  <si>
    <t>R01.9.1</t>
  </si>
  <si>
    <t>-1347989594</t>
  </si>
  <si>
    <t>50</t>
  </si>
  <si>
    <t>R01.9.2</t>
  </si>
  <si>
    <t>-454698720</t>
  </si>
  <si>
    <t>51</t>
  </si>
  <si>
    <t>R01.9.3</t>
  </si>
  <si>
    <t>Dodávka: Podpěra jímacího vedení</t>
  </si>
  <si>
    <t>174266069</t>
  </si>
  <si>
    <t>Poznámka k položce:_x000d_
Podpěra typu PV21x - LEPENÁ k střešnímu plášti _x000d_
(hrozí skluz vedení)</t>
  </si>
  <si>
    <t>52</t>
  </si>
  <si>
    <t>R01.9.4</t>
  </si>
  <si>
    <t xml:space="preserve">Montáž: Podpěra jímacího vedení </t>
  </si>
  <si>
    <t>-1180611070</t>
  </si>
  <si>
    <t>Montáž: Podpěra jímacího vedení</t>
  </si>
  <si>
    <t>53</t>
  </si>
  <si>
    <t>R01.9.5</t>
  </si>
  <si>
    <t>Dodávka: Izolovaný jímací vodič</t>
  </si>
  <si>
    <t>874767484</t>
  </si>
  <si>
    <t>Poznámka k položce:_x000d_
DN20 šedý "light"</t>
  </si>
  <si>
    <t>54</t>
  </si>
  <si>
    <t>R01.9.6</t>
  </si>
  <si>
    <t>Montáž: Izolovaný jímací vodič</t>
  </si>
  <si>
    <t>-992607716</t>
  </si>
  <si>
    <t>55</t>
  </si>
  <si>
    <t>R01.9.7</t>
  </si>
  <si>
    <t>Dodávka: Podpěra izolovaného jímacího vodiče</t>
  </si>
  <si>
    <t>2110305258</t>
  </si>
  <si>
    <t>Poznámka k položce:_x000d_
Podpěra pro ploché střechy</t>
  </si>
  <si>
    <t>56</t>
  </si>
  <si>
    <t>R01.9.8</t>
  </si>
  <si>
    <t>Montáž: Podpěra izolovaného jímacího vodiče</t>
  </si>
  <si>
    <t>-639203830</t>
  </si>
  <si>
    <t>57</t>
  </si>
  <si>
    <t>R01.9.9</t>
  </si>
  <si>
    <t>Dodávka: Dilatační díl jímacího vedení</t>
  </si>
  <si>
    <t>1684176912</t>
  </si>
  <si>
    <t>Poznámka k položce:_x000d_
Typový díl (originál) pro vedení AlMgSi DN8</t>
  </si>
  <si>
    <t>58</t>
  </si>
  <si>
    <t>R01.9.10</t>
  </si>
  <si>
    <t>Montáž: Dílatační díl jímacího vedení</t>
  </si>
  <si>
    <t>355354119</t>
  </si>
  <si>
    <t>59</t>
  </si>
  <si>
    <t>R01.9.11</t>
  </si>
  <si>
    <t>Dodávka: Svorka jímací AlMgSi</t>
  </si>
  <si>
    <t>-1444913616</t>
  </si>
  <si>
    <t>Poznámka k položce:_x000d_
Variace svorek pro realizaci jímací soustavy._x000d_
Univerzální, křížová, spojovací, konstrukcí...._x000d_
Materiál třídy H._x000d_
_x000d_
Svorky pospojování kolejnic jsou dodávkou samonosných konstrukcí.</t>
  </si>
  <si>
    <t>60</t>
  </si>
  <si>
    <t>R01.9.12</t>
  </si>
  <si>
    <t>Montáž: Svorka jímací AlMgSi</t>
  </si>
  <si>
    <t>-984310918</t>
  </si>
  <si>
    <t>61</t>
  </si>
  <si>
    <t>R01.9.13</t>
  </si>
  <si>
    <t>Dodávka: Svorka izolovaného vodiče</t>
  </si>
  <si>
    <t>1296010055</t>
  </si>
  <si>
    <t>Poznámka k položce:_x000d_
Svorka pro přechod izolovaného vodiče na AlMgSi DN8</t>
  </si>
  <si>
    <t>62</t>
  </si>
  <si>
    <t>R01.9.14</t>
  </si>
  <si>
    <t>Montáž: Svorka izolovaného vodiče</t>
  </si>
  <si>
    <t>1433594200</t>
  </si>
  <si>
    <t>63</t>
  </si>
  <si>
    <t>R01.9.15</t>
  </si>
  <si>
    <t>Dodávka a montáž: Repasování, přesun a přepojení stávajících jímacích stožárů</t>
  </si>
  <si>
    <t>210233226</t>
  </si>
  <si>
    <t>Poznámka k položce:_x000d_
3 ks stávajících jímacích stožárů JT4,0m:_x000d_
_x000d_
- Výměna gumových podložek (9 kusů)_x000d_
- Důkladné obroušení zkorodovaných částí stožárů + plošné obroušení nezkorodovaných částí stožárů_x000d_
- Antikorozní ochrana celé nosné konstrukce stožárů (např. sprej nebo nátěr)_x000d_
- Obroušení betonových kostek (9ks) + ošetření ochranným hydrofóbním nátěrem pro beton_x000d_
- Výměna a doplnění svorek pro dopojení na AlMgSi DN8_x000d_
- Demontáž stávajícího lana u středových stožárů_x000d_
- Přesun stožárů do nových pozic_x000d_
- Pevné ukotvení stožárů: buďto pevným vypodložením do roviny NEBO uchycením k novým kotvám (detail provedení konzultovat s TDI).</t>
  </si>
  <si>
    <t>01.10</t>
  </si>
  <si>
    <t>Ostatní instalační materiál</t>
  </si>
  <si>
    <t>64</t>
  </si>
  <si>
    <t>R01.10.1</t>
  </si>
  <si>
    <t>Dodávka a montáž: Zřízení montážní konstrukce pro technologii FVE</t>
  </si>
  <si>
    <t>1944771719</t>
  </si>
  <si>
    <t xml:space="preserve">Poznámka k položce:_x000d_
Nosná konstrukce pro sestavu RFVE.DC - STŘÍDAČ - RFVE.AC_x000d_
Vyloženo ze stávajících ocelových profilů._x000d_
Včetně nadstřešení._x000d_
Včetně odkapávací vany._x000d_
Dílenský detail provedení bude předložen technickému zástupci investora. </t>
  </si>
  <si>
    <t>65</t>
  </si>
  <si>
    <t>R01.10.2</t>
  </si>
  <si>
    <t>Dodávka a montáž: Zřízení fasádního kabelového prostupu skrze plášť haly.</t>
  </si>
  <si>
    <t>278920150</t>
  </si>
  <si>
    <t>Poznámka k položce:_x000d_
Prostup AC trasy ze střechy do objektu._x000d_
Včetně důkladného zatěsnění a estetického zapravení ke spokojenosti TDI.</t>
  </si>
  <si>
    <t>66</t>
  </si>
  <si>
    <t>R01.10.3</t>
  </si>
  <si>
    <t>Dodávka a montáž: Zřízení mezipatrového kabelového prostupu</t>
  </si>
  <si>
    <t>134132879</t>
  </si>
  <si>
    <t>Poznámka k položce:_x000d_
Prostup AC trasy z 2.NP do 1.NP._x000d_
Včetně důkladného zatěsnění a estetického zapravení ke spokojenosti TDI._x000d_
Přechod mezi požárními úseky - prostup utěsnit min. EI45!</t>
  </si>
  <si>
    <t>67</t>
  </si>
  <si>
    <t>R01.10.4</t>
  </si>
  <si>
    <t>Dodávka a montáž: Zřízení fasádního kabelového prostupu skrze plášť haly do trafostanice.</t>
  </si>
  <si>
    <t>1788217352</t>
  </si>
  <si>
    <t>Poznámka k položce:_x000d_
Prostup AC trasy z 1.NP do trafostanice._x000d_
Včetně důkladného zatěsnění a estetického zapravení ke spokojenosti TDI._x000d_
Přechod mezi požárními úseky - prostup utěsnit min. EI45!</t>
  </si>
  <si>
    <t>68</t>
  </si>
  <si>
    <t>R01.10.5</t>
  </si>
  <si>
    <t>Dodávka a montáž: Krabice rozbočovací požárně odolná min. EI30</t>
  </si>
  <si>
    <t>-560392760</t>
  </si>
  <si>
    <t>Poznámka k položce:_x000d_
Např. o rozměru 105x105x58mm</t>
  </si>
  <si>
    <t>69</t>
  </si>
  <si>
    <t>R01.10.6</t>
  </si>
  <si>
    <t>Dodávka a montáž: Tlačítko STOP FVE</t>
  </si>
  <si>
    <t>355357585</t>
  </si>
  <si>
    <t>Poznámka k položce:_x000d_
Tlačítko STOP typu GWxx se sklem, 1x rozepínací kontakt</t>
  </si>
  <si>
    <t>70</t>
  </si>
  <si>
    <t>R01.10.7</t>
  </si>
  <si>
    <t>Dodávka a montáž: Podružný (drobný) instalační materiál</t>
  </si>
  <si>
    <t>1445632108</t>
  </si>
  <si>
    <t>Poznámka k položce:_x000d_
Trubky, chráničky, lišty, příchytky, krabice, svorky, svorkovnice, drobné kabely, pásky pro stringové kabely a jiný drobný materiál malého rozsahu pro realizace montáže v požadovaném rozsahu.</t>
  </si>
  <si>
    <t>HZS</t>
  </si>
  <si>
    <t>Hodinové zúčtovací sazby</t>
  </si>
  <si>
    <t>71</t>
  </si>
  <si>
    <t>HZS01.1</t>
  </si>
  <si>
    <t>Kompletní revize fotovoltaické instalace vč. vypracování výchozí revizní zprávy</t>
  </si>
  <si>
    <t>512</t>
  </si>
  <si>
    <t>-476318399</t>
  </si>
  <si>
    <t>Poznámka k položce:_x000d_
Včetně revize dotčených rozvaděčů a rozvodů v trafostanici</t>
  </si>
  <si>
    <t>72</t>
  </si>
  <si>
    <t>HZS01.2</t>
  </si>
  <si>
    <t>Spolupráce s revizním technikem</t>
  </si>
  <si>
    <t>hod</t>
  </si>
  <si>
    <t>571409006</t>
  </si>
  <si>
    <t>02 - Vedlejší rozpočtové náklady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</si>
  <si>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</si>
  <si>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</si>
  <si>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</si>
  <si>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</si>
  <si>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</si>
  <si>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VRN6 - Územní vlivy</t>
  </si>
  <si>
    <t xml:space="preserve">    VRN9 - Ostatní náklady</t>
  </si>
  <si>
    <t>VRN</t>
  </si>
  <si>
    <t>Vedlejší rozpočtové náklady</t>
  </si>
  <si>
    <t>VRN1</t>
  </si>
  <si>
    <t>Průzkumné, geodetické a projektové práce</t>
  </si>
  <si>
    <t>VRN1.1</t>
  </si>
  <si>
    <t>Projekční práce - sestavení fyzické mapy optimizérů</t>
  </si>
  <si>
    <t>1024</t>
  </si>
  <si>
    <t>-1423313003</t>
  </si>
  <si>
    <t>Poznámka k položce:_x000d_
Fyzická mapa pro přiřazení QR kódů konkrétním optimizérům._x000d_
Mapa optimizérů bude investorovi předána ve fyzické (papírové) a digitální (naskenované) podobě. Rozlišení naskenovaného souboru bude dostatečné pro výčet adres optimizérů.</t>
  </si>
  <si>
    <t>VRN1.2</t>
  </si>
  <si>
    <t>Projekční práce - logické a fyzické namodelování systému v monitorovací platformě, zřízení přístupu pro investora.</t>
  </si>
  <si>
    <t>682889350</t>
  </si>
  <si>
    <t>Poznámka k položce:_x000d_
Pro zajištění přesných servisních zásahů a monitorování na úrovni panelu.</t>
  </si>
  <si>
    <t>VRN1.3</t>
  </si>
  <si>
    <t>Dokumentace dílenská (realizační)</t>
  </si>
  <si>
    <t>-1689285596</t>
  </si>
  <si>
    <t>Poznámka k položce:_x000d_
- Zpracování dílenské/realizační dokumentace obecně ve spolupráci s investorem._x000d_
- Zpracování výrobní dokumentace k rozvaděčům._x000d_
- Zpracování návrhu řešení montážní konstrukce FVE (koncept odsouhlasí technický zástupce investora)._x000d_
- Zapracování změn vyplývajících z koordinačních schůzek a obhlídek místa plnění.</t>
  </si>
  <si>
    <t>VRN1.4</t>
  </si>
  <si>
    <t>Dokumentace skutečného provedení stavby</t>
  </si>
  <si>
    <t>524033132</t>
  </si>
  <si>
    <t>Poznámka k položce:_x000d_
Dokumentace DSPS v elektronické a fyzické podobě._x000d_
Včetně QR mapy optimizérů._x000d_
Včetně zpracování základního návodu na obsluhu technologie FVE._x000d_
_x000d_
Zpracování místního provozního předpisu trafostanice zajistí investor._x000d_
Revizi jímací, svodové a uzemňovací soustavy zajistí investor._x000d_
_x000d_
Rozsah a způsob předání dle SOD.</t>
  </si>
  <si>
    <t>VRN1.5</t>
  </si>
  <si>
    <t>Úpravy a doplnění zásahové (operativní) karty HZS a požárních směrnic</t>
  </si>
  <si>
    <t>-1511152531</t>
  </si>
  <si>
    <t>Poznámka k položce:_x000d_
Vyhl. 246/2001 Sb._x000d_
_x000d_
- Pro objekt existují stávající směrnice a zásahová karta_x000d_
_x000d_
Spolupráce s požárním specialistou investora při zapracování úprav</t>
  </si>
  <si>
    <t>VRN3</t>
  </si>
  <si>
    <t>Zařízení staveniště</t>
  </si>
  <si>
    <t>VRN3.1</t>
  </si>
  <si>
    <t>11579049</t>
  </si>
  <si>
    <t>Poznámka k položce:_x000d_
- Buňky, zajištění staveniště, napojení na stávající el. rozvody</t>
  </si>
  <si>
    <t>VRN3.3</t>
  </si>
  <si>
    <t>Přesun materiálu - výškový</t>
  </si>
  <si>
    <t>-218323901</t>
  </si>
  <si>
    <t>Poznámka k položce:_x000d_
Pronájem vysokozdvižné, jeřábové či plošinové techniky pro vyvezení materiálu na střešní plášť._x000d_
Při přesunu materiálů nesmí být přesažena nosnost střechy!!</t>
  </si>
  <si>
    <t>VRN4</t>
  </si>
  <si>
    <t>Inženýrská činnost</t>
  </si>
  <si>
    <t>VRN4.1</t>
  </si>
  <si>
    <t>Zkoušky a ostatní měření</t>
  </si>
  <si>
    <t>-1142134257</t>
  </si>
  <si>
    <t>Poznámka k položce:_x000d_
Zkoušky a měření v průběhu instalace nesouvisející s revizní činností pro zajištění bezpečného zapojení a zprovoznění instalace.</t>
  </si>
  <si>
    <t>VRN4.2</t>
  </si>
  <si>
    <t>Kompletační a koordinační činnost</t>
  </si>
  <si>
    <t>-792428545</t>
  </si>
  <si>
    <t>Poznámka k položce:_x000d_
Koordinace postupu prací se zástupcem investora._x000d_
_x000d_
Konzultace a implementace případných změn vyplývajících ze zpracování dílenské dokumentace a požadavků investora._x000d_
_x000d_
Součinnost s objednatelem při vyřizování žádostí a realizaci prvního paralelního připojení (PPP/UTP). Přítomnost dodavatele FVE při realizaci PPP/UTP.</t>
  </si>
  <si>
    <t>VRN4.3</t>
  </si>
  <si>
    <t>Inženýrská činnost související se zajištěním kolaudace stavby</t>
  </si>
  <si>
    <t>53367079</t>
  </si>
  <si>
    <t>VRN4.6</t>
  </si>
  <si>
    <t>Zajištění PPP/UTP</t>
  </si>
  <si>
    <t>624488257</t>
  </si>
  <si>
    <t>VRN4.7</t>
  </si>
  <si>
    <t>Komplexní oživení instalace - uvedení fotovoltaické instalace do provozu</t>
  </si>
  <si>
    <t>-1466667887</t>
  </si>
  <si>
    <t>VRN5</t>
  </si>
  <si>
    <t>Finanční náklady</t>
  </si>
  <si>
    <t>VRN5.1</t>
  </si>
  <si>
    <t>Pojistné</t>
  </si>
  <si>
    <t>1880029425</t>
  </si>
  <si>
    <t>Poznámka k položce:_x000d_
Po dobu trvání montážní a realizační práce.</t>
  </si>
  <si>
    <t>VRN6</t>
  </si>
  <si>
    <t>Územní vlivy</t>
  </si>
  <si>
    <t>VRN6.1</t>
  </si>
  <si>
    <t>Mimostaveništní doprava materiálů</t>
  </si>
  <si>
    <t>-805769417</t>
  </si>
  <si>
    <t>VRN9</t>
  </si>
  <si>
    <t>Ostatní náklady</t>
  </si>
  <si>
    <t>VRN9.1</t>
  </si>
  <si>
    <t>Náklady na zkušební provoz</t>
  </si>
  <si>
    <t>-908495551</t>
  </si>
  <si>
    <t>Poznámka k položce:_x000d_
Náklady na přípravu pro první paralelní připojení, zkušební provoz, kontrola všech el. parametrů a nastavení. Implementace požadavků PDS.</t>
  </si>
  <si>
    <t>VRN9.2</t>
  </si>
  <si>
    <t>Provozní řád, zaškolení obsluhy</t>
  </si>
  <si>
    <t>-689706131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</si>
  <si>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</si>
  <si>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</si>
  <si>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</si>
  <si>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</si>
  <si>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</si>
  <si>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</si>
  <si>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</si>
  <si>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</si>
  <si>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</si>
  <si>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</si>
  <si>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</si>
  <si>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</t>
  </si>
  <si>
    <t>Stavební objekt pozemní</t>
  </si>
  <si>
    <t>Stavební objekt inženýrský</t>
  </si>
  <si>
    <t>PRO</t>
  </si>
  <si>
    <t>Provozní soubor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</si>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</sst>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2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5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8" fillId="0" borderId="15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19" fillId="4" borderId="8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right" vertical="center"/>
    </xf>
    <xf numFmtId="0" fontId="19" fillId="4" borderId="9" xfId="0" applyFont="1" applyFill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7" fillId="0" borderId="15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15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31" fillId="0" borderId="23" xfId="0" applyFont="1" applyBorder="1" applyAlignment="1" applyProtection="1">
      <alignment horizontal="center" vertical="center"/>
    </xf>
    <xf numFmtId="49" fontId="31" fillId="0" borderId="23" xfId="0" applyNumberFormat="1" applyFont="1" applyBorder="1" applyAlignment="1" applyProtection="1">
      <alignment horizontal="left" vertical="center" wrapText="1"/>
    </xf>
    <xf numFmtId="0" fontId="31" fillId="0" borderId="23" xfId="0" applyFont="1" applyBorder="1" applyAlignment="1" applyProtection="1">
      <alignment horizontal="left" vertical="center" wrapText="1"/>
    </xf>
    <xf numFmtId="0" fontId="31" fillId="0" borderId="23" xfId="0" applyFont="1" applyBorder="1" applyAlignment="1" applyProtection="1">
      <alignment horizontal="center" vertical="center" wrapText="1"/>
    </xf>
    <xf numFmtId="167" fontId="31" fillId="0" borderId="23" xfId="0" applyNumberFormat="1" applyFont="1" applyBorder="1" applyAlignment="1" applyProtection="1">
      <alignment vertical="center"/>
    </xf>
    <xf numFmtId="4" fontId="31" fillId="2" borderId="23" xfId="0" applyNumberFormat="1" applyFont="1" applyFill="1" applyBorder="1" applyAlignment="1" applyProtection="1">
      <alignment vertical="center"/>
      <protection locked="0"/>
    </xf>
    <xf numFmtId="4" fontId="31" fillId="0" borderId="23" xfId="0" applyNumberFormat="1" applyFont="1" applyBorder="1" applyAlignment="1" applyProtection="1">
      <alignment vertical="center"/>
    </xf>
    <xf numFmtId="0" fontId="32" fillId="0" borderId="4" xfId="0" applyFont="1" applyBorder="1" applyAlignment="1">
      <alignment vertical="center"/>
    </xf>
    <xf numFmtId="0" fontId="31" fillId="2" borderId="15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6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vertical="center" wrapText="1"/>
    </xf>
    <xf numFmtId="0" fontId="19" fillId="0" borderId="23" xfId="0" applyFont="1" applyBorder="1" applyAlignment="1" applyProtection="1">
      <alignment horizontal="center" vertical="center"/>
    </xf>
    <xf numFmtId="49" fontId="19" fillId="0" borderId="23" xfId="0" applyNumberFormat="1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</xf>
    <xf numFmtId="167" fontId="19" fillId="0" borderId="23" xfId="0" applyNumberFormat="1" applyFont="1" applyBorder="1" applyAlignment="1" applyProtection="1">
      <alignment vertical="center"/>
    </xf>
    <xf numFmtId="4" fontId="19" fillId="2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</xf>
    <xf numFmtId="0" fontId="20" fillId="2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7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8" fillId="0" borderId="29" xfId="0" applyFont="1" applyBorder="1" applyAlignment="1">
      <alignment horizontal="left" wrapText="1"/>
    </xf>
    <xf numFmtId="0" fontId="36" fillId="0" borderId="28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horizontal="left" vertical="center" wrapText="1"/>
    </xf>
    <xf numFmtId="49" fontId="39" fillId="0" borderId="1" xfId="0" applyNumberFormat="1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6" fillId="0" borderId="2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36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9" fillId="0" borderId="1" xfId="0" applyFont="1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45" fillId="0" borderId="27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vertical="top"/>
    </xf>
    <xf numFmtId="0" fontId="46" fillId="0" borderId="1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horizontal="center" vertical="center"/>
    </xf>
    <xf numFmtId="49" fontId="46" fillId="0" borderId="1" xfId="0" applyNumberFormat="1" applyFont="1" applyBorder="1" applyAlignment="1" applyProtection="1">
      <alignment horizontal="left" vertical="center"/>
    </xf>
    <xf numFmtId="0" fontId="45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2" fillId="0" borderId="29" xfId="0" applyFont="1" applyBorder="1" applyAlignment="1"/>
    <xf numFmtId="0" fontId="36" fillId="0" borderId="27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36" fillId="0" borderId="30" xfId="0" applyFont="1" applyBorder="1" applyAlignment="1">
      <alignment vertical="top"/>
    </xf>
    <xf numFmtId="0" fontId="36" fillId="0" borderId="29" xfId="0" applyFont="1" applyBorder="1" applyAlignment="1">
      <alignment vertical="top"/>
    </xf>
    <xf numFmtId="0" fontId="36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19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20</v>
      </c>
      <c r="AL7" s="21"/>
      <c r="AM7" s="21"/>
      <c r="AN7" s="26" t="s">
        <v>19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21</v>
      </c>
      <c r="E8" s="21"/>
      <c r="F8" s="21"/>
      <c r="G8" s="21"/>
      <c r="H8" s="21"/>
      <c r="I8" s="21"/>
      <c r="J8" s="21"/>
      <c r="K8" s="26" t="s">
        <v>22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23</v>
      </c>
      <c r="AL8" s="21"/>
      <c r="AM8" s="21"/>
      <c r="AN8" s="32" t="s">
        <v>24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25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26</v>
      </c>
      <c r="AL10" s="21"/>
      <c r="AM10" s="21"/>
      <c r="AN10" s="26" t="s">
        <v>19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28</v>
      </c>
      <c r="AL11" s="21"/>
      <c r="AM11" s="21"/>
      <c r="AN11" s="26" t="s">
        <v>19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29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26</v>
      </c>
      <c r="AL13" s="21"/>
      <c r="AM13" s="21"/>
      <c r="AN13" s="33" t="s">
        <v>30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30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28</v>
      </c>
      <c r="AL14" s="21"/>
      <c r="AM14" s="21"/>
      <c r="AN14" s="33" t="s">
        <v>30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31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26</v>
      </c>
      <c r="AL16" s="21"/>
      <c r="AM16" s="21"/>
      <c r="AN16" s="26" t="s">
        <v>19</v>
      </c>
      <c r="AO16" s="21"/>
      <c r="AP16" s="21"/>
      <c r="AQ16" s="21"/>
      <c r="AR16" s="19"/>
      <c r="BE16" s="30"/>
      <c r="BS16" s="16" t="s">
        <v>32</v>
      </c>
    </row>
    <row r="17" s="1" customFormat="1" ht="18.48" customHeight="1">
      <c r="B17" s="20"/>
      <c r="C17" s="21"/>
      <c r="D17" s="21"/>
      <c r="E17" s="26" t="s">
        <v>27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28</v>
      </c>
      <c r="AL17" s="21"/>
      <c r="AM17" s="21"/>
      <c r="AN17" s="26" t="s">
        <v>19</v>
      </c>
      <c r="AO17" s="21"/>
      <c r="AP17" s="21"/>
      <c r="AQ17" s="21"/>
      <c r="AR17" s="19"/>
      <c r="BE17" s="30"/>
      <c r="BS17" s="16" t="s">
        <v>4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33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26</v>
      </c>
      <c r="AL19" s="21"/>
      <c r="AM19" s="21"/>
      <c r="AN19" s="26" t="s">
        <v>19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27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28</v>
      </c>
      <c r="AL20" s="21"/>
      <c r="AM20" s="21"/>
      <c r="AN20" s="26" t="s">
        <v>19</v>
      </c>
      <c r="AO20" s="21"/>
      <c r="AP20" s="21"/>
      <c r="AQ20" s="21"/>
      <c r="AR20" s="19"/>
      <c r="BE20" s="30"/>
      <c r="BS20" s="16" t="s">
        <v>32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34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47.25" customHeight="1">
      <c r="B23" s="20"/>
      <c r="C23" s="21"/>
      <c r="D23" s="21"/>
      <c r="E23" s="35" t="s">
        <v>35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36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ROUND(AG54,2)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37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38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39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40</v>
      </c>
      <c r="E29" s="46"/>
      <c r="F29" s="31" t="s">
        <v>41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ROUND(AZ54,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ROUND(AV54,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42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ROUND(BA54,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ROUND(AW54,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43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ROUND(BB54,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44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ROUND(BC54,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45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ROUND(BD54,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3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7"/>
    </row>
    <row r="35" s="2" customFormat="1" ht="25.92" customHeight="1">
      <c r="A35" s="37"/>
      <c r="B35" s="38"/>
      <c r="C35" s="51"/>
      <c r="D35" s="52" t="s">
        <v>46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47</v>
      </c>
      <c r="U35" s="53"/>
      <c r="V35" s="53"/>
      <c r="W35" s="53"/>
      <c r="X35" s="55" t="s">
        <v>48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6.96" customHeight="1">
      <c r="A37" s="37"/>
      <c r="B37" s="58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43"/>
      <c r="BE37" s="37"/>
    </row>
    <row r="41" s="2" customFormat="1" ht="6.96" customHeight="1">
      <c r="A41" s="37"/>
      <c r="B41" s="60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43"/>
      <c r="BE41" s="37"/>
    </row>
    <row r="42" s="2" customFormat="1" ht="24.96" customHeight="1">
      <c r="A42" s="37"/>
      <c r="B42" s="38"/>
      <c r="C42" s="22" t="s">
        <v>49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3"/>
      <c r="BE42" s="37"/>
    </row>
    <row r="43" s="2" customFormat="1" ht="6.96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3"/>
      <c r="BE43" s="37"/>
    </row>
    <row r="44" s="4" customFormat="1" ht="12" customHeight="1">
      <c r="A44" s="4"/>
      <c r="B44" s="62"/>
      <c r="C44" s="31" t="s">
        <v>13</v>
      </c>
      <c r="D44" s="63"/>
      <c r="E44" s="63"/>
      <c r="F44" s="63"/>
      <c r="G44" s="63"/>
      <c r="H44" s="63"/>
      <c r="I44" s="63"/>
      <c r="J44" s="63"/>
      <c r="K44" s="63"/>
      <c r="L44" s="63" t="str">
        <f>K5</f>
        <v>250627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4"/>
      <c r="BE44" s="4"/>
    </row>
    <row r="45" s="5" customFormat="1" ht="36.96" customHeight="1">
      <c r="A45" s="5"/>
      <c r="B45" s="65"/>
      <c r="C45" s="66" t="s">
        <v>16</v>
      </c>
      <c r="D45" s="67"/>
      <c r="E45" s="67"/>
      <c r="F45" s="67"/>
      <c r="G45" s="67"/>
      <c r="H45" s="67"/>
      <c r="I45" s="67"/>
      <c r="J45" s="67"/>
      <c r="K45" s="67"/>
      <c r="L45" s="68" t="str">
        <f>K6</f>
        <v>Fotovoltaická instalace - Bazén Zábřeh, Oborník 608/39</v>
      </c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9"/>
      <c r="BE45" s="5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3"/>
      <c r="BE46" s="37"/>
    </row>
    <row r="47" s="2" customFormat="1" ht="12" customHeight="1">
      <c r="A47" s="37"/>
      <c r="B47" s="38"/>
      <c r="C47" s="31" t="s">
        <v>21</v>
      </c>
      <c r="D47" s="39"/>
      <c r="E47" s="39"/>
      <c r="F47" s="39"/>
      <c r="G47" s="39"/>
      <c r="H47" s="39"/>
      <c r="I47" s="39"/>
      <c r="J47" s="39"/>
      <c r="K47" s="39"/>
      <c r="L47" s="70" t="str">
        <f>IF(K8="","",K8)</f>
        <v>Zábřeh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1" t="s">
        <v>23</v>
      </c>
      <c r="AJ47" s="39"/>
      <c r="AK47" s="39"/>
      <c r="AL47" s="39"/>
      <c r="AM47" s="71" t="str">
        <f>IF(AN8= "","",AN8)</f>
        <v>19. 7. 2025</v>
      </c>
      <c r="AN47" s="71"/>
      <c r="AO47" s="39"/>
      <c r="AP47" s="39"/>
      <c r="AQ47" s="39"/>
      <c r="AR47" s="43"/>
      <c r="BE47" s="37"/>
    </row>
    <row r="48" s="2" customFormat="1" ht="6.96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3"/>
      <c r="BE48" s="37"/>
    </row>
    <row r="49" s="2" customFormat="1" ht="15.15" customHeight="1">
      <c r="A49" s="37"/>
      <c r="B49" s="38"/>
      <c r="C49" s="31" t="s">
        <v>25</v>
      </c>
      <c r="D49" s="39"/>
      <c r="E49" s="39"/>
      <c r="F49" s="39"/>
      <c r="G49" s="39"/>
      <c r="H49" s="39"/>
      <c r="I49" s="39"/>
      <c r="J49" s="39"/>
      <c r="K49" s="39"/>
      <c r="L49" s="63" t="str">
        <f>IF(E11= "","",E11)</f>
        <v xml:space="preserve"> 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1" t="s">
        <v>31</v>
      </c>
      <c r="AJ49" s="39"/>
      <c r="AK49" s="39"/>
      <c r="AL49" s="39"/>
      <c r="AM49" s="72" t="str">
        <f>IF(E17="","",E17)</f>
        <v xml:space="preserve"> </v>
      </c>
      <c r="AN49" s="63"/>
      <c r="AO49" s="63"/>
      <c r="AP49" s="63"/>
      <c r="AQ49" s="39"/>
      <c r="AR49" s="43"/>
      <c r="AS49" s="73" t="s">
        <v>50</v>
      </c>
      <c r="AT49" s="74"/>
      <c r="AU49" s="75"/>
      <c r="AV49" s="75"/>
      <c r="AW49" s="75"/>
      <c r="AX49" s="75"/>
      <c r="AY49" s="75"/>
      <c r="AZ49" s="75"/>
      <c r="BA49" s="75"/>
      <c r="BB49" s="75"/>
      <c r="BC49" s="75"/>
      <c r="BD49" s="76"/>
      <c r="BE49" s="37"/>
    </row>
    <row r="50" s="2" customFormat="1" ht="15.15" customHeight="1">
      <c r="A50" s="37"/>
      <c r="B50" s="38"/>
      <c r="C50" s="31" t="s">
        <v>29</v>
      </c>
      <c r="D50" s="39"/>
      <c r="E50" s="39"/>
      <c r="F50" s="39"/>
      <c r="G50" s="39"/>
      <c r="H50" s="39"/>
      <c r="I50" s="39"/>
      <c r="J50" s="39"/>
      <c r="K50" s="39"/>
      <c r="L50" s="63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1" t="s">
        <v>33</v>
      </c>
      <c r="AJ50" s="39"/>
      <c r="AK50" s="39"/>
      <c r="AL50" s="39"/>
      <c r="AM50" s="72" t="str">
        <f>IF(E20="","",E20)</f>
        <v xml:space="preserve"> </v>
      </c>
      <c r="AN50" s="63"/>
      <c r="AO50" s="63"/>
      <c r="AP50" s="63"/>
      <c r="AQ50" s="39"/>
      <c r="AR50" s="43"/>
      <c r="AS50" s="77"/>
      <c r="AT50" s="78"/>
      <c r="AU50" s="79"/>
      <c r="AV50" s="79"/>
      <c r="AW50" s="79"/>
      <c r="AX50" s="79"/>
      <c r="AY50" s="79"/>
      <c r="AZ50" s="79"/>
      <c r="BA50" s="79"/>
      <c r="BB50" s="79"/>
      <c r="BC50" s="79"/>
      <c r="BD50" s="80"/>
      <c r="BE50" s="37"/>
    </row>
    <row r="51" s="2" customFormat="1" ht="10.8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3"/>
      <c r="AS51" s="81"/>
      <c r="AT51" s="82"/>
      <c r="AU51" s="83"/>
      <c r="AV51" s="83"/>
      <c r="AW51" s="83"/>
      <c r="AX51" s="83"/>
      <c r="AY51" s="83"/>
      <c r="AZ51" s="83"/>
      <c r="BA51" s="83"/>
      <c r="BB51" s="83"/>
      <c r="BC51" s="83"/>
      <c r="BD51" s="84"/>
      <c r="BE51" s="37"/>
    </row>
    <row r="52" s="2" customFormat="1" ht="29.28" customHeight="1">
      <c r="A52" s="37"/>
      <c r="B52" s="38"/>
      <c r="C52" s="85" t="s">
        <v>51</v>
      </c>
      <c r="D52" s="86"/>
      <c r="E52" s="86"/>
      <c r="F52" s="86"/>
      <c r="G52" s="86"/>
      <c r="H52" s="87"/>
      <c r="I52" s="88" t="s">
        <v>52</v>
      </c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9" t="s">
        <v>53</v>
      </c>
      <c r="AH52" s="86"/>
      <c r="AI52" s="86"/>
      <c r="AJ52" s="86"/>
      <c r="AK52" s="86"/>
      <c r="AL52" s="86"/>
      <c r="AM52" s="86"/>
      <c r="AN52" s="88" t="s">
        <v>54</v>
      </c>
      <c r="AO52" s="86"/>
      <c r="AP52" s="86"/>
      <c r="AQ52" s="90" t="s">
        <v>55</v>
      </c>
      <c r="AR52" s="43"/>
      <c r="AS52" s="91" t="s">
        <v>56</v>
      </c>
      <c r="AT52" s="92" t="s">
        <v>57</v>
      </c>
      <c r="AU52" s="92" t="s">
        <v>58</v>
      </c>
      <c r="AV52" s="92" t="s">
        <v>59</v>
      </c>
      <c r="AW52" s="92" t="s">
        <v>60</v>
      </c>
      <c r="AX52" s="92" t="s">
        <v>61</v>
      </c>
      <c r="AY52" s="92" t="s">
        <v>62</v>
      </c>
      <c r="AZ52" s="92" t="s">
        <v>63</v>
      </c>
      <c r="BA52" s="92" t="s">
        <v>64</v>
      </c>
      <c r="BB52" s="92" t="s">
        <v>65</v>
      </c>
      <c r="BC52" s="92" t="s">
        <v>66</v>
      </c>
      <c r="BD52" s="93" t="s">
        <v>67</v>
      </c>
      <c r="BE52" s="37"/>
    </row>
    <row r="53" s="2" customFormat="1" ht="10.8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3"/>
      <c r="AS53" s="94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6"/>
      <c r="BE53" s="37"/>
    </row>
    <row r="54" s="6" customFormat="1" ht="32.4" customHeight="1">
      <c r="A54" s="6"/>
      <c r="B54" s="97"/>
      <c r="C54" s="98" t="s">
        <v>68</v>
      </c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100">
        <f>ROUND(SUM(AG55:AG56),2)</f>
        <v>0</v>
      </c>
      <c r="AH54" s="100"/>
      <c r="AI54" s="100"/>
      <c r="AJ54" s="100"/>
      <c r="AK54" s="100"/>
      <c r="AL54" s="100"/>
      <c r="AM54" s="100"/>
      <c r="AN54" s="101">
        <f>SUM(AG54,AT54)</f>
        <v>0</v>
      </c>
      <c r="AO54" s="101"/>
      <c r="AP54" s="101"/>
      <c r="AQ54" s="102" t="s">
        <v>19</v>
      </c>
      <c r="AR54" s="103"/>
      <c r="AS54" s="104">
        <f>ROUND(SUM(AS55:AS56),2)</f>
        <v>0</v>
      </c>
      <c r="AT54" s="105">
        <f>ROUND(SUM(AV54:AW54),2)</f>
        <v>0</v>
      </c>
      <c r="AU54" s="106">
        <f>ROUND(SUM(AU55:AU56),5)</f>
        <v>0</v>
      </c>
      <c r="AV54" s="105">
        <f>ROUND(AZ54*L29,2)</f>
        <v>0</v>
      </c>
      <c r="AW54" s="105">
        <f>ROUND(BA54*L30,2)</f>
        <v>0</v>
      </c>
      <c r="AX54" s="105">
        <f>ROUND(BB54*L29,2)</f>
        <v>0</v>
      </c>
      <c r="AY54" s="105">
        <f>ROUND(BC54*L30,2)</f>
        <v>0</v>
      </c>
      <c r="AZ54" s="105">
        <f>ROUND(SUM(AZ55:AZ56),2)</f>
        <v>0</v>
      </c>
      <c r="BA54" s="105">
        <f>ROUND(SUM(BA55:BA56),2)</f>
        <v>0</v>
      </c>
      <c r="BB54" s="105">
        <f>ROUND(SUM(BB55:BB56),2)</f>
        <v>0</v>
      </c>
      <c r="BC54" s="105">
        <f>ROUND(SUM(BC55:BC56),2)</f>
        <v>0</v>
      </c>
      <c r="BD54" s="107">
        <f>ROUND(SUM(BD55:BD56),2)</f>
        <v>0</v>
      </c>
      <c r="BE54" s="6"/>
      <c r="BS54" s="108" t="s">
        <v>69</v>
      </c>
      <c r="BT54" s="108" t="s">
        <v>70</v>
      </c>
      <c r="BU54" s="109" t="s">
        <v>71</v>
      </c>
      <c r="BV54" s="108" t="s">
        <v>72</v>
      </c>
      <c r="BW54" s="108" t="s">
        <v>5</v>
      </c>
      <c r="BX54" s="108" t="s">
        <v>73</v>
      </c>
      <c r="CL54" s="108" t="s">
        <v>19</v>
      </c>
    </row>
    <row r="55" s="7" customFormat="1" ht="16.5" customHeight="1">
      <c r="A55" s="110" t="s">
        <v>74</v>
      </c>
      <c r="B55" s="111"/>
      <c r="C55" s="112"/>
      <c r="D55" s="113" t="s">
        <v>75</v>
      </c>
      <c r="E55" s="113"/>
      <c r="F55" s="113"/>
      <c r="G55" s="113"/>
      <c r="H55" s="113"/>
      <c r="I55" s="114"/>
      <c r="J55" s="113" t="s">
        <v>76</v>
      </c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5">
        <f>'01 - Fotovoltaická instalace'!J30</f>
        <v>0</v>
      </c>
      <c r="AH55" s="114"/>
      <c r="AI55" s="114"/>
      <c r="AJ55" s="114"/>
      <c r="AK55" s="114"/>
      <c r="AL55" s="114"/>
      <c r="AM55" s="114"/>
      <c r="AN55" s="115">
        <f>SUM(AG55,AT55)</f>
        <v>0</v>
      </c>
      <c r="AO55" s="114"/>
      <c r="AP55" s="114"/>
      <c r="AQ55" s="116" t="s">
        <v>77</v>
      </c>
      <c r="AR55" s="117"/>
      <c r="AS55" s="118">
        <v>0</v>
      </c>
      <c r="AT55" s="119">
        <f>ROUND(SUM(AV55:AW55),2)</f>
        <v>0</v>
      </c>
      <c r="AU55" s="120">
        <f>'01 - Fotovoltaická instalace'!P91</f>
        <v>0</v>
      </c>
      <c r="AV55" s="119">
        <f>'01 - Fotovoltaická instalace'!J33</f>
        <v>0</v>
      </c>
      <c r="AW55" s="119">
        <f>'01 - Fotovoltaická instalace'!J34</f>
        <v>0</v>
      </c>
      <c r="AX55" s="119">
        <f>'01 - Fotovoltaická instalace'!J35</f>
        <v>0</v>
      </c>
      <c r="AY55" s="119">
        <f>'01 - Fotovoltaická instalace'!J36</f>
        <v>0</v>
      </c>
      <c r="AZ55" s="119">
        <f>'01 - Fotovoltaická instalace'!F33</f>
        <v>0</v>
      </c>
      <c r="BA55" s="119">
        <f>'01 - Fotovoltaická instalace'!F34</f>
        <v>0</v>
      </c>
      <c r="BB55" s="119">
        <f>'01 - Fotovoltaická instalace'!F35</f>
        <v>0</v>
      </c>
      <c r="BC55" s="119">
        <f>'01 - Fotovoltaická instalace'!F36</f>
        <v>0</v>
      </c>
      <c r="BD55" s="121">
        <f>'01 - Fotovoltaická instalace'!F37</f>
        <v>0</v>
      </c>
      <c r="BE55" s="7"/>
      <c r="BT55" s="122" t="s">
        <v>78</v>
      </c>
      <c r="BV55" s="122" t="s">
        <v>72</v>
      </c>
      <c r="BW55" s="122" t="s">
        <v>79</v>
      </c>
      <c r="BX55" s="122" t="s">
        <v>5</v>
      </c>
      <c r="CL55" s="122" t="s">
        <v>19</v>
      </c>
      <c r="CM55" s="122" t="s">
        <v>80</v>
      </c>
    </row>
    <row r="56" s="7" customFormat="1" ht="16.5" customHeight="1">
      <c r="A56" s="110" t="s">
        <v>74</v>
      </c>
      <c r="B56" s="111"/>
      <c r="C56" s="112"/>
      <c r="D56" s="113" t="s">
        <v>81</v>
      </c>
      <c r="E56" s="113"/>
      <c r="F56" s="113"/>
      <c r="G56" s="113"/>
      <c r="H56" s="113"/>
      <c r="I56" s="114"/>
      <c r="J56" s="113" t="s">
        <v>82</v>
      </c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5">
        <f>'02 - Vedlejší rozpočtové ...'!J30</f>
        <v>0</v>
      </c>
      <c r="AH56" s="114"/>
      <c r="AI56" s="114"/>
      <c r="AJ56" s="114"/>
      <c r="AK56" s="114"/>
      <c r="AL56" s="114"/>
      <c r="AM56" s="114"/>
      <c r="AN56" s="115">
        <f>SUM(AG56,AT56)</f>
        <v>0</v>
      </c>
      <c r="AO56" s="114"/>
      <c r="AP56" s="114"/>
      <c r="AQ56" s="116" t="s">
        <v>83</v>
      </c>
      <c r="AR56" s="117"/>
      <c r="AS56" s="123">
        <v>0</v>
      </c>
      <c r="AT56" s="124">
        <f>ROUND(SUM(AV56:AW56),2)</f>
        <v>0</v>
      </c>
      <c r="AU56" s="125">
        <f>'02 - Vedlejší rozpočtové ...'!P86</f>
        <v>0</v>
      </c>
      <c r="AV56" s="124">
        <f>'02 - Vedlejší rozpočtové ...'!J33</f>
        <v>0</v>
      </c>
      <c r="AW56" s="124">
        <f>'02 - Vedlejší rozpočtové ...'!J34</f>
        <v>0</v>
      </c>
      <c r="AX56" s="124">
        <f>'02 - Vedlejší rozpočtové ...'!J35</f>
        <v>0</v>
      </c>
      <c r="AY56" s="124">
        <f>'02 - Vedlejší rozpočtové ...'!J36</f>
        <v>0</v>
      </c>
      <c r="AZ56" s="124">
        <f>'02 - Vedlejší rozpočtové ...'!F33</f>
        <v>0</v>
      </c>
      <c r="BA56" s="124">
        <f>'02 - Vedlejší rozpočtové ...'!F34</f>
        <v>0</v>
      </c>
      <c r="BB56" s="124">
        <f>'02 - Vedlejší rozpočtové ...'!F35</f>
        <v>0</v>
      </c>
      <c r="BC56" s="124">
        <f>'02 - Vedlejší rozpočtové ...'!F36</f>
        <v>0</v>
      </c>
      <c r="BD56" s="126">
        <f>'02 - Vedlejší rozpočtové ...'!F37</f>
        <v>0</v>
      </c>
      <c r="BE56" s="7"/>
      <c r="BT56" s="122" t="s">
        <v>78</v>
      </c>
      <c r="BV56" s="122" t="s">
        <v>72</v>
      </c>
      <c r="BW56" s="122" t="s">
        <v>84</v>
      </c>
      <c r="BX56" s="122" t="s">
        <v>5</v>
      </c>
      <c r="CL56" s="122" t="s">
        <v>19</v>
      </c>
      <c r="CM56" s="122" t="s">
        <v>80</v>
      </c>
    </row>
    <row r="57" s="2" customFormat="1" ht="30" customHeight="1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43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="2" customFormat="1" ht="6.96" customHeight="1">
      <c r="A58" s="37"/>
      <c r="B58" s="58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43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</sheetData>
  <sheetProtection sheet="1" formatColumns="0" formatRows="0" objects="1" scenarios="1" spinCount="100000" saltValue="no4FsPGIOmEo4ybg2xFOIMxTGz72osf23B8fFS6tRCt2nNT4hF5FqM+ICrQni7grH90skE4KO46oYrICGAd5aw==" hashValue="VfX1xOEineM0kVMP6yfd4m1jaVmawI1BuU/bFz/zvfQYSY0OSbh/VuIIkgsf9LVrEMEDDYkhHYFwqFH11Fapxw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01 - Fotovoltaická instalace'!C2" display="/"/>
    <hyperlink ref="A56" location="'02 - Vedlejší rozpočtové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79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80</v>
      </c>
    </row>
    <row r="4" s="1" customFormat="1" ht="24.96" customHeight="1">
      <c r="B4" s="19"/>
      <c r="D4" s="129" t="s">
        <v>85</v>
      </c>
      <c r="L4" s="19"/>
      <c r="M4" s="13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1" t="s">
        <v>16</v>
      </c>
      <c r="L6" s="19"/>
    </row>
    <row r="7" s="1" customFormat="1" ht="16.5" customHeight="1">
      <c r="B7" s="19"/>
      <c r="E7" s="132" t="str">
        <f>'Rekapitulace stavby'!K6</f>
        <v>Fotovoltaická instalace - Bazén Zábřeh, Oborník 608/39</v>
      </c>
      <c r="F7" s="131"/>
      <c r="G7" s="131"/>
      <c r="H7" s="131"/>
      <c r="L7" s="19"/>
    </row>
    <row r="8" s="2" customFormat="1" ht="12" customHeight="1">
      <c r="A8" s="37"/>
      <c r="B8" s="43"/>
      <c r="C8" s="37"/>
      <c r="D8" s="131" t="s">
        <v>86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4" t="s">
        <v>87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1" t="s">
        <v>21</v>
      </c>
      <c r="E12" s="37"/>
      <c r="F12" s="135" t="s">
        <v>22</v>
      </c>
      <c r="G12" s="37"/>
      <c r="H12" s="37"/>
      <c r="I12" s="131" t="s">
        <v>23</v>
      </c>
      <c r="J12" s="136" t="str">
        <f>'Rekapitulace stavby'!AN8</f>
        <v>19. 7. 2025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tr">
        <f>IF('Rekapitulace stavby'!AN10="","",'Rekapitulace stavby'!AN10)</f>
        <v/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5" t="str">
        <f>IF('Rekapitulace stavby'!E11="","",'Rekapitulace stavby'!E11)</f>
        <v xml:space="preserve"> </v>
      </c>
      <c r="F15" s="37"/>
      <c r="G15" s="37"/>
      <c r="H15" s="37"/>
      <c r="I15" s="131" t="s">
        <v>28</v>
      </c>
      <c r="J15" s="135" t="str">
        <f>IF('Rekapitulace stavby'!AN11="","",'Rekapitulace stavby'!AN11)</f>
        <v/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1" t="s">
        <v>29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28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1" t="s">
        <v>31</v>
      </c>
      <c r="E20" s="37"/>
      <c r="F20" s="37"/>
      <c r="G20" s="37"/>
      <c r="H20" s="37"/>
      <c r="I20" s="131" t="s">
        <v>26</v>
      </c>
      <c r="J20" s="135" t="str">
        <f>IF('Rekapitulace stavby'!AN16="","",'Rekapitulace stavby'!AN16)</f>
        <v/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5" t="str">
        <f>IF('Rekapitulace stavby'!E17="","",'Rekapitulace stavby'!E17)</f>
        <v xml:space="preserve"> </v>
      </c>
      <c r="F21" s="37"/>
      <c r="G21" s="37"/>
      <c r="H21" s="37"/>
      <c r="I21" s="131" t="s">
        <v>28</v>
      </c>
      <c r="J21" s="135" t="str">
        <f>IF('Rekapitulace stavby'!AN17="","",'Rekapitulace stavby'!AN17)</f>
        <v/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1" t="s">
        <v>33</v>
      </c>
      <c r="E23" s="37"/>
      <c r="F23" s="37"/>
      <c r="G23" s="37"/>
      <c r="H23" s="37"/>
      <c r="I23" s="131" t="s">
        <v>26</v>
      </c>
      <c r="J23" s="135" t="str">
        <f>IF('Rekapitulace stavby'!AN19="","",'Rekapitulace stavby'!AN19)</f>
        <v/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5" t="str">
        <f>IF('Rekapitulace stavby'!E20="","",'Rekapitulace stavby'!E20)</f>
        <v xml:space="preserve"> </v>
      </c>
      <c r="F24" s="37"/>
      <c r="G24" s="37"/>
      <c r="H24" s="37"/>
      <c r="I24" s="131" t="s">
        <v>28</v>
      </c>
      <c r="J24" s="135" t="str">
        <f>IF('Rekapitulace stavby'!AN20="","",'Rekapitulace stavby'!AN20)</f>
        <v/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1" t="s">
        <v>34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37"/>
      <c r="B27" s="138"/>
      <c r="C27" s="137"/>
      <c r="D27" s="137"/>
      <c r="E27" s="139" t="s">
        <v>19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2" t="s">
        <v>36</v>
      </c>
      <c r="E30" s="37"/>
      <c r="F30" s="37"/>
      <c r="G30" s="37"/>
      <c r="H30" s="37"/>
      <c r="I30" s="37"/>
      <c r="J30" s="143">
        <f>ROUND(J91, 2)</f>
        <v>0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4" t="s">
        <v>38</v>
      </c>
      <c r="G32" s="37"/>
      <c r="H32" s="37"/>
      <c r="I32" s="144" t="s">
        <v>37</v>
      </c>
      <c r="J32" s="144" t="s">
        <v>39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5" t="s">
        <v>40</v>
      </c>
      <c r="E33" s="131" t="s">
        <v>41</v>
      </c>
      <c r="F33" s="146">
        <f>ROUND((SUM(BE91:BE287)),  2)</f>
        <v>0</v>
      </c>
      <c r="G33" s="37"/>
      <c r="H33" s="37"/>
      <c r="I33" s="147">
        <v>0.20999999999999999</v>
      </c>
      <c r="J33" s="146">
        <f>ROUND(((SUM(BE91:BE287))*I33),  2)</f>
        <v>0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1" t="s">
        <v>42</v>
      </c>
      <c r="F34" s="146">
        <f>ROUND((SUM(BF91:BF287)),  2)</f>
        <v>0</v>
      </c>
      <c r="G34" s="37"/>
      <c r="H34" s="37"/>
      <c r="I34" s="147">
        <v>0.12</v>
      </c>
      <c r="J34" s="146">
        <f>ROUND(((SUM(BF91:BF287))*I34),  2)</f>
        <v>0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1" t="s">
        <v>43</v>
      </c>
      <c r="F35" s="146">
        <f>ROUND((SUM(BG91:BG287)),  2)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1" t="s">
        <v>44</v>
      </c>
      <c r="F36" s="146">
        <f>ROUND((SUM(BH91:BH287)),  2)</f>
        <v>0</v>
      </c>
      <c r="G36" s="37"/>
      <c r="H36" s="37"/>
      <c r="I36" s="147">
        <v>0.12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1" t="s">
        <v>45</v>
      </c>
      <c r="F37" s="146">
        <f>ROUND((SUM(BI91:BI287)),  2)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48"/>
      <c r="D39" s="149" t="s">
        <v>46</v>
      </c>
      <c r="E39" s="150"/>
      <c r="F39" s="150"/>
      <c r="G39" s="151" t="s">
        <v>47</v>
      </c>
      <c r="H39" s="152" t="s">
        <v>48</v>
      </c>
      <c r="I39" s="150"/>
      <c r="J39" s="153">
        <f>SUM(J30:J37)</f>
        <v>0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88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9"/>
      <c r="D48" s="39"/>
      <c r="E48" s="159" t="str">
        <f>E7</f>
        <v>Fotovoltaická instalace - Bazén Zábřeh, Oborník 608/39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86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68" t="str">
        <f>E9</f>
        <v>01 - Fotovoltaická instalace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>Zábřeh</v>
      </c>
      <c r="G52" s="39"/>
      <c r="H52" s="39"/>
      <c r="I52" s="31" t="s">
        <v>23</v>
      </c>
      <c r="J52" s="71" t="str">
        <f>IF(J12="","",J12)</f>
        <v>19. 7. 2025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15" customHeight="1">
      <c r="A54" s="37"/>
      <c r="B54" s="38"/>
      <c r="C54" s="31" t="s">
        <v>25</v>
      </c>
      <c r="D54" s="39"/>
      <c r="E54" s="39"/>
      <c r="F54" s="26" t="str">
        <f>E15</f>
        <v xml:space="preserve"> </v>
      </c>
      <c r="G54" s="39"/>
      <c r="H54" s="39"/>
      <c r="I54" s="31" t="s">
        <v>31</v>
      </c>
      <c r="J54" s="35" t="str">
        <f>E21</f>
        <v xml:space="preserve"> 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15" customHeight="1">
      <c r="A55" s="37"/>
      <c r="B55" s="38"/>
      <c r="C55" s="31" t="s">
        <v>29</v>
      </c>
      <c r="D55" s="39"/>
      <c r="E55" s="39"/>
      <c r="F55" s="26" t="str">
        <f>IF(E18="","",E18)</f>
        <v>Vyplň údaj</v>
      </c>
      <c r="G55" s="39"/>
      <c r="H55" s="39"/>
      <c r="I55" s="31" t="s">
        <v>33</v>
      </c>
      <c r="J55" s="35" t="str">
        <f>E24</f>
        <v xml:space="preserve"> 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60" t="s">
        <v>89</v>
      </c>
      <c r="D57" s="161"/>
      <c r="E57" s="161"/>
      <c r="F57" s="161"/>
      <c r="G57" s="161"/>
      <c r="H57" s="161"/>
      <c r="I57" s="161"/>
      <c r="J57" s="162" t="s">
        <v>90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63" t="s">
        <v>68</v>
      </c>
      <c r="D59" s="39"/>
      <c r="E59" s="39"/>
      <c r="F59" s="39"/>
      <c r="G59" s="39"/>
      <c r="H59" s="39"/>
      <c r="I59" s="39"/>
      <c r="J59" s="101">
        <f>J91</f>
        <v>0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91</v>
      </c>
    </row>
    <row r="60" s="9" customFormat="1" ht="24.96" customHeight="1">
      <c r="A60" s="9"/>
      <c r="B60" s="164"/>
      <c r="C60" s="165"/>
      <c r="D60" s="166" t="s">
        <v>92</v>
      </c>
      <c r="E60" s="167"/>
      <c r="F60" s="167"/>
      <c r="G60" s="167"/>
      <c r="H60" s="167"/>
      <c r="I60" s="167"/>
      <c r="J60" s="168">
        <f>J92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0"/>
      <c r="C61" s="171"/>
      <c r="D61" s="172" t="s">
        <v>93</v>
      </c>
      <c r="E61" s="173"/>
      <c r="F61" s="173"/>
      <c r="G61" s="173"/>
      <c r="H61" s="173"/>
      <c r="I61" s="173"/>
      <c r="J61" s="174">
        <f>J93</f>
        <v>0</v>
      </c>
      <c r="K61" s="171"/>
      <c r="L61" s="17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0"/>
      <c r="C62" s="171"/>
      <c r="D62" s="172" t="s">
        <v>94</v>
      </c>
      <c r="E62" s="173"/>
      <c r="F62" s="173"/>
      <c r="G62" s="173"/>
      <c r="H62" s="173"/>
      <c r="I62" s="173"/>
      <c r="J62" s="174">
        <f>J112</f>
        <v>0</v>
      </c>
      <c r="K62" s="171"/>
      <c r="L62" s="17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0"/>
      <c r="C63" s="171"/>
      <c r="D63" s="172" t="s">
        <v>95</v>
      </c>
      <c r="E63" s="173"/>
      <c r="F63" s="173"/>
      <c r="G63" s="173"/>
      <c r="H63" s="173"/>
      <c r="I63" s="173"/>
      <c r="J63" s="174">
        <f>J119</f>
        <v>0</v>
      </c>
      <c r="K63" s="171"/>
      <c r="L63" s="17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0"/>
      <c r="C64" s="171"/>
      <c r="D64" s="172" t="s">
        <v>96</v>
      </c>
      <c r="E64" s="173"/>
      <c r="F64" s="173"/>
      <c r="G64" s="173"/>
      <c r="H64" s="173"/>
      <c r="I64" s="173"/>
      <c r="J64" s="174">
        <f>J135</f>
        <v>0</v>
      </c>
      <c r="K64" s="171"/>
      <c r="L64" s="17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0"/>
      <c r="C65" s="171"/>
      <c r="D65" s="172" t="s">
        <v>97</v>
      </c>
      <c r="E65" s="173"/>
      <c r="F65" s="173"/>
      <c r="G65" s="173"/>
      <c r="H65" s="173"/>
      <c r="I65" s="173"/>
      <c r="J65" s="174">
        <f>J164</f>
        <v>0</v>
      </c>
      <c r="K65" s="171"/>
      <c r="L65" s="17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0"/>
      <c r="C66" s="171"/>
      <c r="D66" s="172" t="s">
        <v>98</v>
      </c>
      <c r="E66" s="173"/>
      <c r="F66" s="173"/>
      <c r="G66" s="173"/>
      <c r="H66" s="173"/>
      <c r="I66" s="173"/>
      <c r="J66" s="174">
        <f>J171</f>
        <v>0</v>
      </c>
      <c r="K66" s="171"/>
      <c r="L66" s="17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0"/>
      <c r="C67" s="171"/>
      <c r="D67" s="172" t="s">
        <v>99</v>
      </c>
      <c r="E67" s="173"/>
      <c r="F67" s="173"/>
      <c r="G67" s="173"/>
      <c r="H67" s="173"/>
      <c r="I67" s="173"/>
      <c r="J67" s="174">
        <f>J188</f>
        <v>0</v>
      </c>
      <c r="K67" s="171"/>
      <c r="L67" s="17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0"/>
      <c r="C68" s="171"/>
      <c r="D68" s="172" t="s">
        <v>100</v>
      </c>
      <c r="E68" s="173"/>
      <c r="F68" s="173"/>
      <c r="G68" s="173"/>
      <c r="H68" s="173"/>
      <c r="I68" s="173"/>
      <c r="J68" s="174">
        <f>J206</f>
        <v>0</v>
      </c>
      <c r="K68" s="171"/>
      <c r="L68" s="17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0"/>
      <c r="C69" s="171"/>
      <c r="D69" s="172" t="s">
        <v>101</v>
      </c>
      <c r="E69" s="173"/>
      <c r="F69" s="173"/>
      <c r="G69" s="173"/>
      <c r="H69" s="173"/>
      <c r="I69" s="173"/>
      <c r="J69" s="174">
        <f>J222</f>
        <v>0</v>
      </c>
      <c r="K69" s="171"/>
      <c r="L69" s="17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0"/>
      <c r="C70" s="171"/>
      <c r="D70" s="172" t="s">
        <v>102</v>
      </c>
      <c r="E70" s="173"/>
      <c r="F70" s="173"/>
      <c r="G70" s="173"/>
      <c r="H70" s="173"/>
      <c r="I70" s="173"/>
      <c r="J70" s="174">
        <f>J260</f>
        <v>0</v>
      </c>
      <c r="K70" s="171"/>
      <c r="L70" s="175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64"/>
      <c r="C71" s="165"/>
      <c r="D71" s="166" t="s">
        <v>103</v>
      </c>
      <c r="E71" s="167"/>
      <c r="F71" s="167"/>
      <c r="G71" s="167"/>
      <c r="H71" s="167"/>
      <c r="I71" s="167"/>
      <c r="J71" s="168">
        <f>J282</f>
        <v>0</v>
      </c>
      <c r="K71" s="165"/>
      <c r="L71" s="16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2" customFormat="1" ht="21.84" customHeight="1">
      <c r="A72" s="37"/>
      <c r="B72" s="38"/>
      <c r="C72" s="39"/>
      <c r="D72" s="39"/>
      <c r="E72" s="39"/>
      <c r="F72" s="39"/>
      <c r="G72" s="39"/>
      <c r="H72" s="39"/>
      <c r="I72" s="39"/>
      <c r="J72" s="39"/>
      <c r="K72" s="39"/>
      <c r="L72" s="13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6.96" customHeight="1">
      <c r="A73" s="37"/>
      <c r="B73" s="58"/>
      <c r="C73" s="59"/>
      <c r="D73" s="59"/>
      <c r="E73" s="59"/>
      <c r="F73" s="59"/>
      <c r="G73" s="59"/>
      <c r="H73" s="59"/>
      <c r="I73" s="59"/>
      <c r="J73" s="59"/>
      <c r="K73" s="59"/>
      <c r="L73" s="13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7" s="2" customFormat="1" ht="6.96" customHeight="1">
      <c r="A77" s="37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13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24.96" customHeight="1">
      <c r="A78" s="37"/>
      <c r="B78" s="38"/>
      <c r="C78" s="22" t="s">
        <v>104</v>
      </c>
      <c r="D78" s="39"/>
      <c r="E78" s="39"/>
      <c r="F78" s="39"/>
      <c r="G78" s="39"/>
      <c r="H78" s="39"/>
      <c r="I78" s="39"/>
      <c r="J78" s="39"/>
      <c r="K78" s="39"/>
      <c r="L78" s="13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6.96" customHeight="1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3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12" customHeight="1">
      <c r="A80" s="37"/>
      <c r="B80" s="38"/>
      <c r="C80" s="31" t="s">
        <v>16</v>
      </c>
      <c r="D80" s="39"/>
      <c r="E80" s="39"/>
      <c r="F80" s="39"/>
      <c r="G80" s="39"/>
      <c r="H80" s="39"/>
      <c r="I80" s="39"/>
      <c r="J80" s="39"/>
      <c r="K80" s="39"/>
      <c r="L80" s="13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16.5" customHeight="1">
      <c r="A81" s="37"/>
      <c r="B81" s="38"/>
      <c r="C81" s="39"/>
      <c r="D81" s="39"/>
      <c r="E81" s="159" t="str">
        <f>E7</f>
        <v>Fotovoltaická instalace - Bazén Zábřeh, Oborník 608/39</v>
      </c>
      <c r="F81" s="31"/>
      <c r="G81" s="31"/>
      <c r="H81" s="31"/>
      <c r="I81" s="39"/>
      <c r="J81" s="39"/>
      <c r="K81" s="39"/>
      <c r="L81" s="13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12" customHeight="1">
      <c r="A82" s="37"/>
      <c r="B82" s="38"/>
      <c r="C82" s="31" t="s">
        <v>86</v>
      </c>
      <c r="D82" s="39"/>
      <c r="E82" s="39"/>
      <c r="F82" s="39"/>
      <c r="G82" s="39"/>
      <c r="H82" s="39"/>
      <c r="I82" s="39"/>
      <c r="J82" s="39"/>
      <c r="K82" s="39"/>
      <c r="L82" s="13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16.5" customHeight="1">
      <c r="A83" s="37"/>
      <c r="B83" s="38"/>
      <c r="C83" s="39"/>
      <c r="D83" s="39"/>
      <c r="E83" s="68" t="str">
        <f>E9</f>
        <v>01 - Fotovoltaická instalace</v>
      </c>
      <c r="F83" s="39"/>
      <c r="G83" s="39"/>
      <c r="H83" s="39"/>
      <c r="I83" s="39"/>
      <c r="J83" s="39"/>
      <c r="K83" s="39"/>
      <c r="L83" s="13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6.96" customHeight="1">
      <c r="A84" s="37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13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2" customHeight="1">
      <c r="A85" s="37"/>
      <c r="B85" s="38"/>
      <c r="C85" s="31" t="s">
        <v>21</v>
      </c>
      <c r="D85" s="39"/>
      <c r="E85" s="39"/>
      <c r="F85" s="26" t="str">
        <f>F12</f>
        <v>Zábřeh</v>
      </c>
      <c r="G85" s="39"/>
      <c r="H85" s="39"/>
      <c r="I85" s="31" t="s">
        <v>23</v>
      </c>
      <c r="J85" s="71" t="str">
        <f>IF(J12="","",J12)</f>
        <v>19. 7. 2025</v>
      </c>
      <c r="K85" s="39"/>
      <c r="L85" s="133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133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5.15" customHeight="1">
      <c r="A87" s="37"/>
      <c r="B87" s="38"/>
      <c r="C87" s="31" t="s">
        <v>25</v>
      </c>
      <c r="D87" s="39"/>
      <c r="E87" s="39"/>
      <c r="F87" s="26" t="str">
        <f>E15</f>
        <v xml:space="preserve"> </v>
      </c>
      <c r="G87" s="39"/>
      <c r="H87" s="39"/>
      <c r="I87" s="31" t="s">
        <v>31</v>
      </c>
      <c r="J87" s="35" t="str">
        <f>E21</f>
        <v xml:space="preserve"> </v>
      </c>
      <c r="K87" s="39"/>
      <c r="L87" s="133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5.15" customHeight="1">
      <c r="A88" s="37"/>
      <c r="B88" s="38"/>
      <c r="C88" s="31" t="s">
        <v>29</v>
      </c>
      <c r="D88" s="39"/>
      <c r="E88" s="39"/>
      <c r="F88" s="26" t="str">
        <f>IF(E18="","",E18)</f>
        <v>Vyplň údaj</v>
      </c>
      <c r="G88" s="39"/>
      <c r="H88" s="39"/>
      <c r="I88" s="31" t="s">
        <v>33</v>
      </c>
      <c r="J88" s="35" t="str">
        <f>E24</f>
        <v xml:space="preserve"> </v>
      </c>
      <c r="K88" s="39"/>
      <c r="L88" s="133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0.32" customHeight="1">
      <c r="A89" s="37"/>
      <c r="B89" s="38"/>
      <c r="C89" s="39"/>
      <c r="D89" s="39"/>
      <c r="E89" s="39"/>
      <c r="F89" s="39"/>
      <c r="G89" s="39"/>
      <c r="H89" s="39"/>
      <c r="I89" s="39"/>
      <c r="J89" s="39"/>
      <c r="K89" s="39"/>
      <c r="L89" s="133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11" customFormat="1" ht="29.28" customHeight="1">
      <c r="A90" s="176"/>
      <c r="B90" s="177"/>
      <c r="C90" s="178" t="s">
        <v>105</v>
      </c>
      <c r="D90" s="179" t="s">
        <v>55</v>
      </c>
      <c r="E90" s="179" t="s">
        <v>51</v>
      </c>
      <c r="F90" s="179" t="s">
        <v>52</v>
      </c>
      <c r="G90" s="179" t="s">
        <v>106</v>
      </c>
      <c r="H90" s="179" t="s">
        <v>107</v>
      </c>
      <c r="I90" s="179" t="s">
        <v>108</v>
      </c>
      <c r="J90" s="179" t="s">
        <v>90</v>
      </c>
      <c r="K90" s="180" t="s">
        <v>109</v>
      </c>
      <c r="L90" s="181"/>
      <c r="M90" s="91" t="s">
        <v>19</v>
      </c>
      <c r="N90" s="92" t="s">
        <v>40</v>
      </c>
      <c r="O90" s="92" t="s">
        <v>110</v>
      </c>
      <c r="P90" s="92" t="s">
        <v>111</v>
      </c>
      <c r="Q90" s="92" t="s">
        <v>112</v>
      </c>
      <c r="R90" s="92" t="s">
        <v>113</v>
      </c>
      <c r="S90" s="92" t="s">
        <v>114</v>
      </c>
      <c r="T90" s="93" t="s">
        <v>115</v>
      </c>
      <c r="U90" s="176"/>
      <c r="V90" s="176"/>
      <c r="W90" s="176"/>
      <c r="X90" s="176"/>
      <c r="Y90" s="176"/>
      <c r="Z90" s="176"/>
      <c r="AA90" s="176"/>
      <c r="AB90" s="176"/>
      <c r="AC90" s="176"/>
      <c r="AD90" s="176"/>
      <c r="AE90" s="176"/>
    </row>
    <row r="91" s="2" customFormat="1" ht="22.8" customHeight="1">
      <c r="A91" s="37"/>
      <c r="B91" s="38"/>
      <c r="C91" s="98" t="s">
        <v>116</v>
      </c>
      <c r="D91" s="39"/>
      <c r="E91" s="39"/>
      <c r="F91" s="39"/>
      <c r="G91" s="39"/>
      <c r="H91" s="39"/>
      <c r="I91" s="39"/>
      <c r="J91" s="182">
        <f>BK91</f>
        <v>0</v>
      </c>
      <c r="K91" s="39"/>
      <c r="L91" s="43"/>
      <c r="M91" s="94"/>
      <c r="N91" s="183"/>
      <c r="O91" s="95"/>
      <c r="P91" s="184">
        <f>P92+P282</f>
        <v>0</v>
      </c>
      <c r="Q91" s="95"/>
      <c r="R91" s="184">
        <f>R92+R282</f>
        <v>0</v>
      </c>
      <c r="S91" s="95"/>
      <c r="T91" s="185">
        <f>T92+T282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16" t="s">
        <v>69</v>
      </c>
      <c r="AU91" s="16" t="s">
        <v>91</v>
      </c>
      <c r="BK91" s="186">
        <f>BK92+BK282</f>
        <v>0</v>
      </c>
    </row>
    <row r="92" s="12" customFormat="1" ht="25.92" customHeight="1">
      <c r="A92" s="12"/>
      <c r="B92" s="187"/>
      <c r="C92" s="188"/>
      <c r="D92" s="189" t="s">
        <v>69</v>
      </c>
      <c r="E92" s="190" t="s">
        <v>117</v>
      </c>
      <c r="F92" s="190" t="s">
        <v>118</v>
      </c>
      <c r="G92" s="188"/>
      <c r="H92" s="188"/>
      <c r="I92" s="191"/>
      <c r="J92" s="192">
        <f>BK92</f>
        <v>0</v>
      </c>
      <c r="K92" s="188"/>
      <c r="L92" s="193"/>
      <c r="M92" s="194"/>
      <c r="N92" s="195"/>
      <c r="O92" s="195"/>
      <c r="P92" s="196">
        <f>P93+P112+P119+P135+P164+P171+P188+P206+P222+P260</f>
        <v>0</v>
      </c>
      <c r="Q92" s="195"/>
      <c r="R92" s="196">
        <f>R93+R112+R119+R135+R164+R171+R188+R206+R222+R260</f>
        <v>0</v>
      </c>
      <c r="S92" s="195"/>
      <c r="T92" s="197">
        <f>T93+T112+T119+T135+T164+T171+T188+T206+T222+T260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198" t="s">
        <v>78</v>
      </c>
      <c r="AT92" s="199" t="s">
        <v>69</v>
      </c>
      <c r="AU92" s="199" t="s">
        <v>70</v>
      </c>
      <c r="AY92" s="198" t="s">
        <v>119</v>
      </c>
      <c r="BK92" s="200">
        <f>BK93+BK112+BK119+BK135+BK164+BK171+BK188+BK206+BK222+BK260</f>
        <v>0</v>
      </c>
    </row>
    <row r="93" s="12" customFormat="1" ht="22.8" customHeight="1">
      <c r="A93" s="12"/>
      <c r="B93" s="187"/>
      <c r="C93" s="188"/>
      <c r="D93" s="189" t="s">
        <v>69</v>
      </c>
      <c r="E93" s="201" t="s">
        <v>120</v>
      </c>
      <c r="F93" s="201" t="s">
        <v>121</v>
      </c>
      <c r="G93" s="188"/>
      <c r="H93" s="188"/>
      <c r="I93" s="191"/>
      <c r="J93" s="202">
        <f>BK93</f>
        <v>0</v>
      </c>
      <c r="K93" s="188"/>
      <c r="L93" s="193"/>
      <c r="M93" s="194"/>
      <c r="N93" s="195"/>
      <c r="O93" s="195"/>
      <c r="P93" s="196">
        <f>SUM(P94:P111)</f>
        <v>0</v>
      </c>
      <c r="Q93" s="195"/>
      <c r="R93" s="196">
        <f>SUM(R94:R111)</f>
        <v>0</v>
      </c>
      <c r="S93" s="195"/>
      <c r="T93" s="197">
        <f>SUM(T94:T111)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198" t="s">
        <v>78</v>
      </c>
      <c r="AT93" s="199" t="s">
        <v>69</v>
      </c>
      <c r="AU93" s="199" t="s">
        <v>78</v>
      </c>
      <c r="AY93" s="198" t="s">
        <v>119</v>
      </c>
      <c r="BK93" s="200">
        <f>SUM(BK94:BK111)</f>
        <v>0</v>
      </c>
    </row>
    <row r="94" s="2" customFormat="1" ht="16.5" customHeight="1">
      <c r="A94" s="37"/>
      <c r="B94" s="38"/>
      <c r="C94" s="203" t="s">
        <v>78</v>
      </c>
      <c r="D94" s="203" t="s">
        <v>122</v>
      </c>
      <c r="E94" s="204" t="s">
        <v>123</v>
      </c>
      <c r="F94" s="205" t="s">
        <v>124</v>
      </c>
      <c r="G94" s="206" t="s">
        <v>125</v>
      </c>
      <c r="H94" s="207">
        <v>199</v>
      </c>
      <c r="I94" s="208"/>
      <c r="J94" s="209">
        <f>ROUND(I94*H94,2)</f>
        <v>0</v>
      </c>
      <c r="K94" s="205" t="s">
        <v>19</v>
      </c>
      <c r="L94" s="210"/>
      <c r="M94" s="211" t="s">
        <v>19</v>
      </c>
      <c r="N94" s="212" t="s">
        <v>41</v>
      </c>
      <c r="O94" s="83"/>
      <c r="P94" s="213">
        <f>O94*H94</f>
        <v>0</v>
      </c>
      <c r="Q94" s="213">
        <v>0</v>
      </c>
      <c r="R94" s="213">
        <f>Q94*H94</f>
        <v>0</v>
      </c>
      <c r="S94" s="213">
        <v>0</v>
      </c>
      <c r="T94" s="214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215" t="s">
        <v>126</v>
      </c>
      <c r="AT94" s="215" t="s">
        <v>122</v>
      </c>
      <c r="AU94" s="215" t="s">
        <v>80</v>
      </c>
      <c r="AY94" s="16" t="s">
        <v>119</v>
      </c>
      <c r="BE94" s="216">
        <f>IF(N94="základní",J94,0)</f>
        <v>0</v>
      </c>
      <c r="BF94" s="216">
        <f>IF(N94="snížená",J94,0)</f>
        <v>0</v>
      </c>
      <c r="BG94" s="216">
        <f>IF(N94="zákl. přenesená",J94,0)</f>
        <v>0</v>
      </c>
      <c r="BH94" s="216">
        <f>IF(N94="sníž. přenesená",J94,0)</f>
        <v>0</v>
      </c>
      <c r="BI94" s="216">
        <f>IF(N94="nulová",J94,0)</f>
        <v>0</v>
      </c>
      <c r="BJ94" s="16" t="s">
        <v>78</v>
      </c>
      <c r="BK94" s="216">
        <f>ROUND(I94*H94,2)</f>
        <v>0</v>
      </c>
      <c r="BL94" s="16" t="s">
        <v>127</v>
      </c>
      <c r="BM94" s="215" t="s">
        <v>128</v>
      </c>
    </row>
    <row r="95" s="2" customFormat="1">
      <c r="A95" s="37"/>
      <c r="B95" s="38"/>
      <c r="C95" s="39"/>
      <c r="D95" s="217" t="s">
        <v>129</v>
      </c>
      <c r="E95" s="39"/>
      <c r="F95" s="218" t="s">
        <v>124</v>
      </c>
      <c r="G95" s="39"/>
      <c r="H95" s="39"/>
      <c r="I95" s="219"/>
      <c r="J95" s="39"/>
      <c r="K95" s="39"/>
      <c r="L95" s="43"/>
      <c r="M95" s="220"/>
      <c r="N95" s="221"/>
      <c r="O95" s="83"/>
      <c r="P95" s="83"/>
      <c r="Q95" s="83"/>
      <c r="R95" s="83"/>
      <c r="S95" s="83"/>
      <c r="T95" s="84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16" t="s">
        <v>129</v>
      </c>
      <c r="AU95" s="16" t="s">
        <v>80</v>
      </c>
    </row>
    <row r="96" s="2" customFormat="1">
      <c r="A96" s="37"/>
      <c r="B96" s="38"/>
      <c r="C96" s="39"/>
      <c r="D96" s="217" t="s">
        <v>130</v>
      </c>
      <c r="E96" s="39"/>
      <c r="F96" s="222" t="s">
        <v>131</v>
      </c>
      <c r="G96" s="39"/>
      <c r="H96" s="39"/>
      <c r="I96" s="219"/>
      <c r="J96" s="39"/>
      <c r="K96" s="39"/>
      <c r="L96" s="43"/>
      <c r="M96" s="220"/>
      <c r="N96" s="221"/>
      <c r="O96" s="83"/>
      <c r="P96" s="83"/>
      <c r="Q96" s="83"/>
      <c r="R96" s="83"/>
      <c r="S96" s="83"/>
      <c r="T96" s="84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16" t="s">
        <v>130</v>
      </c>
      <c r="AU96" s="16" t="s">
        <v>80</v>
      </c>
    </row>
    <row r="97" s="2" customFormat="1" ht="16.5" customHeight="1">
      <c r="A97" s="37"/>
      <c r="B97" s="38"/>
      <c r="C97" s="223" t="s">
        <v>80</v>
      </c>
      <c r="D97" s="223" t="s">
        <v>132</v>
      </c>
      <c r="E97" s="224" t="s">
        <v>133</v>
      </c>
      <c r="F97" s="225" t="s">
        <v>134</v>
      </c>
      <c r="G97" s="226" t="s">
        <v>125</v>
      </c>
      <c r="H97" s="227">
        <v>199</v>
      </c>
      <c r="I97" s="228"/>
      <c r="J97" s="229">
        <f>ROUND(I97*H97,2)</f>
        <v>0</v>
      </c>
      <c r="K97" s="225" t="s">
        <v>19</v>
      </c>
      <c r="L97" s="43"/>
      <c r="M97" s="230" t="s">
        <v>19</v>
      </c>
      <c r="N97" s="231" t="s">
        <v>41</v>
      </c>
      <c r="O97" s="83"/>
      <c r="P97" s="213">
        <f>O97*H97</f>
        <v>0</v>
      </c>
      <c r="Q97" s="213">
        <v>0</v>
      </c>
      <c r="R97" s="213">
        <f>Q97*H97</f>
        <v>0</v>
      </c>
      <c r="S97" s="213">
        <v>0</v>
      </c>
      <c r="T97" s="214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215" t="s">
        <v>127</v>
      </c>
      <c r="AT97" s="215" t="s">
        <v>132</v>
      </c>
      <c r="AU97" s="215" t="s">
        <v>80</v>
      </c>
      <c r="AY97" s="16" t="s">
        <v>119</v>
      </c>
      <c r="BE97" s="216">
        <f>IF(N97="základní",J97,0)</f>
        <v>0</v>
      </c>
      <c r="BF97" s="216">
        <f>IF(N97="snížená",J97,0)</f>
        <v>0</v>
      </c>
      <c r="BG97" s="216">
        <f>IF(N97="zákl. přenesená",J97,0)</f>
        <v>0</v>
      </c>
      <c r="BH97" s="216">
        <f>IF(N97="sníž. přenesená",J97,0)</f>
        <v>0</v>
      </c>
      <c r="BI97" s="216">
        <f>IF(N97="nulová",J97,0)</f>
        <v>0</v>
      </c>
      <c r="BJ97" s="16" t="s">
        <v>78</v>
      </c>
      <c r="BK97" s="216">
        <f>ROUND(I97*H97,2)</f>
        <v>0</v>
      </c>
      <c r="BL97" s="16" t="s">
        <v>127</v>
      </c>
      <c r="BM97" s="215" t="s">
        <v>135</v>
      </c>
    </row>
    <row r="98" s="2" customFormat="1">
      <c r="A98" s="37"/>
      <c r="B98" s="38"/>
      <c r="C98" s="39"/>
      <c r="D98" s="217" t="s">
        <v>129</v>
      </c>
      <c r="E98" s="39"/>
      <c r="F98" s="218" t="s">
        <v>134</v>
      </c>
      <c r="G98" s="39"/>
      <c r="H98" s="39"/>
      <c r="I98" s="219"/>
      <c r="J98" s="39"/>
      <c r="K98" s="39"/>
      <c r="L98" s="43"/>
      <c r="M98" s="220"/>
      <c r="N98" s="221"/>
      <c r="O98" s="83"/>
      <c r="P98" s="83"/>
      <c r="Q98" s="83"/>
      <c r="R98" s="83"/>
      <c r="S98" s="83"/>
      <c r="T98" s="84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16" t="s">
        <v>129</v>
      </c>
      <c r="AU98" s="16" t="s">
        <v>80</v>
      </c>
    </row>
    <row r="99" s="2" customFormat="1">
      <c r="A99" s="37"/>
      <c r="B99" s="38"/>
      <c r="C99" s="39"/>
      <c r="D99" s="217" t="s">
        <v>130</v>
      </c>
      <c r="E99" s="39"/>
      <c r="F99" s="222" t="s">
        <v>136</v>
      </c>
      <c r="G99" s="39"/>
      <c r="H99" s="39"/>
      <c r="I99" s="219"/>
      <c r="J99" s="39"/>
      <c r="K99" s="39"/>
      <c r="L99" s="43"/>
      <c r="M99" s="220"/>
      <c r="N99" s="221"/>
      <c r="O99" s="83"/>
      <c r="P99" s="83"/>
      <c r="Q99" s="83"/>
      <c r="R99" s="83"/>
      <c r="S99" s="83"/>
      <c r="T99" s="84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16" t="s">
        <v>130</v>
      </c>
      <c r="AU99" s="16" t="s">
        <v>80</v>
      </c>
    </row>
    <row r="100" s="2" customFormat="1" ht="16.5" customHeight="1">
      <c r="A100" s="37"/>
      <c r="B100" s="38"/>
      <c r="C100" s="203" t="s">
        <v>137</v>
      </c>
      <c r="D100" s="203" t="s">
        <v>122</v>
      </c>
      <c r="E100" s="204" t="s">
        <v>138</v>
      </c>
      <c r="F100" s="205" t="s">
        <v>139</v>
      </c>
      <c r="G100" s="206" t="s">
        <v>125</v>
      </c>
      <c r="H100" s="207">
        <v>100</v>
      </c>
      <c r="I100" s="208"/>
      <c r="J100" s="209">
        <f>ROUND(I100*H100,2)</f>
        <v>0</v>
      </c>
      <c r="K100" s="205" t="s">
        <v>19</v>
      </c>
      <c r="L100" s="210"/>
      <c r="M100" s="211" t="s">
        <v>19</v>
      </c>
      <c r="N100" s="212" t="s">
        <v>41</v>
      </c>
      <c r="O100" s="83"/>
      <c r="P100" s="213">
        <f>O100*H100</f>
        <v>0</v>
      </c>
      <c r="Q100" s="213">
        <v>0</v>
      </c>
      <c r="R100" s="213">
        <f>Q100*H100</f>
        <v>0</v>
      </c>
      <c r="S100" s="213">
        <v>0</v>
      </c>
      <c r="T100" s="214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215" t="s">
        <v>126</v>
      </c>
      <c r="AT100" s="215" t="s">
        <v>122</v>
      </c>
      <c r="AU100" s="215" t="s">
        <v>80</v>
      </c>
      <c r="AY100" s="16" t="s">
        <v>119</v>
      </c>
      <c r="BE100" s="216">
        <f>IF(N100="základní",J100,0)</f>
        <v>0</v>
      </c>
      <c r="BF100" s="216">
        <f>IF(N100="snížená",J100,0)</f>
        <v>0</v>
      </c>
      <c r="BG100" s="216">
        <f>IF(N100="zákl. přenesená",J100,0)</f>
        <v>0</v>
      </c>
      <c r="BH100" s="216">
        <f>IF(N100="sníž. přenesená",J100,0)</f>
        <v>0</v>
      </c>
      <c r="BI100" s="216">
        <f>IF(N100="nulová",J100,0)</f>
        <v>0</v>
      </c>
      <c r="BJ100" s="16" t="s">
        <v>78</v>
      </c>
      <c r="BK100" s="216">
        <f>ROUND(I100*H100,2)</f>
        <v>0</v>
      </c>
      <c r="BL100" s="16" t="s">
        <v>127</v>
      </c>
      <c r="BM100" s="215" t="s">
        <v>140</v>
      </c>
    </row>
    <row r="101" s="2" customFormat="1">
      <c r="A101" s="37"/>
      <c r="B101" s="38"/>
      <c r="C101" s="39"/>
      <c r="D101" s="217" t="s">
        <v>129</v>
      </c>
      <c r="E101" s="39"/>
      <c r="F101" s="218" t="s">
        <v>139</v>
      </c>
      <c r="G101" s="39"/>
      <c r="H101" s="39"/>
      <c r="I101" s="219"/>
      <c r="J101" s="39"/>
      <c r="K101" s="39"/>
      <c r="L101" s="43"/>
      <c r="M101" s="220"/>
      <c r="N101" s="221"/>
      <c r="O101" s="83"/>
      <c r="P101" s="83"/>
      <c r="Q101" s="83"/>
      <c r="R101" s="83"/>
      <c r="S101" s="83"/>
      <c r="T101" s="84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16" t="s">
        <v>129</v>
      </c>
      <c r="AU101" s="16" t="s">
        <v>80</v>
      </c>
    </row>
    <row r="102" s="2" customFormat="1">
      <c r="A102" s="37"/>
      <c r="B102" s="38"/>
      <c r="C102" s="39"/>
      <c r="D102" s="217" t="s">
        <v>130</v>
      </c>
      <c r="E102" s="39"/>
      <c r="F102" s="222" t="s">
        <v>141</v>
      </c>
      <c r="G102" s="39"/>
      <c r="H102" s="39"/>
      <c r="I102" s="219"/>
      <c r="J102" s="39"/>
      <c r="K102" s="39"/>
      <c r="L102" s="43"/>
      <c r="M102" s="220"/>
      <c r="N102" s="221"/>
      <c r="O102" s="83"/>
      <c r="P102" s="83"/>
      <c r="Q102" s="83"/>
      <c r="R102" s="83"/>
      <c r="S102" s="83"/>
      <c r="T102" s="84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16" t="s">
        <v>130</v>
      </c>
      <c r="AU102" s="16" t="s">
        <v>80</v>
      </c>
    </row>
    <row r="103" s="2" customFormat="1" ht="16.5" customHeight="1">
      <c r="A103" s="37"/>
      <c r="B103" s="38"/>
      <c r="C103" s="223" t="s">
        <v>127</v>
      </c>
      <c r="D103" s="223" t="s">
        <v>132</v>
      </c>
      <c r="E103" s="224" t="s">
        <v>142</v>
      </c>
      <c r="F103" s="225" t="s">
        <v>143</v>
      </c>
      <c r="G103" s="226" t="s">
        <v>125</v>
      </c>
      <c r="H103" s="227">
        <v>100</v>
      </c>
      <c r="I103" s="228"/>
      <c r="J103" s="229">
        <f>ROUND(I103*H103,2)</f>
        <v>0</v>
      </c>
      <c r="K103" s="225" t="s">
        <v>19</v>
      </c>
      <c r="L103" s="43"/>
      <c r="M103" s="230" t="s">
        <v>19</v>
      </c>
      <c r="N103" s="231" t="s">
        <v>41</v>
      </c>
      <c r="O103" s="83"/>
      <c r="P103" s="213">
        <f>O103*H103</f>
        <v>0</v>
      </c>
      <c r="Q103" s="213">
        <v>0</v>
      </c>
      <c r="R103" s="213">
        <f>Q103*H103</f>
        <v>0</v>
      </c>
      <c r="S103" s="213">
        <v>0</v>
      </c>
      <c r="T103" s="214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215" t="s">
        <v>127</v>
      </c>
      <c r="AT103" s="215" t="s">
        <v>132</v>
      </c>
      <c r="AU103" s="215" t="s">
        <v>80</v>
      </c>
      <c r="AY103" s="16" t="s">
        <v>119</v>
      </c>
      <c r="BE103" s="216">
        <f>IF(N103="základní",J103,0)</f>
        <v>0</v>
      </c>
      <c r="BF103" s="216">
        <f>IF(N103="snížená",J103,0)</f>
        <v>0</v>
      </c>
      <c r="BG103" s="216">
        <f>IF(N103="zákl. přenesená",J103,0)</f>
        <v>0</v>
      </c>
      <c r="BH103" s="216">
        <f>IF(N103="sníž. přenesená",J103,0)</f>
        <v>0</v>
      </c>
      <c r="BI103" s="216">
        <f>IF(N103="nulová",J103,0)</f>
        <v>0</v>
      </c>
      <c r="BJ103" s="16" t="s">
        <v>78</v>
      </c>
      <c r="BK103" s="216">
        <f>ROUND(I103*H103,2)</f>
        <v>0</v>
      </c>
      <c r="BL103" s="16" t="s">
        <v>127</v>
      </c>
      <c r="BM103" s="215" t="s">
        <v>144</v>
      </c>
    </row>
    <row r="104" s="2" customFormat="1">
      <c r="A104" s="37"/>
      <c r="B104" s="38"/>
      <c r="C104" s="39"/>
      <c r="D104" s="217" t="s">
        <v>129</v>
      </c>
      <c r="E104" s="39"/>
      <c r="F104" s="218" t="s">
        <v>143</v>
      </c>
      <c r="G104" s="39"/>
      <c r="H104" s="39"/>
      <c r="I104" s="219"/>
      <c r="J104" s="39"/>
      <c r="K104" s="39"/>
      <c r="L104" s="43"/>
      <c r="M104" s="220"/>
      <c r="N104" s="221"/>
      <c r="O104" s="83"/>
      <c r="P104" s="83"/>
      <c r="Q104" s="83"/>
      <c r="R104" s="83"/>
      <c r="S104" s="83"/>
      <c r="T104" s="84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T104" s="16" t="s">
        <v>129</v>
      </c>
      <c r="AU104" s="16" t="s">
        <v>80</v>
      </c>
    </row>
    <row r="105" s="2" customFormat="1">
      <c r="A105" s="37"/>
      <c r="B105" s="38"/>
      <c r="C105" s="39"/>
      <c r="D105" s="217" t="s">
        <v>130</v>
      </c>
      <c r="E105" s="39"/>
      <c r="F105" s="222" t="s">
        <v>145</v>
      </c>
      <c r="G105" s="39"/>
      <c r="H105" s="39"/>
      <c r="I105" s="219"/>
      <c r="J105" s="39"/>
      <c r="K105" s="39"/>
      <c r="L105" s="43"/>
      <c r="M105" s="220"/>
      <c r="N105" s="221"/>
      <c r="O105" s="83"/>
      <c r="P105" s="83"/>
      <c r="Q105" s="83"/>
      <c r="R105" s="83"/>
      <c r="S105" s="83"/>
      <c r="T105" s="84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T105" s="16" t="s">
        <v>130</v>
      </c>
      <c r="AU105" s="16" t="s">
        <v>80</v>
      </c>
    </row>
    <row r="106" s="2" customFormat="1" ht="16.5" customHeight="1">
      <c r="A106" s="37"/>
      <c r="B106" s="38"/>
      <c r="C106" s="203" t="s">
        <v>146</v>
      </c>
      <c r="D106" s="203" t="s">
        <v>122</v>
      </c>
      <c r="E106" s="204" t="s">
        <v>147</v>
      </c>
      <c r="F106" s="205" t="s">
        <v>148</v>
      </c>
      <c r="G106" s="206" t="s">
        <v>125</v>
      </c>
      <c r="H106" s="207">
        <v>1</v>
      </c>
      <c r="I106" s="208"/>
      <c r="J106" s="209">
        <f>ROUND(I106*H106,2)</f>
        <v>0</v>
      </c>
      <c r="K106" s="205" t="s">
        <v>19</v>
      </c>
      <c r="L106" s="210"/>
      <c r="M106" s="211" t="s">
        <v>19</v>
      </c>
      <c r="N106" s="212" t="s">
        <v>41</v>
      </c>
      <c r="O106" s="83"/>
      <c r="P106" s="213">
        <f>O106*H106</f>
        <v>0</v>
      </c>
      <c r="Q106" s="213">
        <v>0</v>
      </c>
      <c r="R106" s="213">
        <f>Q106*H106</f>
        <v>0</v>
      </c>
      <c r="S106" s="213">
        <v>0</v>
      </c>
      <c r="T106" s="214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215" t="s">
        <v>126</v>
      </c>
      <c r="AT106" s="215" t="s">
        <v>122</v>
      </c>
      <c r="AU106" s="215" t="s">
        <v>80</v>
      </c>
      <c r="AY106" s="16" t="s">
        <v>119</v>
      </c>
      <c r="BE106" s="216">
        <f>IF(N106="základní",J106,0)</f>
        <v>0</v>
      </c>
      <c r="BF106" s="216">
        <f>IF(N106="snížená",J106,0)</f>
        <v>0</v>
      </c>
      <c r="BG106" s="216">
        <f>IF(N106="zákl. přenesená",J106,0)</f>
        <v>0</v>
      </c>
      <c r="BH106" s="216">
        <f>IF(N106="sníž. přenesená",J106,0)</f>
        <v>0</v>
      </c>
      <c r="BI106" s="216">
        <f>IF(N106="nulová",J106,0)</f>
        <v>0</v>
      </c>
      <c r="BJ106" s="16" t="s">
        <v>78</v>
      </c>
      <c r="BK106" s="216">
        <f>ROUND(I106*H106,2)</f>
        <v>0</v>
      </c>
      <c r="BL106" s="16" t="s">
        <v>127</v>
      </c>
      <c r="BM106" s="215" t="s">
        <v>149</v>
      </c>
    </row>
    <row r="107" s="2" customFormat="1">
      <c r="A107" s="37"/>
      <c r="B107" s="38"/>
      <c r="C107" s="39"/>
      <c r="D107" s="217" t="s">
        <v>129</v>
      </c>
      <c r="E107" s="39"/>
      <c r="F107" s="218" t="s">
        <v>148</v>
      </c>
      <c r="G107" s="39"/>
      <c r="H107" s="39"/>
      <c r="I107" s="219"/>
      <c r="J107" s="39"/>
      <c r="K107" s="39"/>
      <c r="L107" s="43"/>
      <c r="M107" s="220"/>
      <c r="N107" s="221"/>
      <c r="O107" s="83"/>
      <c r="P107" s="83"/>
      <c r="Q107" s="83"/>
      <c r="R107" s="83"/>
      <c r="S107" s="83"/>
      <c r="T107" s="84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16" t="s">
        <v>129</v>
      </c>
      <c r="AU107" s="16" t="s">
        <v>80</v>
      </c>
    </row>
    <row r="108" s="2" customFormat="1">
      <c r="A108" s="37"/>
      <c r="B108" s="38"/>
      <c r="C108" s="39"/>
      <c r="D108" s="217" t="s">
        <v>130</v>
      </c>
      <c r="E108" s="39"/>
      <c r="F108" s="222" t="s">
        <v>150</v>
      </c>
      <c r="G108" s="39"/>
      <c r="H108" s="39"/>
      <c r="I108" s="219"/>
      <c r="J108" s="39"/>
      <c r="K108" s="39"/>
      <c r="L108" s="43"/>
      <c r="M108" s="220"/>
      <c r="N108" s="221"/>
      <c r="O108" s="83"/>
      <c r="P108" s="83"/>
      <c r="Q108" s="83"/>
      <c r="R108" s="83"/>
      <c r="S108" s="83"/>
      <c r="T108" s="84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16" t="s">
        <v>130</v>
      </c>
      <c r="AU108" s="16" t="s">
        <v>80</v>
      </c>
    </row>
    <row r="109" s="2" customFormat="1" ht="16.5" customHeight="1">
      <c r="A109" s="37"/>
      <c r="B109" s="38"/>
      <c r="C109" s="223" t="s">
        <v>151</v>
      </c>
      <c r="D109" s="223" t="s">
        <v>132</v>
      </c>
      <c r="E109" s="224" t="s">
        <v>152</v>
      </c>
      <c r="F109" s="225" t="s">
        <v>153</v>
      </c>
      <c r="G109" s="226" t="s">
        <v>125</v>
      </c>
      <c r="H109" s="227">
        <v>1</v>
      </c>
      <c r="I109" s="228"/>
      <c r="J109" s="229">
        <f>ROUND(I109*H109,2)</f>
        <v>0</v>
      </c>
      <c r="K109" s="225" t="s">
        <v>19</v>
      </c>
      <c r="L109" s="43"/>
      <c r="M109" s="230" t="s">
        <v>19</v>
      </c>
      <c r="N109" s="231" t="s">
        <v>41</v>
      </c>
      <c r="O109" s="83"/>
      <c r="P109" s="213">
        <f>O109*H109</f>
        <v>0</v>
      </c>
      <c r="Q109" s="213">
        <v>0</v>
      </c>
      <c r="R109" s="213">
        <f>Q109*H109</f>
        <v>0</v>
      </c>
      <c r="S109" s="213">
        <v>0</v>
      </c>
      <c r="T109" s="214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215" t="s">
        <v>127</v>
      </c>
      <c r="AT109" s="215" t="s">
        <v>132</v>
      </c>
      <c r="AU109" s="215" t="s">
        <v>80</v>
      </c>
      <c r="AY109" s="16" t="s">
        <v>119</v>
      </c>
      <c r="BE109" s="216">
        <f>IF(N109="základní",J109,0)</f>
        <v>0</v>
      </c>
      <c r="BF109" s="216">
        <f>IF(N109="snížená",J109,0)</f>
        <v>0</v>
      </c>
      <c r="BG109" s="216">
        <f>IF(N109="zákl. přenesená",J109,0)</f>
        <v>0</v>
      </c>
      <c r="BH109" s="216">
        <f>IF(N109="sníž. přenesená",J109,0)</f>
        <v>0</v>
      </c>
      <c r="BI109" s="216">
        <f>IF(N109="nulová",J109,0)</f>
        <v>0</v>
      </c>
      <c r="BJ109" s="16" t="s">
        <v>78</v>
      </c>
      <c r="BK109" s="216">
        <f>ROUND(I109*H109,2)</f>
        <v>0</v>
      </c>
      <c r="BL109" s="16" t="s">
        <v>127</v>
      </c>
      <c r="BM109" s="215" t="s">
        <v>154</v>
      </c>
    </row>
    <row r="110" s="2" customFormat="1">
      <c r="A110" s="37"/>
      <c r="B110" s="38"/>
      <c r="C110" s="39"/>
      <c r="D110" s="217" t="s">
        <v>129</v>
      </c>
      <c r="E110" s="39"/>
      <c r="F110" s="218" t="s">
        <v>153</v>
      </c>
      <c r="G110" s="39"/>
      <c r="H110" s="39"/>
      <c r="I110" s="219"/>
      <c r="J110" s="39"/>
      <c r="K110" s="39"/>
      <c r="L110" s="43"/>
      <c r="M110" s="220"/>
      <c r="N110" s="221"/>
      <c r="O110" s="83"/>
      <c r="P110" s="83"/>
      <c r="Q110" s="83"/>
      <c r="R110" s="83"/>
      <c r="S110" s="83"/>
      <c r="T110" s="84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16" t="s">
        <v>129</v>
      </c>
      <c r="AU110" s="16" t="s">
        <v>80</v>
      </c>
    </row>
    <row r="111" s="2" customFormat="1">
      <c r="A111" s="37"/>
      <c r="B111" s="38"/>
      <c r="C111" s="39"/>
      <c r="D111" s="217" t="s">
        <v>130</v>
      </c>
      <c r="E111" s="39"/>
      <c r="F111" s="222" t="s">
        <v>155</v>
      </c>
      <c r="G111" s="39"/>
      <c r="H111" s="39"/>
      <c r="I111" s="219"/>
      <c r="J111" s="39"/>
      <c r="K111" s="39"/>
      <c r="L111" s="43"/>
      <c r="M111" s="220"/>
      <c r="N111" s="221"/>
      <c r="O111" s="83"/>
      <c r="P111" s="83"/>
      <c r="Q111" s="83"/>
      <c r="R111" s="83"/>
      <c r="S111" s="83"/>
      <c r="T111" s="84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16" t="s">
        <v>130</v>
      </c>
      <c r="AU111" s="16" t="s">
        <v>80</v>
      </c>
    </row>
    <row r="112" s="12" customFormat="1" ht="22.8" customHeight="1">
      <c r="A112" s="12"/>
      <c r="B112" s="187"/>
      <c r="C112" s="188"/>
      <c r="D112" s="189" t="s">
        <v>69</v>
      </c>
      <c r="E112" s="201" t="s">
        <v>156</v>
      </c>
      <c r="F112" s="201" t="s">
        <v>157</v>
      </c>
      <c r="G112" s="188"/>
      <c r="H112" s="188"/>
      <c r="I112" s="191"/>
      <c r="J112" s="202">
        <f>BK112</f>
        <v>0</v>
      </c>
      <c r="K112" s="188"/>
      <c r="L112" s="193"/>
      <c r="M112" s="194"/>
      <c r="N112" s="195"/>
      <c r="O112" s="195"/>
      <c r="P112" s="196">
        <f>SUM(P113:P118)</f>
        <v>0</v>
      </c>
      <c r="Q112" s="195"/>
      <c r="R112" s="196">
        <f>SUM(R113:R118)</f>
        <v>0</v>
      </c>
      <c r="S112" s="195"/>
      <c r="T112" s="197">
        <f>SUM(T113:T118)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198" t="s">
        <v>78</v>
      </c>
      <c r="AT112" s="199" t="s">
        <v>69</v>
      </c>
      <c r="AU112" s="199" t="s">
        <v>78</v>
      </c>
      <c r="AY112" s="198" t="s">
        <v>119</v>
      </c>
      <c r="BK112" s="200">
        <f>SUM(BK113:BK118)</f>
        <v>0</v>
      </c>
    </row>
    <row r="113" s="2" customFormat="1" ht="24.15" customHeight="1">
      <c r="A113" s="37"/>
      <c r="B113" s="38"/>
      <c r="C113" s="203" t="s">
        <v>158</v>
      </c>
      <c r="D113" s="203" t="s">
        <v>122</v>
      </c>
      <c r="E113" s="204" t="s">
        <v>159</v>
      </c>
      <c r="F113" s="205" t="s">
        <v>160</v>
      </c>
      <c r="G113" s="206" t="s">
        <v>125</v>
      </c>
      <c r="H113" s="207">
        <v>199</v>
      </c>
      <c r="I113" s="208"/>
      <c r="J113" s="209">
        <f>ROUND(I113*H113,2)</f>
        <v>0</v>
      </c>
      <c r="K113" s="205" t="s">
        <v>19</v>
      </c>
      <c r="L113" s="210"/>
      <c r="M113" s="211" t="s">
        <v>19</v>
      </c>
      <c r="N113" s="212" t="s">
        <v>41</v>
      </c>
      <c r="O113" s="83"/>
      <c r="P113" s="213">
        <f>O113*H113</f>
        <v>0</v>
      </c>
      <c r="Q113" s="213">
        <v>0</v>
      </c>
      <c r="R113" s="213">
        <f>Q113*H113</f>
        <v>0</v>
      </c>
      <c r="S113" s="213">
        <v>0</v>
      </c>
      <c r="T113" s="214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215" t="s">
        <v>126</v>
      </c>
      <c r="AT113" s="215" t="s">
        <v>122</v>
      </c>
      <c r="AU113" s="215" t="s">
        <v>80</v>
      </c>
      <c r="AY113" s="16" t="s">
        <v>119</v>
      </c>
      <c r="BE113" s="216">
        <f>IF(N113="základní",J113,0)</f>
        <v>0</v>
      </c>
      <c r="BF113" s="216">
        <f>IF(N113="snížená",J113,0)</f>
        <v>0</v>
      </c>
      <c r="BG113" s="216">
        <f>IF(N113="zákl. přenesená",J113,0)</f>
        <v>0</v>
      </c>
      <c r="BH113" s="216">
        <f>IF(N113="sníž. přenesená",J113,0)</f>
        <v>0</v>
      </c>
      <c r="BI113" s="216">
        <f>IF(N113="nulová",J113,0)</f>
        <v>0</v>
      </c>
      <c r="BJ113" s="16" t="s">
        <v>78</v>
      </c>
      <c r="BK113" s="216">
        <f>ROUND(I113*H113,2)</f>
        <v>0</v>
      </c>
      <c r="BL113" s="16" t="s">
        <v>127</v>
      </c>
      <c r="BM113" s="215" t="s">
        <v>161</v>
      </c>
    </row>
    <row r="114" s="2" customFormat="1">
      <c r="A114" s="37"/>
      <c r="B114" s="38"/>
      <c r="C114" s="39"/>
      <c r="D114" s="217" t="s">
        <v>129</v>
      </c>
      <c r="E114" s="39"/>
      <c r="F114" s="218" t="s">
        <v>160</v>
      </c>
      <c r="G114" s="39"/>
      <c r="H114" s="39"/>
      <c r="I114" s="219"/>
      <c r="J114" s="39"/>
      <c r="K114" s="39"/>
      <c r="L114" s="43"/>
      <c r="M114" s="220"/>
      <c r="N114" s="221"/>
      <c r="O114" s="83"/>
      <c r="P114" s="83"/>
      <c r="Q114" s="83"/>
      <c r="R114" s="83"/>
      <c r="S114" s="83"/>
      <c r="T114" s="84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T114" s="16" t="s">
        <v>129</v>
      </c>
      <c r="AU114" s="16" t="s">
        <v>80</v>
      </c>
    </row>
    <row r="115" s="2" customFormat="1">
      <c r="A115" s="37"/>
      <c r="B115" s="38"/>
      <c r="C115" s="39"/>
      <c r="D115" s="217" t="s">
        <v>130</v>
      </c>
      <c r="E115" s="39"/>
      <c r="F115" s="222" t="s">
        <v>162</v>
      </c>
      <c r="G115" s="39"/>
      <c r="H115" s="39"/>
      <c r="I115" s="219"/>
      <c r="J115" s="39"/>
      <c r="K115" s="39"/>
      <c r="L115" s="43"/>
      <c r="M115" s="220"/>
      <c r="N115" s="221"/>
      <c r="O115" s="83"/>
      <c r="P115" s="83"/>
      <c r="Q115" s="83"/>
      <c r="R115" s="83"/>
      <c r="S115" s="83"/>
      <c r="T115" s="84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T115" s="16" t="s">
        <v>130</v>
      </c>
      <c r="AU115" s="16" t="s">
        <v>80</v>
      </c>
    </row>
    <row r="116" s="2" customFormat="1" ht="24.15" customHeight="1">
      <c r="A116" s="37"/>
      <c r="B116" s="38"/>
      <c r="C116" s="223" t="s">
        <v>126</v>
      </c>
      <c r="D116" s="223" t="s">
        <v>132</v>
      </c>
      <c r="E116" s="224" t="s">
        <v>163</v>
      </c>
      <c r="F116" s="225" t="s">
        <v>164</v>
      </c>
      <c r="G116" s="226" t="s">
        <v>125</v>
      </c>
      <c r="H116" s="227">
        <v>199</v>
      </c>
      <c r="I116" s="228"/>
      <c r="J116" s="229">
        <f>ROUND(I116*H116,2)</f>
        <v>0</v>
      </c>
      <c r="K116" s="225" t="s">
        <v>19</v>
      </c>
      <c r="L116" s="43"/>
      <c r="M116" s="230" t="s">
        <v>19</v>
      </c>
      <c r="N116" s="231" t="s">
        <v>41</v>
      </c>
      <c r="O116" s="83"/>
      <c r="P116" s="213">
        <f>O116*H116</f>
        <v>0</v>
      </c>
      <c r="Q116" s="213">
        <v>0</v>
      </c>
      <c r="R116" s="213">
        <f>Q116*H116</f>
        <v>0</v>
      </c>
      <c r="S116" s="213">
        <v>0</v>
      </c>
      <c r="T116" s="214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215" t="s">
        <v>127</v>
      </c>
      <c r="AT116" s="215" t="s">
        <v>132</v>
      </c>
      <c r="AU116" s="215" t="s">
        <v>80</v>
      </c>
      <c r="AY116" s="16" t="s">
        <v>119</v>
      </c>
      <c r="BE116" s="216">
        <f>IF(N116="základní",J116,0)</f>
        <v>0</v>
      </c>
      <c r="BF116" s="216">
        <f>IF(N116="snížená",J116,0)</f>
        <v>0</v>
      </c>
      <c r="BG116" s="216">
        <f>IF(N116="zákl. přenesená",J116,0)</f>
        <v>0</v>
      </c>
      <c r="BH116" s="216">
        <f>IF(N116="sníž. přenesená",J116,0)</f>
        <v>0</v>
      </c>
      <c r="BI116" s="216">
        <f>IF(N116="nulová",J116,0)</f>
        <v>0</v>
      </c>
      <c r="BJ116" s="16" t="s">
        <v>78</v>
      </c>
      <c r="BK116" s="216">
        <f>ROUND(I116*H116,2)</f>
        <v>0</v>
      </c>
      <c r="BL116" s="16" t="s">
        <v>127</v>
      </c>
      <c r="BM116" s="215" t="s">
        <v>165</v>
      </c>
    </row>
    <row r="117" s="2" customFormat="1">
      <c r="A117" s="37"/>
      <c r="B117" s="38"/>
      <c r="C117" s="39"/>
      <c r="D117" s="217" t="s">
        <v>129</v>
      </c>
      <c r="E117" s="39"/>
      <c r="F117" s="218" t="s">
        <v>164</v>
      </c>
      <c r="G117" s="39"/>
      <c r="H117" s="39"/>
      <c r="I117" s="219"/>
      <c r="J117" s="39"/>
      <c r="K117" s="39"/>
      <c r="L117" s="43"/>
      <c r="M117" s="220"/>
      <c r="N117" s="221"/>
      <c r="O117" s="83"/>
      <c r="P117" s="83"/>
      <c r="Q117" s="83"/>
      <c r="R117" s="83"/>
      <c r="S117" s="83"/>
      <c r="T117" s="84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16" t="s">
        <v>129</v>
      </c>
      <c r="AU117" s="16" t="s">
        <v>80</v>
      </c>
    </row>
    <row r="118" s="2" customFormat="1">
      <c r="A118" s="37"/>
      <c r="B118" s="38"/>
      <c r="C118" s="39"/>
      <c r="D118" s="217" t="s">
        <v>130</v>
      </c>
      <c r="E118" s="39"/>
      <c r="F118" s="222" t="s">
        <v>166</v>
      </c>
      <c r="G118" s="39"/>
      <c r="H118" s="39"/>
      <c r="I118" s="219"/>
      <c r="J118" s="39"/>
      <c r="K118" s="39"/>
      <c r="L118" s="43"/>
      <c r="M118" s="220"/>
      <c r="N118" s="221"/>
      <c r="O118" s="83"/>
      <c r="P118" s="83"/>
      <c r="Q118" s="83"/>
      <c r="R118" s="83"/>
      <c r="S118" s="83"/>
      <c r="T118" s="84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6" t="s">
        <v>130</v>
      </c>
      <c r="AU118" s="16" t="s">
        <v>80</v>
      </c>
    </row>
    <row r="119" s="12" customFormat="1" ht="22.8" customHeight="1">
      <c r="A119" s="12"/>
      <c r="B119" s="187"/>
      <c r="C119" s="188"/>
      <c r="D119" s="189" t="s">
        <v>69</v>
      </c>
      <c r="E119" s="201" t="s">
        <v>167</v>
      </c>
      <c r="F119" s="201" t="s">
        <v>168</v>
      </c>
      <c r="G119" s="188"/>
      <c r="H119" s="188"/>
      <c r="I119" s="191"/>
      <c r="J119" s="202">
        <f>BK119</f>
        <v>0</v>
      </c>
      <c r="K119" s="188"/>
      <c r="L119" s="193"/>
      <c r="M119" s="194"/>
      <c r="N119" s="195"/>
      <c r="O119" s="195"/>
      <c r="P119" s="196">
        <f>SUM(P120:P134)</f>
        <v>0</v>
      </c>
      <c r="Q119" s="195"/>
      <c r="R119" s="196">
        <f>SUM(R120:R134)</f>
        <v>0</v>
      </c>
      <c r="S119" s="195"/>
      <c r="T119" s="197">
        <f>SUM(T120:T134)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98" t="s">
        <v>78</v>
      </c>
      <c r="AT119" s="199" t="s">
        <v>69</v>
      </c>
      <c r="AU119" s="199" t="s">
        <v>78</v>
      </c>
      <c r="AY119" s="198" t="s">
        <v>119</v>
      </c>
      <c r="BK119" s="200">
        <f>SUM(BK120:BK134)</f>
        <v>0</v>
      </c>
    </row>
    <row r="120" s="2" customFormat="1" ht="16.5" customHeight="1">
      <c r="A120" s="37"/>
      <c r="B120" s="38"/>
      <c r="C120" s="203" t="s">
        <v>169</v>
      </c>
      <c r="D120" s="203" t="s">
        <v>122</v>
      </c>
      <c r="E120" s="204" t="s">
        <v>170</v>
      </c>
      <c r="F120" s="205" t="s">
        <v>171</v>
      </c>
      <c r="G120" s="206" t="s">
        <v>172</v>
      </c>
      <c r="H120" s="207">
        <v>36</v>
      </c>
      <c r="I120" s="208"/>
      <c r="J120" s="209">
        <f>ROUND(I120*H120,2)</f>
        <v>0</v>
      </c>
      <c r="K120" s="205" t="s">
        <v>19</v>
      </c>
      <c r="L120" s="210"/>
      <c r="M120" s="211" t="s">
        <v>19</v>
      </c>
      <c r="N120" s="212" t="s">
        <v>41</v>
      </c>
      <c r="O120" s="83"/>
      <c r="P120" s="213">
        <f>O120*H120</f>
        <v>0</v>
      </c>
      <c r="Q120" s="213">
        <v>0</v>
      </c>
      <c r="R120" s="213">
        <f>Q120*H120</f>
        <v>0</v>
      </c>
      <c r="S120" s="213">
        <v>0</v>
      </c>
      <c r="T120" s="214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215" t="s">
        <v>126</v>
      </c>
      <c r="AT120" s="215" t="s">
        <v>122</v>
      </c>
      <c r="AU120" s="215" t="s">
        <v>80</v>
      </c>
      <c r="AY120" s="16" t="s">
        <v>119</v>
      </c>
      <c r="BE120" s="216">
        <f>IF(N120="základní",J120,0)</f>
        <v>0</v>
      </c>
      <c r="BF120" s="216">
        <f>IF(N120="snížená",J120,0)</f>
        <v>0</v>
      </c>
      <c r="BG120" s="216">
        <f>IF(N120="zákl. přenesená",J120,0)</f>
        <v>0</v>
      </c>
      <c r="BH120" s="216">
        <f>IF(N120="sníž. přenesená",J120,0)</f>
        <v>0</v>
      </c>
      <c r="BI120" s="216">
        <f>IF(N120="nulová",J120,0)</f>
        <v>0</v>
      </c>
      <c r="BJ120" s="16" t="s">
        <v>78</v>
      </c>
      <c r="BK120" s="216">
        <f>ROUND(I120*H120,2)</f>
        <v>0</v>
      </c>
      <c r="BL120" s="16" t="s">
        <v>127</v>
      </c>
      <c r="BM120" s="215" t="s">
        <v>173</v>
      </c>
    </row>
    <row r="121" s="2" customFormat="1">
      <c r="A121" s="37"/>
      <c r="B121" s="38"/>
      <c r="C121" s="39"/>
      <c r="D121" s="217" t="s">
        <v>129</v>
      </c>
      <c r="E121" s="39"/>
      <c r="F121" s="218" t="s">
        <v>171</v>
      </c>
      <c r="G121" s="39"/>
      <c r="H121" s="39"/>
      <c r="I121" s="219"/>
      <c r="J121" s="39"/>
      <c r="K121" s="39"/>
      <c r="L121" s="43"/>
      <c r="M121" s="220"/>
      <c r="N121" s="221"/>
      <c r="O121" s="83"/>
      <c r="P121" s="83"/>
      <c r="Q121" s="83"/>
      <c r="R121" s="83"/>
      <c r="S121" s="83"/>
      <c r="T121" s="84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129</v>
      </c>
      <c r="AU121" s="16" t="s">
        <v>80</v>
      </c>
    </row>
    <row r="122" s="2" customFormat="1">
      <c r="A122" s="37"/>
      <c r="B122" s="38"/>
      <c r="C122" s="39"/>
      <c r="D122" s="217" t="s">
        <v>130</v>
      </c>
      <c r="E122" s="39"/>
      <c r="F122" s="222" t="s">
        <v>174</v>
      </c>
      <c r="G122" s="39"/>
      <c r="H122" s="39"/>
      <c r="I122" s="219"/>
      <c r="J122" s="39"/>
      <c r="K122" s="39"/>
      <c r="L122" s="43"/>
      <c r="M122" s="220"/>
      <c r="N122" s="221"/>
      <c r="O122" s="83"/>
      <c r="P122" s="83"/>
      <c r="Q122" s="83"/>
      <c r="R122" s="83"/>
      <c r="S122" s="83"/>
      <c r="T122" s="84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130</v>
      </c>
      <c r="AU122" s="16" t="s">
        <v>80</v>
      </c>
    </row>
    <row r="123" s="2" customFormat="1" ht="16.5" customHeight="1">
      <c r="A123" s="37"/>
      <c r="B123" s="38"/>
      <c r="C123" s="223" t="s">
        <v>175</v>
      </c>
      <c r="D123" s="223" t="s">
        <v>132</v>
      </c>
      <c r="E123" s="224" t="s">
        <v>176</v>
      </c>
      <c r="F123" s="225" t="s">
        <v>177</v>
      </c>
      <c r="G123" s="226" t="s">
        <v>172</v>
      </c>
      <c r="H123" s="227">
        <v>36</v>
      </c>
      <c r="I123" s="228"/>
      <c r="J123" s="229">
        <f>ROUND(I123*H123,2)</f>
        <v>0</v>
      </c>
      <c r="K123" s="225" t="s">
        <v>19</v>
      </c>
      <c r="L123" s="43"/>
      <c r="M123" s="230" t="s">
        <v>19</v>
      </c>
      <c r="N123" s="231" t="s">
        <v>41</v>
      </c>
      <c r="O123" s="83"/>
      <c r="P123" s="213">
        <f>O123*H123</f>
        <v>0</v>
      </c>
      <c r="Q123" s="213">
        <v>0</v>
      </c>
      <c r="R123" s="213">
        <f>Q123*H123</f>
        <v>0</v>
      </c>
      <c r="S123" s="213">
        <v>0</v>
      </c>
      <c r="T123" s="214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15" t="s">
        <v>127</v>
      </c>
      <c r="AT123" s="215" t="s">
        <v>132</v>
      </c>
      <c r="AU123" s="215" t="s">
        <v>80</v>
      </c>
      <c r="AY123" s="16" t="s">
        <v>119</v>
      </c>
      <c r="BE123" s="216">
        <f>IF(N123="základní",J123,0)</f>
        <v>0</v>
      </c>
      <c r="BF123" s="216">
        <f>IF(N123="snížená",J123,0)</f>
        <v>0</v>
      </c>
      <c r="BG123" s="216">
        <f>IF(N123="zákl. přenesená",J123,0)</f>
        <v>0</v>
      </c>
      <c r="BH123" s="216">
        <f>IF(N123="sníž. přenesená",J123,0)</f>
        <v>0</v>
      </c>
      <c r="BI123" s="216">
        <f>IF(N123="nulová",J123,0)</f>
        <v>0</v>
      </c>
      <c r="BJ123" s="16" t="s">
        <v>78</v>
      </c>
      <c r="BK123" s="216">
        <f>ROUND(I123*H123,2)</f>
        <v>0</v>
      </c>
      <c r="BL123" s="16" t="s">
        <v>127</v>
      </c>
      <c r="BM123" s="215" t="s">
        <v>178</v>
      </c>
    </row>
    <row r="124" s="2" customFormat="1">
      <c r="A124" s="37"/>
      <c r="B124" s="38"/>
      <c r="C124" s="39"/>
      <c r="D124" s="217" t="s">
        <v>129</v>
      </c>
      <c r="E124" s="39"/>
      <c r="F124" s="218" t="s">
        <v>177</v>
      </c>
      <c r="G124" s="39"/>
      <c r="H124" s="39"/>
      <c r="I124" s="219"/>
      <c r="J124" s="39"/>
      <c r="K124" s="39"/>
      <c r="L124" s="43"/>
      <c r="M124" s="220"/>
      <c r="N124" s="221"/>
      <c r="O124" s="83"/>
      <c r="P124" s="83"/>
      <c r="Q124" s="83"/>
      <c r="R124" s="83"/>
      <c r="S124" s="83"/>
      <c r="T124" s="84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129</v>
      </c>
      <c r="AU124" s="16" t="s">
        <v>80</v>
      </c>
    </row>
    <row r="125" s="2" customFormat="1" ht="16.5" customHeight="1">
      <c r="A125" s="37"/>
      <c r="B125" s="38"/>
      <c r="C125" s="203" t="s">
        <v>179</v>
      </c>
      <c r="D125" s="203" t="s">
        <v>122</v>
      </c>
      <c r="E125" s="204" t="s">
        <v>180</v>
      </c>
      <c r="F125" s="205" t="s">
        <v>181</v>
      </c>
      <c r="G125" s="206" t="s">
        <v>172</v>
      </c>
      <c r="H125" s="207">
        <v>500</v>
      </c>
      <c r="I125" s="208"/>
      <c r="J125" s="209">
        <f>ROUND(I125*H125,2)</f>
        <v>0</v>
      </c>
      <c r="K125" s="205" t="s">
        <v>19</v>
      </c>
      <c r="L125" s="210"/>
      <c r="M125" s="211" t="s">
        <v>19</v>
      </c>
      <c r="N125" s="212" t="s">
        <v>41</v>
      </c>
      <c r="O125" s="83"/>
      <c r="P125" s="213">
        <f>O125*H125</f>
        <v>0</v>
      </c>
      <c r="Q125" s="213">
        <v>0</v>
      </c>
      <c r="R125" s="213">
        <f>Q125*H125</f>
        <v>0</v>
      </c>
      <c r="S125" s="213">
        <v>0</v>
      </c>
      <c r="T125" s="214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15" t="s">
        <v>126</v>
      </c>
      <c r="AT125" s="215" t="s">
        <v>122</v>
      </c>
      <c r="AU125" s="215" t="s">
        <v>80</v>
      </c>
      <c r="AY125" s="16" t="s">
        <v>119</v>
      </c>
      <c r="BE125" s="216">
        <f>IF(N125="základní",J125,0)</f>
        <v>0</v>
      </c>
      <c r="BF125" s="216">
        <f>IF(N125="snížená",J125,0)</f>
        <v>0</v>
      </c>
      <c r="BG125" s="216">
        <f>IF(N125="zákl. přenesená",J125,0)</f>
        <v>0</v>
      </c>
      <c r="BH125" s="216">
        <f>IF(N125="sníž. přenesená",J125,0)</f>
        <v>0</v>
      </c>
      <c r="BI125" s="216">
        <f>IF(N125="nulová",J125,0)</f>
        <v>0</v>
      </c>
      <c r="BJ125" s="16" t="s">
        <v>78</v>
      </c>
      <c r="BK125" s="216">
        <f>ROUND(I125*H125,2)</f>
        <v>0</v>
      </c>
      <c r="BL125" s="16" t="s">
        <v>127</v>
      </c>
      <c r="BM125" s="215" t="s">
        <v>182</v>
      </c>
    </row>
    <row r="126" s="2" customFormat="1">
      <c r="A126" s="37"/>
      <c r="B126" s="38"/>
      <c r="C126" s="39"/>
      <c r="D126" s="217" t="s">
        <v>129</v>
      </c>
      <c r="E126" s="39"/>
      <c r="F126" s="218" t="s">
        <v>181</v>
      </c>
      <c r="G126" s="39"/>
      <c r="H126" s="39"/>
      <c r="I126" s="219"/>
      <c r="J126" s="39"/>
      <c r="K126" s="39"/>
      <c r="L126" s="43"/>
      <c r="M126" s="220"/>
      <c r="N126" s="221"/>
      <c r="O126" s="83"/>
      <c r="P126" s="83"/>
      <c r="Q126" s="83"/>
      <c r="R126" s="83"/>
      <c r="S126" s="83"/>
      <c r="T126" s="84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129</v>
      </c>
      <c r="AU126" s="16" t="s">
        <v>80</v>
      </c>
    </row>
    <row r="127" s="2" customFormat="1">
      <c r="A127" s="37"/>
      <c r="B127" s="38"/>
      <c r="C127" s="39"/>
      <c r="D127" s="217" t="s">
        <v>130</v>
      </c>
      <c r="E127" s="39"/>
      <c r="F127" s="222" t="s">
        <v>183</v>
      </c>
      <c r="G127" s="39"/>
      <c r="H127" s="39"/>
      <c r="I127" s="219"/>
      <c r="J127" s="39"/>
      <c r="K127" s="39"/>
      <c r="L127" s="43"/>
      <c r="M127" s="220"/>
      <c r="N127" s="221"/>
      <c r="O127" s="83"/>
      <c r="P127" s="83"/>
      <c r="Q127" s="83"/>
      <c r="R127" s="83"/>
      <c r="S127" s="83"/>
      <c r="T127" s="84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130</v>
      </c>
      <c r="AU127" s="16" t="s">
        <v>80</v>
      </c>
    </row>
    <row r="128" s="2" customFormat="1" ht="16.5" customHeight="1">
      <c r="A128" s="37"/>
      <c r="B128" s="38"/>
      <c r="C128" s="223" t="s">
        <v>8</v>
      </c>
      <c r="D128" s="223" t="s">
        <v>132</v>
      </c>
      <c r="E128" s="224" t="s">
        <v>184</v>
      </c>
      <c r="F128" s="225" t="s">
        <v>185</v>
      </c>
      <c r="G128" s="226" t="s">
        <v>172</v>
      </c>
      <c r="H128" s="227">
        <v>500</v>
      </c>
      <c r="I128" s="228"/>
      <c r="J128" s="229">
        <f>ROUND(I128*H128,2)</f>
        <v>0</v>
      </c>
      <c r="K128" s="225" t="s">
        <v>19</v>
      </c>
      <c r="L128" s="43"/>
      <c r="M128" s="230" t="s">
        <v>19</v>
      </c>
      <c r="N128" s="231" t="s">
        <v>41</v>
      </c>
      <c r="O128" s="83"/>
      <c r="P128" s="213">
        <f>O128*H128</f>
        <v>0</v>
      </c>
      <c r="Q128" s="213">
        <v>0</v>
      </c>
      <c r="R128" s="213">
        <f>Q128*H128</f>
        <v>0</v>
      </c>
      <c r="S128" s="213">
        <v>0</v>
      </c>
      <c r="T128" s="214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15" t="s">
        <v>127</v>
      </c>
      <c r="AT128" s="215" t="s">
        <v>132</v>
      </c>
      <c r="AU128" s="215" t="s">
        <v>80</v>
      </c>
      <c r="AY128" s="16" t="s">
        <v>119</v>
      </c>
      <c r="BE128" s="216">
        <f>IF(N128="základní",J128,0)</f>
        <v>0</v>
      </c>
      <c r="BF128" s="216">
        <f>IF(N128="snížená",J128,0)</f>
        <v>0</v>
      </c>
      <c r="BG128" s="216">
        <f>IF(N128="zákl. přenesená",J128,0)</f>
        <v>0</v>
      </c>
      <c r="BH128" s="216">
        <f>IF(N128="sníž. přenesená",J128,0)</f>
        <v>0</v>
      </c>
      <c r="BI128" s="216">
        <f>IF(N128="nulová",J128,0)</f>
        <v>0</v>
      </c>
      <c r="BJ128" s="16" t="s">
        <v>78</v>
      </c>
      <c r="BK128" s="216">
        <f>ROUND(I128*H128,2)</f>
        <v>0</v>
      </c>
      <c r="BL128" s="16" t="s">
        <v>127</v>
      </c>
      <c r="BM128" s="215" t="s">
        <v>186</v>
      </c>
    </row>
    <row r="129" s="2" customFormat="1">
      <c r="A129" s="37"/>
      <c r="B129" s="38"/>
      <c r="C129" s="39"/>
      <c r="D129" s="217" t="s">
        <v>129</v>
      </c>
      <c r="E129" s="39"/>
      <c r="F129" s="218" t="s">
        <v>185</v>
      </c>
      <c r="G129" s="39"/>
      <c r="H129" s="39"/>
      <c r="I129" s="219"/>
      <c r="J129" s="39"/>
      <c r="K129" s="39"/>
      <c r="L129" s="43"/>
      <c r="M129" s="220"/>
      <c r="N129" s="221"/>
      <c r="O129" s="83"/>
      <c r="P129" s="83"/>
      <c r="Q129" s="83"/>
      <c r="R129" s="83"/>
      <c r="S129" s="83"/>
      <c r="T129" s="84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129</v>
      </c>
      <c r="AU129" s="16" t="s">
        <v>80</v>
      </c>
    </row>
    <row r="130" s="2" customFormat="1" ht="16.5" customHeight="1">
      <c r="A130" s="37"/>
      <c r="B130" s="38"/>
      <c r="C130" s="203" t="s">
        <v>187</v>
      </c>
      <c r="D130" s="203" t="s">
        <v>122</v>
      </c>
      <c r="E130" s="204" t="s">
        <v>188</v>
      </c>
      <c r="F130" s="205" t="s">
        <v>189</v>
      </c>
      <c r="G130" s="206" t="s">
        <v>125</v>
      </c>
      <c r="H130" s="207">
        <v>12</v>
      </c>
      <c r="I130" s="208"/>
      <c r="J130" s="209">
        <f>ROUND(I130*H130,2)</f>
        <v>0</v>
      </c>
      <c r="K130" s="205" t="s">
        <v>19</v>
      </c>
      <c r="L130" s="210"/>
      <c r="M130" s="211" t="s">
        <v>19</v>
      </c>
      <c r="N130" s="212" t="s">
        <v>41</v>
      </c>
      <c r="O130" s="83"/>
      <c r="P130" s="213">
        <f>O130*H130</f>
        <v>0</v>
      </c>
      <c r="Q130" s="213">
        <v>0</v>
      </c>
      <c r="R130" s="213">
        <f>Q130*H130</f>
        <v>0</v>
      </c>
      <c r="S130" s="213">
        <v>0</v>
      </c>
      <c r="T130" s="214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15" t="s">
        <v>126</v>
      </c>
      <c r="AT130" s="215" t="s">
        <v>122</v>
      </c>
      <c r="AU130" s="215" t="s">
        <v>80</v>
      </c>
      <c r="AY130" s="16" t="s">
        <v>119</v>
      </c>
      <c r="BE130" s="216">
        <f>IF(N130="základní",J130,0)</f>
        <v>0</v>
      </c>
      <c r="BF130" s="216">
        <f>IF(N130="snížená",J130,0)</f>
        <v>0</v>
      </c>
      <c r="BG130" s="216">
        <f>IF(N130="zákl. přenesená",J130,0)</f>
        <v>0</v>
      </c>
      <c r="BH130" s="216">
        <f>IF(N130="sníž. přenesená",J130,0)</f>
        <v>0</v>
      </c>
      <c r="BI130" s="216">
        <f>IF(N130="nulová",J130,0)</f>
        <v>0</v>
      </c>
      <c r="BJ130" s="16" t="s">
        <v>78</v>
      </c>
      <c r="BK130" s="216">
        <f>ROUND(I130*H130,2)</f>
        <v>0</v>
      </c>
      <c r="BL130" s="16" t="s">
        <v>127</v>
      </c>
      <c r="BM130" s="215" t="s">
        <v>190</v>
      </c>
    </row>
    <row r="131" s="2" customFormat="1">
      <c r="A131" s="37"/>
      <c r="B131" s="38"/>
      <c r="C131" s="39"/>
      <c r="D131" s="217" t="s">
        <v>129</v>
      </c>
      <c r="E131" s="39"/>
      <c r="F131" s="218" t="s">
        <v>189</v>
      </c>
      <c r="G131" s="39"/>
      <c r="H131" s="39"/>
      <c r="I131" s="219"/>
      <c r="J131" s="39"/>
      <c r="K131" s="39"/>
      <c r="L131" s="43"/>
      <c r="M131" s="220"/>
      <c r="N131" s="221"/>
      <c r="O131" s="83"/>
      <c r="P131" s="83"/>
      <c r="Q131" s="83"/>
      <c r="R131" s="83"/>
      <c r="S131" s="83"/>
      <c r="T131" s="84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129</v>
      </c>
      <c r="AU131" s="16" t="s">
        <v>80</v>
      </c>
    </row>
    <row r="132" s="2" customFormat="1">
      <c r="A132" s="37"/>
      <c r="B132" s="38"/>
      <c r="C132" s="39"/>
      <c r="D132" s="217" t="s">
        <v>130</v>
      </c>
      <c r="E132" s="39"/>
      <c r="F132" s="222" t="s">
        <v>191</v>
      </c>
      <c r="G132" s="39"/>
      <c r="H132" s="39"/>
      <c r="I132" s="219"/>
      <c r="J132" s="39"/>
      <c r="K132" s="39"/>
      <c r="L132" s="43"/>
      <c r="M132" s="220"/>
      <c r="N132" s="221"/>
      <c r="O132" s="83"/>
      <c r="P132" s="83"/>
      <c r="Q132" s="83"/>
      <c r="R132" s="83"/>
      <c r="S132" s="83"/>
      <c r="T132" s="84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130</v>
      </c>
      <c r="AU132" s="16" t="s">
        <v>80</v>
      </c>
    </row>
    <row r="133" s="2" customFormat="1" ht="16.5" customHeight="1">
      <c r="A133" s="37"/>
      <c r="B133" s="38"/>
      <c r="C133" s="223" t="s">
        <v>192</v>
      </c>
      <c r="D133" s="223" t="s">
        <v>132</v>
      </c>
      <c r="E133" s="224" t="s">
        <v>193</v>
      </c>
      <c r="F133" s="225" t="s">
        <v>194</v>
      </c>
      <c r="G133" s="226" t="s">
        <v>125</v>
      </c>
      <c r="H133" s="227">
        <v>12</v>
      </c>
      <c r="I133" s="228"/>
      <c r="J133" s="229">
        <f>ROUND(I133*H133,2)</f>
        <v>0</v>
      </c>
      <c r="K133" s="225" t="s">
        <v>19</v>
      </c>
      <c r="L133" s="43"/>
      <c r="M133" s="230" t="s">
        <v>19</v>
      </c>
      <c r="N133" s="231" t="s">
        <v>41</v>
      </c>
      <c r="O133" s="83"/>
      <c r="P133" s="213">
        <f>O133*H133</f>
        <v>0</v>
      </c>
      <c r="Q133" s="213">
        <v>0</v>
      </c>
      <c r="R133" s="213">
        <f>Q133*H133</f>
        <v>0</v>
      </c>
      <c r="S133" s="213">
        <v>0</v>
      </c>
      <c r="T133" s="214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15" t="s">
        <v>127</v>
      </c>
      <c r="AT133" s="215" t="s">
        <v>132</v>
      </c>
      <c r="AU133" s="215" t="s">
        <v>80</v>
      </c>
      <c r="AY133" s="16" t="s">
        <v>119</v>
      </c>
      <c r="BE133" s="216">
        <f>IF(N133="základní",J133,0)</f>
        <v>0</v>
      </c>
      <c r="BF133" s="216">
        <f>IF(N133="snížená",J133,0)</f>
        <v>0</v>
      </c>
      <c r="BG133" s="216">
        <f>IF(N133="zákl. přenesená",J133,0)</f>
        <v>0</v>
      </c>
      <c r="BH133" s="216">
        <f>IF(N133="sníž. přenesená",J133,0)</f>
        <v>0</v>
      </c>
      <c r="BI133" s="216">
        <f>IF(N133="nulová",J133,0)</f>
        <v>0</v>
      </c>
      <c r="BJ133" s="16" t="s">
        <v>78</v>
      </c>
      <c r="BK133" s="216">
        <f>ROUND(I133*H133,2)</f>
        <v>0</v>
      </c>
      <c r="BL133" s="16" t="s">
        <v>127</v>
      </c>
      <c r="BM133" s="215" t="s">
        <v>195</v>
      </c>
    </row>
    <row r="134" s="2" customFormat="1">
      <c r="A134" s="37"/>
      <c r="B134" s="38"/>
      <c r="C134" s="39"/>
      <c r="D134" s="217" t="s">
        <v>129</v>
      </c>
      <c r="E134" s="39"/>
      <c r="F134" s="218" t="s">
        <v>194</v>
      </c>
      <c r="G134" s="39"/>
      <c r="H134" s="39"/>
      <c r="I134" s="219"/>
      <c r="J134" s="39"/>
      <c r="K134" s="39"/>
      <c r="L134" s="43"/>
      <c r="M134" s="220"/>
      <c r="N134" s="221"/>
      <c r="O134" s="83"/>
      <c r="P134" s="83"/>
      <c r="Q134" s="83"/>
      <c r="R134" s="83"/>
      <c r="S134" s="83"/>
      <c r="T134" s="84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129</v>
      </c>
      <c r="AU134" s="16" t="s">
        <v>80</v>
      </c>
    </row>
    <row r="135" s="12" customFormat="1" ht="22.8" customHeight="1">
      <c r="A135" s="12"/>
      <c r="B135" s="187"/>
      <c r="C135" s="188"/>
      <c r="D135" s="189" t="s">
        <v>69</v>
      </c>
      <c r="E135" s="201" t="s">
        <v>196</v>
      </c>
      <c r="F135" s="201" t="s">
        <v>197</v>
      </c>
      <c r="G135" s="188"/>
      <c r="H135" s="188"/>
      <c r="I135" s="191"/>
      <c r="J135" s="202">
        <f>BK135</f>
        <v>0</v>
      </c>
      <c r="K135" s="188"/>
      <c r="L135" s="193"/>
      <c r="M135" s="194"/>
      <c r="N135" s="195"/>
      <c r="O135" s="195"/>
      <c r="P135" s="196">
        <f>SUM(P136:P163)</f>
        <v>0</v>
      </c>
      <c r="Q135" s="195"/>
      <c r="R135" s="196">
        <f>SUM(R136:R163)</f>
        <v>0</v>
      </c>
      <c r="S135" s="195"/>
      <c r="T135" s="197">
        <f>SUM(T136:T163)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98" t="s">
        <v>78</v>
      </c>
      <c r="AT135" s="199" t="s">
        <v>69</v>
      </c>
      <c r="AU135" s="199" t="s">
        <v>78</v>
      </c>
      <c r="AY135" s="198" t="s">
        <v>119</v>
      </c>
      <c r="BK135" s="200">
        <f>SUM(BK136:BK163)</f>
        <v>0</v>
      </c>
    </row>
    <row r="136" s="2" customFormat="1" ht="16.5" customHeight="1">
      <c r="A136" s="37"/>
      <c r="B136" s="38"/>
      <c r="C136" s="203" t="s">
        <v>198</v>
      </c>
      <c r="D136" s="203" t="s">
        <v>122</v>
      </c>
      <c r="E136" s="204" t="s">
        <v>199</v>
      </c>
      <c r="F136" s="205" t="s">
        <v>200</v>
      </c>
      <c r="G136" s="206" t="s">
        <v>172</v>
      </c>
      <c r="H136" s="207">
        <v>4</v>
      </c>
      <c r="I136" s="208"/>
      <c r="J136" s="209">
        <f>ROUND(I136*H136,2)</f>
        <v>0</v>
      </c>
      <c r="K136" s="205" t="s">
        <v>19</v>
      </c>
      <c r="L136" s="210"/>
      <c r="M136" s="211" t="s">
        <v>19</v>
      </c>
      <c r="N136" s="212" t="s">
        <v>41</v>
      </c>
      <c r="O136" s="83"/>
      <c r="P136" s="213">
        <f>O136*H136</f>
        <v>0</v>
      </c>
      <c r="Q136" s="213">
        <v>0</v>
      </c>
      <c r="R136" s="213">
        <f>Q136*H136</f>
        <v>0</v>
      </c>
      <c r="S136" s="213">
        <v>0</v>
      </c>
      <c r="T136" s="214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15" t="s">
        <v>126</v>
      </c>
      <c r="AT136" s="215" t="s">
        <v>122</v>
      </c>
      <c r="AU136" s="215" t="s">
        <v>80</v>
      </c>
      <c r="AY136" s="16" t="s">
        <v>119</v>
      </c>
      <c r="BE136" s="216">
        <f>IF(N136="základní",J136,0)</f>
        <v>0</v>
      </c>
      <c r="BF136" s="216">
        <f>IF(N136="snížená",J136,0)</f>
        <v>0</v>
      </c>
      <c r="BG136" s="216">
        <f>IF(N136="zákl. přenesená",J136,0)</f>
        <v>0</v>
      </c>
      <c r="BH136" s="216">
        <f>IF(N136="sníž. přenesená",J136,0)</f>
        <v>0</v>
      </c>
      <c r="BI136" s="216">
        <f>IF(N136="nulová",J136,0)</f>
        <v>0</v>
      </c>
      <c r="BJ136" s="16" t="s">
        <v>78</v>
      </c>
      <c r="BK136" s="216">
        <f>ROUND(I136*H136,2)</f>
        <v>0</v>
      </c>
      <c r="BL136" s="16" t="s">
        <v>127</v>
      </c>
      <c r="BM136" s="215" t="s">
        <v>201</v>
      </c>
    </row>
    <row r="137" s="2" customFormat="1">
      <c r="A137" s="37"/>
      <c r="B137" s="38"/>
      <c r="C137" s="39"/>
      <c r="D137" s="217" t="s">
        <v>129</v>
      </c>
      <c r="E137" s="39"/>
      <c r="F137" s="218" t="s">
        <v>200</v>
      </c>
      <c r="G137" s="39"/>
      <c r="H137" s="39"/>
      <c r="I137" s="219"/>
      <c r="J137" s="39"/>
      <c r="K137" s="39"/>
      <c r="L137" s="43"/>
      <c r="M137" s="220"/>
      <c r="N137" s="221"/>
      <c r="O137" s="83"/>
      <c r="P137" s="83"/>
      <c r="Q137" s="83"/>
      <c r="R137" s="83"/>
      <c r="S137" s="83"/>
      <c r="T137" s="84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129</v>
      </c>
      <c r="AU137" s="16" t="s">
        <v>80</v>
      </c>
    </row>
    <row r="138" s="2" customFormat="1" ht="16.5" customHeight="1">
      <c r="A138" s="37"/>
      <c r="B138" s="38"/>
      <c r="C138" s="223" t="s">
        <v>202</v>
      </c>
      <c r="D138" s="223" t="s">
        <v>132</v>
      </c>
      <c r="E138" s="224" t="s">
        <v>203</v>
      </c>
      <c r="F138" s="225" t="s">
        <v>204</v>
      </c>
      <c r="G138" s="226" t="s">
        <v>172</v>
      </c>
      <c r="H138" s="227">
        <v>4</v>
      </c>
      <c r="I138" s="228"/>
      <c r="J138" s="229">
        <f>ROUND(I138*H138,2)</f>
        <v>0</v>
      </c>
      <c r="K138" s="225" t="s">
        <v>19</v>
      </c>
      <c r="L138" s="43"/>
      <c r="M138" s="230" t="s">
        <v>19</v>
      </c>
      <c r="N138" s="231" t="s">
        <v>41</v>
      </c>
      <c r="O138" s="83"/>
      <c r="P138" s="213">
        <f>O138*H138</f>
        <v>0</v>
      </c>
      <c r="Q138" s="213">
        <v>0</v>
      </c>
      <c r="R138" s="213">
        <f>Q138*H138</f>
        <v>0</v>
      </c>
      <c r="S138" s="213">
        <v>0</v>
      </c>
      <c r="T138" s="214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15" t="s">
        <v>127</v>
      </c>
      <c r="AT138" s="215" t="s">
        <v>132</v>
      </c>
      <c r="AU138" s="215" t="s">
        <v>80</v>
      </c>
      <c r="AY138" s="16" t="s">
        <v>119</v>
      </c>
      <c r="BE138" s="216">
        <f>IF(N138="základní",J138,0)</f>
        <v>0</v>
      </c>
      <c r="BF138" s="216">
        <f>IF(N138="snížená",J138,0)</f>
        <v>0</v>
      </c>
      <c r="BG138" s="216">
        <f>IF(N138="zákl. přenesená",J138,0)</f>
        <v>0</v>
      </c>
      <c r="BH138" s="216">
        <f>IF(N138="sníž. přenesená",J138,0)</f>
        <v>0</v>
      </c>
      <c r="BI138" s="216">
        <f>IF(N138="nulová",J138,0)</f>
        <v>0</v>
      </c>
      <c r="BJ138" s="16" t="s">
        <v>78</v>
      </c>
      <c r="BK138" s="216">
        <f>ROUND(I138*H138,2)</f>
        <v>0</v>
      </c>
      <c r="BL138" s="16" t="s">
        <v>127</v>
      </c>
      <c r="BM138" s="215" t="s">
        <v>205</v>
      </c>
    </row>
    <row r="139" s="2" customFormat="1">
      <c r="A139" s="37"/>
      <c r="B139" s="38"/>
      <c r="C139" s="39"/>
      <c r="D139" s="217" t="s">
        <v>129</v>
      </c>
      <c r="E139" s="39"/>
      <c r="F139" s="218" t="s">
        <v>204</v>
      </c>
      <c r="G139" s="39"/>
      <c r="H139" s="39"/>
      <c r="I139" s="219"/>
      <c r="J139" s="39"/>
      <c r="K139" s="39"/>
      <c r="L139" s="43"/>
      <c r="M139" s="220"/>
      <c r="N139" s="221"/>
      <c r="O139" s="83"/>
      <c r="P139" s="83"/>
      <c r="Q139" s="83"/>
      <c r="R139" s="83"/>
      <c r="S139" s="83"/>
      <c r="T139" s="84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129</v>
      </c>
      <c r="AU139" s="16" t="s">
        <v>80</v>
      </c>
    </row>
    <row r="140" s="2" customFormat="1" ht="16.5" customHeight="1">
      <c r="A140" s="37"/>
      <c r="B140" s="38"/>
      <c r="C140" s="203" t="s">
        <v>206</v>
      </c>
      <c r="D140" s="203" t="s">
        <v>122</v>
      </c>
      <c r="E140" s="204" t="s">
        <v>207</v>
      </c>
      <c r="F140" s="205" t="s">
        <v>208</v>
      </c>
      <c r="G140" s="206" t="s">
        <v>172</v>
      </c>
      <c r="H140" s="207">
        <v>43</v>
      </c>
      <c r="I140" s="208"/>
      <c r="J140" s="209">
        <f>ROUND(I140*H140,2)</f>
        <v>0</v>
      </c>
      <c r="K140" s="205" t="s">
        <v>19</v>
      </c>
      <c r="L140" s="210"/>
      <c r="M140" s="211" t="s">
        <v>19</v>
      </c>
      <c r="N140" s="212" t="s">
        <v>41</v>
      </c>
      <c r="O140" s="83"/>
      <c r="P140" s="213">
        <f>O140*H140</f>
        <v>0</v>
      </c>
      <c r="Q140" s="213">
        <v>0</v>
      </c>
      <c r="R140" s="213">
        <f>Q140*H140</f>
        <v>0</v>
      </c>
      <c r="S140" s="213">
        <v>0</v>
      </c>
      <c r="T140" s="214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15" t="s">
        <v>126</v>
      </c>
      <c r="AT140" s="215" t="s">
        <v>122</v>
      </c>
      <c r="AU140" s="215" t="s">
        <v>80</v>
      </c>
      <c r="AY140" s="16" t="s">
        <v>119</v>
      </c>
      <c r="BE140" s="216">
        <f>IF(N140="základní",J140,0)</f>
        <v>0</v>
      </c>
      <c r="BF140" s="216">
        <f>IF(N140="snížená",J140,0)</f>
        <v>0</v>
      </c>
      <c r="BG140" s="216">
        <f>IF(N140="zákl. přenesená",J140,0)</f>
        <v>0</v>
      </c>
      <c r="BH140" s="216">
        <f>IF(N140="sníž. přenesená",J140,0)</f>
        <v>0</v>
      </c>
      <c r="BI140" s="216">
        <f>IF(N140="nulová",J140,0)</f>
        <v>0</v>
      </c>
      <c r="BJ140" s="16" t="s">
        <v>78</v>
      </c>
      <c r="BK140" s="216">
        <f>ROUND(I140*H140,2)</f>
        <v>0</v>
      </c>
      <c r="BL140" s="16" t="s">
        <v>127</v>
      </c>
      <c r="BM140" s="215" t="s">
        <v>209</v>
      </c>
    </row>
    <row r="141" s="2" customFormat="1">
      <c r="A141" s="37"/>
      <c r="B141" s="38"/>
      <c r="C141" s="39"/>
      <c r="D141" s="217" t="s">
        <v>129</v>
      </c>
      <c r="E141" s="39"/>
      <c r="F141" s="218" t="s">
        <v>208</v>
      </c>
      <c r="G141" s="39"/>
      <c r="H141" s="39"/>
      <c r="I141" s="219"/>
      <c r="J141" s="39"/>
      <c r="K141" s="39"/>
      <c r="L141" s="43"/>
      <c r="M141" s="220"/>
      <c r="N141" s="221"/>
      <c r="O141" s="83"/>
      <c r="P141" s="83"/>
      <c r="Q141" s="83"/>
      <c r="R141" s="83"/>
      <c r="S141" s="83"/>
      <c r="T141" s="84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129</v>
      </c>
      <c r="AU141" s="16" t="s">
        <v>80</v>
      </c>
    </row>
    <row r="142" s="2" customFormat="1" ht="16.5" customHeight="1">
      <c r="A142" s="37"/>
      <c r="B142" s="38"/>
      <c r="C142" s="223" t="s">
        <v>210</v>
      </c>
      <c r="D142" s="223" t="s">
        <v>132</v>
      </c>
      <c r="E142" s="224" t="s">
        <v>211</v>
      </c>
      <c r="F142" s="225" t="s">
        <v>212</v>
      </c>
      <c r="G142" s="226" t="s">
        <v>172</v>
      </c>
      <c r="H142" s="227">
        <v>43</v>
      </c>
      <c r="I142" s="228"/>
      <c r="J142" s="229">
        <f>ROUND(I142*H142,2)</f>
        <v>0</v>
      </c>
      <c r="K142" s="225" t="s">
        <v>19</v>
      </c>
      <c r="L142" s="43"/>
      <c r="M142" s="230" t="s">
        <v>19</v>
      </c>
      <c r="N142" s="231" t="s">
        <v>41</v>
      </c>
      <c r="O142" s="83"/>
      <c r="P142" s="213">
        <f>O142*H142</f>
        <v>0</v>
      </c>
      <c r="Q142" s="213">
        <v>0</v>
      </c>
      <c r="R142" s="213">
        <f>Q142*H142</f>
        <v>0</v>
      </c>
      <c r="S142" s="213">
        <v>0</v>
      </c>
      <c r="T142" s="214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15" t="s">
        <v>127</v>
      </c>
      <c r="AT142" s="215" t="s">
        <v>132</v>
      </c>
      <c r="AU142" s="215" t="s">
        <v>80</v>
      </c>
      <c r="AY142" s="16" t="s">
        <v>119</v>
      </c>
      <c r="BE142" s="216">
        <f>IF(N142="základní",J142,0)</f>
        <v>0</v>
      </c>
      <c r="BF142" s="216">
        <f>IF(N142="snížená",J142,0)</f>
        <v>0</v>
      </c>
      <c r="BG142" s="216">
        <f>IF(N142="zákl. přenesená",J142,0)</f>
        <v>0</v>
      </c>
      <c r="BH142" s="216">
        <f>IF(N142="sníž. přenesená",J142,0)</f>
        <v>0</v>
      </c>
      <c r="BI142" s="216">
        <f>IF(N142="nulová",J142,0)</f>
        <v>0</v>
      </c>
      <c r="BJ142" s="16" t="s">
        <v>78</v>
      </c>
      <c r="BK142" s="216">
        <f>ROUND(I142*H142,2)</f>
        <v>0</v>
      </c>
      <c r="BL142" s="16" t="s">
        <v>127</v>
      </c>
      <c r="BM142" s="215" t="s">
        <v>213</v>
      </c>
    </row>
    <row r="143" s="2" customFormat="1">
      <c r="A143" s="37"/>
      <c r="B143" s="38"/>
      <c r="C143" s="39"/>
      <c r="D143" s="217" t="s">
        <v>129</v>
      </c>
      <c r="E143" s="39"/>
      <c r="F143" s="218" t="s">
        <v>212</v>
      </c>
      <c r="G143" s="39"/>
      <c r="H143" s="39"/>
      <c r="I143" s="219"/>
      <c r="J143" s="39"/>
      <c r="K143" s="39"/>
      <c r="L143" s="43"/>
      <c r="M143" s="220"/>
      <c r="N143" s="221"/>
      <c r="O143" s="83"/>
      <c r="P143" s="83"/>
      <c r="Q143" s="83"/>
      <c r="R143" s="83"/>
      <c r="S143" s="83"/>
      <c r="T143" s="84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129</v>
      </c>
      <c r="AU143" s="16" t="s">
        <v>80</v>
      </c>
    </row>
    <row r="144" s="2" customFormat="1" ht="16.5" customHeight="1">
      <c r="A144" s="37"/>
      <c r="B144" s="38"/>
      <c r="C144" s="203" t="s">
        <v>214</v>
      </c>
      <c r="D144" s="203" t="s">
        <v>122</v>
      </c>
      <c r="E144" s="204" t="s">
        <v>215</v>
      </c>
      <c r="F144" s="205" t="s">
        <v>216</v>
      </c>
      <c r="G144" s="206" t="s">
        <v>172</v>
      </c>
      <c r="H144" s="207">
        <v>43</v>
      </c>
      <c r="I144" s="208"/>
      <c r="J144" s="209">
        <f>ROUND(I144*H144,2)</f>
        <v>0</v>
      </c>
      <c r="K144" s="205" t="s">
        <v>19</v>
      </c>
      <c r="L144" s="210"/>
      <c r="M144" s="211" t="s">
        <v>19</v>
      </c>
      <c r="N144" s="212" t="s">
        <v>41</v>
      </c>
      <c r="O144" s="83"/>
      <c r="P144" s="213">
        <f>O144*H144</f>
        <v>0</v>
      </c>
      <c r="Q144" s="213">
        <v>0</v>
      </c>
      <c r="R144" s="213">
        <f>Q144*H144</f>
        <v>0</v>
      </c>
      <c r="S144" s="213">
        <v>0</v>
      </c>
      <c r="T144" s="214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15" t="s">
        <v>126</v>
      </c>
      <c r="AT144" s="215" t="s">
        <v>122</v>
      </c>
      <c r="AU144" s="215" t="s">
        <v>80</v>
      </c>
      <c r="AY144" s="16" t="s">
        <v>119</v>
      </c>
      <c r="BE144" s="216">
        <f>IF(N144="základní",J144,0)</f>
        <v>0</v>
      </c>
      <c r="BF144" s="216">
        <f>IF(N144="snížená",J144,0)</f>
        <v>0</v>
      </c>
      <c r="BG144" s="216">
        <f>IF(N144="zákl. přenesená",J144,0)</f>
        <v>0</v>
      </c>
      <c r="BH144" s="216">
        <f>IF(N144="sníž. přenesená",J144,0)</f>
        <v>0</v>
      </c>
      <c r="BI144" s="216">
        <f>IF(N144="nulová",J144,0)</f>
        <v>0</v>
      </c>
      <c r="BJ144" s="16" t="s">
        <v>78</v>
      </c>
      <c r="BK144" s="216">
        <f>ROUND(I144*H144,2)</f>
        <v>0</v>
      </c>
      <c r="BL144" s="16" t="s">
        <v>127</v>
      </c>
      <c r="BM144" s="215" t="s">
        <v>217</v>
      </c>
    </row>
    <row r="145" s="2" customFormat="1">
      <c r="A145" s="37"/>
      <c r="B145" s="38"/>
      <c r="C145" s="39"/>
      <c r="D145" s="217" t="s">
        <v>129</v>
      </c>
      <c r="E145" s="39"/>
      <c r="F145" s="218" t="s">
        <v>216</v>
      </c>
      <c r="G145" s="39"/>
      <c r="H145" s="39"/>
      <c r="I145" s="219"/>
      <c r="J145" s="39"/>
      <c r="K145" s="39"/>
      <c r="L145" s="43"/>
      <c r="M145" s="220"/>
      <c r="N145" s="221"/>
      <c r="O145" s="83"/>
      <c r="P145" s="83"/>
      <c r="Q145" s="83"/>
      <c r="R145" s="83"/>
      <c r="S145" s="83"/>
      <c r="T145" s="84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129</v>
      </c>
      <c r="AU145" s="16" t="s">
        <v>80</v>
      </c>
    </row>
    <row r="146" s="2" customFormat="1" ht="16.5" customHeight="1">
      <c r="A146" s="37"/>
      <c r="B146" s="38"/>
      <c r="C146" s="223" t="s">
        <v>218</v>
      </c>
      <c r="D146" s="223" t="s">
        <v>132</v>
      </c>
      <c r="E146" s="224" t="s">
        <v>219</v>
      </c>
      <c r="F146" s="225" t="s">
        <v>220</v>
      </c>
      <c r="G146" s="226" t="s">
        <v>172</v>
      </c>
      <c r="H146" s="227">
        <v>43</v>
      </c>
      <c r="I146" s="228"/>
      <c r="J146" s="229">
        <f>ROUND(I146*H146,2)</f>
        <v>0</v>
      </c>
      <c r="K146" s="225" t="s">
        <v>19</v>
      </c>
      <c r="L146" s="43"/>
      <c r="M146" s="230" t="s">
        <v>19</v>
      </c>
      <c r="N146" s="231" t="s">
        <v>41</v>
      </c>
      <c r="O146" s="83"/>
      <c r="P146" s="213">
        <f>O146*H146</f>
        <v>0</v>
      </c>
      <c r="Q146" s="213">
        <v>0</v>
      </c>
      <c r="R146" s="213">
        <f>Q146*H146</f>
        <v>0</v>
      </c>
      <c r="S146" s="213">
        <v>0</v>
      </c>
      <c r="T146" s="214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15" t="s">
        <v>127</v>
      </c>
      <c r="AT146" s="215" t="s">
        <v>132</v>
      </c>
      <c r="AU146" s="215" t="s">
        <v>80</v>
      </c>
      <c r="AY146" s="16" t="s">
        <v>119</v>
      </c>
      <c r="BE146" s="216">
        <f>IF(N146="základní",J146,0)</f>
        <v>0</v>
      </c>
      <c r="BF146" s="216">
        <f>IF(N146="snížená",J146,0)</f>
        <v>0</v>
      </c>
      <c r="BG146" s="216">
        <f>IF(N146="zákl. přenesená",J146,0)</f>
        <v>0</v>
      </c>
      <c r="BH146" s="216">
        <f>IF(N146="sníž. přenesená",J146,0)</f>
        <v>0</v>
      </c>
      <c r="BI146" s="216">
        <f>IF(N146="nulová",J146,0)</f>
        <v>0</v>
      </c>
      <c r="BJ146" s="16" t="s">
        <v>78</v>
      </c>
      <c r="BK146" s="216">
        <f>ROUND(I146*H146,2)</f>
        <v>0</v>
      </c>
      <c r="BL146" s="16" t="s">
        <v>127</v>
      </c>
      <c r="BM146" s="215" t="s">
        <v>221</v>
      </c>
    </row>
    <row r="147" s="2" customFormat="1">
      <c r="A147" s="37"/>
      <c r="B147" s="38"/>
      <c r="C147" s="39"/>
      <c r="D147" s="217" t="s">
        <v>129</v>
      </c>
      <c r="E147" s="39"/>
      <c r="F147" s="218" t="s">
        <v>220</v>
      </c>
      <c r="G147" s="39"/>
      <c r="H147" s="39"/>
      <c r="I147" s="219"/>
      <c r="J147" s="39"/>
      <c r="K147" s="39"/>
      <c r="L147" s="43"/>
      <c r="M147" s="220"/>
      <c r="N147" s="221"/>
      <c r="O147" s="83"/>
      <c r="P147" s="83"/>
      <c r="Q147" s="83"/>
      <c r="R147" s="83"/>
      <c r="S147" s="83"/>
      <c r="T147" s="84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6" t="s">
        <v>129</v>
      </c>
      <c r="AU147" s="16" t="s">
        <v>80</v>
      </c>
    </row>
    <row r="148" s="2" customFormat="1" ht="16.5" customHeight="1">
      <c r="A148" s="37"/>
      <c r="B148" s="38"/>
      <c r="C148" s="203" t="s">
        <v>7</v>
      </c>
      <c r="D148" s="203" t="s">
        <v>122</v>
      </c>
      <c r="E148" s="204" t="s">
        <v>222</v>
      </c>
      <c r="F148" s="205" t="s">
        <v>223</v>
      </c>
      <c r="G148" s="206" t="s">
        <v>172</v>
      </c>
      <c r="H148" s="207">
        <v>10</v>
      </c>
      <c r="I148" s="208"/>
      <c r="J148" s="209">
        <f>ROUND(I148*H148,2)</f>
        <v>0</v>
      </c>
      <c r="K148" s="205" t="s">
        <v>19</v>
      </c>
      <c r="L148" s="210"/>
      <c r="M148" s="211" t="s">
        <v>19</v>
      </c>
      <c r="N148" s="212" t="s">
        <v>41</v>
      </c>
      <c r="O148" s="83"/>
      <c r="P148" s="213">
        <f>O148*H148</f>
        <v>0</v>
      </c>
      <c r="Q148" s="213">
        <v>0</v>
      </c>
      <c r="R148" s="213">
        <f>Q148*H148</f>
        <v>0</v>
      </c>
      <c r="S148" s="213">
        <v>0</v>
      </c>
      <c r="T148" s="214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15" t="s">
        <v>126</v>
      </c>
      <c r="AT148" s="215" t="s">
        <v>122</v>
      </c>
      <c r="AU148" s="215" t="s">
        <v>80</v>
      </c>
      <c r="AY148" s="16" t="s">
        <v>119</v>
      </c>
      <c r="BE148" s="216">
        <f>IF(N148="základní",J148,0)</f>
        <v>0</v>
      </c>
      <c r="BF148" s="216">
        <f>IF(N148="snížená",J148,0)</f>
        <v>0</v>
      </c>
      <c r="BG148" s="216">
        <f>IF(N148="zákl. přenesená",J148,0)</f>
        <v>0</v>
      </c>
      <c r="BH148" s="216">
        <f>IF(N148="sníž. přenesená",J148,0)</f>
        <v>0</v>
      </c>
      <c r="BI148" s="216">
        <f>IF(N148="nulová",J148,0)</f>
        <v>0</v>
      </c>
      <c r="BJ148" s="16" t="s">
        <v>78</v>
      </c>
      <c r="BK148" s="216">
        <f>ROUND(I148*H148,2)</f>
        <v>0</v>
      </c>
      <c r="BL148" s="16" t="s">
        <v>127</v>
      </c>
      <c r="BM148" s="215" t="s">
        <v>224</v>
      </c>
    </row>
    <row r="149" s="2" customFormat="1">
      <c r="A149" s="37"/>
      <c r="B149" s="38"/>
      <c r="C149" s="39"/>
      <c r="D149" s="217" t="s">
        <v>129</v>
      </c>
      <c r="E149" s="39"/>
      <c r="F149" s="218" t="s">
        <v>223</v>
      </c>
      <c r="G149" s="39"/>
      <c r="H149" s="39"/>
      <c r="I149" s="219"/>
      <c r="J149" s="39"/>
      <c r="K149" s="39"/>
      <c r="L149" s="43"/>
      <c r="M149" s="220"/>
      <c r="N149" s="221"/>
      <c r="O149" s="83"/>
      <c r="P149" s="83"/>
      <c r="Q149" s="83"/>
      <c r="R149" s="83"/>
      <c r="S149" s="83"/>
      <c r="T149" s="84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6" t="s">
        <v>129</v>
      </c>
      <c r="AU149" s="16" t="s">
        <v>80</v>
      </c>
    </row>
    <row r="150" s="2" customFormat="1" ht="16.5" customHeight="1">
      <c r="A150" s="37"/>
      <c r="B150" s="38"/>
      <c r="C150" s="223" t="s">
        <v>225</v>
      </c>
      <c r="D150" s="223" t="s">
        <v>132</v>
      </c>
      <c r="E150" s="224" t="s">
        <v>226</v>
      </c>
      <c r="F150" s="225" t="s">
        <v>227</v>
      </c>
      <c r="G150" s="226" t="s">
        <v>172</v>
      </c>
      <c r="H150" s="227">
        <v>10</v>
      </c>
      <c r="I150" s="228"/>
      <c r="J150" s="229">
        <f>ROUND(I150*H150,2)</f>
        <v>0</v>
      </c>
      <c r="K150" s="225" t="s">
        <v>19</v>
      </c>
      <c r="L150" s="43"/>
      <c r="M150" s="230" t="s">
        <v>19</v>
      </c>
      <c r="N150" s="231" t="s">
        <v>41</v>
      </c>
      <c r="O150" s="83"/>
      <c r="P150" s="213">
        <f>O150*H150</f>
        <v>0</v>
      </c>
      <c r="Q150" s="213">
        <v>0</v>
      </c>
      <c r="R150" s="213">
        <f>Q150*H150</f>
        <v>0</v>
      </c>
      <c r="S150" s="213">
        <v>0</v>
      </c>
      <c r="T150" s="214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15" t="s">
        <v>127</v>
      </c>
      <c r="AT150" s="215" t="s">
        <v>132</v>
      </c>
      <c r="AU150" s="215" t="s">
        <v>80</v>
      </c>
      <c r="AY150" s="16" t="s">
        <v>119</v>
      </c>
      <c r="BE150" s="216">
        <f>IF(N150="základní",J150,0)</f>
        <v>0</v>
      </c>
      <c r="BF150" s="216">
        <f>IF(N150="snížená",J150,0)</f>
        <v>0</v>
      </c>
      <c r="BG150" s="216">
        <f>IF(N150="zákl. přenesená",J150,0)</f>
        <v>0</v>
      </c>
      <c r="BH150" s="216">
        <f>IF(N150="sníž. přenesená",J150,0)</f>
        <v>0</v>
      </c>
      <c r="BI150" s="216">
        <f>IF(N150="nulová",J150,0)</f>
        <v>0</v>
      </c>
      <c r="BJ150" s="16" t="s">
        <v>78</v>
      </c>
      <c r="BK150" s="216">
        <f>ROUND(I150*H150,2)</f>
        <v>0</v>
      </c>
      <c r="BL150" s="16" t="s">
        <v>127</v>
      </c>
      <c r="BM150" s="215" t="s">
        <v>228</v>
      </c>
    </row>
    <row r="151" s="2" customFormat="1">
      <c r="A151" s="37"/>
      <c r="B151" s="38"/>
      <c r="C151" s="39"/>
      <c r="D151" s="217" t="s">
        <v>129</v>
      </c>
      <c r="E151" s="39"/>
      <c r="F151" s="218" t="s">
        <v>227</v>
      </c>
      <c r="G151" s="39"/>
      <c r="H151" s="39"/>
      <c r="I151" s="219"/>
      <c r="J151" s="39"/>
      <c r="K151" s="39"/>
      <c r="L151" s="43"/>
      <c r="M151" s="220"/>
      <c r="N151" s="221"/>
      <c r="O151" s="83"/>
      <c r="P151" s="83"/>
      <c r="Q151" s="83"/>
      <c r="R151" s="83"/>
      <c r="S151" s="83"/>
      <c r="T151" s="84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6" t="s">
        <v>129</v>
      </c>
      <c r="AU151" s="16" t="s">
        <v>80</v>
      </c>
    </row>
    <row r="152" s="2" customFormat="1" ht="16.5" customHeight="1">
      <c r="A152" s="37"/>
      <c r="B152" s="38"/>
      <c r="C152" s="203" t="s">
        <v>229</v>
      </c>
      <c r="D152" s="203" t="s">
        <v>122</v>
      </c>
      <c r="E152" s="204" t="s">
        <v>230</v>
      </c>
      <c r="F152" s="205" t="s">
        <v>231</v>
      </c>
      <c r="G152" s="206" t="s">
        <v>172</v>
      </c>
      <c r="H152" s="207">
        <v>5</v>
      </c>
      <c r="I152" s="208"/>
      <c r="J152" s="209">
        <f>ROUND(I152*H152,2)</f>
        <v>0</v>
      </c>
      <c r="K152" s="205" t="s">
        <v>19</v>
      </c>
      <c r="L152" s="210"/>
      <c r="M152" s="211" t="s">
        <v>19</v>
      </c>
      <c r="N152" s="212" t="s">
        <v>41</v>
      </c>
      <c r="O152" s="83"/>
      <c r="P152" s="213">
        <f>O152*H152</f>
        <v>0</v>
      </c>
      <c r="Q152" s="213">
        <v>0</v>
      </c>
      <c r="R152" s="213">
        <f>Q152*H152</f>
        <v>0</v>
      </c>
      <c r="S152" s="213">
        <v>0</v>
      </c>
      <c r="T152" s="214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15" t="s">
        <v>126</v>
      </c>
      <c r="AT152" s="215" t="s">
        <v>122</v>
      </c>
      <c r="AU152" s="215" t="s">
        <v>80</v>
      </c>
      <c r="AY152" s="16" t="s">
        <v>119</v>
      </c>
      <c r="BE152" s="216">
        <f>IF(N152="základní",J152,0)</f>
        <v>0</v>
      </c>
      <c r="BF152" s="216">
        <f>IF(N152="snížená",J152,0)</f>
        <v>0</v>
      </c>
      <c r="BG152" s="216">
        <f>IF(N152="zákl. přenesená",J152,0)</f>
        <v>0</v>
      </c>
      <c r="BH152" s="216">
        <f>IF(N152="sníž. přenesená",J152,0)</f>
        <v>0</v>
      </c>
      <c r="BI152" s="216">
        <f>IF(N152="nulová",J152,0)</f>
        <v>0</v>
      </c>
      <c r="BJ152" s="16" t="s">
        <v>78</v>
      </c>
      <c r="BK152" s="216">
        <f>ROUND(I152*H152,2)</f>
        <v>0</v>
      </c>
      <c r="BL152" s="16" t="s">
        <v>127</v>
      </c>
      <c r="BM152" s="215" t="s">
        <v>232</v>
      </c>
    </row>
    <row r="153" s="2" customFormat="1">
      <c r="A153" s="37"/>
      <c r="B153" s="38"/>
      <c r="C153" s="39"/>
      <c r="D153" s="217" t="s">
        <v>129</v>
      </c>
      <c r="E153" s="39"/>
      <c r="F153" s="218" t="s">
        <v>231</v>
      </c>
      <c r="G153" s="39"/>
      <c r="H153" s="39"/>
      <c r="I153" s="219"/>
      <c r="J153" s="39"/>
      <c r="K153" s="39"/>
      <c r="L153" s="43"/>
      <c r="M153" s="220"/>
      <c r="N153" s="221"/>
      <c r="O153" s="83"/>
      <c r="P153" s="83"/>
      <c r="Q153" s="83"/>
      <c r="R153" s="83"/>
      <c r="S153" s="83"/>
      <c r="T153" s="84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6" t="s">
        <v>129</v>
      </c>
      <c r="AU153" s="16" t="s">
        <v>80</v>
      </c>
    </row>
    <row r="154" s="2" customFormat="1" ht="16.5" customHeight="1">
      <c r="A154" s="37"/>
      <c r="B154" s="38"/>
      <c r="C154" s="223" t="s">
        <v>233</v>
      </c>
      <c r="D154" s="223" t="s">
        <v>132</v>
      </c>
      <c r="E154" s="224" t="s">
        <v>234</v>
      </c>
      <c r="F154" s="225" t="s">
        <v>235</v>
      </c>
      <c r="G154" s="226" t="s">
        <v>172</v>
      </c>
      <c r="H154" s="227">
        <v>5</v>
      </c>
      <c r="I154" s="228"/>
      <c r="J154" s="229">
        <f>ROUND(I154*H154,2)</f>
        <v>0</v>
      </c>
      <c r="K154" s="225" t="s">
        <v>19</v>
      </c>
      <c r="L154" s="43"/>
      <c r="M154" s="230" t="s">
        <v>19</v>
      </c>
      <c r="N154" s="231" t="s">
        <v>41</v>
      </c>
      <c r="O154" s="83"/>
      <c r="P154" s="213">
        <f>O154*H154</f>
        <v>0</v>
      </c>
      <c r="Q154" s="213">
        <v>0</v>
      </c>
      <c r="R154" s="213">
        <f>Q154*H154</f>
        <v>0</v>
      </c>
      <c r="S154" s="213">
        <v>0</v>
      </c>
      <c r="T154" s="214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15" t="s">
        <v>127</v>
      </c>
      <c r="AT154" s="215" t="s">
        <v>132</v>
      </c>
      <c r="AU154" s="215" t="s">
        <v>80</v>
      </c>
      <c r="AY154" s="16" t="s">
        <v>119</v>
      </c>
      <c r="BE154" s="216">
        <f>IF(N154="základní",J154,0)</f>
        <v>0</v>
      </c>
      <c r="BF154" s="216">
        <f>IF(N154="snížená",J154,0)</f>
        <v>0</v>
      </c>
      <c r="BG154" s="216">
        <f>IF(N154="zákl. přenesená",J154,0)</f>
        <v>0</v>
      </c>
      <c r="BH154" s="216">
        <f>IF(N154="sníž. přenesená",J154,0)</f>
        <v>0</v>
      </c>
      <c r="BI154" s="216">
        <f>IF(N154="nulová",J154,0)</f>
        <v>0</v>
      </c>
      <c r="BJ154" s="16" t="s">
        <v>78</v>
      </c>
      <c r="BK154" s="216">
        <f>ROUND(I154*H154,2)</f>
        <v>0</v>
      </c>
      <c r="BL154" s="16" t="s">
        <v>127</v>
      </c>
      <c r="BM154" s="215" t="s">
        <v>236</v>
      </c>
    </row>
    <row r="155" s="2" customFormat="1">
      <c r="A155" s="37"/>
      <c r="B155" s="38"/>
      <c r="C155" s="39"/>
      <c r="D155" s="217" t="s">
        <v>129</v>
      </c>
      <c r="E155" s="39"/>
      <c r="F155" s="218" t="s">
        <v>235</v>
      </c>
      <c r="G155" s="39"/>
      <c r="H155" s="39"/>
      <c r="I155" s="219"/>
      <c r="J155" s="39"/>
      <c r="K155" s="39"/>
      <c r="L155" s="43"/>
      <c r="M155" s="220"/>
      <c r="N155" s="221"/>
      <c r="O155" s="83"/>
      <c r="P155" s="83"/>
      <c r="Q155" s="83"/>
      <c r="R155" s="83"/>
      <c r="S155" s="83"/>
      <c r="T155" s="84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16" t="s">
        <v>129</v>
      </c>
      <c r="AU155" s="16" t="s">
        <v>80</v>
      </c>
    </row>
    <row r="156" s="2" customFormat="1" ht="16.5" customHeight="1">
      <c r="A156" s="37"/>
      <c r="B156" s="38"/>
      <c r="C156" s="203" t="s">
        <v>237</v>
      </c>
      <c r="D156" s="203" t="s">
        <v>122</v>
      </c>
      <c r="E156" s="204" t="s">
        <v>238</v>
      </c>
      <c r="F156" s="205" t="s">
        <v>239</v>
      </c>
      <c r="G156" s="206" t="s">
        <v>172</v>
      </c>
      <c r="H156" s="207">
        <v>50</v>
      </c>
      <c r="I156" s="208"/>
      <c r="J156" s="209">
        <f>ROUND(I156*H156,2)</f>
        <v>0</v>
      </c>
      <c r="K156" s="205" t="s">
        <v>19</v>
      </c>
      <c r="L156" s="210"/>
      <c r="M156" s="211" t="s">
        <v>19</v>
      </c>
      <c r="N156" s="212" t="s">
        <v>41</v>
      </c>
      <c r="O156" s="83"/>
      <c r="P156" s="213">
        <f>O156*H156</f>
        <v>0</v>
      </c>
      <c r="Q156" s="213">
        <v>0</v>
      </c>
      <c r="R156" s="213">
        <f>Q156*H156</f>
        <v>0</v>
      </c>
      <c r="S156" s="213">
        <v>0</v>
      </c>
      <c r="T156" s="214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15" t="s">
        <v>126</v>
      </c>
      <c r="AT156" s="215" t="s">
        <v>122</v>
      </c>
      <c r="AU156" s="215" t="s">
        <v>80</v>
      </c>
      <c r="AY156" s="16" t="s">
        <v>119</v>
      </c>
      <c r="BE156" s="216">
        <f>IF(N156="základní",J156,0)</f>
        <v>0</v>
      </c>
      <c r="BF156" s="216">
        <f>IF(N156="snížená",J156,0)</f>
        <v>0</v>
      </c>
      <c r="BG156" s="216">
        <f>IF(N156="zákl. přenesená",J156,0)</f>
        <v>0</v>
      </c>
      <c r="BH156" s="216">
        <f>IF(N156="sníž. přenesená",J156,0)</f>
        <v>0</v>
      </c>
      <c r="BI156" s="216">
        <f>IF(N156="nulová",J156,0)</f>
        <v>0</v>
      </c>
      <c r="BJ156" s="16" t="s">
        <v>78</v>
      </c>
      <c r="BK156" s="216">
        <f>ROUND(I156*H156,2)</f>
        <v>0</v>
      </c>
      <c r="BL156" s="16" t="s">
        <v>127</v>
      </c>
      <c r="BM156" s="215" t="s">
        <v>240</v>
      </c>
    </row>
    <row r="157" s="2" customFormat="1">
      <c r="A157" s="37"/>
      <c r="B157" s="38"/>
      <c r="C157" s="39"/>
      <c r="D157" s="217" t="s">
        <v>129</v>
      </c>
      <c r="E157" s="39"/>
      <c r="F157" s="218" t="s">
        <v>239</v>
      </c>
      <c r="G157" s="39"/>
      <c r="H157" s="39"/>
      <c r="I157" s="219"/>
      <c r="J157" s="39"/>
      <c r="K157" s="39"/>
      <c r="L157" s="43"/>
      <c r="M157" s="220"/>
      <c r="N157" s="221"/>
      <c r="O157" s="83"/>
      <c r="P157" s="83"/>
      <c r="Q157" s="83"/>
      <c r="R157" s="83"/>
      <c r="S157" s="83"/>
      <c r="T157" s="84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6" t="s">
        <v>129</v>
      </c>
      <c r="AU157" s="16" t="s">
        <v>80</v>
      </c>
    </row>
    <row r="158" s="2" customFormat="1" ht="16.5" customHeight="1">
      <c r="A158" s="37"/>
      <c r="B158" s="38"/>
      <c r="C158" s="223" t="s">
        <v>241</v>
      </c>
      <c r="D158" s="223" t="s">
        <v>132</v>
      </c>
      <c r="E158" s="224" t="s">
        <v>242</v>
      </c>
      <c r="F158" s="225" t="s">
        <v>243</v>
      </c>
      <c r="G158" s="226" t="s">
        <v>172</v>
      </c>
      <c r="H158" s="227">
        <v>50</v>
      </c>
      <c r="I158" s="228"/>
      <c r="J158" s="229">
        <f>ROUND(I158*H158,2)</f>
        <v>0</v>
      </c>
      <c r="K158" s="225" t="s">
        <v>19</v>
      </c>
      <c r="L158" s="43"/>
      <c r="M158" s="230" t="s">
        <v>19</v>
      </c>
      <c r="N158" s="231" t="s">
        <v>41</v>
      </c>
      <c r="O158" s="83"/>
      <c r="P158" s="213">
        <f>O158*H158</f>
        <v>0</v>
      </c>
      <c r="Q158" s="213">
        <v>0</v>
      </c>
      <c r="R158" s="213">
        <f>Q158*H158</f>
        <v>0</v>
      </c>
      <c r="S158" s="213">
        <v>0</v>
      </c>
      <c r="T158" s="214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15" t="s">
        <v>127</v>
      </c>
      <c r="AT158" s="215" t="s">
        <v>132</v>
      </c>
      <c r="AU158" s="215" t="s">
        <v>80</v>
      </c>
      <c r="AY158" s="16" t="s">
        <v>119</v>
      </c>
      <c r="BE158" s="216">
        <f>IF(N158="základní",J158,0)</f>
        <v>0</v>
      </c>
      <c r="BF158" s="216">
        <f>IF(N158="snížená",J158,0)</f>
        <v>0</v>
      </c>
      <c r="BG158" s="216">
        <f>IF(N158="zákl. přenesená",J158,0)</f>
        <v>0</v>
      </c>
      <c r="BH158" s="216">
        <f>IF(N158="sníž. přenesená",J158,0)</f>
        <v>0</v>
      </c>
      <c r="BI158" s="216">
        <f>IF(N158="nulová",J158,0)</f>
        <v>0</v>
      </c>
      <c r="BJ158" s="16" t="s">
        <v>78</v>
      </c>
      <c r="BK158" s="216">
        <f>ROUND(I158*H158,2)</f>
        <v>0</v>
      </c>
      <c r="BL158" s="16" t="s">
        <v>127</v>
      </c>
      <c r="BM158" s="215" t="s">
        <v>244</v>
      </c>
    </row>
    <row r="159" s="2" customFormat="1">
      <c r="A159" s="37"/>
      <c r="B159" s="38"/>
      <c r="C159" s="39"/>
      <c r="D159" s="217" t="s">
        <v>129</v>
      </c>
      <c r="E159" s="39"/>
      <c r="F159" s="218" t="s">
        <v>243</v>
      </c>
      <c r="G159" s="39"/>
      <c r="H159" s="39"/>
      <c r="I159" s="219"/>
      <c r="J159" s="39"/>
      <c r="K159" s="39"/>
      <c r="L159" s="43"/>
      <c r="M159" s="220"/>
      <c r="N159" s="221"/>
      <c r="O159" s="83"/>
      <c r="P159" s="83"/>
      <c r="Q159" s="83"/>
      <c r="R159" s="83"/>
      <c r="S159" s="83"/>
      <c r="T159" s="84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6" t="s">
        <v>129</v>
      </c>
      <c r="AU159" s="16" t="s">
        <v>80</v>
      </c>
    </row>
    <row r="160" s="2" customFormat="1" ht="16.5" customHeight="1">
      <c r="A160" s="37"/>
      <c r="B160" s="38"/>
      <c r="C160" s="203" t="s">
        <v>245</v>
      </c>
      <c r="D160" s="203" t="s">
        <v>122</v>
      </c>
      <c r="E160" s="204" t="s">
        <v>246</v>
      </c>
      <c r="F160" s="205" t="s">
        <v>247</v>
      </c>
      <c r="G160" s="206" t="s">
        <v>172</v>
      </c>
      <c r="H160" s="207">
        <v>45</v>
      </c>
      <c r="I160" s="208"/>
      <c r="J160" s="209">
        <f>ROUND(I160*H160,2)</f>
        <v>0</v>
      </c>
      <c r="K160" s="205" t="s">
        <v>19</v>
      </c>
      <c r="L160" s="210"/>
      <c r="M160" s="211" t="s">
        <v>19</v>
      </c>
      <c r="N160" s="212" t="s">
        <v>41</v>
      </c>
      <c r="O160" s="83"/>
      <c r="P160" s="213">
        <f>O160*H160</f>
        <v>0</v>
      </c>
      <c r="Q160" s="213">
        <v>0</v>
      </c>
      <c r="R160" s="213">
        <f>Q160*H160</f>
        <v>0</v>
      </c>
      <c r="S160" s="213">
        <v>0</v>
      </c>
      <c r="T160" s="214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15" t="s">
        <v>126</v>
      </c>
      <c r="AT160" s="215" t="s">
        <v>122</v>
      </c>
      <c r="AU160" s="215" t="s">
        <v>80</v>
      </c>
      <c r="AY160" s="16" t="s">
        <v>119</v>
      </c>
      <c r="BE160" s="216">
        <f>IF(N160="základní",J160,0)</f>
        <v>0</v>
      </c>
      <c r="BF160" s="216">
        <f>IF(N160="snížená",J160,0)</f>
        <v>0</v>
      </c>
      <c r="BG160" s="216">
        <f>IF(N160="zákl. přenesená",J160,0)</f>
        <v>0</v>
      </c>
      <c r="BH160" s="216">
        <f>IF(N160="sníž. přenesená",J160,0)</f>
        <v>0</v>
      </c>
      <c r="BI160" s="216">
        <f>IF(N160="nulová",J160,0)</f>
        <v>0</v>
      </c>
      <c r="BJ160" s="16" t="s">
        <v>78</v>
      </c>
      <c r="BK160" s="216">
        <f>ROUND(I160*H160,2)</f>
        <v>0</v>
      </c>
      <c r="BL160" s="16" t="s">
        <v>127</v>
      </c>
      <c r="BM160" s="215" t="s">
        <v>248</v>
      </c>
    </row>
    <row r="161" s="2" customFormat="1">
      <c r="A161" s="37"/>
      <c r="B161" s="38"/>
      <c r="C161" s="39"/>
      <c r="D161" s="217" t="s">
        <v>129</v>
      </c>
      <c r="E161" s="39"/>
      <c r="F161" s="218" t="s">
        <v>247</v>
      </c>
      <c r="G161" s="39"/>
      <c r="H161" s="39"/>
      <c r="I161" s="219"/>
      <c r="J161" s="39"/>
      <c r="K161" s="39"/>
      <c r="L161" s="43"/>
      <c r="M161" s="220"/>
      <c r="N161" s="221"/>
      <c r="O161" s="83"/>
      <c r="P161" s="83"/>
      <c r="Q161" s="83"/>
      <c r="R161" s="83"/>
      <c r="S161" s="83"/>
      <c r="T161" s="84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6" t="s">
        <v>129</v>
      </c>
      <c r="AU161" s="16" t="s">
        <v>80</v>
      </c>
    </row>
    <row r="162" s="2" customFormat="1" ht="16.5" customHeight="1">
      <c r="A162" s="37"/>
      <c r="B162" s="38"/>
      <c r="C162" s="223" t="s">
        <v>249</v>
      </c>
      <c r="D162" s="223" t="s">
        <v>132</v>
      </c>
      <c r="E162" s="224" t="s">
        <v>250</v>
      </c>
      <c r="F162" s="225" t="s">
        <v>251</v>
      </c>
      <c r="G162" s="226" t="s">
        <v>172</v>
      </c>
      <c r="H162" s="227">
        <v>45</v>
      </c>
      <c r="I162" s="228"/>
      <c r="J162" s="229">
        <f>ROUND(I162*H162,2)</f>
        <v>0</v>
      </c>
      <c r="K162" s="225" t="s">
        <v>19</v>
      </c>
      <c r="L162" s="43"/>
      <c r="M162" s="230" t="s">
        <v>19</v>
      </c>
      <c r="N162" s="231" t="s">
        <v>41</v>
      </c>
      <c r="O162" s="83"/>
      <c r="P162" s="213">
        <f>O162*H162</f>
        <v>0</v>
      </c>
      <c r="Q162" s="213">
        <v>0</v>
      </c>
      <c r="R162" s="213">
        <f>Q162*H162</f>
        <v>0</v>
      </c>
      <c r="S162" s="213">
        <v>0</v>
      </c>
      <c r="T162" s="214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15" t="s">
        <v>127</v>
      </c>
      <c r="AT162" s="215" t="s">
        <v>132</v>
      </c>
      <c r="AU162" s="215" t="s">
        <v>80</v>
      </c>
      <c r="AY162" s="16" t="s">
        <v>119</v>
      </c>
      <c r="BE162" s="216">
        <f>IF(N162="základní",J162,0)</f>
        <v>0</v>
      </c>
      <c r="BF162" s="216">
        <f>IF(N162="snížená",J162,0)</f>
        <v>0</v>
      </c>
      <c r="BG162" s="216">
        <f>IF(N162="zákl. přenesená",J162,0)</f>
        <v>0</v>
      </c>
      <c r="BH162" s="216">
        <f>IF(N162="sníž. přenesená",J162,0)</f>
        <v>0</v>
      </c>
      <c r="BI162" s="216">
        <f>IF(N162="nulová",J162,0)</f>
        <v>0</v>
      </c>
      <c r="BJ162" s="16" t="s">
        <v>78</v>
      </c>
      <c r="BK162" s="216">
        <f>ROUND(I162*H162,2)</f>
        <v>0</v>
      </c>
      <c r="BL162" s="16" t="s">
        <v>127</v>
      </c>
      <c r="BM162" s="215" t="s">
        <v>252</v>
      </c>
    </row>
    <row r="163" s="2" customFormat="1">
      <c r="A163" s="37"/>
      <c r="B163" s="38"/>
      <c r="C163" s="39"/>
      <c r="D163" s="217" t="s">
        <v>129</v>
      </c>
      <c r="E163" s="39"/>
      <c r="F163" s="218" t="s">
        <v>251</v>
      </c>
      <c r="G163" s="39"/>
      <c r="H163" s="39"/>
      <c r="I163" s="219"/>
      <c r="J163" s="39"/>
      <c r="K163" s="39"/>
      <c r="L163" s="43"/>
      <c r="M163" s="220"/>
      <c r="N163" s="221"/>
      <c r="O163" s="83"/>
      <c r="P163" s="83"/>
      <c r="Q163" s="83"/>
      <c r="R163" s="83"/>
      <c r="S163" s="83"/>
      <c r="T163" s="84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6" t="s">
        <v>129</v>
      </c>
      <c r="AU163" s="16" t="s">
        <v>80</v>
      </c>
    </row>
    <row r="164" s="12" customFormat="1" ht="22.8" customHeight="1">
      <c r="A164" s="12"/>
      <c r="B164" s="187"/>
      <c r="C164" s="188"/>
      <c r="D164" s="189" t="s">
        <v>69</v>
      </c>
      <c r="E164" s="201" t="s">
        <v>253</v>
      </c>
      <c r="F164" s="201" t="s">
        <v>254</v>
      </c>
      <c r="G164" s="188"/>
      <c r="H164" s="188"/>
      <c r="I164" s="191"/>
      <c r="J164" s="202">
        <f>BK164</f>
        <v>0</v>
      </c>
      <c r="K164" s="188"/>
      <c r="L164" s="193"/>
      <c r="M164" s="194"/>
      <c r="N164" s="195"/>
      <c r="O164" s="195"/>
      <c r="P164" s="196">
        <f>SUM(P165:P170)</f>
        <v>0</v>
      </c>
      <c r="Q164" s="195"/>
      <c r="R164" s="196">
        <f>SUM(R165:R170)</f>
        <v>0</v>
      </c>
      <c r="S164" s="195"/>
      <c r="T164" s="197">
        <f>SUM(T165:T170)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98" t="s">
        <v>78</v>
      </c>
      <c r="AT164" s="199" t="s">
        <v>69</v>
      </c>
      <c r="AU164" s="199" t="s">
        <v>78</v>
      </c>
      <c r="AY164" s="198" t="s">
        <v>119</v>
      </c>
      <c r="BK164" s="200">
        <f>SUM(BK165:BK170)</f>
        <v>0</v>
      </c>
    </row>
    <row r="165" s="2" customFormat="1" ht="16.5" customHeight="1">
      <c r="A165" s="37"/>
      <c r="B165" s="38"/>
      <c r="C165" s="203" t="s">
        <v>255</v>
      </c>
      <c r="D165" s="203" t="s">
        <v>122</v>
      </c>
      <c r="E165" s="204" t="s">
        <v>256</v>
      </c>
      <c r="F165" s="205" t="s">
        <v>257</v>
      </c>
      <c r="G165" s="206" t="s">
        <v>172</v>
      </c>
      <c r="H165" s="207">
        <v>120</v>
      </c>
      <c r="I165" s="208"/>
      <c r="J165" s="209">
        <f>ROUND(I165*H165,2)</f>
        <v>0</v>
      </c>
      <c r="K165" s="205" t="s">
        <v>19</v>
      </c>
      <c r="L165" s="210"/>
      <c r="M165" s="211" t="s">
        <v>19</v>
      </c>
      <c r="N165" s="212" t="s">
        <v>41</v>
      </c>
      <c r="O165" s="83"/>
      <c r="P165" s="213">
        <f>O165*H165</f>
        <v>0</v>
      </c>
      <c r="Q165" s="213">
        <v>0</v>
      </c>
      <c r="R165" s="213">
        <f>Q165*H165</f>
        <v>0</v>
      </c>
      <c r="S165" s="213">
        <v>0</v>
      </c>
      <c r="T165" s="214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15" t="s">
        <v>126</v>
      </c>
      <c r="AT165" s="215" t="s">
        <v>122</v>
      </c>
      <c r="AU165" s="215" t="s">
        <v>80</v>
      </c>
      <c r="AY165" s="16" t="s">
        <v>119</v>
      </c>
      <c r="BE165" s="216">
        <f>IF(N165="základní",J165,0)</f>
        <v>0</v>
      </c>
      <c r="BF165" s="216">
        <f>IF(N165="snížená",J165,0)</f>
        <v>0</v>
      </c>
      <c r="BG165" s="216">
        <f>IF(N165="zákl. přenesená",J165,0)</f>
        <v>0</v>
      </c>
      <c r="BH165" s="216">
        <f>IF(N165="sníž. přenesená",J165,0)</f>
        <v>0</v>
      </c>
      <c r="BI165" s="216">
        <f>IF(N165="nulová",J165,0)</f>
        <v>0</v>
      </c>
      <c r="BJ165" s="16" t="s">
        <v>78</v>
      </c>
      <c r="BK165" s="216">
        <f>ROUND(I165*H165,2)</f>
        <v>0</v>
      </c>
      <c r="BL165" s="16" t="s">
        <v>127</v>
      </c>
      <c r="BM165" s="215" t="s">
        <v>258</v>
      </c>
    </row>
    <row r="166" s="2" customFormat="1">
      <c r="A166" s="37"/>
      <c r="B166" s="38"/>
      <c r="C166" s="39"/>
      <c r="D166" s="217" t="s">
        <v>129</v>
      </c>
      <c r="E166" s="39"/>
      <c r="F166" s="218" t="s">
        <v>257</v>
      </c>
      <c r="G166" s="39"/>
      <c r="H166" s="39"/>
      <c r="I166" s="219"/>
      <c r="J166" s="39"/>
      <c r="K166" s="39"/>
      <c r="L166" s="43"/>
      <c r="M166" s="220"/>
      <c r="N166" s="221"/>
      <c r="O166" s="83"/>
      <c r="P166" s="83"/>
      <c r="Q166" s="83"/>
      <c r="R166" s="83"/>
      <c r="S166" s="83"/>
      <c r="T166" s="84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6" t="s">
        <v>129</v>
      </c>
      <c r="AU166" s="16" t="s">
        <v>80</v>
      </c>
    </row>
    <row r="167" s="2" customFormat="1">
      <c r="A167" s="37"/>
      <c r="B167" s="38"/>
      <c r="C167" s="39"/>
      <c r="D167" s="217" t="s">
        <v>130</v>
      </c>
      <c r="E167" s="39"/>
      <c r="F167" s="222" t="s">
        <v>259</v>
      </c>
      <c r="G167" s="39"/>
      <c r="H167" s="39"/>
      <c r="I167" s="219"/>
      <c r="J167" s="39"/>
      <c r="K167" s="39"/>
      <c r="L167" s="43"/>
      <c r="M167" s="220"/>
      <c r="N167" s="221"/>
      <c r="O167" s="83"/>
      <c r="P167" s="83"/>
      <c r="Q167" s="83"/>
      <c r="R167" s="83"/>
      <c r="S167" s="83"/>
      <c r="T167" s="84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6" t="s">
        <v>130</v>
      </c>
      <c r="AU167" s="16" t="s">
        <v>80</v>
      </c>
    </row>
    <row r="168" s="2" customFormat="1" ht="16.5" customHeight="1">
      <c r="A168" s="37"/>
      <c r="B168" s="38"/>
      <c r="C168" s="223" t="s">
        <v>260</v>
      </c>
      <c r="D168" s="223" t="s">
        <v>132</v>
      </c>
      <c r="E168" s="224" t="s">
        <v>261</v>
      </c>
      <c r="F168" s="225" t="s">
        <v>262</v>
      </c>
      <c r="G168" s="226" t="s">
        <v>172</v>
      </c>
      <c r="H168" s="227">
        <v>120</v>
      </c>
      <c r="I168" s="228"/>
      <c r="J168" s="229">
        <f>ROUND(I168*H168,2)</f>
        <v>0</v>
      </c>
      <c r="K168" s="225" t="s">
        <v>19</v>
      </c>
      <c r="L168" s="43"/>
      <c r="M168" s="230" t="s">
        <v>19</v>
      </c>
      <c r="N168" s="231" t="s">
        <v>41</v>
      </c>
      <c r="O168" s="83"/>
      <c r="P168" s="213">
        <f>O168*H168</f>
        <v>0</v>
      </c>
      <c r="Q168" s="213">
        <v>0</v>
      </c>
      <c r="R168" s="213">
        <f>Q168*H168</f>
        <v>0</v>
      </c>
      <c r="S168" s="213">
        <v>0</v>
      </c>
      <c r="T168" s="214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15" t="s">
        <v>127</v>
      </c>
      <c r="AT168" s="215" t="s">
        <v>132</v>
      </c>
      <c r="AU168" s="215" t="s">
        <v>80</v>
      </c>
      <c r="AY168" s="16" t="s">
        <v>119</v>
      </c>
      <c r="BE168" s="216">
        <f>IF(N168="základní",J168,0)</f>
        <v>0</v>
      </c>
      <c r="BF168" s="216">
        <f>IF(N168="snížená",J168,0)</f>
        <v>0</v>
      </c>
      <c r="BG168" s="216">
        <f>IF(N168="zákl. přenesená",J168,0)</f>
        <v>0</v>
      </c>
      <c r="BH168" s="216">
        <f>IF(N168="sníž. přenesená",J168,0)</f>
        <v>0</v>
      </c>
      <c r="BI168" s="216">
        <f>IF(N168="nulová",J168,0)</f>
        <v>0</v>
      </c>
      <c r="BJ168" s="16" t="s">
        <v>78</v>
      </c>
      <c r="BK168" s="216">
        <f>ROUND(I168*H168,2)</f>
        <v>0</v>
      </c>
      <c r="BL168" s="16" t="s">
        <v>127</v>
      </c>
      <c r="BM168" s="215" t="s">
        <v>263</v>
      </c>
    </row>
    <row r="169" s="2" customFormat="1">
      <c r="A169" s="37"/>
      <c r="B169" s="38"/>
      <c r="C169" s="39"/>
      <c r="D169" s="217" t="s">
        <v>129</v>
      </c>
      <c r="E169" s="39"/>
      <c r="F169" s="218" t="s">
        <v>262</v>
      </c>
      <c r="G169" s="39"/>
      <c r="H169" s="39"/>
      <c r="I169" s="219"/>
      <c r="J169" s="39"/>
      <c r="K169" s="39"/>
      <c r="L169" s="43"/>
      <c r="M169" s="220"/>
      <c r="N169" s="221"/>
      <c r="O169" s="83"/>
      <c r="P169" s="83"/>
      <c r="Q169" s="83"/>
      <c r="R169" s="83"/>
      <c r="S169" s="83"/>
      <c r="T169" s="84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129</v>
      </c>
      <c r="AU169" s="16" t="s">
        <v>80</v>
      </c>
    </row>
    <row r="170" s="2" customFormat="1">
      <c r="A170" s="37"/>
      <c r="B170" s="38"/>
      <c r="C170" s="39"/>
      <c r="D170" s="217" t="s">
        <v>130</v>
      </c>
      <c r="E170" s="39"/>
      <c r="F170" s="222" t="s">
        <v>264</v>
      </c>
      <c r="G170" s="39"/>
      <c r="H170" s="39"/>
      <c r="I170" s="219"/>
      <c r="J170" s="39"/>
      <c r="K170" s="39"/>
      <c r="L170" s="43"/>
      <c r="M170" s="220"/>
      <c r="N170" s="221"/>
      <c r="O170" s="83"/>
      <c r="P170" s="83"/>
      <c r="Q170" s="83"/>
      <c r="R170" s="83"/>
      <c r="S170" s="83"/>
      <c r="T170" s="84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6" t="s">
        <v>130</v>
      </c>
      <c r="AU170" s="16" t="s">
        <v>80</v>
      </c>
    </row>
    <row r="171" s="12" customFormat="1" ht="22.8" customHeight="1">
      <c r="A171" s="12"/>
      <c r="B171" s="187"/>
      <c r="C171" s="188"/>
      <c r="D171" s="189" t="s">
        <v>69</v>
      </c>
      <c r="E171" s="201" t="s">
        <v>265</v>
      </c>
      <c r="F171" s="201" t="s">
        <v>266</v>
      </c>
      <c r="G171" s="188"/>
      <c r="H171" s="188"/>
      <c r="I171" s="191"/>
      <c r="J171" s="202">
        <f>BK171</f>
        <v>0</v>
      </c>
      <c r="K171" s="188"/>
      <c r="L171" s="193"/>
      <c r="M171" s="194"/>
      <c r="N171" s="195"/>
      <c r="O171" s="195"/>
      <c r="P171" s="196">
        <f>SUM(P172:P187)</f>
        <v>0</v>
      </c>
      <c r="Q171" s="195"/>
      <c r="R171" s="196">
        <f>SUM(R172:R187)</f>
        <v>0</v>
      </c>
      <c r="S171" s="195"/>
      <c r="T171" s="197">
        <f>SUM(T172:T187)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98" t="s">
        <v>78</v>
      </c>
      <c r="AT171" s="199" t="s">
        <v>69</v>
      </c>
      <c r="AU171" s="199" t="s">
        <v>78</v>
      </c>
      <c r="AY171" s="198" t="s">
        <v>119</v>
      </c>
      <c r="BK171" s="200">
        <f>SUM(BK172:BK187)</f>
        <v>0</v>
      </c>
    </row>
    <row r="172" s="2" customFormat="1" ht="16.5" customHeight="1">
      <c r="A172" s="37"/>
      <c r="B172" s="38"/>
      <c r="C172" s="203" t="s">
        <v>267</v>
      </c>
      <c r="D172" s="203" t="s">
        <v>122</v>
      </c>
      <c r="E172" s="204" t="s">
        <v>268</v>
      </c>
      <c r="F172" s="205" t="s">
        <v>269</v>
      </c>
      <c r="G172" s="206" t="s">
        <v>172</v>
      </c>
      <c r="H172" s="207">
        <v>48</v>
      </c>
      <c r="I172" s="208"/>
      <c r="J172" s="209">
        <f>ROUND(I172*H172,2)</f>
        <v>0</v>
      </c>
      <c r="K172" s="205" t="s">
        <v>19</v>
      </c>
      <c r="L172" s="210"/>
      <c r="M172" s="211" t="s">
        <v>19</v>
      </c>
      <c r="N172" s="212" t="s">
        <v>41</v>
      </c>
      <c r="O172" s="83"/>
      <c r="P172" s="213">
        <f>O172*H172</f>
        <v>0</v>
      </c>
      <c r="Q172" s="213">
        <v>0</v>
      </c>
      <c r="R172" s="213">
        <f>Q172*H172</f>
        <v>0</v>
      </c>
      <c r="S172" s="213">
        <v>0</v>
      </c>
      <c r="T172" s="214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15" t="s">
        <v>126</v>
      </c>
      <c r="AT172" s="215" t="s">
        <v>122</v>
      </c>
      <c r="AU172" s="215" t="s">
        <v>80</v>
      </c>
      <c r="AY172" s="16" t="s">
        <v>119</v>
      </c>
      <c r="BE172" s="216">
        <f>IF(N172="základní",J172,0)</f>
        <v>0</v>
      </c>
      <c r="BF172" s="216">
        <f>IF(N172="snížená",J172,0)</f>
        <v>0</v>
      </c>
      <c r="BG172" s="216">
        <f>IF(N172="zákl. přenesená",J172,0)</f>
        <v>0</v>
      </c>
      <c r="BH172" s="216">
        <f>IF(N172="sníž. přenesená",J172,0)</f>
        <v>0</v>
      </c>
      <c r="BI172" s="216">
        <f>IF(N172="nulová",J172,0)</f>
        <v>0</v>
      </c>
      <c r="BJ172" s="16" t="s">
        <v>78</v>
      </c>
      <c r="BK172" s="216">
        <f>ROUND(I172*H172,2)</f>
        <v>0</v>
      </c>
      <c r="BL172" s="16" t="s">
        <v>127</v>
      </c>
      <c r="BM172" s="215" t="s">
        <v>270</v>
      </c>
    </row>
    <row r="173" s="2" customFormat="1">
      <c r="A173" s="37"/>
      <c r="B173" s="38"/>
      <c r="C173" s="39"/>
      <c r="D173" s="217" t="s">
        <v>129</v>
      </c>
      <c r="E173" s="39"/>
      <c r="F173" s="218" t="s">
        <v>269</v>
      </c>
      <c r="G173" s="39"/>
      <c r="H173" s="39"/>
      <c r="I173" s="219"/>
      <c r="J173" s="39"/>
      <c r="K173" s="39"/>
      <c r="L173" s="43"/>
      <c r="M173" s="220"/>
      <c r="N173" s="221"/>
      <c r="O173" s="83"/>
      <c r="P173" s="83"/>
      <c r="Q173" s="83"/>
      <c r="R173" s="83"/>
      <c r="S173" s="83"/>
      <c r="T173" s="84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6" t="s">
        <v>129</v>
      </c>
      <c r="AU173" s="16" t="s">
        <v>80</v>
      </c>
    </row>
    <row r="174" s="2" customFormat="1">
      <c r="A174" s="37"/>
      <c r="B174" s="38"/>
      <c r="C174" s="39"/>
      <c r="D174" s="217" t="s">
        <v>130</v>
      </c>
      <c r="E174" s="39"/>
      <c r="F174" s="222" t="s">
        <v>271</v>
      </c>
      <c r="G174" s="39"/>
      <c r="H174" s="39"/>
      <c r="I174" s="219"/>
      <c r="J174" s="39"/>
      <c r="K174" s="39"/>
      <c r="L174" s="43"/>
      <c r="M174" s="220"/>
      <c r="N174" s="221"/>
      <c r="O174" s="83"/>
      <c r="P174" s="83"/>
      <c r="Q174" s="83"/>
      <c r="R174" s="83"/>
      <c r="S174" s="83"/>
      <c r="T174" s="84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6" t="s">
        <v>130</v>
      </c>
      <c r="AU174" s="16" t="s">
        <v>80</v>
      </c>
    </row>
    <row r="175" s="2" customFormat="1" ht="16.5" customHeight="1">
      <c r="A175" s="37"/>
      <c r="B175" s="38"/>
      <c r="C175" s="223" t="s">
        <v>272</v>
      </c>
      <c r="D175" s="223" t="s">
        <v>132</v>
      </c>
      <c r="E175" s="224" t="s">
        <v>273</v>
      </c>
      <c r="F175" s="225" t="s">
        <v>274</v>
      </c>
      <c r="G175" s="226" t="s">
        <v>172</v>
      </c>
      <c r="H175" s="227">
        <v>48</v>
      </c>
      <c r="I175" s="228"/>
      <c r="J175" s="229">
        <f>ROUND(I175*H175,2)</f>
        <v>0</v>
      </c>
      <c r="K175" s="225" t="s">
        <v>19</v>
      </c>
      <c r="L175" s="43"/>
      <c r="M175" s="230" t="s">
        <v>19</v>
      </c>
      <c r="N175" s="231" t="s">
        <v>41</v>
      </c>
      <c r="O175" s="83"/>
      <c r="P175" s="213">
        <f>O175*H175</f>
        <v>0</v>
      </c>
      <c r="Q175" s="213">
        <v>0</v>
      </c>
      <c r="R175" s="213">
        <f>Q175*H175</f>
        <v>0</v>
      </c>
      <c r="S175" s="213">
        <v>0</v>
      </c>
      <c r="T175" s="214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15" t="s">
        <v>127</v>
      </c>
      <c r="AT175" s="215" t="s">
        <v>132</v>
      </c>
      <c r="AU175" s="215" t="s">
        <v>80</v>
      </c>
      <c r="AY175" s="16" t="s">
        <v>119</v>
      </c>
      <c r="BE175" s="216">
        <f>IF(N175="základní",J175,0)</f>
        <v>0</v>
      </c>
      <c r="BF175" s="216">
        <f>IF(N175="snížená",J175,0)</f>
        <v>0</v>
      </c>
      <c r="BG175" s="216">
        <f>IF(N175="zákl. přenesená",J175,0)</f>
        <v>0</v>
      </c>
      <c r="BH175" s="216">
        <f>IF(N175="sníž. přenesená",J175,0)</f>
        <v>0</v>
      </c>
      <c r="BI175" s="216">
        <f>IF(N175="nulová",J175,0)</f>
        <v>0</v>
      </c>
      <c r="BJ175" s="16" t="s">
        <v>78</v>
      </c>
      <c r="BK175" s="216">
        <f>ROUND(I175*H175,2)</f>
        <v>0</v>
      </c>
      <c r="BL175" s="16" t="s">
        <v>127</v>
      </c>
      <c r="BM175" s="215" t="s">
        <v>275</v>
      </c>
    </row>
    <row r="176" s="2" customFormat="1">
      <c r="A176" s="37"/>
      <c r="B176" s="38"/>
      <c r="C176" s="39"/>
      <c r="D176" s="217" t="s">
        <v>129</v>
      </c>
      <c r="E176" s="39"/>
      <c r="F176" s="218" t="s">
        <v>274</v>
      </c>
      <c r="G176" s="39"/>
      <c r="H176" s="39"/>
      <c r="I176" s="219"/>
      <c r="J176" s="39"/>
      <c r="K176" s="39"/>
      <c r="L176" s="43"/>
      <c r="M176" s="220"/>
      <c r="N176" s="221"/>
      <c r="O176" s="83"/>
      <c r="P176" s="83"/>
      <c r="Q176" s="83"/>
      <c r="R176" s="83"/>
      <c r="S176" s="83"/>
      <c r="T176" s="84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6" t="s">
        <v>129</v>
      </c>
      <c r="AU176" s="16" t="s">
        <v>80</v>
      </c>
    </row>
    <row r="177" s="2" customFormat="1">
      <c r="A177" s="37"/>
      <c r="B177" s="38"/>
      <c r="C177" s="39"/>
      <c r="D177" s="217" t="s">
        <v>130</v>
      </c>
      <c r="E177" s="39"/>
      <c r="F177" s="222" t="s">
        <v>276</v>
      </c>
      <c r="G177" s="39"/>
      <c r="H177" s="39"/>
      <c r="I177" s="219"/>
      <c r="J177" s="39"/>
      <c r="K177" s="39"/>
      <c r="L177" s="43"/>
      <c r="M177" s="220"/>
      <c r="N177" s="221"/>
      <c r="O177" s="83"/>
      <c r="P177" s="83"/>
      <c r="Q177" s="83"/>
      <c r="R177" s="83"/>
      <c r="S177" s="83"/>
      <c r="T177" s="84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16" t="s">
        <v>130</v>
      </c>
      <c r="AU177" s="16" t="s">
        <v>80</v>
      </c>
    </row>
    <row r="178" s="2" customFormat="1" ht="16.5" customHeight="1">
      <c r="A178" s="37"/>
      <c r="B178" s="38"/>
      <c r="C178" s="203" t="s">
        <v>277</v>
      </c>
      <c r="D178" s="203" t="s">
        <v>122</v>
      </c>
      <c r="E178" s="204" t="s">
        <v>278</v>
      </c>
      <c r="F178" s="205" t="s">
        <v>279</v>
      </c>
      <c r="G178" s="206" t="s">
        <v>172</v>
      </c>
      <c r="H178" s="207">
        <v>36</v>
      </c>
      <c r="I178" s="208"/>
      <c r="J178" s="209">
        <f>ROUND(I178*H178,2)</f>
        <v>0</v>
      </c>
      <c r="K178" s="205" t="s">
        <v>19</v>
      </c>
      <c r="L178" s="210"/>
      <c r="M178" s="211" t="s">
        <v>19</v>
      </c>
      <c r="N178" s="212" t="s">
        <v>41</v>
      </c>
      <c r="O178" s="83"/>
      <c r="P178" s="213">
        <f>O178*H178</f>
        <v>0</v>
      </c>
      <c r="Q178" s="213">
        <v>0</v>
      </c>
      <c r="R178" s="213">
        <f>Q178*H178</f>
        <v>0</v>
      </c>
      <c r="S178" s="213">
        <v>0</v>
      </c>
      <c r="T178" s="214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15" t="s">
        <v>126</v>
      </c>
      <c r="AT178" s="215" t="s">
        <v>122</v>
      </c>
      <c r="AU178" s="215" t="s">
        <v>80</v>
      </c>
      <c r="AY178" s="16" t="s">
        <v>119</v>
      </c>
      <c r="BE178" s="216">
        <f>IF(N178="základní",J178,0)</f>
        <v>0</v>
      </c>
      <c r="BF178" s="216">
        <f>IF(N178="snížená",J178,0)</f>
        <v>0</v>
      </c>
      <c r="BG178" s="216">
        <f>IF(N178="zákl. přenesená",J178,0)</f>
        <v>0</v>
      </c>
      <c r="BH178" s="216">
        <f>IF(N178="sníž. přenesená",J178,0)</f>
        <v>0</v>
      </c>
      <c r="BI178" s="216">
        <f>IF(N178="nulová",J178,0)</f>
        <v>0</v>
      </c>
      <c r="BJ178" s="16" t="s">
        <v>78</v>
      </c>
      <c r="BK178" s="216">
        <f>ROUND(I178*H178,2)</f>
        <v>0</v>
      </c>
      <c r="BL178" s="16" t="s">
        <v>127</v>
      </c>
      <c r="BM178" s="215" t="s">
        <v>280</v>
      </c>
    </row>
    <row r="179" s="2" customFormat="1">
      <c r="A179" s="37"/>
      <c r="B179" s="38"/>
      <c r="C179" s="39"/>
      <c r="D179" s="217" t="s">
        <v>129</v>
      </c>
      <c r="E179" s="39"/>
      <c r="F179" s="218" t="s">
        <v>279</v>
      </c>
      <c r="G179" s="39"/>
      <c r="H179" s="39"/>
      <c r="I179" s="219"/>
      <c r="J179" s="39"/>
      <c r="K179" s="39"/>
      <c r="L179" s="43"/>
      <c r="M179" s="220"/>
      <c r="N179" s="221"/>
      <c r="O179" s="83"/>
      <c r="P179" s="83"/>
      <c r="Q179" s="83"/>
      <c r="R179" s="83"/>
      <c r="S179" s="83"/>
      <c r="T179" s="84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16" t="s">
        <v>129</v>
      </c>
      <c r="AU179" s="16" t="s">
        <v>80</v>
      </c>
    </row>
    <row r="180" s="2" customFormat="1">
      <c r="A180" s="37"/>
      <c r="B180" s="38"/>
      <c r="C180" s="39"/>
      <c r="D180" s="217" t="s">
        <v>130</v>
      </c>
      <c r="E180" s="39"/>
      <c r="F180" s="222" t="s">
        <v>281</v>
      </c>
      <c r="G180" s="39"/>
      <c r="H180" s="39"/>
      <c r="I180" s="219"/>
      <c r="J180" s="39"/>
      <c r="K180" s="39"/>
      <c r="L180" s="43"/>
      <c r="M180" s="220"/>
      <c r="N180" s="221"/>
      <c r="O180" s="83"/>
      <c r="P180" s="83"/>
      <c r="Q180" s="83"/>
      <c r="R180" s="83"/>
      <c r="S180" s="83"/>
      <c r="T180" s="84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6" t="s">
        <v>130</v>
      </c>
      <c r="AU180" s="16" t="s">
        <v>80</v>
      </c>
    </row>
    <row r="181" s="2" customFormat="1" ht="16.5" customHeight="1">
      <c r="A181" s="37"/>
      <c r="B181" s="38"/>
      <c r="C181" s="223" t="s">
        <v>282</v>
      </c>
      <c r="D181" s="223" t="s">
        <v>132</v>
      </c>
      <c r="E181" s="224" t="s">
        <v>283</v>
      </c>
      <c r="F181" s="225" t="s">
        <v>284</v>
      </c>
      <c r="G181" s="226" t="s">
        <v>172</v>
      </c>
      <c r="H181" s="227">
        <v>36</v>
      </c>
      <c r="I181" s="228"/>
      <c r="J181" s="229">
        <f>ROUND(I181*H181,2)</f>
        <v>0</v>
      </c>
      <c r="K181" s="225" t="s">
        <v>19</v>
      </c>
      <c r="L181" s="43"/>
      <c r="M181" s="230" t="s">
        <v>19</v>
      </c>
      <c r="N181" s="231" t="s">
        <v>41</v>
      </c>
      <c r="O181" s="83"/>
      <c r="P181" s="213">
        <f>O181*H181</f>
        <v>0</v>
      </c>
      <c r="Q181" s="213">
        <v>0</v>
      </c>
      <c r="R181" s="213">
        <f>Q181*H181</f>
        <v>0</v>
      </c>
      <c r="S181" s="213">
        <v>0</v>
      </c>
      <c r="T181" s="214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15" t="s">
        <v>127</v>
      </c>
      <c r="AT181" s="215" t="s">
        <v>132</v>
      </c>
      <c r="AU181" s="215" t="s">
        <v>80</v>
      </c>
      <c r="AY181" s="16" t="s">
        <v>119</v>
      </c>
      <c r="BE181" s="216">
        <f>IF(N181="základní",J181,0)</f>
        <v>0</v>
      </c>
      <c r="BF181" s="216">
        <f>IF(N181="snížená",J181,0)</f>
        <v>0</v>
      </c>
      <c r="BG181" s="216">
        <f>IF(N181="zákl. přenesená",J181,0)</f>
        <v>0</v>
      </c>
      <c r="BH181" s="216">
        <f>IF(N181="sníž. přenesená",J181,0)</f>
        <v>0</v>
      </c>
      <c r="BI181" s="216">
        <f>IF(N181="nulová",J181,0)</f>
        <v>0</v>
      </c>
      <c r="BJ181" s="16" t="s">
        <v>78</v>
      </c>
      <c r="BK181" s="216">
        <f>ROUND(I181*H181,2)</f>
        <v>0</v>
      </c>
      <c r="BL181" s="16" t="s">
        <v>127</v>
      </c>
      <c r="BM181" s="215" t="s">
        <v>285</v>
      </c>
    </row>
    <row r="182" s="2" customFormat="1">
      <c r="A182" s="37"/>
      <c r="B182" s="38"/>
      <c r="C182" s="39"/>
      <c r="D182" s="217" t="s">
        <v>129</v>
      </c>
      <c r="E182" s="39"/>
      <c r="F182" s="218" t="s">
        <v>284</v>
      </c>
      <c r="G182" s="39"/>
      <c r="H182" s="39"/>
      <c r="I182" s="219"/>
      <c r="J182" s="39"/>
      <c r="K182" s="39"/>
      <c r="L182" s="43"/>
      <c r="M182" s="220"/>
      <c r="N182" s="221"/>
      <c r="O182" s="83"/>
      <c r="P182" s="83"/>
      <c r="Q182" s="83"/>
      <c r="R182" s="83"/>
      <c r="S182" s="83"/>
      <c r="T182" s="84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6" t="s">
        <v>129</v>
      </c>
      <c r="AU182" s="16" t="s">
        <v>80</v>
      </c>
    </row>
    <row r="183" s="2" customFormat="1">
      <c r="A183" s="37"/>
      <c r="B183" s="38"/>
      <c r="C183" s="39"/>
      <c r="D183" s="217" t="s">
        <v>130</v>
      </c>
      <c r="E183" s="39"/>
      <c r="F183" s="222" t="s">
        <v>286</v>
      </c>
      <c r="G183" s="39"/>
      <c r="H183" s="39"/>
      <c r="I183" s="219"/>
      <c r="J183" s="39"/>
      <c r="K183" s="39"/>
      <c r="L183" s="43"/>
      <c r="M183" s="220"/>
      <c r="N183" s="221"/>
      <c r="O183" s="83"/>
      <c r="P183" s="83"/>
      <c r="Q183" s="83"/>
      <c r="R183" s="83"/>
      <c r="S183" s="83"/>
      <c r="T183" s="84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16" t="s">
        <v>130</v>
      </c>
      <c r="AU183" s="16" t="s">
        <v>80</v>
      </c>
    </row>
    <row r="184" s="2" customFormat="1" ht="16.5" customHeight="1">
      <c r="A184" s="37"/>
      <c r="B184" s="38"/>
      <c r="C184" s="203" t="s">
        <v>287</v>
      </c>
      <c r="D184" s="203" t="s">
        <v>122</v>
      </c>
      <c r="E184" s="204" t="s">
        <v>288</v>
      </c>
      <c r="F184" s="205" t="s">
        <v>289</v>
      </c>
      <c r="G184" s="206" t="s">
        <v>172</v>
      </c>
      <c r="H184" s="207">
        <v>32</v>
      </c>
      <c r="I184" s="208"/>
      <c r="J184" s="209">
        <f>ROUND(I184*H184,2)</f>
        <v>0</v>
      </c>
      <c r="K184" s="205" t="s">
        <v>19</v>
      </c>
      <c r="L184" s="210"/>
      <c r="M184" s="211" t="s">
        <v>19</v>
      </c>
      <c r="N184" s="212" t="s">
        <v>41</v>
      </c>
      <c r="O184" s="83"/>
      <c r="P184" s="213">
        <f>O184*H184</f>
        <v>0</v>
      </c>
      <c r="Q184" s="213">
        <v>0</v>
      </c>
      <c r="R184" s="213">
        <f>Q184*H184</f>
        <v>0</v>
      </c>
      <c r="S184" s="213">
        <v>0</v>
      </c>
      <c r="T184" s="214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15" t="s">
        <v>126</v>
      </c>
      <c r="AT184" s="215" t="s">
        <v>122</v>
      </c>
      <c r="AU184" s="215" t="s">
        <v>80</v>
      </c>
      <c r="AY184" s="16" t="s">
        <v>119</v>
      </c>
      <c r="BE184" s="216">
        <f>IF(N184="základní",J184,0)</f>
        <v>0</v>
      </c>
      <c r="BF184" s="216">
        <f>IF(N184="snížená",J184,0)</f>
        <v>0</v>
      </c>
      <c r="BG184" s="216">
        <f>IF(N184="zákl. přenesená",J184,0)</f>
        <v>0</v>
      </c>
      <c r="BH184" s="216">
        <f>IF(N184="sníž. přenesená",J184,0)</f>
        <v>0</v>
      </c>
      <c r="BI184" s="216">
        <f>IF(N184="nulová",J184,0)</f>
        <v>0</v>
      </c>
      <c r="BJ184" s="16" t="s">
        <v>78</v>
      </c>
      <c r="BK184" s="216">
        <f>ROUND(I184*H184,2)</f>
        <v>0</v>
      </c>
      <c r="BL184" s="16" t="s">
        <v>127</v>
      </c>
      <c r="BM184" s="215" t="s">
        <v>290</v>
      </c>
    </row>
    <row r="185" s="2" customFormat="1">
      <c r="A185" s="37"/>
      <c r="B185" s="38"/>
      <c r="C185" s="39"/>
      <c r="D185" s="217" t="s">
        <v>129</v>
      </c>
      <c r="E185" s="39"/>
      <c r="F185" s="218" t="s">
        <v>289</v>
      </c>
      <c r="G185" s="39"/>
      <c r="H185" s="39"/>
      <c r="I185" s="219"/>
      <c r="J185" s="39"/>
      <c r="K185" s="39"/>
      <c r="L185" s="43"/>
      <c r="M185" s="220"/>
      <c r="N185" s="221"/>
      <c r="O185" s="83"/>
      <c r="P185" s="83"/>
      <c r="Q185" s="83"/>
      <c r="R185" s="83"/>
      <c r="S185" s="83"/>
      <c r="T185" s="84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6" t="s">
        <v>129</v>
      </c>
      <c r="AU185" s="16" t="s">
        <v>80</v>
      </c>
    </row>
    <row r="186" s="2" customFormat="1" ht="16.5" customHeight="1">
      <c r="A186" s="37"/>
      <c r="B186" s="38"/>
      <c r="C186" s="223" t="s">
        <v>291</v>
      </c>
      <c r="D186" s="223" t="s">
        <v>132</v>
      </c>
      <c r="E186" s="224" t="s">
        <v>292</v>
      </c>
      <c r="F186" s="225" t="s">
        <v>293</v>
      </c>
      <c r="G186" s="226" t="s">
        <v>172</v>
      </c>
      <c r="H186" s="227">
        <v>32</v>
      </c>
      <c r="I186" s="228"/>
      <c r="J186" s="229">
        <f>ROUND(I186*H186,2)</f>
        <v>0</v>
      </c>
      <c r="K186" s="225" t="s">
        <v>19</v>
      </c>
      <c r="L186" s="43"/>
      <c r="M186" s="230" t="s">
        <v>19</v>
      </c>
      <c r="N186" s="231" t="s">
        <v>41</v>
      </c>
      <c r="O186" s="83"/>
      <c r="P186" s="213">
        <f>O186*H186</f>
        <v>0</v>
      </c>
      <c r="Q186" s="213">
        <v>0</v>
      </c>
      <c r="R186" s="213">
        <f>Q186*H186</f>
        <v>0</v>
      </c>
      <c r="S186" s="213">
        <v>0</v>
      </c>
      <c r="T186" s="214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15" t="s">
        <v>127</v>
      </c>
      <c r="AT186" s="215" t="s">
        <v>132</v>
      </c>
      <c r="AU186" s="215" t="s">
        <v>80</v>
      </c>
      <c r="AY186" s="16" t="s">
        <v>119</v>
      </c>
      <c r="BE186" s="216">
        <f>IF(N186="základní",J186,0)</f>
        <v>0</v>
      </c>
      <c r="BF186" s="216">
        <f>IF(N186="snížená",J186,0)</f>
        <v>0</v>
      </c>
      <c r="BG186" s="216">
        <f>IF(N186="zákl. přenesená",J186,0)</f>
        <v>0</v>
      </c>
      <c r="BH186" s="216">
        <f>IF(N186="sníž. přenesená",J186,0)</f>
        <v>0</v>
      </c>
      <c r="BI186" s="216">
        <f>IF(N186="nulová",J186,0)</f>
        <v>0</v>
      </c>
      <c r="BJ186" s="16" t="s">
        <v>78</v>
      </c>
      <c r="BK186" s="216">
        <f>ROUND(I186*H186,2)</f>
        <v>0</v>
      </c>
      <c r="BL186" s="16" t="s">
        <v>127</v>
      </c>
      <c r="BM186" s="215" t="s">
        <v>294</v>
      </c>
    </row>
    <row r="187" s="2" customFormat="1">
      <c r="A187" s="37"/>
      <c r="B187" s="38"/>
      <c r="C187" s="39"/>
      <c r="D187" s="217" t="s">
        <v>129</v>
      </c>
      <c r="E187" s="39"/>
      <c r="F187" s="218" t="s">
        <v>293</v>
      </c>
      <c r="G187" s="39"/>
      <c r="H187" s="39"/>
      <c r="I187" s="219"/>
      <c r="J187" s="39"/>
      <c r="K187" s="39"/>
      <c r="L187" s="43"/>
      <c r="M187" s="220"/>
      <c r="N187" s="221"/>
      <c r="O187" s="83"/>
      <c r="P187" s="83"/>
      <c r="Q187" s="83"/>
      <c r="R187" s="83"/>
      <c r="S187" s="83"/>
      <c r="T187" s="84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6" t="s">
        <v>129</v>
      </c>
      <c r="AU187" s="16" t="s">
        <v>80</v>
      </c>
    </row>
    <row r="188" s="12" customFormat="1" ht="22.8" customHeight="1">
      <c r="A188" s="12"/>
      <c r="B188" s="187"/>
      <c r="C188" s="188"/>
      <c r="D188" s="189" t="s">
        <v>69</v>
      </c>
      <c r="E188" s="201" t="s">
        <v>295</v>
      </c>
      <c r="F188" s="201" t="s">
        <v>296</v>
      </c>
      <c r="G188" s="188"/>
      <c r="H188" s="188"/>
      <c r="I188" s="191"/>
      <c r="J188" s="202">
        <f>BK188</f>
        <v>0</v>
      </c>
      <c r="K188" s="188"/>
      <c r="L188" s="193"/>
      <c r="M188" s="194"/>
      <c r="N188" s="195"/>
      <c r="O188" s="195"/>
      <c r="P188" s="196">
        <f>SUM(P189:P205)</f>
        <v>0</v>
      </c>
      <c r="Q188" s="195"/>
      <c r="R188" s="196">
        <f>SUM(R189:R205)</f>
        <v>0</v>
      </c>
      <c r="S188" s="195"/>
      <c r="T188" s="197">
        <f>SUM(T189:T205)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198" t="s">
        <v>78</v>
      </c>
      <c r="AT188" s="199" t="s">
        <v>69</v>
      </c>
      <c r="AU188" s="199" t="s">
        <v>78</v>
      </c>
      <c r="AY188" s="198" t="s">
        <v>119</v>
      </c>
      <c r="BK188" s="200">
        <f>SUM(BK189:BK205)</f>
        <v>0</v>
      </c>
    </row>
    <row r="189" s="2" customFormat="1" ht="16.5" customHeight="1">
      <c r="A189" s="37"/>
      <c r="B189" s="38"/>
      <c r="C189" s="203" t="s">
        <v>297</v>
      </c>
      <c r="D189" s="203" t="s">
        <v>122</v>
      </c>
      <c r="E189" s="204" t="s">
        <v>298</v>
      </c>
      <c r="F189" s="205" t="s">
        <v>299</v>
      </c>
      <c r="G189" s="206" t="s">
        <v>125</v>
      </c>
      <c r="H189" s="207">
        <v>1</v>
      </c>
      <c r="I189" s="208"/>
      <c r="J189" s="209">
        <f>ROUND(I189*H189,2)</f>
        <v>0</v>
      </c>
      <c r="K189" s="205" t="s">
        <v>19</v>
      </c>
      <c r="L189" s="210"/>
      <c r="M189" s="211" t="s">
        <v>19</v>
      </c>
      <c r="N189" s="212" t="s">
        <v>41</v>
      </c>
      <c r="O189" s="83"/>
      <c r="P189" s="213">
        <f>O189*H189</f>
        <v>0</v>
      </c>
      <c r="Q189" s="213">
        <v>0</v>
      </c>
      <c r="R189" s="213">
        <f>Q189*H189</f>
        <v>0</v>
      </c>
      <c r="S189" s="213">
        <v>0</v>
      </c>
      <c r="T189" s="214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15" t="s">
        <v>126</v>
      </c>
      <c r="AT189" s="215" t="s">
        <v>122</v>
      </c>
      <c r="AU189" s="215" t="s">
        <v>80</v>
      </c>
      <c r="AY189" s="16" t="s">
        <v>119</v>
      </c>
      <c r="BE189" s="216">
        <f>IF(N189="základní",J189,0)</f>
        <v>0</v>
      </c>
      <c r="BF189" s="216">
        <f>IF(N189="snížená",J189,0)</f>
        <v>0</v>
      </c>
      <c r="BG189" s="216">
        <f>IF(N189="zákl. přenesená",J189,0)</f>
        <v>0</v>
      </c>
      <c r="BH189" s="216">
        <f>IF(N189="sníž. přenesená",J189,0)</f>
        <v>0</v>
      </c>
      <c r="BI189" s="216">
        <f>IF(N189="nulová",J189,0)</f>
        <v>0</v>
      </c>
      <c r="BJ189" s="16" t="s">
        <v>78</v>
      </c>
      <c r="BK189" s="216">
        <f>ROUND(I189*H189,2)</f>
        <v>0</v>
      </c>
      <c r="BL189" s="16" t="s">
        <v>127</v>
      </c>
      <c r="BM189" s="215" t="s">
        <v>300</v>
      </c>
    </row>
    <row r="190" s="2" customFormat="1">
      <c r="A190" s="37"/>
      <c r="B190" s="38"/>
      <c r="C190" s="39"/>
      <c r="D190" s="217" t="s">
        <v>129</v>
      </c>
      <c r="E190" s="39"/>
      <c r="F190" s="218" t="s">
        <v>299</v>
      </c>
      <c r="G190" s="39"/>
      <c r="H190" s="39"/>
      <c r="I190" s="219"/>
      <c r="J190" s="39"/>
      <c r="K190" s="39"/>
      <c r="L190" s="43"/>
      <c r="M190" s="220"/>
      <c r="N190" s="221"/>
      <c r="O190" s="83"/>
      <c r="P190" s="83"/>
      <c r="Q190" s="83"/>
      <c r="R190" s="83"/>
      <c r="S190" s="83"/>
      <c r="T190" s="84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16" t="s">
        <v>129</v>
      </c>
      <c r="AU190" s="16" t="s">
        <v>80</v>
      </c>
    </row>
    <row r="191" s="2" customFormat="1">
      <c r="A191" s="37"/>
      <c r="B191" s="38"/>
      <c r="C191" s="39"/>
      <c r="D191" s="217" t="s">
        <v>130</v>
      </c>
      <c r="E191" s="39"/>
      <c r="F191" s="222" t="s">
        <v>301</v>
      </c>
      <c r="G191" s="39"/>
      <c r="H191" s="39"/>
      <c r="I191" s="219"/>
      <c r="J191" s="39"/>
      <c r="K191" s="39"/>
      <c r="L191" s="43"/>
      <c r="M191" s="220"/>
      <c r="N191" s="221"/>
      <c r="O191" s="83"/>
      <c r="P191" s="83"/>
      <c r="Q191" s="83"/>
      <c r="R191" s="83"/>
      <c r="S191" s="83"/>
      <c r="T191" s="84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6" t="s">
        <v>130</v>
      </c>
      <c r="AU191" s="16" t="s">
        <v>80</v>
      </c>
    </row>
    <row r="192" s="2" customFormat="1" ht="16.5" customHeight="1">
      <c r="A192" s="37"/>
      <c r="B192" s="38"/>
      <c r="C192" s="223" t="s">
        <v>302</v>
      </c>
      <c r="D192" s="223" t="s">
        <v>132</v>
      </c>
      <c r="E192" s="224" t="s">
        <v>303</v>
      </c>
      <c r="F192" s="225" t="s">
        <v>304</v>
      </c>
      <c r="G192" s="226" t="s">
        <v>125</v>
      </c>
      <c r="H192" s="227">
        <v>1</v>
      </c>
      <c r="I192" s="228"/>
      <c r="J192" s="229">
        <f>ROUND(I192*H192,2)</f>
        <v>0</v>
      </c>
      <c r="K192" s="225" t="s">
        <v>19</v>
      </c>
      <c r="L192" s="43"/>
      <c r="M192" s="230" t="s">
        <v>19</v>
      </c>
      <c r="N192" s="231" t="s">
        <v>41</v>
      </c>
      <c r="O192" s="83"/>
      <c r="P192" s="213">
        <f>O192*H192</f>
        <v>0</v>
      </c>
      <c r="Q192" s="213">
        <v>0</v>
      </c>
      <c r="R192" s="213">
        <f>Q192*H192</f>
        <v>0</v>
      </c>
      <c r="S192" s="213">
        <v>0</v>
      </c>
      <c r="T192" s="214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15" t="s">
        <v>127</v>
      </c>
      <c r="AT192" s="215" t="s">
        <v>132</v>
      </c>
      <c r="AU192" s="215" t="s">
        <v>80</v>
      </c>
      <c r="AY192" s="16" t="s">
        <v>119</v>
      </c>
      <c r="BE192" s="216">
        <f>IF(N192="základní",J192,0)</f>
        <v>0</v>
      </c>
      <c r="BF192" s="216">
        <f>IF(N192="snížená",J192,0)</f>
        <v>0</v>
      </c>
      <c r="BG192" s="216">
        <f>IF(N192="zákl. přenesená",J192,0)</f>
        <v>0</v>
      </c>
      <c r="BH192" s="216">
        <f>IF(N192="sníž. přenesená",J192,0)</f>
        <v>0</v>
      </c>
      <c r="BI192" s="216">
        <f>IF(N192="nulová",J192,0)</f>
        <v>0</v>
      </c>
      <c r="BJ192" s="16" t="s">
        <v>78</v>
      </c>
      <c r="BK192" s="216">
        <f>ROUND(I192*H192,2)</f>
        <v>0</v>
      </c>
      <c r="BL192" s="16" t="s">
        <v>127</v>
      </c>
      <c r="BM192" s="215" t="s">
        <v>305</v>
      </c>
    </row>
    <row r="193" s="2" customFormat="1">
      <c r="A193" s="37"/>
      <c r="B193" s="38"/>
      <c r="C193" s="39"/>
      <c r="D193" s="217" t="s">
        <v>129</v>
      </c>
      <c r="E193" s="39"/>
      <c r="F193" s="218" t="s">
        <v>304</v>
      </c>
      <c r="G193" s="39"/>
      <c r="H193" s="39"/>
      <c r="I193" s="219"/>
      <c r="J193" s="39"/>
      <c r="K193" s="39"/>
      <c r="L193" s="43"/>
      <c r="M193" s="220"/>
      <c r="N193" s="221"/>
      <c r="O193" s="83"/>
      <c r="P193" s="83"/>
      <c r="Q193" s="83"/>
      <c r="R193" s="83"/>
      <c r="S193" s="83"/>
      <c r="T193" s="84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6" t="s">
        <v>129</v>
      </c>
      <c r="AU193" s="16" t="s">
        <v>80</v>
      </c>
    </row>
    <row r="194" s="2" customFormat="1">
      <c r="A194" s="37"/>
      <c r="B194" s="38"/>
      <c r="C194" s="39"/>
      <c r="D194" s="217" t="s">
        <v>130</v>
      </c>
      <c r="E194" s="39"/>
      <c r="F194" s="222" t="s">
        <v>306</v>
      </c>
      <c r="G194" s="39"/>
      <c r="H194" s="39"/>
      <c r="I194" s="219"/>
      <c r="J194" s="39"/>
      <c r="K194" s="39"/>
      <c r="L194" s="43"/>
      <c r="M194" s="220"/>
      <c r="N194" s="221"/>
      <c r="O194" s="83"/>
      <c r="P194" s="83"/>
      <c r="Q194" s="83"/>
      <c r="R194" s="83"/>
      <c r="S194" s="83"/>
      <c r="T194" s="84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16" t="s">
        <v>130</v>
      </c>
      <c r="AU194" s="16" t="s">
        <v>80</v>
      </c>
    </row>
    <row r="195" s="2" customFormat="1" ht="16.5" customHeight="1">
      <c r="A195" s="37"/>
      <c r="B195" s="38"/>
      <c r="C195" s="203" t="s">
        <v>307</v>
      </c>
      <c r="D195" s="203" t="s">
        <v>122</v>
      </c>
      <c r="E195" s="204" t="s">
        <v>308</v>
      </c>
      <c r="F195" s="205" t="s">
        <v>309</v>
      </c>
      <c r="G195" s="206" t="s">
        <v>125</v>
      </c>
      <c r="H195" s="207">
        <v>1</v>
      </c>
      <c r="I195" s="208"/>
      <c r="J195" s="209">
        <f>ROUND(I195*H195,2)</f>
        <v>0</v>
      </c>
      <c r="K195" s="205" t="s">
        <v>19</v>
      </c>
      <c r="L195" s="210"/>
      <c r="M195" s="211" t="s">
        <v>19</v>
      </c>
      <c r="N195" s="212" t="s">
        <v>41</v>
      </c>
      <c r="O195" s="83"/>
      <c r="P195" s="213">
        <f>O195*H195</f>
        <v>0</v>
      </c>
      <c r="Q195" s="213">
        <v>0</v>
      </c>
      <c r="R195" s="213">
        <f>Q195*H195</f>
        <v>0</v>
      </c>
      <c r="S195" s="213">
        <v>0</v>
      </c>
      <c r="T195" s="214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15" t="s">
        <v>126</v>
      </c>
      <c r="AT195" s="215" t="s">
        <v>122</v>
      </c>
      <c r="AU195" s="215" t="s">
        <v>80</v>
      </c>
      <c r="AY195" s="16" t="s">
        <v>119</v>
      </c>
      <c r="BE195" s="216">
        <f>IF(N195="základní",J195,0)</f>
        <v>0</v>
      </c>
      <c r="BF195" s="216">
        <f>IF(N195="snížená",J195,0)</f>
        <v>0</v>
      </c>
      <c r="BG195" s="216">
        <f>IF(N195="zákl. přenesená",J195,0)</f>
        <v>0</v>
      </c>
      <c r="BH195" s="216">
        <f>IF(N195="sníž. přenesená",J195,0)</f>
        <v>0</v>
      </c>
      <c r="BI195" s="216">
        <f>IF(N195="nulová",J195,0)</f>
        <v>0</v>
      </c>
      <c r="BJ195" s="16" t="s">
        <v>78</v>
      </c>
      <c r="BK195" s="216">
        <f>ROUND(I195*H195,2)</f>
        <v>0</v>
      </c>
      <c r="BL195" s="16" t="s">
        <v>127</v>
      </c>
      <c r="BM195" s="215" t="s">
        <v>310</v>
      </c>
    </row>
    <row r="196" s="2" customFormat="1">
      <c r="A196" s="37"/>
      <c r="B196" s="38"/>
      <c r="C196" s="39"/>
      <c r="D196" s="217" t="s">
        <v>129</v>
      </c>
      <c r="E196" s="39"/>
      <c r="F196" s="218" t="s">
        <v>309</v>
      </c>
      <c r="G196" s="39"/>
      <c r="H196" s="39"/>
      <c r="I196" s="219"/>
      <c r="J196" s="39"/>
      <c r="K196" s="39"/>
      <c r="L196" s="43"/>
      <c r="M196" s="220"/>
      <c r="N196" s="221"/>
      <c r="O196" s="83"/>
      <c r="P196" s="83"/>
      <c r="Q196" s="83"/>
      <c r="R196" s="83"/>
      <c r="S196" s="83"/>
      <c r="T196" s="84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16" t="s">
        <v>129</v>
      </c>
      <c r="AU196" s="16" t="s">
        <v>80</v>
      </c>
    </row>
    <row r="197" s="2" customFormat="1">
      <c r="A197" s="37"/>
      <c r="B197" s="38"/>
      <c r="C197" s="39"/>
      <c r="D197" s="217" t="s">
        <v>130</v>
      </c>
      <c r="E197" s="39"/>
      <c r="F197" s="222" t="s">
        <v>311</v>
      </c>
      <c r="G197" s="39"/>
      <c r="H197" s="39"/>
      <c r="I197" s="219"/>
      <c r="J197" s="39"/>
      <c r="K197" s="39"/>
      <c r="L197" s="43"/>
      <c r="M197" s="220"/>
      <c r="N197" s="221"/>
      <c r="O197" s="83"/>
      <c r="P197" s="83"/>
      <c r="Q197" s="83"/>
      <c r="R197" s="83"/>
      <c r="S197" s="83"/>
      <c r="T197" s="84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6" t="s">
        <v>130</v>
      </c>
      <c r="AU197" s="16" t="s">
        <v>80</v>
      </c>
    </row>
    <row r="198" s="2" customFormat="1" ht="16.5" customHeight="1">
      <c r="A198" s="37"/>
      <c r="B198" s="38"/>
      <c r="C198" s="223" t="s">
        <v>312</v>
      </c>
      <c r="D198" s="223" t="s">
        <v>132</v>
      </c>
      <c r="E198" s="224" t="s">
        <v>313</v>
      </c>
      <c r="F198" s="225" t="s">
        <v>314</v>
      </c>
      <c r="G198" s="226" t="s">
        <v>125</v>
      </c>
      <c r="H198" s="227">
        <v>1</v>
      </c>
      <c r="I198" s="228"/>
      <c r="J198" s="229">
        <f>ROUND(I198*H198,2)</f>
        <v>0</v>
      </c>
      <c r="K198" s="225" t="s">
        <v>19</v>
      </c>
      <c r="L198" s="43"/>
      <c r="M198" s="230" t="s">
        <v>19</v>
      </c>
      <c r="N198" s="231" t="s">
        <v>41</v>
      </c>
      <c r="O198" s="83"/>
      <c r="P198" s="213">
        <f>O198*H198</f>
        <v>0</v>
      </c>
      <c r="Q198" s="213">
        <v>0</v>
      </c>
      <c r="R198" s="213">
        <f>Q198*H198</f>
        <v>0</v>
      </c>
      <c r="S198" s="213">
        <v>0</v>
      </c>
      <c r="T198" s="214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15" t="s">
        <v>127</v>
      </c>
      <c r="AT198" s="215" t="s">
        <v>132</v>
      </c>
      <c r="AU198" s="215" t="s">
        <v>80</v>
      </c>
      <c r="AY198" s="16" t="s">
        <v>119</v>
      </c>
      <c r="BE198" s="216">
        <f>IF(N198="základní",J198,0)</f>
        <v>0</v>
      </c>
      <c r="BF198" s="216">
        <f>IF(N198="snížená",J198,0)</f>
        <v>0</v>
      </c>
      <c r="BG198" s="216">
        <f>IF(N198="zákl. přenesená",J198,0)</f>
        <v>0</v>
      </c>
      <c r="BH198" s="216">
        <f>IF(N198="sníž. přenesená",J198,0)</f>
        <v>0</v>
      </c>
      <c r="BI198" s="216">
        <f>IF(N198="nulová",J198,0)</f>
        <v>0</v>
      </c>
      <c r="BJ198" s="16" t="s">
        <v>78</v>
      </c>
      <c r="BK198" s="216">
        <f>ROUND(I198*H198,2)</f>
        <v>0</v>
      </c>
      <c r="BL198" s="16" t="s">
        <v>127</v>
      </c>
      <c r="BM198" s="215" t="s">
        <v>315</v>
      </c>
    </row>
    <row r="199" s="2" customFormat="1">
      <c r="A199" s="37"/>
      <c r="B199" s="38"/>
      <c r="C199" s="39"/>
      <c r="D199" s="217" t="s">
        <v>129</v>
      </c>
      <c r="E199" s="39"/>
      <c r="F199" s="218" t="s">
        <v>314</v>
      </c>
      <c r="G199" s="39"/>
      <c r="H199" s="39"/>
      <c r="I199" s="219"/>
      <c r="J199" s="39"/>
      <c r="K199" s="39"/>
      <c r="L199" s="43"/>
      <c r="M199" s="220"/>
      <c r="N199" s="221"/>
      <c r="O199" s="83"/>
      <c r="P199" s="83"/>
      <c r="Q199" s="83"/>
      <c r="R199" s="83"/>
      <c r="S199" s="83"/>
      <c r="T199" s="84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6" t="s">
        <v>129</v>
      </c>
      <c r="AU199" s="16" t="s">
        <v>80</v>
      </c>
    </row>
    <row r="200" s="2" customFormat="1" ht="16.5" customHeight="1">
      <c r="A200" s="37"/>
      <c r="B200" s="38"/>
      <c r="C200" s="203" t="s">
        <v>316</v>
      </c>
      <c r="D200" s="203" t="s">
        <v>122</v>
      </c>
      <c r="E200" s="204" t="s">
        <v>317</v>
      </c>
      <c r="F200" s="205" t="s">
        <v>318</v>
      </c>
      <c r="G200" s="206" t="s">
        <v>319</v>
      </c>
      <c r="H200" s="207">
        <v>1</v>
      </c>
      <c r="I200" s="208"/>
      <c r="J200" s="209">
        <f>ROUND(I200*H200,2)</f>
        <v>0</v>
      </c>
      <c r="K200" s="205" t="s">
        <v>19</v>
      </c>
      <c r="L200" s="210"/>
      <c r="M200" s="211" t="s">
        <v>19</v>
      </c>
      <c r="N200" s="212" t="s">
        <v>41</v>
      </c>
      <c r="O200" s="83"/>
      <c r="P200" s="213">
        <f>O200*H200</f>
        <v>0</v>
      </c>
      <c r="Q200" s="213">
        <v>0</v>
      </c>
      <c r="R200" s="213">
        <f>Q200*H200</f>
        <v>0</v>
      </c>
      <c r="S200" s="213">
        <v>0</v>
      </c>
      <c r="T200" s="214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15" t="s">
        <v>126</v>
      </c>
      <c r="AT200" s="215" t="s">
        <v>122</v>
      </c>
      <c r="AU200" s="215" t="s">
        <v>80</v>
      </c>
      <c r="AY200" s="16" t="s">
        <v>119</v>
      </c>
      <c r="BE200" s="216">
        <f>IF(N200="základní",J200,0)</f>
        <v>0</v>
      </c>
      <c r="BF200" s="216">
        <f>IF(N200="snížená",J200,0)</f>
        <v>0</v>
      </c>
      <c r="BG200" s="216">
        <f>IF(N200="zákl. přenesená",J200,0)</f>
        <v>0</v>
      </c>
      <c r="BH200" s="216">
        <f>IF(N200="sníž. přenesená",J200,0)</f>
        <v>0</v>
      </c>
      <c r="BI200" s="216">
        <f>IF(N200="nulová",J200,0)</f>
        <v>0</v>
      </c>
      <c r="BJ200" s="16" t="s">
        <v>78</v>
      </c>
      <c r="BK200" s="216">
        <f>ROUND(I200*H200,2)</f>
        <v>0</v>
      </c>
      <c r="BL200" s="16" t="s">
        <v>127</v>
      </c>
      <c r="BM200" s="215" t="s">
        <v>320</v>
      </c>
    </row>
    <row r="201" s="2" customFormat="1">
      <c r="A201" s="37"/>
      <c r="B201" s="38"/>
      <c r="C201" s="39"/>
      <c r="D201" s="217" t="s">
        <v>129</v>
      </c>
      <c r="E201" s="39"/>
      <c r="F201" s="218" t="s">
        <v>318</v>
      </c>
      <c r="G201" s="39"/>
      <c r="H201" s="39"/>
      <c r="I201" s="219"/>
      <c r="J201" s="39"/>
      <c r="K201" s="39"/>
      <c r="L201" s="43"/>
      <c r="M201" s="220"/>
      <c r="N201" s="221"/>
      <c r="O201" s="83"/>
      <c r="P201" s="83"/>
      <c r="Q201" s="83"/>
      <c r="R201" s="83"/>
      <c r="S201" s="83"/>
      <c r="T201" s="84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6" t="s">
        <v>129</v>
      </c>
      <c r="AU201" s="16" t="s">
        <v>80</v>
      </c>
    </row>
    <row r="202" s="2" customFormat="1">
      <c r="A202" s="37"/>
      <c r="B202" s="38"/>
      <c r="C202" s="39"/>
      <c r="D202" s="217" t="s">
        <v>130</v>
      </c>
      <c r="E202" s="39"/>
      <c r="F202" s="222" t="s">
        <v>321</v>
      </c>
      <c r="G202" s="39"/>
      <c r="H202" s="39"/>
      <c r="I202" s="219"/>
      <c r="J202" s="39"/>
      <c r="K202" s="39"/>
      <c r="L202" s="43"/>
      <c r="M202" s="220"/>
      <c r="N202" s="221"/>
      <c r="O202" s="83"/>
      <c r="P202" s="83"/>
      <c r="Q202" s="83"/>
      <c r="R202" s="83"/>
      <c r="S202" s="83"/>
      <c r="T202" s="84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16" t="s">
        <v>130</v>
      </c>
      <c r="AU202" s="16" t="s">
        <v>80</v>
      </c>
    </row>
    <row r="203" s="2" customFormat="1" ht="16.5" customHeight="1">
      <c r="A203" s="37"/>
      <c r="B203" s="38"/>
      <c r="C203" s="203" t="s">
        <v>322</v>
      </c>
      <c r="D203" s="203" t="s">
        <v>122</v>
      </c>
      <c r="E203" s="204" t="s">
        <v>323</v>
      </c>
      <c r="F203" s="205" t="s">
        <v>324</v>
      </c>
      <c r="G203" s="206" t="s">
        <v>319</v>
      </c>
      <c r="H203" s="207">
        <v>1</v>
      </c>
      <c r="I203" s="208"/>
      <c r="J203" s="209">
        <f>ROUND(I203*H203,2)</f>
        <v>0</v>
      </c>
      <c r="K203" s="205" t="s">
        <v>19</v>
      </c>
      <c r="L203" s="210"/>
      <c r="M203" s="211" t="s">
        <v>19</v>
      </c>
      <c r="N203" s="212" t="s">
        <v>41</v>
      </c>
      <c r="O203" s="83"/>
      <c r="P203" s="213">
        <f>O203*H203</f>
        <v>0</v>
      </c>
      <c r="Q203" s="213">
        <v>0</v>
      </c>
      <c r="R203" s="213">
        <f>Q203*H203</f>
        <v>0</v>
      </c>
      <c r="S203" s="213">
        <v>0</v>
      </c>
      <c r="T203" s="214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15" t="s">
        <v>126</v>
      </c>
      <c r="AT203" s="215" t="s">
        <v>122</v>
      </c>
      <c r="AU203" s="215" t="s">
        <v>80</v>
      </c>
      <c r="AY203" s="16" t="s">
        <v>119</v>
      </c>
      <c r="BE203" s="216">
        <f>IF(N203="základní",J203,0)</f>
        <v>0</v>
      </c>
      <c r="BF203" s="216">
        <f>IF(N203="snížená",J203,0)</f>
        <v>0</v>
      </c>
      <c r="BG203" s="216">
        <f>IF(N203="zákl. přenesená",J203,0)</f>
        <v>0</v>
      </c>
      <c r="BH203" s="216">
        <f>IF(N203="sníž. přenesená",J203,0)</f>
        <v>0</v>
      </c>
      <c r="BI203" s="216">
        <f>IF(N203="nulová",J203,0)</f>
        <v>0</v>
      </c>
      <c r="BJ203" s="16" t="s">
        <v>78</v>
      </c>
      <c r="BK203" s="216">
        <f>ROUND(I203*H203,2)</f>
        <v>0</v>
      </c>
      <c r="BL203" s="16" t="s">
        <v>127</v>
      </c>
      <c r="BM203" s="215" t="s">
        <v>325</v>
      </c>
    </row>
    <row r="204" s="2" customFormat="1">
      <c r="A204" s="37"/>
      <c r="B204" s="38"/>
      <c r="C204" s="39"/>
      <c r="D204" s="217" t="s">
        <v>129</v>
      </c>
      <c r="E204" s="39"/>
      <c r="F204" s="218" t="s">
        <v>324</v>
      </c>
      <c r="G204" s="39"/>
      <c r="H204" s="39"/>
      <c r="I204" s="219"/>
      <c r="J204" s="39"/>
      <c r="K204" s="39"/>
      <c r="L204" s="43"/>
      <c r="M204" s="220"/>
      <c r="N204" s="221"/>
      <c r="O204" s="83"/>
      <c r="P204" s="83"/>
      <c r="Q204" s="83"/>
      <c r="R204" s="83"/>
      <c r="S204" s="83"/>
      <c r="T204" s="84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6" t="s">
        <v>129</v>
      </c>
      <c r="AU204" s="16" t="s">
        <v>80</v>
      </c>
    </row>
    <row r="205" s="2" customFormat="1">
      <c r="A205" s="37"/>
      <c r="B205" s="38"/>
      <c r="C205" s="39"/>
      <c r="D205" s="217" t="s">
        <v>130</v>
      </c>
      <c r="E205" s="39"/>
      <c r="F205" s="222" t="s">
        <v>326</v>
      </c>
      <c r="G205" s="39"/>
      <c r="H205" s="39"/>
      <c r="I205" s="219"/>
      <c r="J205" s="39"/>
      <c r="K205" s="39"/>
      <c r="L205" s="43"/>
      <c r="M205" s="220"/>
      <c r="N205" s="221"/>
      <c r="O205" s="83"/>
      <c r="P205" s="83"/>
      <c r="Q205" s="83"/>
      <c r="R205" s="83"/>
      <c r="S205" s="83"/>
      <c r="T205" s="84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16" t="s">
        <v>130</v>
      </c>
      <c r="AU205" s="16" t="s">
        <v>80</v>
      </c>
    </row>
    <row r="206" s="12" customFormat="1" ht="22.8" customHeight="1">
      <c r="A206" s="12"/>
      <c r="B206" s="187"/>
      <c r="C206" s="188"/>
      <c r="D206" s="189" t="s">
        <v>69</v>
      </c>
      <c r="E206" s="201" t="s">
        <v>327</v>
      </c>
      <c r="F206" s="201" t="s">
        <v>328</v>
      </c>
      <c r="G206" s="188"/>
      <c r="H206" s="188"/>
      <c r="I206" s="191"/>
      <c r="J206" s="202">
        <f>BK206</f>
        <v>0</v>
      </c>
      <c r="K206" s="188"/>
      <c r="L206" s="193"/>
      <c r="M206" s="194"/>
      <c r="N206" s="195"/>
      <c r="O206" s="195"/>
      <c r="P206" s="196">
        <f>SUM(P207:P221)</f>
        <v>0</v>
      </c>
      <c r="Q206" s="195"/>
      <c r="R206" s="196">
        <f>SUM(R207:R221)</f>
        <v>0</v>
      </c>
      <c r="S206" s="195"/>
      <c r="T206" s="197">
        <f>SUM(T207:T221)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198" t="s">
        <v>78</v>
      </c>
      <c r="AT206" s="199" t="s">
        <v>69</v>
      </c>
      <c r="AU206" s="199" t="s">
        <v>78</v>
      </c>
      <c r="AY206" s="198" t="s">
        <v>119</v>
      </c>
      <c r="BK206" s="200">
        <f>SUM(BK207:BK221)</f>
        <v>0</v>
      </c>
    </row>
    <row r="207" s="2" customFormat="1" ht="16.5" customHeight="1">
      <c r="A207" s="37"/>
      <c r="B207" s="38"/>
      <c r="C207" s="203" t="s">
        <v>329</v>
      </c>
      <c r="D207" s="203" t="s">
        <v>122</v>
      </c>
      <c r="E207" s="204" t="s">
        <v>330</v>
      </c>
      <c r="F207" s="205" t="s">
        <v>331</v>
      </c>
      <c r="G207" s="206" t="s">
        <v>172</v>
      </c>
      <c r="H207" s="207">
        <v>72</v>
      </c>
      <c r="I207" s="208"/>
      <c r="J207" s="209">
        <f>ROUND(I207*H207,2)</f>
        <v>0</v>
      </c>
      <c r="K207" s="205" t="s">
        <v>19</v>
      </c>
      <c r="L207" s="210"/>
      <c r="M207" s="211" t="s">
        <v>19</v>
      </c>
      <c r="N207" s="212" t="s">
        <v>41</v>
      </c>
      <c r="O207" s="83"/>
      <c r="P207" s="213">
        <f>O207*H207</f>
        <v>0</v>
      </c>
      <c r="Q207" s="213">
        <v>0</v>
      </c>
      <c r="R207" s="213">
        <f>Q207*H207</f>
        <v>0</v>
      </c>
      <c r="S207" s="213">
        <v>0</v>
      </c>
      <c r="T207" s="214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15" t="s">
        <v>126</v>
      </c>
      <c r="AT207" s="215" t="s">
        <v>122</v>
      </c>
      <c r="AU207" s="215" t="s">
        <v>80</v>
      </c>
      <c r="AY207" s="16" t="s">
        <v>119</v>
      </c>
      <c r="BE207" s="216">
        <f>IF(N207="základní",J207,0)</f>
        <v>0</v>
      </c>
      <c r="BF207" s="216">
        <f>IF(N207="snížená",J207,0)</f>
        <v>0</v>
      </c>
      <c r="BG207" s="216">
        <f>IF(N207="zákl. přenesená",J207,0)</f>
        <v>0</v>
      </c>
      <c r="BH207" s="216">
        <f>IF(N207="sníž. přenesená",J207,0)</f>
        <v>0</v>
      </c>
      <c r="BI207" s="216">
        <f>IF(N207="nulová",J207,0)</f>
        <v>0</v>
      </c>
      <c r="BJ207" s="16" t="s">
        <v>78</v>
      </c>
      <c r="BK207" s="216">
        <f>ROUND(I207*H207,2)</f>
        <v>0</v>
      </c>
      <c r="BL207" s="16" t="s">
        <v>127</v>
      </c>
      <c r="BM207" s="215" t="s">
        <v>332</v>
      </c>
    </row>
    <row r="208" s="2" customFormat="1">
      <c r="A208" s="37"/>
      <c r="B208" s="38"/>
      <c r="C208" s="39"/>
      <c r="D208" s="217" t="s">
        <v>129</v>
      </c>
      <c r="E208" s="39"/>
      <c r="F208" s="218" t="s">
        <v>331</v>
      </c>
      <c r="G208" s="39"/>
      <c r="H208" s="39"/>
      <c r="I208" s="219"/>
      <c r="J208" s="39"/>
      <c r="K208" s="39"/>
      <c r="L208" s="43"/>
      <c r="M208" s="220"/>
      <c r="N208" s="221"/>
      <c r="O208" s="83"/>
      <c r="P208" s="83"/>
      <c r="Q208" s="83"/>
      <c r="R208" s="83"/>
      <c r="S208" s="83"/>
      <c r="T208" s="84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16" t="s">
        <v>129</v>
      </c>
      <c r="AU208" s="16" t="s">
        <v>80</v>
      </c>
    </row>
    <row r="209" s="2" customFormat="1">
      <c r="A209" s="37"/>
      <c r="B209" s="38"/>
      <c r="C209" s="39"/>
      <c r="D209" s="217" t="s">
        <v>130</v>
      </c>
      <c r="E209" s="39"/>
      <c r="F209" s="222" t="s">
        <v>333</v>
      </c>
      <c r="G209" s="39"/>
      <c r="H209" s="39"/>
      <c r="I209" s="219"/>
      <c r="J209" s="39"/>
      <c r="K209" s="39"/>
      <c r="L209" s="43"/>
      <c r="M209" s="220"/>
      <c r="N209" s="221"/>
      <c r="O209" s="83"/>
      <c r="P209" s="83"/>
      <c r="Q209" s="83"/>
      <c r="R209" s="83"/>
      <c r="S209" s="83"/>
      <c r="T209" s="84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T209" s="16" t="s">
        <v>130</v>
      </c>
      <c r="AU209" s="16" t="s">
        <v>80</v>
      </c>
    </row>
    <row r="210" s="2" customFormat="1" ht="16.5" customHeight="1">
      <c r="A210" s="37"/>
      <c r="B210" s="38"/>
      <c r="C210" s="223" t="s">
        <v>334</v>
      </c>
      <c r="D210" s="223" t="s">
        <v>132</v>
      </c>
      <c r="E210" s="224" t="s">
        <v>335</v>
      </c>
      <c r="F210" s="225" t="s">
        <v>336</v>
      </c>
      <c r="G210" s="226" t="s">
        <v>172</v>
      </c>
      <c r="H210" s="227">
        <v>72</v>
      </c>
      <c r="I210" s="228"/>
      <c r="J210" s="229">
        <f>ROUND(I210*H210,2)</f>
        <v>0</v>
      </c>
      <c r="K210" s="225" t="s">
        <v>19</v>
      </c>
      <c r="L210" s="43"/>
      <c r="M210" s="230" t="s">
        <v>19</v>
      </c>
      <c r="N210" s="231" t="s">
        <v>41</v>
      </c>
      <c r="O210" s="83"/>
      <c r="P210" s="213">
        <f>O210*H210</f>
        <v>0</v>
      </c>
      <c r="Q210" s="213">
        <v>0</v>
      </c>
      <c r="R210" s="213">
        <f>Q210*H210</f>
        <v>0</v>
      </c>
      <c r="S210" s="213">
        <v>0</v>
      </c>
      <c r="T210" s="214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15" t="s">
        <v>127</v>
      </c>
      <c r="AT210" s="215" t="s">
        <v>132</v>
      </c>
      <c r="AU210" s="215" t="s">
        <v>80</v>
      </c>
      <c r="AY210" s="16" t="s">
        <v>119</v>
      </c>
      <c r="BE210" s="216">
        <f>IF(N210="základní",J210,0)</f>
        <v>0</v>
      </c>
      <c r="BF210" s="216">
        <f>IF(N210="snížená",J210,0)</f>
        <v>0</v>
      </c>
      <c r="BG210" s="216">
        <f>IF(N210="zákl. přenesená",J210,0)</f>
        <v>0</v>
      </c>
      <c r="BH210" s="216">
        <f>IF(N210="sníž. přenesená",J210,0)</f>
        <v>0</v>
      </c>
      <c r="BI210" s="216">
        <f>IF(N210="nulová",J210,0)</f>
        <v>0</v>
      </c>
      <c r="BJ210" s="16" t="s">
        <v>78</v>
      </c>
      <c r="BK210" s="216">
        <f>ROUND(I210*H210,2)</f>
        <v>0</v>
      </c>
      <c r="BL210" s="16" t="s">
        <v>127</v>
      </c>
      <c r="BM210" s="215" t="s">
        <v>337</v>
      </c>
    </row>
    <row r="211" s="2" customFormat="1">
      <c r="A211" s="37"/>
      <c r="B211" s="38"/>
      <c r="C211" s="39"/>
      <c r="D211" s="217" t="s">
        <v>129</v>
      </c>
      <c r="E211" s="39"/>
      <c r="F211" s="218" t="s">
        <v>336</v>
      </c>
      <c r="G211" s="39"/>
      <c r="H211" s="39"/>
      <c r="I211" s="219"/>
      <c r="J211" s="39"/>
      <c r="K211" s="39"/>
      <c r="L211" s="43"/>
      <c r="M211" s="220"/>
      <c r="N211" s="221"/>
      <c r="O211" s="83"/>
      <c r="P211" s="83"/>
      <c r="Q211" s="83"/>
      <c r="R211" s="83"/>
      <c r="S211" s="83"/>
      <c r="T211" s="84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T211" s="16" t="s">
        <v>129</v>
      </c>
      <c r="AU211" s="16" t="s">
        <v>80</v>
      </c>
    </row>
    <row r="212" s="2" customFormat="1" ht="16.5" customHeight="1">
      <c r="A212" s="37"/>
      <c r="B212" s="38"/>
      <c r="C212" s="203" t="s">
        <v>338</v>
      </c>
      <c r="D212" s="203" t="s">
        <v>122</v>
      </c>
      <c r="E212" s="204" t="s">
        <v>339</v>
      </c>
      <c r="F212" s="205" t="s">
        <v>223</v>
      </c>
      <c r="G212" s="206" t="s">
        <v>172</v>
      </c>
      <c r="H212" s="207">
        <v>80</v>
      </c>
      <c r="I212" s="208"/>
      <c r="J212" s="209">
        <f>ROUND(I212*H212,2)</f>
        <v>0</v>
      </c>
      <c r="K212" s="205" t="s">
        <v>19</v>
      </c>
      <c r="L212" s="210"/>
      <c r="M212" s="211" t="s">
        <v>19</v>
      </c>
      <c r="N212" s="212" t="s">
        <v>41</v>
      </c>
      <c r="O212" s="83"/>
      <c r="P212" s="213">
        <f>O212*H212</f>
        <v>0</v>
      </c>
      <c r="Q212" s="213">
        <v>0</v>
      </c>
      <c r="R212" s="213">
        <f>Q212*H212</f>
        <v>0</v>
      </c>
      <c r="S212" s="213">
        <v>0</v>
      </c>
      <c r="T212" s="214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15" t="s">
        <v>126</v>
      </c>
      <c r="AT212" s="215" t="s">
        <v>122</v>
      </c>
      <c r="AU212" s="215" t="s">
        <v>80</v>
      </c>
      <c r="AY212" s="16" t="s">
        <v>119</v>
      </c>
      <c r="BE212" s="216">
        <f>IF(N212="základní",J212,0)</f>
        <v>0</v>
      </c>
      <c r="BF212" s="216">
        <f>IF(N212="snížená",J212,0)</f>
        <v>0</v>
      </c>
      <c r="BG212" s="216">
        <f>IF(N212="zákl. přenesená",J212,0)</f>
        <v>0</v>
      </c>
      <c r="BH212" s="216">
        <f>IF(N212="sníž. přenesená",J212,0)</f>
        <v>0</v>
      </c>
      <c r="BI212" s="216">
        <f>IF(N212="nulová",J212,0)</f>
        <v>0</v>
      </c>
      <c r="BJ212" s="16" t="s">
        <v>78</v>
      </c>
      <c r="BK212" s="216">
        <f>ROUND(I212*H212,2)</f>
        <v>0</v>
      </c>
      <c r="BL212" s="16" t="s">
        <v>127</v>
      </c>
      <c r="BM212" s="215" t="s">
        <v>340</v>
      </c>
    </row>
    <row r="213" s="2" customFormat="1">
      <c r="A213" s="37"/>
      <c r="B213" s="38"/>
      <c r="C213" s="39"/>
      <c r="D213" s="217" t="s">
        <v>129</v>
      </c>
      <c r="E213" s="39"/>
      <c r="F213" s="218" t="s">
        <v>223</v>
      </c>
      <c r="G213" s="39"/>
      <c r="H213" s="39"/>
      <c r="I213" s="219"/>
      <c r="J213" s="39"/>
      <c r="K213" s="39"/>
      <c r="L213" s="43"/>
      <c r="M213" s="220"/>
      <c r="N213" s="221"/>
      <c r="O213" s="83"/>
      <c r="P213" s="83"/>
      <c r="Q213" s="83"/>
      <c r="R213" s="83"/>
      <c r="S213" s="83"/>
      <c r="T213" s="84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T213" s="16" t="s">
        <v>129</v>
      </c>
      <c r="AU213" s="16" t="s">
        <v>80</v>
      </c>
    </row>
    <row r="214" s="2" customFormat="1">
      <c r="A214" s="37"/>
      <c r="B214" s="38"/>
      <c r="C214" s="39"/>
      <c r="D214" s="217" t="s">
        <v>130</v>
      </c>
      <c r="E214" s="39"/>
      <c r="F214" s="222" t="s">
        <v>341</v>
      </c>
      <c r="G214" s="39"/>
      <c r="H214" s="39"/>
      <c r="I214" s="219"/>
      <c r="J214" s="39"/>
      <c r="K214" s="39"/>
      <c r="L214" s="43"/>
      <c r="M214" s="220"/>
      <c r="N214" s="221"/>
      <c r="O214" s="83"/>
      <c r="P214" s="83"/>
      <c r="Q214" s="83"/>
      <c r="R214" s="83"/>
      <c r="S214" s="83"/>
      <c r="T214" s="84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T214" s="16" t="s">
        <v>130</v>
      </c>
      <c r="AU214" s="16" t="s">
        <v>80</v>
      </c>
    </row>
    <row r="215" s="2" customFormat="1" ht="16.5" customHeight="1">
      <c r="A215" s="37"/>
      <c r="B215" s="38"/>
      <c r="C215" s="223" t="s">
        <v>342</v>
      </c>
      <c r="D215" s="223" t="s">
        <v>132</v>
      </c>
      <c r="E215" s="224" t="s">
        <v>343</v>
      </c>
      <c r="F215" s="225" t="s">
        <v>227</v>
      </c>
      <c r="G215" s="226" t="s">
        <v>172</v>
      </c>
      <c r="H215" s="227">
        <v>80</v>
      </c>
      <c r="I215" s="228"/>
      <c r="J215" s="229">
        <f>ROUND(I215*H215,2)</f>
        <v>0</v>
      </c>
      <c r="K215" s="225" t="s">
        <v>19</v>
      </c>
      <c r="L215" s="43"/>
      <c r="M215" s="230" t="s">
        <v>19</v>
      </c>
      <c r="N215" s="231" t="s">
        <v>41</v>
      </c>
      <c r="O215" s="83"/>
      <c r="P215" s="213">
        <f>O215*H215</f>
        <v>0</v>
      </c>
      <c r="Q215" s="213">
        <v>0</v>
      </c>
      <c r="R215" s="213">
        <f>Q215*H215</f>
        <v>0</v>
      </c>
      <c r="S215" s="213">
        <v>0</v>
      </c>
      <c r="T215" s="214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15" t="s">
        <v>127</v>
      </c>
      <c r="AT215" s="215" t="s">
        <v>132</v>
      </c>
      <c r="AU215" s="215" t="s">
        <v>80</v>
      </c>
      <c r="AY215" s="16" t="s">
        <v>119</v>
      </c>
      <c r="BE215" s="216">
        <f>IF(N215="základní",J215,0)</f>
        <v>0</v>
      </c>
      <c r="BF215" s="216">
        <f>IF(N215="snížená",J215,0)</f>
        <v>0</v>
      </c>
      <c r="BG215" s="216">
        <f>IF(N215="zákl. přenesená",J215,0)</f>
        <v>0</v>
      </c>
      <c r="BH215" s="216">
        <f>IF(N215="sníž. přenesená",J215,0)</f>
        <v>0</v>
      </c>
      <c r="BI215" s="216">
        <f>IF(N215="nulová",J215,0)</f>
        <v>0</v>
      </c>
      <c r="BJ215" s="16" t="s">
        <v>78</v>
      </c>
      <c r="BK215" s="216">
        <f>ROUND(I215*H215,2)</f>
        <v>0</v>
      </c>
      <c r="BL215" s="16" t="s">
        <v>127</v>
      </c>
      <c r="BM215" s="215" t="s">
        <v>344</v>
      </c>
    </row>
    <row r="216" s="2" customFormat="1">
      <c r="A216" s="37"/>
      <c r="B216" s="38"/>
      <c r="C216" s="39"/>
      <c r="D216" s="217" t="s">
        <v>129</v>
      </c>
      <c r="E216" s="39"/>
      <c r="F216" s="218" t="s">
        <v>227</v>
      </c>
      <c r="G216" s="39"/>
      <c r="H216" s="39"/>
      <c r="I216" s="219"/>
      <c r="J216" s="39"/>
      <c r="K216" s="39"/>
      <c r="L216" s="43"/>
      <c r="M216" s="220"/>
      <c r="N216" s="221"/>
      <c r="O216" s="83"/>
      <c r="P216" s="83"/>
      <c r="Q216" s="83"/>
      <c r="R216" s="83"/>
      <c r="S216" s="83"/>
      <c r="T216" s="84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16" t="s">
        <v>129</v>
      </c>
      <c r="AU216" s="16" t="s">
        <v>80</v>
      </c>
    </row>
    <row r="217" s="2" customFormat="1" ht="16.5" customHeight="1">
      <c r="A217" s="37"/>
      <c r="B217" s="38"/>
      <c r="C217" s="203" t="s">
        <v>345</v>
      </c>
      <c r="D217" s="203" t="s">
        <v>122</v>
      </c>
      <c r="E217" s="204" t="s">
        <v>346</v>
      </c>
      <c r="F217" s="205" t="s">
        <v>347</v>
      </c>
      <c r="G217" s="206" t="s">
        <v>125</v>
      </c>
      <c r="H217" s="207">
        <v>6</v>
      </c>
      <c r="I217" s="208"/>
      <c r="J217" s="209">
        <f>ROUND(I217*H217,2)</f>
        <v>0</v>
      </c>
      <c r="K217" s="205" t="s">
        <v>19</v>
      </c>
      <c r="L217" s="210"/>
      <c r="M217" s="211" t="s">
        <v>19</v>
      </c>
      <c r="N217" s="212" t="s">
        <v>41</v>
      </c>
      <c r="O217" s="83"/>
      <c r="P217" s="213">
        <f>O217*H217</f>
        <v>0</v>
      </c>
      <c r="Q217" s="213">
        <v>0</v>
      </c>
      <c r="R217" s="213">
        <f>Q217*H217</f>
        <v>0</v>
      </c>
      <c r="S217" s="213">
        <v>0</v>
      </c>
      <c r="T217" s="214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15" t="s">
        <v>126</v>
      </c>
      <c r="AT217" s="215" t="s">
        <v>122</v>
      </c>
      <c r="AU217" s="215" t="s">
        <v>80</v>
      </c>
      <c r="AY217" s="16" t="s">
        <v>119</v>
      </c>
      <c r="BE217" s="216">
        <f>IF(N217="základní",J217,0)</f>
        <v>0</v>
      </c>
      <c r="BF217" s="216">
        <f>IF(N217="snížená",J217,0)</f>
        <v>0</v>
      </c>
      <c r="BG217" s="216">
        <f>IF(N217="zákl. přenesená",J217,0)</f>
        <v>0</v>
      </c>
      <c r="BH217" s="216">
        <f>IF(N217="sníž. přenesená",J217,0)</f>
        <v>0</v>
      </c>
      <c r="BI217" s="216">
        <f>IF(N217="nulová",J217,0)</f>
        <v>0</v>
      </c>
      <c r="BJ217" s="16" t="s">
        <v>78</v>
      </c>
      <c r="BK217" s="216">
        <f>ROUND(I217*H217,2)</f>
        <v>0</v>
      </c>
      <c r="BL217" s="16" t="s">
        <v>127</v>
      </c>
      <c r="BM217" s="215" t="s">
        <v>348</v>
      </c>
    </row>
    <row r="218" s="2" customFormat="1">
      <c r="A218" s="37"/>
      <c r="B218" s="38"/>
      <c r="C218" s="39"/>
      <c r="D218" s="217" t="s">
        <v>129</v>
      </c>
      <c r="E218" s="39"/>
      <c r="F218" s="218" t="s">
        <v>347</v>
      </c>
      <c r="G218" s="39"/>
      <c r="H218" s="39"/>
      <c r="I218" s="219"/>
      <c r="J218" s="39"/>
      <c r="K218" s="39"/>
      <c r="L218" s="43"/>
      <c r="M218" s="220"/>
      <c r="N218" s="221"/>
      <c r="O218" s="83"/>
      <c r="P218" s="83"/>
      <c r="Q218" s="83"/>
      <c r="R218" s="83"/>
      <c r="S218" s="83"/>
      <c r="T218" s="84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T218" s="16" t="s">
        <v>129</v>
      </c>
      <c r="AU218" s="16" t="s">
        <v>80</v>
      </c>
    </row>
    <row r="219" s="2" customFormat="1">
      <c r="A219" s="37"/>
      <c r="B219" s="38"/>
      <c r="C219" s="39"/>
      <c r="D219" s="217" t="s">
        <v>130</v>
      </c>
      <c r="E219" s="39"/>
      <c r="F219" s="222" t="s">
        <v>349</v>
      </c>
      <c r="G219" s="39"/>
      <c r="H219" s="39"/>
      <c r="I219" s="219"/>
      <c r="J219" s="39"/>
      <c r="K219" s="39"/>
      <c r="L219" s="43"/>
      <c r="M219" s="220"/>
      <c r="N219" s="221"/>
      <c r="O219" s="83"/>
      <c r="P219" s="83"/>
      <c r="Q219" s="83"/>
      <c r="R219" s="83"/>
      <c r="S219" s="83"/>
      <c r="T219" s="84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16" t="s">
        <v>130</v>
      </c>
      <c r="AU219" s="16" t="s">
        <v>80</v>
      </c>
    </row>
    <row r="220" s="2" customFormat="1" ht="16.5" customHeight="1">
      <c r="A220" s="37"/>
      <c r="B220" s="38"/>
      <c r="C220" s="223" t="s">
        <v>350</v>
      </c>
      <c r="D220" s="223" t="s">
        <v>132</v>
      </c>
      <c r="E220" s="224" t="s">
        <v>351</v>
      </c>
      <c r="F220" s="225" t="s">
        <v>352</v>
      </c>
      <c r="G220" s="226" t="s">
        <v>125</v>
      </c>
      <c r="H220" s="227">
        <v>6</v>
      </c>
      <c r="I220" s="228"/>
      <c r="J220" s="229">
        <f>ROUND(I220*H220,2)</f>
        <v>0</v>
      </c>
      <c r="K220" s="225" t="s">
        <v>19</v>
      </c>
      <c r="L220" s="43"/>
      <c r="M220" s="230" t="s">
        <v>19</v>
      </c>
      <c r="N220" s="231" t="s">
        <v>41</v>
      </c>
      <c r="O220" s="83"/>
      <c r="P220" s="213">
        <f>O220*H220</f>
        <v>0</v>
      </c>
      <c r="Q220" s="213">
        <v>0</v>
      </c>
      <c r="R220" s="213">
        <f>Q220*H220</f>
        <v>0</v>
      </c>
      <c r="S220" s="213">
        <v>0</v>
      </c>
      <c r="T220" s="214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15" t="s">
        <v>127</v>
      </c>
      <c r="AT220" s="215" t="s">
        <v>132</v>
      </c>
      <c r="AU220" s="215" t="s">
        <v>80</v>
      </c>
      <c r="AY220" s="16" t="s">
        <v>119</v>
      </c>
      <c r="BE220" s="216">
        <f>IF(N220="základní",J220,0)</f>
        <v>0</v>
      </c>
      <c r="BF220" s="216">
        <f>IF(N220="snížená",J220,0)</f>
        <v>0</v>
      </c>
      <c r="BG220" s="216">
        <f>IF(N220="zákl. přenesená",J220,0)</f>
        <v>0</v>
      </c>
      <c r="BH220" s="216">
        <f>IF(N220="sníž. přenesená",J220,0)</f>
        <v>0</v>
      </c>
      <c r="BI220" s="216">
        <f>IF(N220="nulová",J220,0)</f>
        <v>0</v>
      </c>
      <c r="BJ220" s="16" t="s">
        <v>78</v>
      </c>
      <c r="BK220" s="216">
        <f>ROUND(I220*H220,2)</f>
        <v>0</v>
      </c>
      <c r="BL220" s="16" t="s">
        <v>127</v>
      </c>
      <c r="BM220" s="215" t="s">
        <v>353</v>
      </c>
    </row>
    <row r="221" s="2" customFormat="1">
      <c r="A221" s="37"/>
      <c r="B221" s="38"/>
      <c r="C221" s="39"/>
      <c r="D221" s="217" t="s">
        <v>129</v>
      </c>
      <c r="E221" s="39"/>
      <c r="F221" s="218" t="s">
        <v>352</v>
      </c>
      <c r="G221" s="39"/>
      <c r="H221" s="39"/>
      <c r="I221" s="219"/>
      <c r="J221" s="39"/>
      <c r="K221" s="39"/>
      <c r="L221" s="43"/>
      <c r="M221" s="220"/>
      <c r="N221" s="221"/>
      <c r="O221" s="83"/>
      <c r="P221" s="83"/>
      <c r="Q221" s="83"/>
      <c r="R221" s="83"/>
      <c r="S221" s="83"/>
      <c r="T221" s="84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T221" s="16" t="s">
        <v>129</v>
      </c>
      <c r="AU221" s="16" t="s">
        <v>80</v>
      </c>
    </row>
    <row r="222" s="12" customFormat="1" ht="22.8" customHeight="1">
      <c r="A222" s="12"/>
      <c r="B222" s="187"/>
      <c r="C222" s="188"/>
      <c r="D222" s="189" t="s">
        <v>69</v>
      </c>
      <c r="E222" s="201" t="s">
        <v>354</v>
      </c>
      <c r="F222" s="201" t="s">
        <v>355</v>
      </c>
      <c r="G222" s="188"/>
      <c r="H222" s="188"/>
      <c r="I222" s="191"/>
      <c r="J222" s="202">
        <f>BK222</f>
        <v>0</v>
      </c>
      <c r="K222" s="188"/>
      <c r="L222" s="193"/>
      <c r="M222" s="194"/>
      <c r="N222" s="195"/>
      <c r="O222" s="195"/>
      <c r="P222" s="196">
        <f>SUM(P223:P259)</f>
        <v>0</v>
      </c>
      <c r="Q222" s="195"/>
      <c r="R222" s="196">
        <f>SUM(R223:R259)</f>
        <v>0</v>
      </c>
      <c r="S222" s="195"/>
      <c r="T222" s="197">
        <f>SUM(T223:T259)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198" t="s">
        <v>78</v>
      </c>
      <c r="AT222" s="199" t="s">
        <v>69</v>
      </c>
      <c r="AU222" s="199" t="s">
        <v>78</v>
      </c>
      <c r="AY222" s="198" t="s">
        <v>119</v>
      </c>
      <c r="BK222" s="200">
        <f>SUM(BK223:BK259)</f>
        <v>0</v>
      </c>
    </row>
    <row r="223" s="2" customFormat="1" ht="16.5" customHeight="1">
      <c r="A223" s="37"/>
      <c r="B223" s="38"/>
      <c r="C223" s="203" t="s">
        <v>356</v>
      </c>
      <c r="D223" s="203" t="s">
        <v>122</v>
      </c>
      <c r="E223" s="204" t="s">
        <v>357</v>
      </c>
      <c r="F223" s="205" t="s">
        <v>331</v>
      </c>
      <c r="G223" s="206" t="s">
        <v>172</v>
      </c>
      <c r="H223" s="207">
        <v>110</v>
      </c>
      <c r="I223" s="208"/>
      <c r="J223" s="209">
        <f>ROUND(I223*H223,2)</f>
        <v>0</v>
      </c>
      <c r="K223" s="205" t="s">
        <v>19</v>
      </c>
      <c r="L223" s="210"/>
      <c r="M223" s="211" t="s">
        <v>19</v>
      </c>
      <c r="N223" s="212" t="s">
        <v>41</v>
      </c>
      <c r="O223" s="83"/>
      <c r="P223" s="213">
        <f>O223*H223</f>
        <v>0</v>
      </c>
      <c r="Q223" s="213">
        <v>0</v>
      </c>
      <c r="R223" s="213">
        <f>Q223*H223</f>
        <v>0</v>
      </c>
      <c r="S223" s="213">
        <v>0</v>
      </c>
      <c r="T223" s="214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15" t="s">
        <v>126</v>
      </c>
      <c r="AT223" s="215" t="s">
        <v>122</v>
      </c>
      <c r="AU223" s="215" t="s">
        <v>80</v>
      </c>
      <c r="AY223" s="16" t="s">
        <v>119</v>
      </c>
      <c r="BE223" s="216">
        <f>IF(N223="základní",J223,0)</f>
        <v>0</v>
      </c>
      <c r="BF223" s="216">
        <f>IF(N223="snížená",J223,0)</f>
        <v>0</v>
      </c>
      <c r="BG223" s="216">
        <f>IF(N223="zákl. přenesená",J223,0)</f>
        <v>0</v>
      </c>
      <c r="BH223" s="216">
        <f>IF(N223="sníž. přenesená",J223,0)</f>
        <v>0</v>
      </c>
      <c r="BI223" s="216">
        <f>IF(N223="nulová",J223,0)</f>
        <v>0</v>
      </c>
      <c r="BJ223" s="16" t="s">
        <v>78</v>
      </c>
      <c r="BK223" s="216">
        <f>ROUND(I223*H223,2)</f>
        <v>0</v>
      </c>
      <c r="BL223" s="16" t="s">
        <v>127</v>
      </c>
      <c r="BM223" s="215" t="s">
        <v>358</v>
      </c>
    </row>
    <row r="224" s="2" customFormat="1">
      <c r="A224" s="37"/>
      <c r="B224" s="38"/>
      <c r="C224" s="39"/>
      <c r="D224" s="217" t="s">
        <v>129</v>
      </c>
      <c r="E224" s="39"/>
      <c r="F224" s="218" t="s">
        <v>331</v>
      </c>
      <c r="G224" s="39"/>
      <c r="H224" s="39"/>
      <c r="I224" s="219"/>
      <c r="J224" s="39"/>
      <c r="K224" s="39"/>
      <c r="L224" s="43"/>
      <c r="M224" s="220"/>
      <c r="N224" s="221"/>
      <c r="O224" s="83"/>
      <c r="P224" s="83"/>
      <c r="Q224" s="83"/>
      <c r="R224" s="83"/>
      <c r="S224" s="83"/>
      <c r="T224" s="84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T224" s="16" t="s">
        <v>129</v>
      </c>
      <c r="AU224" s="16" t="s">
        <v>80</v>
      </c>
    </row>
    <row r="225" s="2" customFormat="1" ht="16.5" customHeight="1">
      <c r="A225" s="37"/>
      <c r="B225" s="38"/>
      <c r="C225" s="223" t="s">
        <v>359</v>
      </c>
      <c r="D225" s="223" t="s">
        <v>132</v>
      </c>
      <c r="E225" s="224" t="s">
        <v>360</v>
      </c>
      <c r="F225" s="225" t="s">
        <v>336</v>
      </c>
      <c r="G225" s="226" t="s">
        <v>172</v>
      </c>
      <c r="H225" s="227">
        <v>110</v>
      </c>
      <c r="I225" s="228"/>
      <c r="J225" s="229">
        <f>ROUND(I225*H225,2)</f>
        <v>0</v>
      </c>
      <c r="K225" s="225" t="s">
        <v>19</v>
      </c>
      <c r="L225" s="43"/>
      <c r="M225" s="230" t="s">
        <v>19</v>
      </c>
      <c r="N225" s="231" t="s">
        <v>41</v>
      </c>
      <c r="O225" s="83"/>
      <c r="P225" s="213">
        <f>O225*H225</f>
        <v>0</v>
      </c>
      <c r="Q225" s="213">
        <v>0</v>
      </c>
      <c r="R225" s="213">
        <f>Q225*H225</f>
        <v>0</v>
      </c>
      <c r="S225" s="213">
        <v>0</v>
      </c>
      <c r="T225" s="214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15" t="s">
        <v>127</v>
      </c>
      <c r="AT225" s="215" t="s">
        <v>132</v>
      </c>
      <c r="AU225" s="215" t="s">
        <v>80</v>
      </c>
      <c r="AY225" s="16" t="s">
        <v>119</v>
      </c>
      <c r="BE225" s="216">
        <f>IF(N225="základní",J225,0)</f>
        <v>0</v>
      </c>
      <c r="BF225" s="216">
        <f>IF(N225="snížená",J225,0)</f>
        <v>0</v>
      </c>
      <c r="BG225" s="216">
        <f>IF(N225="zákl. přenesená",J225,0)</f>
        <v>0</v>
      </c>
      <c r="BH225" s="216">
        <f>IF(N225="sníž. přenesená",J225,0)</f>
        <v>0</v>
      </c>
      <c r="BI225" s="216">
        <f>IF(N225="nulová",J225,0)</f>
        <v>0</v>
      </c>
      <c r="BJ225" s="16" t="s">
        <v>78</v>
      </c>
      <c r="BK225" s="216">
        <f>ROUND(I225*H225,2)</f>
        <v>0</v>
      </c>
      <c r="BL225" s="16" t="s">
        <v>127</v>
      </c>
      <c r="BM225" s="215" t="s">
        <v>361</v>
      </c>
    </row>
    <row r="226" s="2" customFormat="1">
      <c r="A226" s="37"/>
      <c r="B226" s="38"/>
      <c r="C226" s="39"/>
      <c r="D226" s="217" t="s">
        <v>129</v>
      </c>
      <c r="E226" s="39"/>
      <c r="F226" s="218" t="s">
        <v>336</v>
      </c>
      <c r="G226" s="39"/>
      <c r="H226" s="39"/>
      <c r="I226" s="219"/>
      <c r="J226" s="39"/>
      <c r="K226" s="39"/>
      <c r="L226" s="43"/>
      <c r="M226" s="220"/>
      <c r="N226" s="221"/>
      <c r="O226" s="83"/>
      <c r="P226" s="83"/>
      <c r="Q226" s="83"/>
      <c r="R226" s="83"/>
      <c r="S226" s="83"/>
      <c r="T226" s="84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T226" s="16" t="s">
        <v>129</v>
      </c>
      <c r="AU226" s="16" t="s">
        <v>80</v>
      </c>
    </row>
    <row r="227" s="2" customFormat="1" ht="16.5" customHeight="1">
      <c r="A227" s="37"/>
      <c r="B227" s="38"/>
      <c r="C227" s="203" t="s">
        <v>362</v>
      </c>
      <c r="D227" s="203" t="s">
        <v>122</v>
      </c>
      <c r="E227" s="204" t="s">
        <v>363</v>
      </c>
      <c r="F227" s="205" t="s">
        <v>364</v>
      </c>
      <c r="G227" s="206" t="s">
        <v>125</v>
      </c>
      <c r="H227" s="207">
        <v>125</v>
      </c>
      <c r="I227" s="208"/>
      <c r="J227" s="209">
        <f>ROUND(I227*H227,2)</f>
        <v>0</v>
      </c>
      <c r="K227" s="205" t="s">
        <v>19</v>
      </c>
      <c r="L227" s="210"/>
      <c r="M227" s="211" t="s">
        <v>19</v>
      </c>
      <c r="N227" s="212" t="s">
        <v>41</v>
      </c>
      <c r="O227" s="83"/>
      <c r="P227" s="213">
        <f>O227*H227</f>
        <v>0</v>
      </c>
      <c r="Q227" s="213">
        <v>0</v>
      </c>
      <c r="R227" s="213">
        <f>Q227*H227</f>
        <v>0</v>
      </c>
      <c r="S227" s="213">
        <v>0</v>
      </c>
      <c r="T227" s="214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15" t="s">
        <v>126</v>
      </c>
      <c r="AT227" s="215" t="s">
        <v>122</v>
      </c>
      <c r="AU227" s="215" t="s">
        <v>80</v>
      </c>
      <c r="AY227" s="16" t="s">
        <v>119</v>
      </c>
      <c r="BE227" s="216">
        <f>IF(N227="základní",J227,0)</f>
        <v>0</v>
      </c>
      <c r="BF227" s="216">
        <f>IF(N227="snížená",J227,0)</f>
        <v>0</v>
      </c>
      <c r="BG227" s="216">
        <f>IF(N227="zákl. přenesená",J227,0)</f>
        <v>0</v>
      </c>
      <c r="BH227" s="216">
        <f>IF(N227="sníž. přenesená",J227,0)</f>
        <v>0</v>
      </c>
      <c r="BI227" s="216">
        <f>IF(N227="nulová",J227,0)</f>
        <v>0</v>
      </c>
      <c r="BJ227" s="16" t="s">
        <v>78</v>
      </c>
      <c r="BK227" s="216">
        <f>ROUND(I227*H227,2)</f>
        <v>0</v>
      </c>
      <c r="BL227" s="16" t="s">
        <v>127</v>
      </c>
      <c r="BM227" s="215" t="s">
        <v>365</v>
      </c>
    </row>
    <row r="228" s="2" customFormat="1">
      <c r="A228" s="37"/>
      <c r="B228" s="38"/>
      <c r="C228" s="39"/>
      <c r="D228" s="217" t="s">
        <v>129</v>
      </c>
      <c r="E228" s="39"/>
      <c r="F228" s="218" t="s">
        <v>364</v>
      </c>
      <c r="G228" s="39"/>
      <c r="H228" s="39"/>
      <c r="I228" s="219"/>
      <c r="J228" s="39"/>
      <c r="K228" s="39"/>
      <c r="L228" s="43"/>
      <c r="M228" s="220"/>
      <c r="N228" s="221"/>
      <c r="O228" s="83"/>
      <c r="P228" s="83"/>
      <c r="Q228" s="83"/>
      <c r="R228" s="83"/>
      <c r="S228" s="83"/>
      <c r="T228" s="84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T228" s="16" t="s">
        <v>129</v>
      </c>
      <c r="AU228" s="16" t="s">
        <v>80</v>
      </c>
    </row>
    <row r="229" s="2" customFormat="1">
      <c r="A229" s="37"/>
      <c r="B229" s="38"/>
      <c r="C229" s="39"/>
      <c r="D229" s="217" t="s">
        <v>130</v>
      </c>
      <c r="E229" s="39"/>
      <c r="F229" s="222" t="s">
        <v>366</v>
      </c>
      <c r="G229" s="39"/>
      <c r="H229" s="39"/>
      <c r="I229" s="219"/>
      <c r="J229" s="39"/>
      <c r="K229" s="39"/>
      <c r="L229" s="43"/>
      <c r="M229" s="220"/>
      <c r="N229" s="221"/>
      <c r="O229" s="83"/>
      <c r="P229" s="83"/>
      <c r="Q229" s="83"/>
      <c r="R229" s="83"/>
      <c r="S229" s="83"/>
      <c r="T229" s="84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16" t="s">
        <v>130</v>
      </c>
      <c r="AU229" s="16" t="s">
        <v>80</v>
      </c>
    </row>
    <row r="230" s="2" customFormat="1" ht="16.5" customHeight="1">
      <c r="A230" s="37"/>
      <c r="B230" s="38"/>
      <c r="C230" s="223" t="s">
        <v>367</v>
      </c>
      <c r="D230" s="223" t="s">
        <v>132</v>
      </c>
      <c r="E230" s="224" t="s">
        <v>368</v>
      </c>
      <c r="F230" s="225" t="s">
        <v>369</v>
      </c>
      <c r="G230" s="226" t="s">
        <v>125</v>
      </c>
      <c r="H230" s="227">
        <v>125</v>
      </c>
      <c r="I230" s="228"/>
      <c r="J230" s="229">
        <f>ROUND(I230*H230,2)</f>
        <v>0</v>
      </c>
      <c r="K230" s="225" t="s">
        <v>19</v>
      </c>
      <c r="L230" s="43"/>
      <c r="M230" s="230" t="s">
        <v>19</v>
      </c>
      <c r="N230" s="231" t="s">
        <v>41</v>
      </c>
      <c r="O230" s="83"/>
      <c r="P230" s="213">
        <f>O230*H230</f>
        <v>0</v>
      </c>
      <c r="Q230" s="213">
        <v>0</v>
      </c>
      <c r="R230" s="213">
        <f>Q230*H230</f>
        <v>0</v>
      </c>
      <c r="S230" s="213">
        <v>0</v>
      </c>
      <c r="T230" s="214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15" t="s">
        <v>127</v>
      </c>
      <c r="AT230" s="215" t="s">
        <v>132</v>
      </c>
      <c r="AU230" s="215" t="s">
        <v>80</v>
      </c>
      <c r="AY230" s="16" t="s">
        <v>119</v>
      </c>
      <c r="BE230" s="216">
        <f>IF(N230="základní",J230,0)</f>
        <v>0</v>
      </c>
      <c r="BF230" s="216">
        <f>IF(N230="snížená",J230,0)</f>
        <v>0</v>
      </c>
      <c r="BG230" s="216">
        <f>IF(N230="zákl. přenesená",J230,0)</f>
        <v>0</v>
      </c>
      <c r="BH230" s="216">
        <f>IF(N230="sníž. přenesená",J230,0)</f>
        <v>0</v>
      </c>
      <c r="BI230" s="216">
        <f>IF(N230="nulová",J230,0)</f>
        <v>0</v>
      </c>
      <c r="BJ230" s="16" t="s">
        <v>78</v>
      </c>
      <c r="BK230" s="216">
        <f>ROUND(I230*H230,2)</f>
        <v>0</v>
      </c>
      <c r="BL230" s="16" t="s">
        <v>127</v>
      </c>
      <c r="BM230" s="215" t="s">
        <v>370</v>
      </c>
    </row>
    <row r="231" s="2" customFormat="1">
      <c r="A231" s="37"/>
      <c r="B231" s="38"/>
      <c r="C231" s="39"/>
      <c r="D231" s="217" t="s">
        <v>129</v>
      </c>
      <c r="E231" s="39"/>
      <c r="F231" s="218" t="s">
        <v>371</v>
      </c>
      <c r="G231" s="39"/>
      <c r="H231" s="39"/>
      <c r="I231" s="219"/>
      <c r="J231" s="39"/>
      <c r="K231" s="39"/>
      <c r="L231" s="43"/>
      <c r="M231" s="220"/>
      <c r="N231" s="221"/>
      <c r="O231" s="83"/>
      <c r="P231" s="83"/>
      <c r="Q231" s="83"/>
      <c r="R231" s="83"/>
      <c r="S231" s="83"/>
      <c r="T231" s="84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16" t="s">
        <v>129</v>
      </c>
      <c r="AU231" s="16" t="s">
        <v>80</v>
      </c>
    </row>
    <row r="232" s="2" customFormat="1" ht="16.5" customHeight="1">
      <c r="A232" s="37"/>
      <c r="B232" s="38"/>
      <c r="C232" s="203" t="s">
        <v>372</v>
      </c>
      <c r="D232" s="203" t="s">
        <v>122</v>
      </c>
      <c r="E232" s="204" t="s">
        <v>373</v>
      </c>
      <c r="F232" s="205" t="s">
        <v>374</v>
      </c>
      <c r="G232" s="206" t="s">
        <v>172</v>
      </c>
      <c r="H232" s="207">
        <v>6</v>
      </c>
      <c r="I232" s="208"/>
      <c r="J232" s="209">
        <f>ROUND(I232*H232,2)</f>
        <v>0</v>
      </c>
      <c r="K232" s="205" t="s">
        <v>19</v>
      </c>
      <c r="L232" s="210"/>
      <c r="M232" s="211" t="s">
        <v>19</v>
      </c>
      <c r="N232" s="212" t="s">
        <v>41</v>
      </c>
      <c r="O232" s="83"/>
      <c r="P232" s="213">
        <f>O232*H232</f>
        <v>0</v>
      </c>
      <c r="Q232" s="213">
        <v>0</v>
      </c>
      <c r="R232" s="213">
        <f>Q232*H232</f>
        <v>0</v>
      </c>
      <c r="S232" s="213">
        <v>0</v>
      </c>
      <c r="T232" s="214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15" t="s">
        <v>126</v>
      </c>
      <c r="AT232" s="215" t="s">
        <v>122</v>
      </c>
      <c r="AU232" s="215" t="s">
        <v>80</v>
      </c>
      <c r="AY232" s="16" t="s">
        <v>119</v>
      </c>
      <c r="BE232" s="216">
        <f>IF(N232="základní",J232,0)</f>
        <v>0</v>
      </c>
      <c r="BF232" s="216">
        <f>IF(N232="snížená",J232,0)</f>
        <v>0</v>
      </c>
      <c r="BG232" s="216">
        <f>IF(N232="zákl. přenesená",J232,0)</f>
        <v>0</v>
      </c>
      <c r="BH232" s="216">
        <f>IF(N232="sníž. přenesená",J232,0)</f>
        <v>0</v>
      </c>
      <c r="BI232" s="216">
        <f>IF(N232="nulová",J232,0)</f>
        <v>0</v>
      </c>
      <c r="BJ232" s="16" t="s">
        <v>78</v>
      </c>
      <c r="BK232" s="216">
        <f>ROUND(I232*H232,2)</f>
        <v>0</v>
      </c>
      <c r="BL232" s="16" t="s">
        <v>127</v>
      </c>
      <c r="BM232" s="215" t="s">
        <v>375</v>
      </c>
    </row>
    <row r="233" s="2" customFormat="1">
      <c r="A233" s="37"/>
      <c r="B233" s="38"/>
      <c r="C233" s="39"/>
      <c r="D233" s="217" t="s">
        <v>129</v>
      </c>
      <c r="E233" s="39"/>
      <c r="F233" s="218" t="s">
        <v>374</v>
      </c>
      <c r="G233" s="39"/>
      <c r="H233" s="39"/>
      <c r="I233" s="219"/>
      <c r="J233" s="39"/>
      <c r="K233" s="39"/>
      <c r="L233" s="43"/>
      <c r="M233" s="220"/>
      <c r="N233" s="221"/>
      <c r="O233" s="83"/>
      <c r="P233" s="83"/>
      <c r="Q233" s="83"/>
      <c r="R233" s="83"/>
      <c r="S233" s="83"/>
      <c r="T233" s="84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T233" s="16" t="s">
        <v>129</v>
      </c>
      <c r="AU233" s="16" t="s">
        <v>80</v>
      </c>
    </row>
    <row r="234" s="2" customFormat="1">
      <c r="A234" s="37"/>
      <c r="B234" s="38"/>
      <c r="C234" s="39"/>
      <c r="D234" s="217" t="s">
        <v>130</v>
      </c>
      <c r="E234" s="39"/>
      <c r="F234" s="222" t="s">
        <v>376</v>
      </c>
      <c r="G234" s="39"/>
      <c r="H234" s="39"/>
      <c r="I234" s="219"/>
      <c r="J234" s="39"/>
      <c r="K234" s="39"/>
      <c r="L234" s="43"/>
      <c r="M234" s="220"/>
      <c r="N234" s="221"/>
      <c r="O234" s="83"/>
      <c r="P234" s="83"/>
      <c r="Q234" s="83"/>
      <c r="R234" s="83"/>
      <c r="S234" s="83"/>
      <c r="T234" s="84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16" t="s">
        <v>130</v>
      </c>
      <c r="AU234" s="16" t="s">
        <v>80</v>
      </c>
    </row>
    <row r="235" s="2" customFormat="1" ht="16.5" customHeight="1">
      <c r="A235" s="37"/>
      <c r="B235" s="38"/>
      <c r="C235" s="223" t="s">
        <v>377</v>
      </c>
      <c r="D235" s="223" t="s">
        <v>132</v>
      </c>
      <c r="E235" s="224" t="s">
        <v>378</v>
      </c>
      <c r="F235" s="225" t="s">
        <v>379</v>
      </c>
      <c r="G235" s="226" t="s">
        <v>172</v>
      </c>
      <c r="H235" s="227">
        <v>6</v>
      </c>
      <c r="I235" s="228"/>
      <c r="J235" s="229">
        <f>ROUND(I235*H235,2)</f>
        <v>0</v>
      </c>
      <c r="K235" s="225" t="s">
        <v>19</v>
      </c>
      <c r="L235" s="43"/>
      <c r="M235" s="230" t="s">
        <v>19</v>
      </c>
      <c r="N235" s="231" t="s">
        <v>41</v>
      </c>
      <c r="O235" s="83"/>
      <c r="P235" s="213">
        <f>O235*H235</f>
        <v>0</v>
      </c>
      <c r="Q235" s="213">
        <v>0</v>
      </c>
      <c r="R235" s="213">
        <f>Q235*H235</f>
        <v>0</v>
      </c>
      <c r="S235" s="213">
        <v>0</v>
      </c>
      <c r="T235" s="214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15" t="s">
        <v>127</v>
      </c>
      <c r="AT235" s="215" t="s">
        <v>132</v>
      </c>
      <c r="AU235" s="215" t="s">
        <v>80</v>
      </c>
      <c r="AY235" s="16" t="s">
        <v>119</v>
      </c>
      <c r="BE235" s="216">
        <f>IF(N235="základní",J235,0)</f>
        <v>0</v>
      </c>
      <c r="BF235" s="216">
        <f>IF(N235="snížená",J235,0)</f>
        <v>0</v>
      </c>
      <c r="BG235" s="216">
        <f>IF(N235="zákl. přenesená",J235,0)</f>
        <v>0</v>
      </c>
      <c r="BH235" s="216">
        <f>IF(N235="sníž. přenesená",J235,0)</f>
        <v>0</v>
      </c>
      <c r="BI235" s="216">
        <f>IF(N235="nulová",J235,0)</f>
        <v>0</v>
      </c>
      <c r="BJ235" s="16" t="s">
        <v>78</v>
      </c>
      <c r="BK235" s="216">
        <f>ROUND(I235*H235,2)</f>
        <v>0</v>
      </c>
      <c r="BL235" s="16" t="s">
        <v>127</v>
      </c>
      <c r="BM235" s="215" t="s">
        <v>380</v>
      </c>
    </row>
    <row r="236" s="2" customFormat="1">
      <c r="A236" s="37"/>
      <c r="B236" s="38"/>
      <c r="C236" s="39"/>
      <c r="D236" s="217" t="s">
        <v>129</v>
      </c>
      <c r="E236" s="39"/>
      <c r="F236" s="218" t="s">
        <v>379</v>
      </c>
      <c r="G236" s="39"/>
      <c r="H236" s="39"/>
      <c r="I236" s="219"/>
      <c r="J236" s="39"/>
      <c r="K236" s="39"/>
      <c r="L236" s="43"/>
      <c r="M236" s="220"/>
      <c r="N236" s="221"/>
      <c r="O236" s="83"/>
      <c r="P236" s="83"/>
      <c r="Q236" s="83"/>
      <c r="R236" s="83"/>
      <c r="S236" s="83"/>
      <c r="T236" s="84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16" t="s">
        <v>129</v>
      </c>
      <c r="AU236" s="16" t="s">
        <v>80</v>
      </c>
    </row>
    <row r="237" s="2" customFormat="1" ht="16.5" customHeight="1">
      <c r="A237" s="37"/>
      <c r="B237" s="38"/>
      <c r="C237" s="203" t="s">
        <v>381</v>
      </c>
      <c r="D237" s="203" t="s">
        <v>122</v>
      </c>
      <c r="E237" s="204" t="s">
        <v>382</v>
      </c>
      <c r="F237" s="205" t="s">
        <v>383</v>
      </c>
      <c r="G237" s="206" t="s">
        <v>125</v>
      </c>
      <c r="H237" s="207">
        <v>8</v>
      </c>
      <c r="I237" s="208"/>
      <c r="J237" s="209">
        <f>ROUND(I237*H237,2)</f>
        <v>0</v>
      </c>
      <c r="K237" s="205" t="s">
        <v>19</v>
      </c>
      <c r="L237" s="210"/>
      <c r="M237" s="211" t="s">
        <v>19</v>
      </c>
      <c r="N237" s="212" t="s">
        <v>41</v>
      </c>
      <c r="O237" s="83"/>
      <c r="P237" s="213">
        <f>O237*H237</f>
        <v>0</v>
      </c>
      <c r="Q237" s="213">
        <v>0</v>
      </c>
      <c r="R237" s="213">
        <f>Q237*H237</f>
        <v>0</v>
      </c>
      <c r="S237" s="213">
        <v>0</v>
      </c>
      <c r="T237" s="214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15" t="s">
        <v>126</v>
      </c>
      <c r="AT237" s="215" t="s">
        <v>122</v>
      </c>
      <c r="AU237" s="215" t="s">
        <v>80</v>
      </c>
      <c r="AY237" s="16" t="s">
        <v>119</v>
      </c>
      <c r="BE237" s="216">
        <f>IF(N237="základní",J237,0)</f>
        <v>0</v>
      </c>
      <c r="BF237" s="216">
        <f>IF(N237="snížená",J237,0)</f>
        <v>0</v>
      </c>
      <c r="BG237" s="216">
        <f>IF(N237="zákl. přenesená",J237,0)</f>
        <v>0</v>
      </c>
      <c r="BH237" s="216">
        <f>IF(N237="sníž. přenesená",J237,0)</f>
        <v>0</v>
      </c>
      <c r="BI237" s="216">
        <f>IF(N237="nulová",J237,0)</f>
        <v>0</v>
      </c>
      <c r="BJ237" s="16" t="s">
        <v>78</v>
      </c>
      <c r="BK237" s="216">
        <f>ROUND(I237*H237,2)</f>
        <v>0</v>
      </c>
      <c r="BL237" s="16" t="s">
        <v>127</v>
      </c>
      <c r="BM237" s="215" t="s">
        <v>384</v>
      </c>
    </row>
    <row r="238" s="2" customFormat="1">
      <c r="A238" s="37"/>
      <c r="B238" s="38"/>
      <c r="C238" s="39"/>
      <c r="D238" s="217" t="s">
        <v>129</v>
      </c>
      <c r="E238" s="39"/>
      <c r="F238" s="218" t="s">
        <v>383</v>
      </c>
      <c r="G238" s="39"/>
      <c r="H238" s="39"/>
      <c r="I238" s="219"/>
      <c r="J238" s="39"/>
      <c r="K238" s="39"/>
      <c r="L238" s="43"/>
      <c r="M238" s="220"/>
      <c r="N238" s="221"/>
      <c r="O238" s="83"/>
      <c r="P238" s="83"/>
      <c r="Q238" s="83"/>
      <c r="R238" s="83"/>
      <c r="S238" s="83"/>
      <c r="T238" s="84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16" t="s">
        <v>129</v>
      </c>
      <c r="AU238" s="16" t="s">
        <v>80</v>
      </c>
    </row>
    <row r="239" s="2" customFormat="1">
      <c r="A239" s="37"/>
      <c r="B239" s="38"/>
      <c r="C239" s="39"/>
      <c r="D239" s="217" t="s">
        <v>130</v>
      </c>
      <c r="E239" s="39"/>
      <c r="F239" s="222" t="s">
        <v>385</v>
      </c>
      <c r="G239" s="39"/>
      <c r="H239" s="39"/>
      <c r="I239" s="219"/>
      <c r="J239" s="39"/>
      <c r="K239" s="39"/>
      <c r="L239" s="43"/>
      <c r="M239" s="220"/>
      <c r="N239" s="221"/>
      <c r="O239" s="83"/>
      <c r="P239" s="83"/>
      <c r="Q239" s="83"/>
      <c r="R239" s="83"/>
      <c r="S239" s="83"/>
      <c r="T239" s="84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T239" s="16" t="s">
        <v>130</v>
      </c>
      <c r="AU239" s="16" t="s">
        <v>80</v>
      </c>
    </row>
    <row r="240" s="2" customFormat="1" ht="16.5" customHeight="1">
      <c r="A240" s="37"/>
      <c r="B240" s="38"/>
      <c r="C240" s="223" t="s">
        <v>386</v>
      </c>
      <c r="D240" s="223" t="s">
        <v>132</v>
      </c>
      <c r="E240" s="224" t="s">
        <v>387</v>
      </c>
      <c r="F240" s="225" t="s">
        <v>388</v>
      </c>
      <c r="G240" s="226" t="s">
        <v>125</v>
      </c>
      <c r="H240" s="227">
        <v>8</v>
      </c>
      <c r="I240" s="228"/>
      <c r="J240" s="229">
        <f>ROUND(I240*H240,2)</f>
        <v>0</v>
      </c>
      <c r="K240" s="225" t="s">
        <v>19</v>
      </c>
      <c r="L240" s="43"/>
      <c r="M240" s="230" t="s">
        <v>19</v>
      </c>
      <c r="N240" s="231" t="s">
        <v>41</v>
      </c>
      <c r="O240" s="83"/>
      <c r="P240" s="213">
        <f>O240*H240</f>
        <v>0</v>
      </c>
      <c r="Q240" s="213">
        <v>0</v>
      </c>
      <c r="R240" s="213">
        <f>Q240*H240</f>
        <v>0</v>
      </c>
      <c r="S240" s="213">
        <v>0</v>
      </c>
      <c r="T240" s="214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215" t="s">
        <v>127</v>
      </c>
      <c r="AT240" s="215" t="s">
        <v>132</v>
      </c>
      <c r="AU240" s="215" t="s">
        <v>80</v>
      </c>
      <c r="AY240" s="16" t="s">
        <v>119</v>
      </c>
      <c r="BE240" s="216">
        <f>IF(N240="základní",J240,0)</f>
        <v>0</v>
      </c>
      <c r="BF240" s="216">
        <f>IF(N240="snížená",J240,0)</f>
        <v>0</v>
      </c>
      <c r="BG240" s="216">
        <f>IF(N240="zákl. přenesená",J240,0)</f>
        <v>0</v>
      </c>
      <c r="BH240" s="216">
        <f>IF(N240="sníž. přenesená",J240,0)</f>
        <v>0</v>
      </c>
      <c r="BI240" s="216">
        <f>IF(N240="nulová",J240,0)</f>
        <v>0</v>
      </c>
      <c r="BJ240" s="16" t="s">
        <v>78</v>
      </c>
      <c r="BK240" s="216">
        <f>ROUND(I240*H240,2)</f>
        <v>0</v>
      </c>
      <c r="BL240" s="16" t="s">
        <v>127</v>
      </c>
      <c r="BM240" s="215" t="s">
        <v>389</v>
      </c>
    </row>
    <row r="241" s="2" customFormat="1">
      <c r="A241" s="37"/>
      <c r="B241" s="38"/>
      <c r="C241" s="39"/>
      <c r="D241" s="217" t="s">
        <v>129</v>
      </c>
      <c r="E241" s="39"/>
      <c r="F241" s="218" t="s">
        <v>388</v>
      </c>
      <c r="G241" s="39"/>
      <c r="H241" s="39"/>
      <c r="I241" s="219"/>
      <c r="J241" s="39"/>
      <c r="K241" s="39"/>
      <c r="L241" s="43"/>
      <c r="M241" s="220"/>
      <c r="N241" s="221"/>
      <c r="O241" s="83"/>
      <c r="P241" s="83"/>
      <c r="Q241" s="83"/>
      <c r="R241" s="83"/>
      <c r="S241" s="83"/>
      <c r="T241" s="84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16" t="s">
        <v>129</v>
      </c>
      <c r="AU241" s="16" t="s">
        <v>80</v>
      </c>
    </row>
    <row r="242" s="2" customFormat="1" ht="16.5" customHeight="1">
      <c r="A242" s="37"/>
      <c r="B242" s="38"/>
      <c r="C242" s="203" t="s">
        <v>390</v>
      </c>
      <c r="D242" s="203" t="s">
        <v>122</v>
      </c>
      <c r="E242" s="204" t="s">
        <v>391</v>
      </c>
      <c r="F242" s="205" t="s">
        <v>392</v>
      </c>
      <c r="G242" s="206" t="s">
        <v>125</v>
      </c>
      <c r="H242" s="207">
        <v>6</v>
      </c>
      <c r="I242" s="208"/>
      <c r="J242" s="209">
        <f>ROUND(I242*H242,2)</f>
        <v>0</v>
      </c>
      <c r="K242" s="205" t="s">
        <v>19</v>
      </c>
      <c r="L242" s="210"/>
      <c r="M242" s="211" t="s">
        <v>19</v>
      </c>
      <c r="N242" s="212" t="s">
        <v>41</v>
      </c>
      <c r="O242" s="83"/>
      <c r="P242" s="213">
        <f>O242*H242</f>
        <v>0</v>
      </c>
      <c r="Q242" s="213">
        <v>0</v>
      </c>
      <c r="R242" s="213">
        <f>Q242*H242</f>
        <v>0</v>
      </c>
      <c r="S242" s="213">
        <v>0</v>
      </c>
      <c r="T242" s="214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15" t="s">
        <v>126</v>
      </c>
      <c r="AT242" s="215" t="s">
        <v>122</v>
      </c>
      <c r="AU242" s="215" t="s">
        <v>80</v>
      </c>
      <c r="AY242" s="16" t="s">
        <v>119</v>
      </c>
      <c r="BE242" s="216">
        <f>IF(N242="základní",J242,0)</f>
        <v>0</v>
      </c>
      <c r="BF242" s="216">
        <f>IF(N242="snížená",J242,0)</f>
        <v>0</v>
      </c>
      <c r="BG242" s="216">
        <f>IF(N242="zákl. přenesená",J242,0)</f>
        <v>0</v>
      </c>
      <c r="BH242" s="216">
        <f>IF(N242="sníž. přenesená",J242,0)</f>
        <v>0</v>
      </c>
      <c r="BI242" s="216">
        <f>IF(N242="nulová",J242,0)</f>
        <v>0</v>
      </c>
      <c r="BJ242" s="16" t="s">
        <v>78</v>
      </c>
      <c r="BK242" s="216">
        <f>ROUND(I242*H242,2)</f>
        <v>0</v>
      </c>
      <c r="BL242" s="16" t="s">
        <v>127</v>
      </c>
      <c r="BM242" s="215" t="s">
        <v>393</v>
      </c>
    </row>
    <row r="243" s="2" customFormat="1">
      <c r="A243" s="37"/>
      <c r="B243" s="38"/>
      <c r="C243" s="39"/>
      <c r="D243" s="217" t="s">
        <v>129</v>
      </c>
      <c r="E243" s="39"/>
      <c r="F243" s="218" t="s">
        <v>392</v>
      </c>
      <c r="G243" s="39"/>
      <c r="H243" s="39"/>
      <c r="I243" s="219"/>
      <c r="J243" s="39"/>
      <c r="K243" s="39"/>
      <c r="L243" s="43"/>
      <c r="M243" s="220"/>
      <c r="N243" s="221"/>
      <c r="O243" s="83"/>
      <c r="P243" s="83"/>
      <c r="Q243" s="83"/>
      <c r="R243" s="83"/>
      <c r="S243" s="83"/>
      <c r="T243" s="84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T243" s="16" t="s">
        <v>129</v>
      </c>
      <c r="AU243" s="16" t="s">
        <v>80</v>
      </c>
    </row>
    <row r="244" s="2" customFormat="1">
      <c r="A244" s="37"/>
      <c r="B244" s="38"/>
      <c r="C244" s="39"/>
      <c r="D244" s="217" t="s">
        <v>130</v>
      </c>
      <c r="E244" s="39"/>
      <c r="F244" s="222" t="s">
        <v>394</v>
      </c>
      <c r="G244" s="39"/>
      <c r="H244" s="39"/>
      <c r="I244" s="219"/>
      <c r="J244" s="39"/>
      <c r="K244" s="39"/>
      <c r="L244" s="43"/>
      <c r="M244" s="220"/>
      <c r="N244" s="221"/>
      <c r="O244" s="83"/>
      <c r="P244" s="83"/>
      <c r="Q244" s="83"/>
      <c r="R244" s="83"/>
      <c r="S244" s="83"/>
      <c r="T244" s="84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16" t="s">
        <v>130</v>
      </c>
      <c r="AU244" s="16" t="s">
        <v>80</v>
      </c>
    </row>
    <row r="245" s="2" customFormat="1" ht="16.5" customHeight="1">
      <c r="A245" s="37"/>
      <c r="B245" s="38"/>
      <c r="C245" s="223" t="s">
        <v>395</v>
      </c>
      <c r="D245" s="223" t="s">
        <v>132</v>
      </c>
      <c r="E245" s="224" t="s">
        <v>396</v>
      </c>
      <c r="F245" s="225" t="s">
        <v>397</v>
      </c>
      <c r="G245" s="226" t="s">
        <v>125</v>
      </c>
      <c r="H245" s="227">
        <v>6</v>
      </c>
      <c r="I245" s="228"/>
      <c r="J245" s="229">
        <f>ROUND(I245*H245,2)</f>
        <v>0</v>
      </c>
      <c r="K245" s="225" t="s">
        <v>19</v>
      </c>
      <c r="L245" s="43"/>
      <c r="M245" s="230" t="s">
        <v>19</v>
      </c>
      <c r="N245" s="231" t="s">
        <v>41</v>
      </c>
      <c r="O245" s="83"/>
      <c r="P245" s="213">
        <f>O245*H245</f>
        <v>0</v>
      </c>
      <c r="Q245" s="213">
        <v>0</v>
      </c>
      <c r="R245" s="213">
        <f>Q245*H245</f>
        <v>0</v>
      </c>
      <c r="S245" s="213">
        <v>0</v>
      </c>
      <c r="T245" s="214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15" t="s">
        <v>127</v>
      </c>
      <c r="AT245" s="215" t="s">
        <v>132</v>
      </c>
      <c r="AU245" s="215" t="s">
        <v>80</v>
      </c>
      <c r="AY245" s="16" t="s">
        <v>119</v>
      </c>
      <c r="BE245" s="216">
        <f>IF(N245="základní",J245,0)</f>
        <v>0</v>
      </c>
      <c r="BF245" s="216">
        <f>IF(N245="snížená",J245,0)</f>
        <v>0</v>
      </c>
      <c r="BG245" s="216">
        <f>IF(N245="zákl. přenesená",J245,0)</f>
        <v>0</v>
      </c>
      <c r="BH245" s="216">
        <f>IF(N245="sníž. přenesená",J245,0)</f>
        <v>0</v>
      </c>
      <c r="BI245" s="216">
        <f>IF(N245="nulová",J245,0)</f>
        <v>0</v>
      </c>
      <c r="BJ245" s="16" t="s">
        <v>78</v>
      </c>
      <c r="BK245" s="216">
        <f>ROUND(I245*H245,2)</f>
        <v>0</v>
      </c>
      <c r="BL245" s="16" t="s">
        <v>127</v>
      </c>
      <c r="BM245" s="215" t="s">
        <v>398</v>
      </c>
    </row>
    <row r="246" s="2" customFormat="1">
      <c r="A246" s="37"/>
      <c r="B246" s="38"/>
      <c r="C246" s="39"/>
      <c r="D246" s="217" t="s">
        <v>129</v>
      </c>
      <c r="E246" s="39"/>
      <c r="F246" s="218" t="s">
        <v>397</v>
      </c>
      <c r="G246" s="39"/>
      <c r="H246" s="39"/>
      <c r="I246" s="219"/>
      <c r="J246" s="39"/>
      <c r="K246" s="39"/>
      <c r="L246" s="43"/>
      <c r="M246" s="220"/>
      <c r="N246" s="221"/>
      <c r="O246" s="83"/>
      <c r="P246" s="83"/>
      <c r="Q246" s="83"/>
      <c r="R246" s="83"/>
      <c r="S246" s="83"/>
      <c r="T246" s="84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T246" s="16" t="s">
        <v>129</v>
      </c>
      <c r="AU246" s="16" t="s">
        <v>80</v>
      </c>
    </row>
    <row r="247" s="2" customFormat="1" ht="16.5" customHeight="1">
      <c r="A247" s="37"/>
      <c r="B247" s="38"/>
      <c r="C247" s="203" t="s">
        <v>399</v>
      </c>
      <c r="D247" s="203" t="s">
        <v>122</v>
      </c>
      <c r="E247" s="204" t="s">
        <v>400</v>
      </c>
      <c r="F247" s="205" t="s">
        <v>401</v>
      </c>
      <c r="G247" s="206" t="s">
        <v>125</v>
      </c>
      <c r="H247" s="207">
        <v>14</v>
      </c>
      <c r="I247" s="208"/>
      <c r="J247" s="209">
        <f>ROUND(I247*H247,2)</f>
        <v>0</v>
      </c>
      <c r="K247" s="205" t="s">
        <v>19</v>
      </c>
      <c r="L247" s="210"/>
      <c r="M247" s="211" t="s">
        <v>19</v>
      </c>
      <c r="N247" s="212" t="s">
        <v>41</v>
      </c>
      <c r="O247" s="83"/>
      <c r="P247" s="213">
        <f>O247*H247</f>
        <v>0</v>
      </c>
      <c r="Q247" s="213">
        <v>0</v>
      </c>
      <c r="R247" s="213">
        <f>Q247*H247</f>
        <v>0</v>
      </c>
      <c r="S247" s="213">
        <v>0</v>
      </c>
      <c r="T247" s="214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15" t="s">
        <v>126</v>
      </c>
      <c r="AT247" s="215" t="s">
        <v>122</v>
      </c>
      <c r="AU247" s="215" t="s">
        <v>80</v>
      </c>
      <c r="AY247" s="16" t="s">
        <v>119</v>
      </c>
      <c r="BE247" s="216">
        <f>IF(N247="základní",J247,0)</f>
        <v>0</v>
      </c>
      <c r="BF247" s="216">
        <f>IF(N247="snížená",J247,0)</f>
        <v>0</v>
      </c>
      <c r="BG247" s="216">
        <f>IF(N247="zákl. přenesená",J247,0)</f>
        <v>0</v>
      </c>
      <c r="BH247" s="216">
        <f>IF(N247="sníž. přenesená",J247,0)</f>
        <v>0</v>
      </c>
      <c r="BI247" s="216">
        <f>IF(N247="nulová",J247,0)</f>
        <v>0</v>
      </c>
      <c r="BJ247" s="16" t="s">
        <v>78</v>
      </c>
      <c r="BK247" s="216">
        <f>ROUND(I247*H247,2)</f>
        <v>0</v>
      </c>
      <c r="BL247" s="16" t="s">
        <v>127</v>
      </c>
      <c r="BM247" s="215" t="s">
        <v>402</v>
      </c>
    </row>
    <row r="248" s="2" customFormat="1">
      <c r="A248" s="37"/>
      <c r="B248" s="38"/>
      <c r="C248" s="39"/>
      <c r="D248" s="217" t="s">
        <v>129</v>
      </c>
      <c r="E248" s="39"/>
      <c r="F248" s="218" t="s">
        <v>401</v>
      </c>
      <c r="G248" s="39"/>
      <c r="H248" s="39"/>
      <c r="I248" s="219"/>
      <c r="J248" s="39"/>
      <c r="K248" s="39"/>
      <c r="L248" s="43"/>
      <c r="M248" s="220"/>
      <c r="N248" s="221"/>
      <c r="O248" s="83"/>
      <c r="P248" s="83"/>
      <c r="Q248" s="83"/>
      <c r="R248" s="83"/>
      <c r="S248" s="83"/>
      <c r="T248" s="84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T248" s="16" t="s">
        <v>129</v>
      </c>
      <c r="AU248" s="16" t="s">
        <v>80</v>
      </c>
    </row>
    <row r="249" s="2" customFormat="1">
      <c r="A249" s="37"/>
      <c r="B249" s="38"/>
      <c r="C249" s="39"/>
      <c r="D249" s="217" t="s">
        <v>130</v>
      </c>
      <c r="E249" s="39"/>
      <c r="F249" s="222" t="s">
        <v>403</v>
      </c>
      <c r="G249" s="39"/>
      <c r="H249" s="39"/>
      <c r="I249" s="219"/>
      <c r="J249" s="39"/>
      <c r="K249" s="39"/>
      <c r="L249" s="43"/>
      <c r="M249" s="220"/>
      <c r="N249" s="221"/>
      <c r="O249" s="83"/>
      <c r="P249" s="83"/>
      <c r="Q249" s="83"/>
      <c r="R249" s="83"/>
      <c r="S249" s="83"/>
      <c r="T249" s="84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T249" s="16" t="s">
        <v>130</v>
      </c>
      <c r="AU249" s="16" t="s">
        <v>80</v>
      </c>
    </row>
    <row r="250" s="2" customFormat="1" ht="16.5" customHeight="1">
      <c r="A250" s="37"/>
      <c r="B250" s="38"/>
      <c r="C250" s="223" t="s">
        <v>404</v>
      </c>
      <c r="D250" s="223" t="s">
        <v>132</v>
      </c>
      <c r="E250" s="224" t="s">
        <v>405</v>
      </c>
      <c r="F250" s="225" t="s">
        <v>406</v>
      </c>
      <c r="G250" s="226" t="s">
        <v>125</v>
      </c>
      <c r="H250" s="227">
        <v>14</v>
      </c>
      <c r="I250" s="228"/>
      <c r="J250" s="229">
        <f>ROUND(I250*H250,2)</f>
        <v>0</v>
      </c>
      <c r="K250" s="225" t="s">
        <v>19</v>
      </c>
      <c r="L250" s="43"/>
      <c r="M250" s="230" t="s">
        <v>19</v>
      </c>
      <c r="N250" s="231" t="s">
        <v>41</v>
      </c>
      <c r="O250" s="83"/>
      <c r="P250" s="213">
        <f>O250*H250</f>
        <v>0</v>
      </c>
      <c r="Q250" s="213">
        <v>0</v>
      </c>
      <c r="R250" s="213">
        <f>Q250*H250</f>
        <v>0</v>
      </c>
      <c r="S250" s="213">
        <v>0</v>
      </c>
      <c r="T250" s="214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15" t="s">
        <v>127</v>
      </c>
      <c r="AT250" s="215" t="s">
        <v>132</v>
      </c>
      <c r="AU250" s="215" t="s">
        <v>80</v>
      </c>
      <c r="AY250" s="16" t="s">
        <v>119</v>
      </c>
      <c r="BE250" s="216">
        <f>IF(N250="základní",J250,0)</f>
        <v>0</v>
      </c>
      <c r="BF250" s="216">
        <f>IF(N250="snížená",J250,0)</f>
        <v>0</v>
      </c>
      <c r="BG250" s="216">
        <f>IF(N250="zákl. přenesená",J250,0)</f>
        <v>0</v>
      </c>
      <c r="BH250" s="216">
        <f>IF(N250="sníž. přenesená",J250,0)</f>
        <v>0</v>
      </c>
      <c r="BI250" s="216">
        <f>IF(N250="nulová",J250,0)</f>
        <v>0</v>
      </c>
      <c r="BJ250" s="16" t="s">
        <v>78</v>
      </c>
      <c r="BK250" s="216">
        <f>ROUND(I250*H250,2)</f>
        <v>0</v>
      </c>
      <c r="BL250" s="16" t="s">
        <v>127</v>
      </c>
      <c r="BM250" s="215" t="s">
        <v>407</v>
      </c>
    </row>
    <row r="251" s="2" customFormat="1">
      <c r="A251" s="37"/>
      <c r="B251" s="38"/>
      <c r="C251" s="39"/>
      <c r="D251" s="217" t="s">
        <v>129</v>
      </c>
      <c r="E251" s="39"/>
      <c r="F251" s="218" t="s">
        <v>406</v>
      </c>
      <c r="G251" s="39"/>
      <c r="H251" s="39"/>
      <c r="I251" s="219"/>
      <c r="J251" s="39"/>
      <c r="K251" s="39"/>
      <c r="L251" s="43"/>
      <c r="M251" s="220"/>
      <c r="N251" s="221"/>
      <c r="O251" s="83"/>
      <c r="P251" s="83"/>
      <c r="Q251" s="83"/>
      <c r="R251" s="83"/>
      <c r="S251" s="83"/>
      <c r="T251" s="84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T251" s="16" t="s">
        <v>129</v>
      </c>
      <c r="AU251" s="16" t="s">
        <v>80</v>
      </c>
    </row>
    <row r="252" s="2" customFormat="1" ht="16.5" customHeight="1">
      <c r="A252" s="37"/>
      <c r="B252" s="38"/>
      <c r="C252" s="203" t="s">
        <v>408</v>
      </c>
      <c r="D252" s="203" t="s">
        <v>122</v>
      </c>
      <c r="E252" s="204" t="s">
        <v>409</v>
      </c>
      <c r="F252" s="205" t="s">
        <v>410</v>
      </c>
      <c r="G252" s="206" t="s">
        <v>125</v>
      </c>
      <c r="H252" s="207">
        <v>4</v>
      </c>
      <c r="I252" s="208"/>
      <c r="J252" s="209">
        <f>ROUND(I252*H252,2)</f>
        <v>0</v>
      </c>
      <c r="K252" s="205" t="s">
        <v>19</v>
      </c>
      <c r="L252" s="210"/>
      <c r="M252" s="211" t="s">
        <v>19</v>
      </c>
      <c r="N252" s="212" t="s">
        <v>41</v>
      </c>
      <c r="O252" s="83"/>
      <c r="P252" s="213">
        <f>O252*H252</f>
        <v>0</v>
      </c>
      <c r="Q252" s="213">
        <v>0</v>
      </c>
      <c r="R252" s="213">
        <f>Q252*H252</f>
        <v>0</v>
      </c>
      <c r="S252" s="213">
        <v>0</v>
      </c>
      <c r="T252" s="214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215" t="s">
        <v>126</v>
      </c>
      <c r="AT252" s="215" t="s">
        <v>122</v>
      </c>
      <c r="AU252" s="215" t="s">
        <v>80</v>
      </c>
      <c r="AY252" s="16" t="s">
        <v>119</v>
      </c>
      <c r="BE252" s="216">
        <f>IF(N252="základní",J252,0)</f>
        <v>0</v>
      </c>
      <c r="BF252" s="216">
        <f>IF(N252="snížená",J252,0)</f>
        <v>0</v>
      </c>
      <c r="BG252" s="216">
        <f>IF(N252="zákl. přenesená",J252,0)</f>
        <v>0</v>
      </c>
      <c r="BH252" s="216">
        <f>IF(N252="sníž. přenesená",J252,0)</f>
        <v>0</v>
      </c>
      <c r="BI252" s="216">
        <f>IF(N252="nulová",J252,0)</f>
        <v>0</v>
      </c>
      <c r="BJ252" s="16" t="s">
        <v>78</v>
      </c>
      <c r="BK252" s="216">
        <f>ROUND(I252*H252,2)</f>
        <v>0</v>
      </c>
      <c r="BL252" s="16" t="s">
        <v>127</v>
      </c>
      <c r="BM252" s="215" t="s">
        <v>411</v>
      </c>
    </row>
    <row r="253" s="2" customFormat="1">
      <c r="A253" s="37"/>
      <c r="B253" s="38"/>
      <c r="C253" s="39"/>
      <c r="D253" s="217" t="s">
        <v>129</v>
      </c>
      <c r="E253" s="39"/>
      <c r="F253" s="218" t="s">
        <v>410</v>
      </c>
      <c r="G253" s="39"/>
      <c r="H253" s="39"/>
      <c r="I253" s="219"/>
      <c r="J253" s="39"/>
      <c r="K253" s="39"/>
      <c r="L253" s="43"/>
      <c r="M253" s="220"/>
      <c r="N253" s="221"/>
      <c r="O253" s="83"/>
      <c r="P253" s="83"/>
      <c r="Q253" s="83"/>
      <c r="R253" s="83"/>
      <c r="S253" s="83"/>
      <c r="T253" s="84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T253" s="16" t="s">
        <v>129</v>
      </c>
      <c r="AU253" s="16" t="s">
        <v>80</v>
      </c>
    </row>
    <row r="254" s="2" customFormat="1">
      <c r="A254" s="37"/>
      <c r="B254" s="38"/>
      <c r="C254" s="39"/>
      <c r="D254" s="217" t="s">
        <v>130</v>
      </c>
      <c r="E254" s="39"/>
      <c r="F254" s="222" t="s">
        <v>412</v>
      </c>
      <c r="G254" s="39"/>
      <c r="H254" s="39"/>
      <c r="I254" s="219"/>
      <c r="J254" s="39"/>
      <c r="K254" s="39"/>
      <c r="L254" s="43"/>
      <c r="M254" s="220"/>
      <c r="N254" s="221"/>
      <c r="O254" s="83"/>
      <c r="P254" s="83"/>
      <c r="Q254" s="83"/>
      <c r="R254" s="83"/>
      <c r="S254" s="83"/>
      <c r="T254" s="84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T254" s="16" t="s">
        <v>130</v>
      </c>
      <c r="AU254" s="16" t="s">
        <v>80</v>
      </c>
    </row>
    <row r="255" s="2" customFormat="1" ht="16.5" customHeight="1">
      <c r="A255" s="37"/>
      <c r="B255" s="38"/>
      <c r="C255" s="223" t="s">
        <v>413</v>
      </c>
      <c r="D255" s="223" t="s">
        <v>132</v>
      </c>
      <c r="E255" s="224" t="s">
        <v>414</v>
      </c>
      <c r="F255" s="225" t="s">
        <v>415</v>
      </c>
      <c r="G255" s="226" t="s">
        <v>125</v>
      </c>
      <c r="H255" s="227">
        <v>4</v>
      </c>
      <c r="I255" s="228"/>
      <c r="J255" s="229">
        <f>ROUND(I255*H255,2)</f>
        <v>0</v>
      </c>
      <c r="K255" s="225" t="s">
        <v>19</v>
      </c>
      <c r="L255" s="43"/>
      <c r="M255" s="230" t="s">
        <v>19</v>
      </c>
      <c r="N255" s="231" t="s">
        <v>41</v>
      </c>
      <c r="O255" s="83"/>
      <c r="P255" s="213">
        <f>O255*H255</f>
        <v>0</v>
      </c>
      <c r="Q255" s="213">
        <v>0</v>
      </c>
      <c r="R255" s="213">
        <f>Q255*H255</f>
        <v>0</v>
      </c>
      <c r="S255" s="213">
        <v>0</v>
      </c>
      <c r="T255" s="214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215" t="s">
        <v>127</v>
      </c>
      <c r="AT255" s="215" t="s">
        <v>132</v>
      </c>
      <c r="AU255" s="215" t="s">
        <v>80</v>
      </c>
      <c r="AY255" s="16" t="s">
        <v>119</v>
      </c>
      <c r="BE255" s="216">
        <f>IF(N255="základní",J255,0)</f>
        <v>0</v>
      </c>
      <c r="BF255" s="216">
        <f>IF(N255="snížená",J255,0)</f>
        <v>0</v>
      </c>
      <c r="BG255" s="216">
        <f>IF(N255="zákl. přenesená",J255,0)</f>
        <v>0</v>
      </c>
      <c r="BH255" s="216">
        <f>IF(N255="sníž. přenesená",J255,0)</f>
        <v>0</v>
      </c>
      <c r="BI255" s="216">
        <f>IF(N255="nulová",J255,0)</f>
        <v>0</v>
      </c>
      <c r="BJ255" s="16" t="s">
        <v>78</v>
      </c>
      <c r="BK255" s="216">
        <f>ROUND(I255*H255,2)</f>
        <v>0</v>
      </c>
      <c r="BL255" s="16" t="s">
        <v>127</v>
      </c>
      <c r="BM255" s="215" t="s">
        <v>416</v>
      </c>
    </row>
    <row r="256" s="2" customFormat="1">
      <c r="A256" s="37"/>
      <c r="B256" s="38"/>
      <c r="C256" s="39"/>
      <c r="D256" s="217" t="s">
        <v>129</v>
      </c>
      <c r="E256" s="39"/>
      <c r="F256" s="218" t="s">
        <v>415</v>
      </c>
      <c r="G256" s="39"/>
      <c r="H256" s="39"/>
      <c r="I256" s="219"/>
      <c r="J256" s="39"/>
      <c r="K256" s="39"/>
      <c r="L256" s="43"/>
      <c r="M256" s="220"/>
      <c r="N256" s="221"/>
      <c r="O256" s="83"/>
      <c r="P256" s="83"/>
      <c r="Q256" s="83"/>
      <c r="R256" s="83"/>
      <c r="S256" s="83"/>
      <c r="T256" s="84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T256" s="16" t="s">
        <v>129</v>
      </c>
      <c r="AU256" s="16" t="s">
        <v>80</v>
      </c>
    </row>
    <row r="257" s="2" customFormat="1" ht="16.5" customHeight="1">
      <c r="A257" s="37"/>
      <c r="B257" s="38"/>
      <c r="C257" s="203" t="s">
        <v>417</v>
      </c>
      <c r="D257" s="203" t="s">
        <v>122</v>
      </c>
      <c r="E257" s="204" t="s">
        <v>418</v>
      </c>
      <c r="F257" s="205" t="s">
        <v>419</v>
      </c>
      <c r="G257" s="206" t="s">
        <v>319</v>
      </c>
      <c r="H257" s="207">
        <v>1</v>
      </c>
      <c r="I257" s="208"/>
      <c r="J257" s="209">
        <f>ROUND(I257*H257,2)</f>
        <v>0</v>
      </c>
      <c r="K257" s="205" t="s">
        <v>19</v>
      </c>
      <c r="L257" s="210"/>
      <c r="M257" s="211" t="s">
        <v>19</v>
      </c>
      <c r="N257" s="212" t="s">
        <v>41</v>
      </c>
      <c r="O257" s="83"/>
      <c r="P257" s="213">
        <f>O257*H257</f>
        <v>0</v>
      </c>
      <c r="Q257" s="213">
        <v>0</v>
      </c>
      <c r="R257" s="213">
        <f>Q257*H257</f>
        <v>0</v>
      </c>
      <c r="S257" s="213">
        <v>0</v>
      </c>
      <c r="T257" s="214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215" t="s">
        <v>126</v>
      </c>
      <c r="AT257" s="215" t="s">
        <v>122</v>
      </c>
      <c r="AU257" s="215" t="s">
        <v>80</v>
      </c>
      <c r="AY257" s="16" t="s">
        <v>119</v>
      </c>
      <c r="BE257" s="216">
        <f>IF(N257="základní",J257,0)</f>
        <v>0</v>
      </c>
      <c r="BF257" s="216">
        <f>IF(N257="snížená",J257,0)</f>
        <v>0</v>
      </c>
      <c r="BG257" s="216">
        <f>IF(N257="zákl. přenesená",J257,0)</f>
        <v>0</v>
      </c>
      <c r="BH257" s="216">
        <f>IF(N257="sníž. přenesená",J257,0)</f>
        <v>0</v>
      </c>
      <c r="BI257" s="216">
        <f>IF(N257="nulová",J257,0)</f>
        <v>0</v>
      </c>
      <c r="BJ257" s="16" t="s">
        <v>78</v>
      </c>
      <c r="BK257" s="216">
        <f>ROUND(I257*H257,2)</f>
        <v>0</v>
      </c>
      <c r="BL257" s="16" t="s">
        <v>127</v>
      </c>
      <c r="BM257" s="215" t="s">
        <v>420</v>
      </c>
    </row>
    <row r="258" s="2" customFormat="1">
      <c r="A258" s="37"/>
      <c r="B258" s="38"/>
      <c r="C258" s="39"/>
      <c r="D258" s="217" t="s">
        <v>129</v>
      </c>
      <c r="E258" s="39"/>
      <c r="F258" s="218" t="s">
        <v>419</v>
      </c>
      <c r="G258" s="39"/>
      <c r="H258" s="39"/>
      <c r="I258" s="219"/>
      <c r="J258" s="39"/>
      <c r="K258" s="39"/>
      <c r="L258" s="43"/>
      <c r="M258" s="220"/>
      <c r="N258" s="221"/>
      <c r="O258" s="83"/>
      <c r="P258" s="83"/>
      <c r="Q258" s="83"/>
      <c r="R258" s="83"/>
      <c r="S258" s="83"/>
      <c r="T258" s="84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T258" s="16" t="s">
        <v>129</v>
      </c>
      <c r="AU258" s="16" t="s">
        <v>80</v>
      </c>
    </row>
    <row r="259" s="2" customFormat="1">
      <c r="A259" s="37"/>
      <c r="B259" s="38"/>
      <c r="C259" s="39"/>
      <c r="D259" s="217" t="s">
        <v>130</v>
      </c>
      <c r="E259" s="39"/>
      <c r="F259" s="222" t="s">
        <v>421</v>
      </c>
      <c r="G259" s="39"/>
      <c r="H259" s="39"/>
      <c r="I259" s="219"/>
      <c r="J259" s="39"/>
      <c r="K259" s="39"/>
      <c r="L259" s="43"/>
      <c r="M259" s="220"/>
      <c r="N259" s="221"/>
      <c r="O259" s="83"/>
      <c r="P259" s="83"/>
      <c r="Q259" s="83"/>
      <c r="R259" s="83"/>
      <c r="S259" s="83"/>
      <c r="T259" s="84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T259" s="16" t="s">
        <v>130</v>
      </c>
      <c r="AU259" s="16" t="s">
        <v>80</v>
      </c>
    </row>
    <row r="260" s="12" customFormat="1" ht="22.8" customHeight="1">
      <c r="A260" s="12"/>
      <c r="B260" s="187"/>
      <c r="C260" s="188"/>
      <c r="D260" s="189" t="s">
        <v>69</v>
      </c>
      <c r="E260" s="201" t="s">
        <v>422</v>
      </c>
      <c r="F260" s="201" t="s">
        <v>423</v>
      </c>
      <c r="G260" s="188"/>
      <c r="H260" s="188"/>
      <c r="I260" s="191"/>
      <c r="J260" s="202">
        <f>BK260</f>
        <v>0</v>
      </c>
      <c r="K260" s="188"/>
      <c r="L260" s="193"/>
      <c r="M260" s="194"/>
      <c r="N260" s="195"/>
      <c r="O260" s="195"/>
      <c r="P260" s="196">
        <f>SUM(P261:P281)</f>
        <v>0</v>
      </c>
      <c r="Q260" s="195"/>
      <c r="R260" s="196">
        <f>SUM(R261:R281)</f>
        <v>0</v>
      </c>
      <c r="S260" s="195"/>
      <c r="T260" s="197">
        <f>SUM(T261:T281)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198" t="s">
        <v>78</v>
      </c>
      <c r="AT260" s="199" t="s">
        <v>69</v>
      </c>
      <c r="AU260" s="199" t="s">
        <v>78</v>
      </c>
      <c r="AY260" s="198" t="s">
        <v>119</v>
      </c>
      <c r="BK260" s="200">
        <f>SUM(BK261:BK281)</f>
        <v>0</v>
      </c>
    </row>
    <row r="261" s="2" customFormat="1" ht="16.5" customHeight="1">
      <c r="A261" s="37"/>
      <c r="B261" s="38"/>
      <c r="C261" s="203" t="s">
        <v>424</v>
      </c>
      <c r="D261" s="203" t="s">
        <v>122</v>
      </c>
      <c r="E261" s="204" t="s">
        <v>425</v>
      </c>
      <c r="F261" s="205" t="s">
        <v>426</v>
      </c>
      <c r="G261" s="206" t="s">
        <v>319</v>
      </c>
      <c r="H261" s="207">
        <v>1</v>
      </c>
      <c r="I261" s="208"/>
      <c r="J261" s="209">
        <f>ROUND(I261*H261,2)</f>
        <v>0</v>
      </c>
      <c r="K261" s="205" t="s">
        <v>19</v>
      </c>
      <c r="L261" s="210"/>
      <c r="M261" s="211" t="s">
        <v>19</v>
      </c>
      <c r="N261" s="212" t="s">
        <v>41</v>
      </c>
      <c r="O261" s="83"/>
      <c r="P261" s="213">
        <f>O261*H261</f>
        <v>0</v>
      </c>
      <c r="Q261" s="213">
        <v>0</v>
      </c>
      <c r="R261" s="213">
        <f>Q261*H261</f>
        <v>0</v>
      </c>
      <c r="S261" s="213">
        <v>0</v>
      </c>
      <c r="T261" s="214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215" t="s">
        <v>126</v>
      </c>
      <c r="AT261" s="215" t="s">
        <v>122</v>
      </c>
      <c r="AU261" s="215" t="s">
        <v>80</v>
      </c>
      <c r="AY261" s="16" t="s">
        <v>119</v>
      </c>
      <c r="BE261" s="216">
        <f>IF(N261="základní",J261,0)</f>
        <v>0</v>
      </c>
      <c r="BF261" s="216">
        <f>IF(N261="snížená",J261,0)</f>
        <v>0</v>
      </c>
      <c r="BG261" s="216">
        <f>IF(N261="zákl. přenesená",J261,0)</f>
        <v>0</v>
      </c>
      <c r="BH261" s="216">
        <f>IF(N261="sníž. přenesená",J261,0)</f>
        <v>0</v>
      </c>
      <c r="BI261" s="216">
        <f>IF(N261="nulová",J261,0)</f>
        <v>0</v>
      </c>
      <c r="BJ261" s="16" t="s">
        <v>78</v>
      </c>
      <c r="BK261" s="216">
        <f>ROUND(I261*H261,2)</f>
        <v>0</v>
      </c>
      <c r="BL261" s="16" t="s">
        <v>127</v>
      </c>
      <c r="BM261" s="215" t="s">
        <v>427</v>
      </c>
    </row>
    <row r="262" s="2" customFormat="1">
      <c r="A262" s="37"/>
      <c r="B262" s="38"/>
      <c r="C262" s="39"/>
      <c r="D262" s="217" t="s">
        <v>129</v>
      </c>
      <c r="E262" s="39"/>
      <c r="F262" s="218" t="s">
        <v>426</v>
      </c>
      <c r="G262" s="39"/>
      <c r="H262" s="39"/>
      <c r="I262" s="219"/>
      <c r="J262" s="39"/>
      <c r="K262" s="39"/>
      <c r="L262" s="43"/>
      <c r="M262" s="220"/>
      <c r="N262" s="221"/>
      <c r="O262" s="83"/>
      <c r="P262" s="83"/>
      <c r="Q262" s="83"/>
      <c r="R262" s="83"/>
      <c r="S262" s="83"/>
      <c r="T262" s="84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T262" s="16" t="s">
        <v>129</v>
      </c>
      <c r="AU262" s="16" t="s">
        <v>80</v>
      </c>
    </row>
    <row r="263" s="2" customFormat="1">
      <c r="A263" s="37"/>
      <c r="B263" s="38"/>
      <c r="C263" s="39"/>
      <c r="D263" s="217" t="s">
        <v>130</v>
      </c>
      <c r="E263" s="39"/>
      <c r="F263" s="222" t="s">
        <v>428</v>
      </c>
      <c r="G263" s="39"/>
      <c r="H263" s="39"/>
      <c r="I263" s="219"/>
      <c r="J263" s="39"/>
      <c r="K263" s="39"/>
      <c r="L263" s="43"/>
      <c r="M263" s="220"/>
      <c r="N263" s="221"/>
      <c r="O263" s="83"/>
      <c r="P263" s="83"/>
      <c r="Q263" s="83"/>
      <c r="R263" s="83"/>
      <c r="S263" s="83"/>
      <c r="T263" s="84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T263" s="16" t="s">
        <v>130</v>
      </c>
      <c r="AU263" s="16" t="s">
        <v>80</v>
      </c>
    </row>
    <row r="264" s="2" customFormat="1" ht="16.5" customHeight="1">
      <c r="A264" s="37"/>
      <c r="B264" s="38"/>
      <c r="C264" s="203" t="s">
        <v>429</v>
      </c>
      <c r="D264" s="203" t="s">
        <v>122</v>
      </c>
      <c r="E264" s="204" t="s">
        <v>430</v>
      </c>
      <c r="F264" s="205" t="s">
        <v>431</v>
      </c>
      <c r="G264" s="206" t="s">
        <v>319</v>
      </c>
      <c r="H264" s="207">
        <v>1</v>
      </c>
      <c r="I264" s="208"/>
      <c r="J264" s="209">
        <f>ROUND(I264*H264,2)</f>
        <v>0</v>
      </c>
      <c r="K264" s="205" t="s">
        <v>19</v>
      </c>
      <c r="L264" s="210"/>
      <c r="M264" s="211" t="s">
        <v>19</v>
      </c>
      <c r="N264" s="212" t="s">
        <v>41</v>
      </c>
      <c r="O264" s="83"/>
      <c r="P264" s="213">
        <f>O264*H264</f>
        <v>0</v>
      </c>
      <c r="Q264" s="213">
        <v>0</v>
      </c>
      <c r="R264" s="213">
        <f>Q264*H264</f>
        <v>0</v>
      </c>
      <c r="S264" s="213">
        <v>0</v>
      </c>
      <c r="T264" s="214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215" t="s">
        <v>126</v>
      </c>
      <c r="AT264" s="215" t="s">
        <v>122</v>
      </c>
      <c r="AU264" s="215" t="s">
        <v>80</v>
      </c>
      <c r="AY264" s="16" t="s">
        <v>119</v>
      </c>
      <c r="BE264" s="216">
        <f>IF(N264="základní",J264,0)</f>
        <v>0</v>
      </c>
      <c r="BF264" s="216">
        <f>IF(N264="snížená",J264,0)</f>
        <v>0</v>
      </c>
      <c r="BG264" s="216">
        <f>IF(N264="zákl. přenesená",J264,0)</f>
        <v>0</v>
      </c>
      <c r="BH264" s="216">
        <f>IF(N264="sníž. přenesená",J264,0)</f>
        <v>0</v>
      </c>
      <c r="BI264" s="216">
        <f>IF(N264="nulová",J264,0)</f>
        <v>0</v>
      </c>
      <c r="BJ264" s="16" t="s">
        <v>78</v>
      </c>
      <c r="BK264" s="216">
        <f>ROUND(I264*H264,2)</f>
        <v>0</v>
      </c>
      <c r="BL264" s="16" t="s">
        <v>127</v>
      </c>
      <c r="BM264" s="215" t="s">
        <v>432</v>
      </c>
    </row>
    <row r="265" s="2" customFormat="1">
      <c r="A265" s="37"/>
      <c r="B265" s="38"/>
      <c r="C265" s="39"/>
      <c r="D265" s="217" t="s">
        <v>129</v>
      </c>
      <c r="E265" s="39"/>
      <c r="F265" s="218" t="s">
        <v>431</v>
      </c>
      <c r="G265" s="39"/>
      <c r="H265" s="39"/>
      <c r="I265" s="219"/>
      <c r="J265" s="39"/>
      <c r="K265" s="39"/>
      <c r="L265" s="43"/>
      <c r="M265" s="220"/>
      <c r="N265" s="221"/>
      <c r="O265" s="83"/>
      <c r="P265" s="83"/>
      <c r="Q265" s="83"/>
      <c r="R265" s="83"/>
      <c r="S265" s="83"/>
      <c r="T265" s="84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T265" s="16" t="s">
        <v>129</v>
      </c>
      <c r="AU265" s="16" t="s">
        <v>80</v>
      </c>
    </row>
    <row r="266" s="2" customFormat="1">
      <c r="A266" s="37"/>
      <c r="B266" s="38"/>
      <c r="C266" s="39"/>
      <c r="D266" s="217" t="s">
        <v>130</v>
      </c>
      <c r="E266" s="39"/>
      <c r="F266" s="222" t="s">
        <v>433</v>
      </c>
      <c r="G266" s="39"/>
      <c r="H266" s="39"/>
      <c r="I266" s="219"/>
      <c r="J266" s="39"/>
      <c r="K266" s="39"/>
      <c r="L266" s="43"/>
      <c r="M266" s="220"/>
      <c r="N266" s="221"/>
      <c r="O266" s="83"/>
      <c r="P266" s="83"/>
      <c r="Q266" s="83"/>
      <c r="R266" s="83"/>
      <c r="S266" s="83"/>
      <c r="T266" s="84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T266" s="16" t="s">
        <v>130</v>
      </c>
      <c r="AU266" s="16" t="s">
        <v>80</v>
      </c>
    </row>
    <row r="267" s="2" customFormat="1" ht="16.5" customHeight="1">
      <c r="A267" s="37"/>
      <c r="B267" s="38"/>
      <c r="C267" s="203" t="s">
        <v>434</v>
      </c>
      <c r="D267" s="203" t="s">
        <v>122</v>
      </c>
      <c r="E267" s="204" t="s">
        <v>435</v>
      </c>
      <c r="F267" s="205" t="s">
        <v>436</v>
      </c>
      <c r="G267" s="206" t="s">
        <v>319</v>
      </c>
      <c r="H267" s="207">
        <v>1</v>
      </c>
      <c r="I267" s="208"/>
      <c r="J267" s="209">
        <f>ROUND(I267*H267,2)</f>
        <v>0</v>
      </c>
      <c r="K267" s="205" t="s">
        <v>19</v>
      </c>
      <c r="L267" s="210"/>
      <c r="M267" s="211" t="s">
        <v>19</v>
      </c>
      <c r="N267" s="212" t="s">
        <v>41</v>
      </c>
      <c r="O267" s="83"/>
      <c r="P267" s="213">
        <f>O267*H267</f>
        <v>0</v>
      </c>
      <c r="Q267" s="213">
        <v>0</v>
      </c>
      <c r="R267" s="213">
        <f>Q267*H267</f>
        <v>0</v>
      </c>
      <c r="S267" s="213">
        <v>0</v>
      </c>
      <c r="T267" s="214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215" t="s">
        <v>126</v>
      </c>
      <c r="AT267" s="215" t="s">
        <v>122</v>
      </c>
      <c r="AU267" s="215" t="s">
        <v>80</v>
      </c>
      <c r="AY267" s="16" t="s">
        <v>119</v>
      </c>
      <c r="BE267" s="216">
        <f>IF(N267="základní",J267,0)</f>
        <v>0</v>
      </c>
      <c r="BF267" s="216">
        <f>IF(N267="snížená",J267,0)</f>
        <v>0</v>
      </c>
      <c r="BG267" s="216">
        <f>IF(N267="zákl. přenesená",J267,0)</f>
        <v>0</v>
      </c>
      <c r="BH267" s="216">
        <f>IF(N267="sníž. přenesená",J267,0)</f>
        <v>0</v>
      </c>
      <c r="BI267" s="216">
        <f>IF(N267="nulová",J267,0)</f>
        <v>0</v>
      </c>
      <c r="BJ267" s="16" t="s">
        <v>78</v>
      </c>
      <c r="BK267" s="216">
        <f>ROUND(I267*H267,2)</f>
        <v>0</v>
      </c>
      <c r="BL267" s="16" t="s">
        <v>127</v>
      </c>
      <c r="BM267" s="215" t="s">
        <v>437</v>
      </c>
    </row>
    <row r="268" s="2" customFormat="1">
      <c r="A268" s="37"/>
      <c r="B268" s="38"/>
      <c r="C268" s="39"/>
      <c r="D268" s="217" t="s">
        <v>129</v>
      </c>
      <c r="E268" s="39"/>
      <c r="F268" s="218" t="s">
        <v>436</v>
      </c>
      <c r="G268" s="39"/>
      <c r="H268" s="39"/>
      <c r="I268" s="219"/>
      <c r="J268" s="39"/>
      <c r="K268" s="39"/>
      <c r="L268" s="43"/>
      <c r="M268" s="220"/>
      <c r="N268" s="221"/>
      <c r="O268" s="83"/>
      <c r="P268" s="83"/>
      <c r="Q268" s="83"/>
      <c r="R268" s="83"/>
      <c r="S268" s="83"/>
      <c r="T268" s="84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T268" s="16" t="s">
        <v>129</v>
      </c>
      <c r="AU268" s="16" t="s">
        <v>80</v>
      </c>
    </row>
    <row r="269" s="2" customFormat="1">
      <c r="A269" s="37"/>
      <c r="B269" s="38"/>
      <c r="C269" s="39"/>
      <c r="D269" s="217" t="s">
        <v>130</v>
      </c>
      <c r="E269" s="39"/>
      <c r="F269" s="222" t="s">
        <v>438</v>
      </c>
      <c r="G269" s="39"/>
      <c r="H269" s="39"/>
      <c r="I269" s="219"/>
      <c r="J269" s="39"/>
      <c r="K269" s="39"/>
      <c r="L269" s="43"/>
      <c r="M269" s="220"/>
      <c r="N269" s="221"/>
      <c r="O269" s="83"/>
      <c r="P269" s="83"/>
      <c r="Q269" s="83"/>
      <c r="R269" s="83"/>
      <c r="S269" s="83"/>
      <c r="T269" s="84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T269" s="16" t="s">
        <v>130</v>
      </c>
      <c r="AU269" s="16" t="s">
        <v>80</v>
      </c>
    </row>
    <row r="270" s="2" customFormat="1" ht="16.5" customHeight="1">
      <c r="A270" s="37"/>
      <c r="B270" s="38"/>
      <c r="C270" s="203" t="s">
        <v>439</v>
      </c>
      <c r="D270" s="203" t="s">
        <v>122</v>
      </c>
      <c r="E270" s="204" t="s">
        <v>440</v>
      </c>
      <c r="F270" s="205" t="s">
        <v>441</v>
      </c>
      <c r="G270" s="206" t="s">
        <v>319</v>
      </c>
      <c r="H270" s="207">
        <v>1</v>
      </c>
      <c r="I270" s="208"/>
      <c r="J270" s="209">
        <f>ROUND(I270*H270,2)</f>
        <v>0</v>
      </c>
      <c r="K270" s="205" t="s">
        <v>19</v>
      </c>
      <c r="L270" s="210"/>
      <c r="M270" s="211" t="s">
        <v>19</v>
      </c>
      <c r="N270" s="212" t="s">
        <v>41</v>
      </c>
      <c r="O270" s="83"/>
      <c r="P270" s="213">
        <f>O270*H270</f>
        <v>0</v>
      </c>
      <c r="Q270" s="213">
        <v>0</v>
      </c>
      <c r="R270" s="213">
        <f>Q270*H270</f>
        <v>0</v>
      </c>
      <c r="S270" s="213">
        <v>0</v>
      </c>
      <c r="T270" s="214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215" t="s">
        <v>126</v>
      </c>
      <c r="AT270" s="215" t="s">
        <v>122</v>
      </c>
      <c r="AU270" s="215" t="s">
        <v>80</v>
      </c>
      <c r="AY270" s="16" t="s">
        <v>119</v>
      </c>
      <c r="BE270" s="216">
        <f>IF(N270="základní",J270,0)</f>
        <v>0</v>
      </c>
      <c r="BF270" s="216">
        <f>IF(N270="snížená",J270,0)</f>
        <v>0</v>
      </c>
      <c r="BG270" s="216">
        <f>IF(N270="zákl. přenesená",J270,0)</f>
        <v>0</v>
      </c>
      <c r="BH270" s="216">
        <f>IF(N270="sníž. přenesená",J270,0)</f>
        <v>0</v>
      </c>
      <c r="BI270" s="216">
        <f>IF(N270="nulová",J270,0)</f>
        <v>0</v>
      </c>
      <c r="BJ270" s="16" t="s">
        <v>78</v>
      </c>
      <c r="BK270" s="216">
        <f>ROUND(I270*H270,2)</f>
        <v>0</v>
      </c>
      <c r="BL270" s="16" t="s">
        <v>127</v>
      </c>
      <c r="BM270" s="215" t="s">
        <v>442</v>
      </c>
    </row>
    <row r="271" s="2" customFormat="1">
      <c r="A271" s="37"/>
      <c r="B271" s="38"/>
      <c r="C271" s="39"/>
      <c r="D271" s="217" t="s">
        <v>129</v>
      </c>
      <c r="E271" s="39"/>
      <c r="F271" s="218" t="s">
        <v>441</v>
      </c>
      <c r="G271" s="39"/>
      <c r="H271" s="39"/>
      <c r="I271" s="219"/>
      <c r="J271" s="39"/>
      <c r="K271" s="39"/>
      <c r="L271" s="43"/>
      <c r="M271" s="220"/>
      <c r="N271" s="221"/>
      <c r="O271" s="83"/>
      <c r="P271" s="83"/>
      <c r="Q271" s="83"/>
      <c r="R271" s="83"/>
      <c r="S271" s="83"/>
      <c r="T271" s="84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T271" s="16" t="s">
        <v>129</v>
      </c>
      <c r="AU271" s="16" t="s">
        <v>80</v>
      </c>
    </row>
    <row r="272" s="2" customFormat="1">
      <c r="A272" s="37"/>
      <c r="B272" s="38"/>
      <c r="C272" s="39"/>
      <c r="D272" s="217" t="s">
        <v>130</v>
      </c>
      <c r="E272" s="39"/>
      <c r="F272" s="222" t="s">
        <v>443</v>
      </c>
      <c r="G272" s="39"/>
      <c r="H272" s="39"/>
      <c r="I272" s="219"/>
      <c r="J272" s="39"/>
      <c r="K272" s="39"/>
      <c r="L272" s="43"/>
      <c r="M272" s="220"/>
      <c r="N272" s="221"/>
      <c r="O272" s="83"/>
      <c r="P272" s="83"/>
      <c r="Q272" s="83"/>
      <c r="R272" s="83"/>
      <c r="S272" s="83"/>
      <c r="T272" s="84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T272" s="16" t="s">
        <v>130</v>
      </c>
      <c r="AU272" s="16" t="s">
        <v>80</v>
      </c>
    </row>
    <row r="273" s="2" customFormat="1" ht="16.5" customHeight="1">
      <c r="A273" s="37"/>
      <c r="B273" s="38"/>
      <c r="C273" s="203" t="s">
        <v>444</v>
      </c>
      <c r="D273" s="203" t="s">
        <v>122</v>
      </c>
      <c r="E273" s="204" t="s">
        <v>445</v>
      </c>
      <c r="F273" s="205" t="s">
        <v>446</v>
      </c>
      <c r="G273" s="206" t="s">
        <v>125</v>
      </c>
      <c r="H273" s="207">
        <v>1</v>
      </c>
      <c r="I273" s="208"/>
      <c r="J273" s="209">
        <f>ROUND(I273*H273,2)</f>
        <v>0</v>
      </c>
      <c r="K273" s="205" t="s">
        <v>19</v>
      </c>
      <c r="L273" s="210"/>
      <c r="M273" s="211" t="s">
        <v>19</v>
      </c>
      <c r="N273" s="212" t="s">
        <v>41</v>
      </c>
      <c r="O273" s="83"/>
      <c r="P273" s="213">
        <f>O273*H273</f>
        <v>0</v>
      </c>
      <c r="Q273" s="213">
        <v>0</v>
      </c>
      <c r="R273" s="213">
        <f>Q273*H273</f>
        <v>0</v>
      </c>
      <c r="S273" s="213">
        <v>0</v>
      </c>
      <c r="T273" s="214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215" t="s">
        <v>126</v>
      </c>
      <c r="AT273" s="215" t="s">
        <v>122</v>
      </c>
      <c r="AU273" s="215" t="s">
        <v>80</v>
      </c>
      <c r="AY273" s="16" t="s">
        <v>119</v>
      </c>
      <c r="BE273" s="216">
        <f>IF(N273="základní",J273,0)</f>
        <v>0</v>
      </c>
      <c r="BF273" s="216">
        <f>IF(N273="snížená",J273,0)</f>
        <v>0</v>
      </c>
      <c r="BG273" s="216">
        <f>IF(N273="zákl. přenesená",J273,0)</f>
        <v>0</v>
      </c>
      <c r="BH273" s="216">
        <f>IF(N273="sníž. přenesená",J273,0)</f>
        <v>0</v>
      </c>
      <c r="BI273" s="216">
        <f>IF(N273="nulová",J273,0)</f>
        <v>0</v>
      </c>
      <c r="BJ273" s="16" t="s">
        <v>78</v>
      </c>
      <c r="BK273" s="216">
        <f>ROUND(I273*H273,2)</f>
        <v>0</v>
      </c>
      <c r="BL273" s="16" t="s">
        <v>127</v>
      </c>
      <c r="BM273" s="215" t="s">
        <v>447</v>
      </c>
    </row>
    <row r="274" s="2" customFormat="1">
      <c r="A274" s="37"/>
      <c r="B274" s="38"/>
      <c r="C274" s="39"/>
      <c r="D274" s="217" t="s">
        <v>129</v>
      </c>
      <c r="E274" s="39"/>
      <c r="F274" s="218" t="s">
        <v>446</v>
      </c>
      <c r="G274" s="39"/>
      <c r="H274" s="39"/>
      <c r="I274" s="219"/>
      <c r="J274" s="39"/>
      <c r="K274" s="39"/>
      <c r="L274" s="43"/>
      <c r="M274" s="220"/>
      <c r="N274" s="221"/>
      <c r="O274" s="83"/>
      <c r="P274" s="83"/>
      <c r="Q274" s="83"/>
      <c r="R274" s="83"/>
      <c r="S274" s="83"/>
      <c r="T274" s="84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T274" s="16" t="s">
        <v>129</v>
      </c>
      <c r="AU274" s="16" t="s">
        <v>80</v>
      </c>
    </row>
    <row r="275" s="2" customFormat="1">
      <c r="A275" s="37"/>
      <c r="B275" s="38"/>
      <c r="C275" s="39"/>
      <c r="D275" s="217" t="s">
        <v>130</v>
      </c>
      <c r="E275" s="39"/>
      <c r="F275" s="222" t="s">
        <v>448</v>
      </c>
      <c r="G275" s="39"/>
      <c r="H275" s="39"/>
      <c r="I275" s="219"/>
      <c r="J275" s="39"/>
      <c r="K275" s="39"/>
      <c r="L275" s="43"/>
      <c r="M275" s="220"/>
      <c r="N275" s="221"/>
      <c r="O275" s="83"/>
      <c r="P275" s="83"/>
      <c r="Q275" s="83"/>
      <c r="R275" s="83"/>
      <c r="S275" s="83"/>
      <c r="T275" s="84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T275" s="16" t="s">
        <v>130</v>
      </c>
      <c r="AU275" s="16" t="s">
        <v>80</v>
      </c>
    </row>
    <row r="276" s="2" customFormat="1" ht="16.5" customHeight="1">
      <c r="A276" s="37"/>
      <c r="B276" s="38"/>
      <c r="C276" s="203" t="s">
        <v>449</v>
      </c>
      <c r="D276" s="203" t="s">
        <v>122</v>
      </c>
      <c r="E276" s="204" t="s">
        <v>450</v>
      </c>
      <c r="F276" s="205" t="s">
        <v>451</v>
      </c>
      <c r="G276" s="206" t="s">
        <v>125</v>
      </c>
      <c r="H276" s="207">
        <v>1</v>
      </c>
      <c r="I276" s="208"/>
      <c r="J276" s="209">
        <f>ROUND(I276*H276,2)</f>
        <v>0</v>
      </c>
      <c r="K276" s="205" t="s">
        <v>19</v>
      </c>
      <c r="L276" s="210"/>
      <c r="M276" s="211" t="s">
        <v>19</v>
      </c>
      <c r="N276" s="212" t="s">
        <v>41</v>
      </c>
      <c r="O276" s="83"/>
      <c r="P276" s="213">
        <f>O276*H276</f>
        <v>0</v>
      </c>
      <c r="Q276" s="213">
        <v>0</v>
      </c>
      <c r="R276" s="213">
        <f>Q276*H276</f>
        <v>0</v>
      </c>
      <c r="S276" s="213">
        <v>0</v>
      </c>
      <c r="T276" s="214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215" t="s">
        <v>126</v>
      </c>
      <c r="AT276" s="215" t="s">
        <v>122</v>
      </c>
      <c r="AU276" s="215" t="s">
        <v>80</v>
      </c>
      <c r="AY276" s="16" t="s">
        <v>119</v>
      </c>
      <c r="BE276" s="216">
        <f>IF(N276="základní",J276,0)</f>
        <v>0</v>
      </c>
      <c r="BF276" s="216">
        <f>IF(N276="snížená",J276,0)</f>
        <v>0</v>
      </c>
      <c r="BG276" s="216">
        <f>IF(N276="zákl. přenesená",J276,0)</f>
        <v>0</v>
      </c>
      <c r="BH276" s="216">
        <f>IF(N276="sníž. přenesená",J276,0)</f>
        <v>0</v>
      </c>
      <c r="BI276" s="216">
        <f>IF(N276="nulová",J276,0)</f>
        <v>0</v>
      </c>
      <c r="BJ276" s="16" t="s">
        <v>78</v>
      </c>
      <c r="BK276" s="216">
        <f>ROUND(I276*H276,2)</f>
        <v>0</v>
      </c>
      <c r="BL276" s="16" t="s">
        <v>127</v>
      </c>
      <c r="BM276" s="215" t="s">
        <v>452</v>
      </c>
    </row>
    <row r="277" s="2" customFormat="1">
      <c r="A277" s="37"/>
      <c r="B277" s="38"/>
      <c r="C277" s="39"/>
      <c r="D277" s="217" t="s">
        <v>129</v>
      </c>
      <c r="E277" s="39"/>
      <c r="F277" s="218" t="s">
        <v>451</v>
      </c>
      <c r="G277" s="39"/>
      <c r="H277" s="39"/>
      <c r="I277" s="219"/>
      <c r="J277" s="39"/>
      <c r="K277" s="39"/>
      <c r="L277" s="43"/>
      <c r="M277" s="220"/>
      <c r="N277" s="221"/>
      <c r="O277" s="83"/>
      <c r="P277" s="83"/>
      <c r="Q277" s="83"/>
      <c r="R277" s="83"/>
      <c r="S277" s="83"/>
      <c r="T277" s="84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T277" s="16" t="s">
        <v>129</v>
      </c>
      <c r="AU277" s="16" t="s">
        <v>80</v>
      </c>
    </row>
    <row r="278" s="2" customFormat="1">
      <c r="A278" s="37"/>
      <c r="B278" s="38"/>
      <c r="C278" s="39"/>
      <c r="D278" s="217" t="s">
        <v>130</v>
      </c>
      <c r="E278" s="39"/>
      <c r="F278" s="222" t="s">
        <v>453</v>
      </c>
      <c r="G278" s="39"/>
      <c r="H278" s="39"/>
      <c r="I278" s="219"/>
      <c r="J278" s="39"/>
      <c r="K278" s="39"/>
      <c r="L278" s="43"/>
      <c r="M278" s="220"/>
      <c r="N278" s="221"/>
      <c r="O278" s="83"/>
      <c r="P278" s="83"/>
      <c r="Q278" s="83"/>
      <c r="R278" s="83"/>
      <c r="S278" s="83"/>
      <c r="T278" s="84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T278" s="16" t="s">
        <v>130</v>
      </c>
      <c r="AU278" s="16" t="s">
        <v>80</v>
      </c>
    </row>
    <row r="279" s="2" customFormat="1" ht="16.5" customHeight="1">
      <c r="A279" s="37"/>
      <c r="B279" s="38"/>
      <c r="C279" s="203" t="s">
        <v>454</v>
      </c>
      <c r="D279" s="203" t="s">
        <v>122</v>
      </c>
      <c r="E279" s="204" t="s">
        <v>455</v>
      </c>
      <c r="F279" s="205" t="s">
        <v>456</v>
      </c>
      <c r="G279" s="206" t="s">
        <v>319</v>
      </c>
      <c r="H279" s="207">
        <v>1</v>
      </c>
      <c r="I279" s="208"/>
      <c r="J279" s="209">
        <f>ROUND(I279*H279,2)</f>
        <v>0</v>
      </c>
      <c r="K279" s="205" t="s">
        <v>19</v>
      </c>
      <c r="L279" s="210"/>
      <c r="M279" s="211" t="s">
        <v>19</v>
      </c>
      <c r="N279" s="212" t="s">
        <v>41</v>
      </c>
      <c r="O279" s="83"/>
      <c r="P279" s="213">
        <f>O279*H279</f>
        <v>0</v>
      </c>
      <c r="Q279" s="213">
        <v>0</v>
      </c>
      <c r="R279" s="213">
        <f>Q279*H279</f>
        <v>0</v>
      </c>
      <c r="S279" s="213">
        <v>0</v>
      </c>
      <c r="T279" s="214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215" t="s">
        <v>126</v>
      </c>
      <c r="AT279" s="215" t="s">
        <v>122</v>
      </c>
      <c r="AU279" s="215" t="s">
        <v>80</v>
      </c>
      <c r="AY279" s="16" t="s">
        <v>119</v>
      </c>
      <c r="BE279" s="216">
        <f>IF(N279="základní",J279,0)</f>
        <v>0</v>
      </c>
      <c r="BF279" s="216">
        <f>IF(N279="snížená",J279,0)</f>
        <v>0</v>
      </c>
      <c r="BG279" s="216">
        <f>IF(N279="zákl. přenesená",J279,0)</f>
        <v>0</v>
      </c>
      <c r="BH279" s="216">
        <f>IF(N279="sníž. přenesená",J279,0)</f>
        <v>0</v>
      </c>
      <c r="BI279" s="216">
        <f>IF(N279="nulová",J279,0)</f>
        <v>0</v>
      </c>
      <c r="BJ279" s="16" t="s">
        <v>78</v>
      </c>
      <c r="BK279" s="216">
        <f>ROUND(I279*H279,2)</f>
        <v>0</v>
      </c>
      <c r="BL279" s="16" t="s">
        <v>127</v>
      </c>
      <c r="BM279" s="215" t="s">
        <v>457</v>
      </c>
    </row>
    <row r="280" s="2" customFormat="1">
      <c r="A280" s="37"/>
      <c r="B280" s="38"/>
      <c r="C280" s="39"/>
      <c r="D280" s="217" t="s">
        <v>129</v>
      </c>
      <c r="E280" s="39"/>
      <c r="F280" s="218" t="s">
        <v>456</v>
      </c>
      <c r="G280" s="39"/>
      <c r="H280" s="39"/>
      <c r="I280" s="219"/>
      <c r="J280" s="39"/>
      <c r="K280" s="39"/>
      <c r="L280" s="43"/>
      <c r="M280" s="220"/>
      <c r="N280" s="221"/>
      <c r="O280" s="83"/>
      <c r="P280" s="83"/>
      <c r="Q280" s="83"/>
      <c r="R280" s="83"/>
      <c r="S280" s="83"/>
      <c r="T280" s="84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T280" s="16" t="s">
        <v>129</v>
      </c>
      <c r="AU280" s="16" t="s">
        <v>80</v>
      </c>
    </row>
    <row r="281" s="2" customFormat="1">
      <c r="A281" s="37"/>
      <c r="B281" s="38"/>
      <c r="C281" s="39"/>
      <c r="D281" s="217" t="s">
        <v>130</v>
      </c>
      <c r="E281" s="39"/>
      <c r="F281" s="222" t="s">
        <v>458</v>
      </c>
      <c r="G281" s="39"/>
      <c r="H281" s="39"/>
      <c r="I281" s="219"/>
      <c r="J281" s="39"/>
      <c r="K281" s="39"/>
      <c r="L281" s="43"/>
      <c r="M281" s="220"/>
      <c r="N281" s="221"/>
      <c r="O281" s="83"/>
      <c r="P281" s="83"/>
      <c r="Q281" s="83"/>
      <c r="R281" s="83"/>
      <c r="S281" s="83"/>
      <c r="T281" s="84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T281" s="16" t="s">
        <v>130</v>
      </c>
      <c r="AU281" s="16" t="s">
        <v>80</v>
      </c>
    </row>
    <row r="282" s="12" customFormat="1" ht="25.92" customHeight="1">
      <c r="A282" s="12"/>
      <c r="B282" s="187"/>
      <c r="C282" s="188"/>
      <c r="D282" s="189" t="s">
        <v>69</v>
      </c>
      <c r="E282" s="190" t="s">
        <v>459</v>
      </c>
      <c r="F282" s="190" t="s">
        <v>460</v>
      </c>
      <c r="G282" s="188"/>
      <c r="H282" s="188"/>
      <c r="I282" s="191"/>
      <c r="J282" s="192">
        <f>BK282</f>
        <v>0</v>
      </c>
      <c r="K282" s="188"/>
      <c r="L282" s="193"/>
      <c r="M282" s="194"/>
      <c r="N282" s="195"/>
      <c r="O282" s="195"/>
      <c r="P282" s="196">
        <f>SUM(P283:P287)</f>
        <v>0</v>
      </c>
      <c r="Q282" s="195"/>
      <c r="R282" s="196">
        <f>SUM(R283:R287)</f>
        <v>0</v>
      </c>
      <c r="S282" s="195"/>
      <c r="T282" s="197">
        <f>SUM(T283:T287)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198" t="s">
        <v>127</v>
      </c>
      <c r="AT282" s="199" t="s">
        <v>69</v>
      </c>
      <c r="AU282" s="199" t="s">
        <v>70</v>
      </c>
      <c r="AY282" s="198" t="s">
        <v>119</v>
      </c>
      <c r="BK282" s="200">
        <f>SUM(BK283:BK287)</f>
        <v>0</v>
      </c>
    </row>
    <row r="283" s="2" customFormat="1" ht="16.5" customHeight="1">
      <c r="A283" s="37"/>
      <c r="B283" s="38"/>
      <c r="C283" s="223" t="s">
        <v>461</v>
      </c>
      <c r="D283" s="223" t="s">
        <v>132</v>
      </c>
      <c r="E283" s="224" t="s">
        <v>462</v>
      </c>
      <c r="F283" s="225" t="s">
        <v>463</v>
      </c>
      <c r="G283" s="226" t="s">
        <v>125</v>
      </c>
      <c r="H283" s="227">
        <v>1</v>
      </c>
      <c r="I283" s="228"/>
      <c r="J283" s="229">
        <f>ROUND(I283*H283,2)</f>
        <v>0</v>
      </c>
      <c r="K283" s="225" t="s">
        <v>19</v>
      </c>
      <c r="L283" s="43"/>
      <c r="M283" s="230" t="s">
        <v>19</v>
      </c>
      <c r="N283" s="231" t="s">
        <v>41</v>
      </c>
      <c r="O283" s="83"/>
      <c r="P283" s="213">
        <f>O283*H283</f>
        <v>0</v>
      </c>
      <c r="Q283" s="213">
        <v>0</v>
      </c>
      <c r="R283" s="213">
        <f>Q283*H283</f>
        <v>0</v>
      </c>
      <c r="S283" s="213">
        <v>0</v>
      </c>
      <c r="T283" s="214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215" t="s">
        <v>464</v>
      </c>
      <c r="AT283" s="215" t="s">
        <v>132</v>
      </c>
      <c r="AU283" s="215" t="s">
        <v>78</v>
      </c>
      <c r="AY283" s="16" t="s">
        <v>119</v>
      </c>
      <c r="BE283" s="216">
        <f>IF(N283="základní",J283,0)</f>
        <v>0</v>
      </c>
      <c r="BF283" s="216">
        <f>IF(N283="snížená",J283,0)</f>
        <v>0</v>
      </c>
      <c r="BG283" s="216">
        <f>IF(N283="zákl. přenesená",J283,0)</f>
        <v>0</v>
      </c>
      <c r="BH283" s="216">
        <f>IF(N283="sníž. přenesená",J283,0)</f>
        <v>0</v>
      </c>
      <c r="BI283" s="216">
        <f>IF(N283="nulová",J283,0)</f>
        <v>0</v>
      </c>
      <c r="BJ283" s="16" t="s">
        <v>78</v>
      </c>
      <c r="BK283" s="216">
        <f>ROUND(I283*H283,2)</f>
        <v>0</v>
      </c>
      <c r="BL283" s="16" t="s">
        <v>464</v>
      </c>
      <c r="BM283" s="215" t="s">
        <v>465</v>
      </c>
    </row>
    <row r="284" s="2" customFormat="1">
      <c r="A284" s="37"/>
      <c r="B284" s="38"/>
      <c r="C284" s="39"/>
      <c r="D284" s="217" t="s">
        <v>129</v>
      </c>
      <c r="E284" s="39"/>
      <c r="F284" s="218" t="s">
        <v>463</v>
      </c>
      <c r="G284" s="39"/>
      <c r="H284" s="39"/>
      <c r="I284" s="219"/>
      <c r="J284" s="39"/>
      <c r="K284" s="39"/>
      <c r="L284" s="43"/>
      <c r="M284" s="220"/>
      <c r="N284" s="221"/>
      <c r="O284" s="83"/>
      <c r="P284" s="83"/>
      <c r="Q284" s="83"/>
      <c r="R284" s="83"/>
      <c r="S284" s="83"/>
      <c r="T284" s="84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T284" s="16" t="s">
        <v>129</v>
      </c>
      <c r="AU284" s="16" t="s">
        <v>78</v>
      </c>
    </row>
    <row r="285" s="2" customFormat="1">
      <c r="A285" s="37"/>
      <c r="B285" s="38"/>
      <c r="C285" s="39"/>
      <c r="D285" s="217" t="s">
        <v>130</v>
      </c>
      <c r="E285" s="39"/>
      <c r="F285" s="222" t="s">
        <v>466</v>
      </c>
      <c r="G285" s="39"/>
      <c r="H285" s="39"/>
      <c r="I285" s="219"/>
      <c r="J285" s="39"/>
      <c r="K285" s="39"/>
      <c r="L285" s="43"/>
      <c r="M285" s="220"/>
      <c r="N285" s="221"/>
      <c r="O285" s="83"/>
      <c r="P285" s="83"/>
      <c r="Q285" s="83"/>
      <c r="R285" s="83"/>
      <c r="S285" s="83"/>
      <c r="T285" s="84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T285" s="16" t="s">
        <v>130</v>
      </c>
      <c r="AU285" s="16" t="s">
        <v>78</v>
      </c>
    </row>
    <row r="286" s="2" customFormat="1" ht="16.5" customHeight="1">
      <c r="A286" s="37"/>
      <c r="B286" s="38"/>
      <c r="C286" s="223" t="s">
        <v>467</v>
      </c>
      <c r="D286" s="223" t="s">
        <v>132</v>
      </c>
      <c r="E286" s="224" t="s">
        <v>468</v>
      </c>
      <c r="F286" s="225" t="s">
        <v>469</v>
      </c>
      <c r="G286" s="226" t="s">
        <v>470</v>
      </c>
      <c r="H286" s="227">
        <v>8</v>
      </c>
      <c r="I286" s="228"/>
      <c r="J286" s="229">
        <f>ROUND(I286*H286,2)</f>
        <v>0</v>
      </c>
      <c r="K286" s="225" t="s">
        <v>19</v>
      </c>
      <c r="L286" s="43"/>
      <c r="M286" s="230" t="s">
        <v>19</v>
      </c>
      <c r="N286" s="231" t="s">
        <v>41</v>
      </c>
      <c r="O286" s="83"/>
      <c r="P286" s="213">
        <f>O286*H286</f>
        <v>0</v>
      </c>
      <c r="Q286" s="213">
        <v>0</v>
      </c>
      <c r="R286" s="213">
        <f>Q286*H286</f>
        <v>0</v>
      </c>
      <c r="S286" s="213">
        <v>0</v>
      </c>
      <c r="T286" s="214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215" t="s">
        <v>464</v>
      </c>
      <c r="AT286" s="215" t="s">
        <v>132</v>
      </c>
      <c r="AU286" s="215" t="s">
        <v>78</v>
      </c>
      <c r="AY286" s="16" t="s">
        <v>119</v>
      </c>
      <c r="BE286" s="216">
        <f>IF(N286="základní",J286,0)</f>
        <v>0</v>
      </c>
      <c r="BF286" s="216">
        <f>IF(N286="snížená",J286,0)</f>
        <v>0</v>
      </c>
      <c r="BG286" s="216">
        <f>IF(N286="zákl. přenesená",J286,0)</f>
        <v>0</v>
      </c>
      <c r="BH286" s="216">
        <f>IF(N286="sníž. přenesená",J286,0)</f>
        <v>0</v>
      </c>
      <c r="BI286" s="216">
        <f>IF(N286="nulová",J286,0)</f>
        <v>0</v>
      </c>
      <c r="BJ286" s="16" t="s">
        <v>78</v>
      </c>
      <c r="BK286" s="216">
        <f>ROUND(I286*H286,2)</f>
        <v>0</v>
      </c>
      <c r="BL286" s="16" t="s">
        <v>464</v>
      </c>
      <c r="BM286" s="215" t="s">
        <v>471</v>
      </c>
    </row>
    <row r="287" s="2" customFormat="1">
      <c r="A287" s="37"/>
      <c r="B287" s="38"/>
      <c r="C287" s="39"/>
      <c r="D287" s="217" t="s">
        <v>129</v>
      </c>
      <c r="E287" s="39"/>
      <c r="F287" s="218" t="s">
        <v>469</v>
      </c>
      <c r="G287" s="39"/>
      <c r="H287" s="39"/>
      <c r="I287" s="219"/>
      <c r="J287" s="39"/>
      <c r="K287" s="39"/>
      <c r="L287" s="43"/>
      <c r="M287" s="232"/>
      <c r="N287" s="233"/>
      <c r="O287" s="234"/>
      <c r="P287" s="234"/>
      <c r="Q287" s="234"/>
      <c r="R287" s="234"/>
      <c r="S287" s="234"/>
      <c r="T287" s="235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T287" s="16" t="s">
        <v>129</v>
      </c>
      <c r="AU287" s="16" t="s">
        <v>78</v>
      </c>
    </row>
    <row r="288" s="2" customFormat="1" ht="6.96" customHeight="1">
      <c r="A288" s="37"/>
      <c r="B288" s="58"/>
      <c r="C288" s="59"/>
      <c r="D288" s="59"/>
      <c r="E288" s="59"/>
      <c r="F288" s="59"/>
      <c r="G288" s="59"/>
      <c r="H288" s="59"/>
      <c r="I288" s="59"/>
      <c r="J288" s="59"/>
      <c r="K288" s="59"/>
      <c r="L288" s="43"/>
      <c r="M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</row>
  </sheetData>
  <sheetProtection sheet="1" autoFilter="0" formatColumns="0" formatRows="0" objects="1" scenarios="1" spinCount="100000" saltValue="r5hjf5Yv187Kz6emRt02sfAsND7j/MG9EgFGPGqN5X+zfhKYQHtNxT6DYpTaqPpGMudLAizusRQxOIvpAZV3iw==" hashValue="awgSmXVOBdUuIRyNDy6YeogRBfXYqsUu6tncQVwNzcC/YGFdM10sAsUqVtmy9n+/JE29tJ4av7F3KDE0xSiyhQ==" algorithmName="SHA-512" password="CC35"/>
  <autoFilter ref="C90:K287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84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80</v>
      </c>
    </row>
    <row r="4" s="1" customFormat="1" ht="24.96" customHeight="1">
      <c r="B4" s="19"/>
      <c r="D4" s="129" t="s">
        <v>85</v>
      </c>
      <c r="L4" s="19"/>
      <c r="M4" s="13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1" t="s">
        <v>16</v>
      </c>
      <c r="L6" s="19"/>
    </row>
    <row r="7" s="1" customFormat="1" ht="16.5" customHeight="1">
      <c r="B7" s="19"/>
      <c r="E7" s="132" t="str">
        <f>'Rekapitulace stavby'!K6</f>
        <v>Fotovoltaická instalace - Bazén Zábřeh, Oborník 608/39</v>
      </c>
      <c r="F7" s="131"/>
      <c r="G7" s="131"/>
      <c r="H7" s="131"/>
      <c r="L7" s="19"/>
    </row>
    <row r="8" s="2" customFormat="1" ht="12" customHeight="1">
      <c r="A8" s="37"/>
      <c r="B8" s="43"/>
      <c r="C8" s="37"/>
      <c r="D8" s="131" t="s">
        <v>86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4" t="s">
        <v>472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1" t="s">
        <v>21</v>
      </c>
      <c r="E12" s="37"/>
      <c r="F12" s="135" t="s">
        <v>22</v>
      </c>
      <c r="G12" s="37"/>
      <c r="H12" s="37"/>
      <c r="I12" s="131" t="s">
        <v>23</v>
      </c>
      <c r="J12" s="136" t="str">
        <f>'Rekapitulace stavby'!AN8</f>
        <v>19. 7. 2025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tr">
        <f>IF('Rekapitulace stavby'!AN10="","",'Rekapitulace stavby'!AN10)</f>
        <v/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5" t="str">
        <f>IF('Rekapitulace stavby'!E11="","",'Rekapitulace stavby'!E11)</f>
        <v xml:space="preserve"> </v>
      </c>
      <c r="F15" s="37"/>
      <c r="G15" s="37"/>
      <c r="H15" s="37"/>
      <c r="I15" s="131" t="s">
        <v>28</v>
      </c>
      <c r="J15" s="135" t="str">
        <f>IF('Rekapitulace stavby'!AN11="","",'Rekapitulace stavby'!AN11)</f>
        <v/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1" t="s">
        <v>29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28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1" t="s">
        <v>31</v>
      </c>
      <c r="E20" s="37"/>
      <c r="F20" s="37"/>
      <c r="G20" s="37"/>
      <c r="H20" s="37"/>
      <c r="I20" s="131" t="s">
        <v>26</v>
      </c>
      <c r="J20" s="135" t="str">
        <f>IF('Rekapitulace stavby'!AN16="","",'Rekapitulace stavby'!AN16)</f>
        <v/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5" t="str">
        <f>IF('Rekapitulace stavby'!E17="","",'Rekapitulace stavby'!E17)</f>
        <v xml:space="preserve"> </v>
      </c>
      <c r="F21" s="37"/>
      <c r="G21" s="37"/>
      <c r="H21" s="37"/>
      <c r="I21" s="131" t="s">
        <v>28</v>
      </c>
      <c r="J21" s="135" t="str">
        <f>IF('Rekapitulace stavby'!AN17="","",'Rekapitulace stavby'!AN17)</f>
        <v/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1" t="s">
        <v>33</v>
      </c>
      <c r="E23" s="37"/>
      <c r="F23" s="37"/>
      <c r="G23" s="37"/>
      <c r="H23" s="37"/>
      <c r="I23" s="131" t="s">
        <v>26</v>
      </c>
      <c r="J23" s="135" t="str">
        <f>IF('Rekapitulace stavby'!AN19="","",'Rekapitulace stavby'!AN19)</f>
        <v/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5" t="str">
        <f>IF('Rekapitulace stavby'!E20="","",'Rekapitulace stavby'!E20)</f>
        <v xml:space="preserve"> </v>
      </c>
      <c r="F24" s="37"/>
      <c r="G24" s="37"/>
      <c r="H24" s="37"/>
      <c r="I24" s="131" t="s">
        <v>28</v>
      </c>
      <c r="J24" s="135" t="str">
        <f>IF('Rekapitulace stavby'!AN20="","",'Rekapitulace stavby'!AN20)</f>
        <v/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1" t="s">
        <v>34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37"/>
      <c r="B27" s="138"/>
      <c r="C27" s="137"/>
      <c r="D27" s="137"/>
      <c r="E27" s="139" t="s">
        <v>19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2" t="s">
        <v>36</v>
      </c>
      <c r="E30" s="37"/>
      <c r="F30" s="37"/>
      <c r="G30" s="37"/>
      <c r="H30" s="37"/>
      <c r="I30" s="37"/>
      <c r="J30" s="143">
        <f>ROUND(J86, 2)</f>
        <v>0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4" t="s">
        <v>38</v>
      </c>
      <c r="G32" s="37"/>
      <c r="H32" s="37"/>
      <c r="I32" s="144" t="s">
        <v>37</v>
      </c>
      <c r="J32" s="144" t="s">
        <v>39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5" t="s">
        <v>40</v>
      </c>
      <c r="E33" s="131" t="s">
        <v>41</v>
      </c>
      <c r="F33" s="146">
        <f>ROUND((SUM(BE86:BE136)),  2)</f>
        <v>0</v>
      </c>
      <c r="G33" s="37"/>
      <c r="H33" s="37"/>
      <c r="I33" s="147">
        <v>0.20999999999999999</v>
      </c>
      <c r="J33" s="146">
        <f>ROUND(((SUM(BE86:BE136))*I33),  2)</f>
        <v>0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1" t="s">
        <v>42</v>
      </c>
      <c r="F34" s="146">
        <f>ROUND((SUM(BF86:BF136)),  2)</f>
        <v>0</v>
      </c>
      <c r="G34" s="37"/>
      <c r="H34" s="37"/>
      <c r="I34" s="147">
        <v>0.12</v>
      </c>
      <c r="J34" s="146">
        <f>ROUND(((SUM(BF86:BF136))*I34),  2)</f>
        <v>0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1" t="s">
        <v>43</v>
      </c>
      <c r="F35" s="146">
        <f>ROUND((SUM(BG86:BG136)),  2)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1" t="s">
        <v>44</v>
      </c>
      <c r="F36" s="146">
        <f>ROUND((SUM(BH86:BH136)),  2)</f>
        <v>0</v>
      </c>
      <c r="G36" s="37"/>
      <c r="H36" s="37"/>
      <c r="I36" s="147">
        <v>0.12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1" t="s">
        <v>45</v>
      </c>
      <c r="F37" s="146">
        <f>ROUND((SUM(BI86:BI136)),  2)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48"/>
      <c r="D39" s="149" t="s">
        <v>46</v>
      </c>
      <c r="E39" s="150"/>
      <c r="F39" s="150"/>
      <c r="G39" s="151" t="s">
        <v>47</v>
      </c>
      <c r="H39" s="152" t="s">
        <v>48</v>
      </c>
      <c r="I39" s="150"/>
      <c r="J39" s="153">
        <f>SUM(J30:J37)</f>
        <v>0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88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9"/>
      <c r="D48" s="39"/>
      <c r="E48" s="159" t="str">
        <f>E7</f>
        <v>Fotovoltaická instalace - Bazén Zábřeh, Oborník 608/39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86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68" t="str">
        <f>E9</f>
        <v>02 - Vedlejší rozpočtové náklady VRN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>Zábřeh</v>
      </c>
      <c r="G52" s="39"/>
      <c r="H52" s="39"/>
      <c r="I52" s="31" t="s">
        <v>23</v>
      </c>
      <c r="J52" s="71" t="str">
        <f>IF(J12="","",J12)</f>
        <v>19. 7. 2025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15" customHeight="1">
      <c r="A54" s="37"/>
      <c r="B54" s="38"/>
      <c r="C54" s="31" t="s">
        <v>25</v>
      </c>
      <c r="D54" s="39"/>
      <c r="E54" s="39"/>
      <c r="F54" s="26" t="str">
        <f>E15</f>
        <v xml:space="preserve"> </v>
      </c>
      <c r="G54" s="39"/>
      <c r="H54" s="39"/>
      <c r="I54" s="31" t="s">
        <v>31</v>
      </c>
      <c r="J54" s="35" t="str">
        <f>E21</f>
        <v xml:space="preserve"> 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15" customHeight="1">
      <c r="A55" s="37"/>
      <c r="B55" s="38"/>
      <c r="C55" s="31" t="s">
        <v>29</v>
      </c>
      <c r="D55" s="39"/>
      <c r="E55" s="39"/>
      <c r="F55" s="26" t="str">
        <f>IF(E18="","",E18)</f>
        <v>Vyplň údaj</v>
      </c>
      <c r="G55" s="39"/>
      <c r="H55" s="39"/>
      <c r="I55" s="31" t="s">
        <v>33</v>
      </c>
      <c r="J55" s="35" t="str">
        <f>E24</f>
        <v xml:space="preserve"> 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60" t="s">
        <v>89</v>
      </c>
      <c r="D57" s="161"/>
      <c r="E57" s="161"/>
      <c r="F57" s="161"/>
      <c r="G57" s="161"/>
      <c r="H57" s="161"/>
      <c r="I57" s="161"/>
      <c r="J57" s="162" t="s">
        <v>90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63" t="s">
        <v>68</v>
      </c>
      <c r="D59" s="39"/>
      <c r="E59" s="39"/>
      <c r="F59" s="39"/>
      <c r="G59" s="39"/>
      <c r="H59" s="39"/>
      <c r="I59" s="39"/>
      <c r="J59" s="101">
        <f>J86</f>
        <v>0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91</v>
      </c>
    </row>
    <row r="60" s="9" customFormat="1" ht="24.96" customHeight="1">
      <c r="A60" s="9"/>
      <c r="B60" s="164"/>
      <c r="C60" s="165"/>
      <c r="D60" s="166" t="s">
        <v>473</v>
      </c>
      <c r="E60" s="167"/>
      <c r="F60" s="167"/>
      <c r="G60" s="167"/>
      <c r="H60" s="167"/>
      <c r="I60" s="167"/>
      <c r="J60" s="168">
        <f>J87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0"/>
      <c r="C61" s="171"/>
      <c r="D61" s="172" t="s">
        <v>474</v>
      </c>
      <c r="E61" s="173"/>
      <c r="F61" s="173"/>
      <c r="G61" s="173"/>
      <c r="H61" s="173"/>
      <c r="I61" s="173"/>
      <c r="J61" s="174">
        <f>J88</f>
        <v>0</v>
      </c>
      <c r="K61" s="171"/>
      <c r="L61" s="17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0"/>
      <c r="C62" s="171"/>
      <c r="D62" s="172" t="s">
        <v>475</v>
      </c>
      <c r="E62" s="173"/>
      <c r="F62" s="173"/>
      <c r="G62" s="173"/>
      <c r="H62" s="173"/>
      <c r="I62" s="173"/>
      <c r="J62" s="174">
        <f>J104</f>
        <v>0</v>
      </c>
      <c r="K62" s="171"/>
      <c r="L62" s="17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0"/>
      <c r="C63" s="171"/>
      <c r="D63" s="172" t="s">
        <v>476</v>
      </c>
      <c r="E63" s="173"/>
      <c r="F63" s="173"/>
      <c r="G63" s="173"/>
      <c r="H63" s="173"/>
      <c r="I63" s="173"/>
      <c r="J63" s="174">
        <f>J111</f>
        <v>0</v>
      </c>
      <c r="K63" s="171"/>
      <c r="L63" s="17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0"/>
      <c r="C64" s="171"/>
      <c r="D64" s="172" t="s">
        <v>477</v>
      </c>
      <c r="E64" s="173"/>
      <c r="F64" s="173"/>
      <c r="G64" s="173"/>
      <c r="H64" s="173"/>
      <c r="I64" s="173"/>
      <c r="J64" s="174">
        <f>J124</f>
        <v>0</v>
      </c>
      <c r="K64" s="171"/>
      <c r="L64" s="17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0"/>
      <c r="C65" s="171"/>
      <c r="D65" s="172" t="s">
        <v>478</v>
      </c>
      <c r="E65" s="173"/>
      <c r="F65" s="173"/>
      <c r="G65" s="173"/>
      <c r="H65" s="173"/>
      <c r="I65" s="173"/>
      <c r="J65" s="174">
        <f>J128</f>
        <v>0</v>
      </c>
      <c r="K65" s="171"/>
      <c r="L65" s="17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0"/>
      <c r="C66" s="171"/>
      <c r="D66" s="172" t="s">
        <v>479</v>
      </c>
      <c r="E66" s="173"/>
      <c r="F66" s="173"/>
      <c r="G66" s="173"/>
      <c r="H66" s="173"/>
      <c r="I66" s="173"/>
      <c r="J66" s="174">
        <f>J131</f>
        <v>0</v>
      </c>
      <c r="K66" s="171"/>
      <c r="L66" s="17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37"/>
      <c r="B67" s="38"/>
      <c r="C67" s="39"/>
      <c r="D67" s="39"/>
      <c r="E67" s="39"/>
      <c r="F67" s="39"/>
      <c r="G67" s="39"/>
      <c r="H67" s="39"/>
      <c r="I67" s="39"/>
      <c r="J67" s="39"/>
      <c r="K67" s="39"/>
      <c r="L67" s="133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="2" customFormat="1" ht="6.96" customHeight="1">
      <c r="A68" s="37"/>
      <c r="B68" s="58"/>
      <c r="C68" s="59"/>
      <c r="D68" s="59"/>
      <c r="E68" s="59"/>
      <c r="F68" s="59"/>
      <c r="G68" s="59"/>
      <c r="H68" s="59"/>
      <c r="I68" s="59"/>
      <c r="J68" s="59"/>
      <c r="K68" s="59"/>
      <c r="L68" s="133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72" s="2" customFormat="1" ht="6.96" customHeight="1">
      <c r="A72" s="37"/>
      <c r="B72" s="60"/>
      <c r="C72" s="61"/>
      <c r="D72" s="61"/>
      <c r="E72" s="61"/>
      <c r="F72" s="61"/>
      <c r="G72" s="61"/>
      <c r="H72" s="61"/>
      <c r="I72" s="61"/>
      <c r="J72" s="61"/>
      <c r="K72" s="61"/>
      <c r="L72" s="13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24.96" customHeight="1">
      <c r="A73" s="37"/>
      <c r="B73" s="38"/>
      <c r="C73" s="22" t="s">
        <v>104</v>
      </c>
      <c r="D73" s="39"/>
      <c r="E73" s="39"/>
      <c r="F73" s="39"/>
      <c r="G73" s="39"/>
      <c r="H73" s="39"/>
      <c r="I73" s="39"/>
      <c r="J73" s="39"/>
      <c r="K73" s="39"/>
      <c r="L73" s="13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6.96" customHeight="1">
      <c r="A74" s="37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13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12" customHeight="1">
      <c r="A75" s="37"/>
      <c r="B75" s="38"/>
      <c r="C75" s="31" t="s">
        <v>16</v>
      </c>
      <c r="D75" s="39"/>
      <c r="E75" s="39"/>
      <c r="F75" s="39"/>
      <c r="G75" s="39"/>
      <c r="H75" s="39"/>
      <c r="I75" s="39"/>
      <c r="J75" s="39"/>
      <c r="K75" s="39"/>
      <c r="L75" s="13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16.5" customHeight="1">
      <c r="A76" s="37"/>
      <c r="B76" s="38"/>
      <c r="C76" s="39"/>
      <c r="D76" s="39"/>
      <c r="E76" s="159" t="str">
        <f>E7</f>
        <v>Fotovoltaická instalace - Bazén Zábřeh, Oborník 608/39</v>
      </c>
      <c r="F76" s="31"/>
      <c r="G76" s="31"/>
      <c r="H76" s="31"/>
      <c r="I76" s="39"/>
      <c r="J76" s="39"/>
      <c r="K76" s="39"/>
      <c r="L76" s="13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2" customHeight="1">
      <c r="A77" s="37"/>
      <c r="B77" s="38"/>
      <c r="C77" s="31" t="s">
        <v>86</v>
      </c>
      <c r="D77" s="39"/>
      <c r="E77" s="39"/>
      <c r="F77" s="39"/>
      <c r="G77" s="39"/>
      <c r="H77" s="39"/>
      <c r="I77" s="39"/>
      <c r="J77" s="39"/>
      <c r="K77" s="39"/>
      <c r="L77" s="13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16.5" customHeight="1">
      <c r="A78" s="37"/>
      <c r="B78" s="38"/>
      <c r="C78" s="39"/>
      <c r="D78" s="39"/>
      <c r="E78" s="68" t="str">
        <f>E9</f>
        <v>02 - Vedlejší rozpočtové náklady VRN</v>
      </c>
      <c r="F78" s="39"/>
      <c r="G78" s="39"/>
      <c r="H78" s="39"/>
      <c r="I78" s="39"/>
      <c r="J78" s="39"/>
      <c r="K78" s="39"/>
      <c r="L78" s="13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6.96" customHeight="1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3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12" customHeight="1">
      <c r="A80" s="37"/>
      <c r="B80" s="38"/>
      <c r="C80" s="31" t="s">
        <v>21</v>
      </c>
      <c r="D80" s="39"/>
      <c r="E80" s="39"/>
      <c r="F80" s="26" t="str">
        <f>F12</f>
        <v>Zábřeh</v>
      </c>
      <c r="G80" s="39"/>
      <c r="H80" s="39"/>
      <c r="I80" s="31" t="s">
        <v>23</v>
      </c>
      <c r="J80" s="71" t="str">
        <f>IF(J12="","",J12)</f>
        <v>19. 7. 2025</v>
      </c>
      <c r="K80" s="39"/>
      <c r="L80" s="13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6.96" customHeight="1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3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15.15" customHeight="1">
      <c r="A82" s="37"/>
      <c r="B82" s="38"/>
      <c r="C82" s="31" t="s">
        <v>25</v>
      </c>
      <c r="D82" s="39"/>
      <c r="E82" s="39"/>
      <c r="F82" s="26" t="str">
        <f>E15</f>
        <v xml:space="preserve"> </v>
      </c>
      <c r="G82" s="39"/>
      <c r="H82" s="39"/>
      <c r="I82" s="31" t="s">
        <v>31</v>
      </c>
      <c r="J82" s="35" t="str">
        <f>E21</f>
        <v xml:space="preserve"> </v>
      </c>
      <c r="K82" s="39"/>
      <c r="L82" s="13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15.15" customHeight="1">
      <c r="A83" s="37"/>
      <c r="B83" s="38"/>
      <c r="C83" s="31" t="s">
        <v>29</v>
      </c>
      <c r="D83" s="39"/>
      <c r="E83" s="39"/>
      <c r="F83" s="26" t="str">
        <f>IF(E18="","",E18)</f>
        <v>Vyplň údaj</v>
      </c>
      <c r="G83" s="39"/>
      <c r="H83" s="39"/>
      <c r="I83" s="31" t="s">
        <v>33</v>
      </c>
      <c r="J83" s="35" t="str">
        <f>E24</f>
        <v xml:space="preserve"> </v>
      </c>
      <c r="K83" s="39"/>
      <c r="L83" s="13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0.32" customHeight="1">
      <c r="A84" s="37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13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11" customFormat="1" ht="29.28" customHeight="1">
      <c r="A85" s="176"/>
      <c r="B85" s="177"/>
      <c r="C85" s="178" t="s">
        <v>105</v>
      </c>
      <c r="D85" s="179" t="s">
        <v>55</v>
      </c>
      <c r="E85" s="179" t="s">
        <v>51</v>
      </c>
      <c r="F85" s="179" t="s">
        <v>52</v>
      </c>
      <c r="G85" s="179" t="s">
        <v>106</v>
      </c>
      <c r="H85" s="179" t="s">
        <v>107</v>
      </c>
      <c r="I85" s="179" t="s">
        <v>108</v>
      </c>
      <c r="J85" s="179" t="s">
        <v>90</v>
      </c>
      <c r="K85" s="180" t="s">
        <v>109</v>
      </c>
      <c r="L85" s="181"/>
      <c r="M85" s="91" t="s">
        <v>19</v>
      </c>
      <c r="N85" s="92" t="s">
        <v>40</v>
      </c>
      <c r="O85" s="92" t="s">
        <v>110</v>
      </c>
      <c r="P85" s="92" t="s">
        <v>111</v>
      </c>
      <c r="Q85" s="92" t="s">
        <v>112</v>
      </c>
      <c r="R85" s="92" t="s">
        <v>113</v>
      </c>
      <c r="S85" s="92" t="s">
        <v>114</v>
      </c>
      <c r="T85" s="93" t="s">
        <v>115</v>
      </c>
      <c r="U85" s="176"/>
      <c r="V85" s="176"/>
      <c r="W85" s="176"/>
      <c r="X85" s="176"/>
      <c r="Y85" s="176"/>
      <c r="Z85" s="176"/>
      <c r="AA85" s="176"/>
      <c r="AB85" s="176"/>
      <c r="AC85" s="176"/>
      <c r="AD85" s="176"/>
      <c r="AE85" s="176"/>
    </row>
    <row r="86" s="2" customFormat="1" ht="22.8" customHeight="1">
      <c r="A86" s="37"/>
      <c r="B86" s="38"/>
      <c r="C86" s="98" t="s">
        <v>116</v>
      </c>
      <c r="D86" s="39"/>
      <c r="E86" s="39"/>
      <c r="F86" s="39"/>
      <c r="G86" s="39"/>
      <c r="H86" s="39"/>
      <c r="I86" s="39"/>
      <c r="J86" s="182">
        <f>BK86</f>
        <v>0</v>
      </c>
      <c r="K86" s="39"/>
      <c r="L86" s="43"/>
      <c r="M86" s="94"/>
      <c r="N86" s="183"/>
      <c r="O86" s="95"/>
      <c r="P86" s="184">
        <f>P87</f>
        <v>0</v>
      </c>
      <c r="Q86" s="95"/>
      <c r="R86" s="184">
        <f>R87</f>
        <v>0</v>
      </c>
      <c r="S86" s="95"/>
      <c r="T86" s="185">
        <f>T87</f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T86" s="16" t="s">
        <v>69</v>
      </c>
      <c r="AU86" s="16" t="s">
        <v>91</v>
      </c>
      <c r="BK86" s="186">
        <f>BK87</f>
        <v>0</v>
      </c>
    </row>
    <row r="87" s="12" customFormat="1" ht="25.92" customHeight="1">
      <c r="A87" s="12"/>
      <c r="B87" s="187"/>
      <c r="C87" s="188"/>
      <c r="D87" s="189" t="s">
        <v>69</v>
      </c>
      <c r="E87" s="190" t="s">
        <v>480</v>
      </c>
      <c r="F87" s="190" t="s">
        <v>481</v>
      </c>
      <c r="G87" s="188"/>
      <c r="H87" s="188"/>
      <c r="I87" s="191"/>
      <c r="J87" s="192">
        <f>BK87</f>
        <v>0</v>
      </c>
      <c r="K87" s="188"/>
      <c r="L87" s="193"/>
      <c r="M87" s="194"/>
      <c r="N87" s="195"/>
      <c r="O87" s="195"/>
      <c r="P87" s="196">
        <f>P88+P104+P111+P124+P128+P131</f>
        <v>0</v>
      </c>
      <c r="Q87" s="195"/>
      <c r="R87" s="196">
        <f>R88+R104+R111+R124+R128+R131</f>
        <v>0</v>
      </c>
      <c r="S87" s="195"/>
      <c r="T87" s="197">
        <f>T88+T104+T111+T124+T128+T131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98" t="s">
        <v>146</v>
      </c>
      <c r="AT87" s="199" t="s">
        <v>69</v>
      </c>
      <c r="AU87" s="199" t="s">
        <v>70</v>
      </c>
      <c r="AY87" s="198" t="s">
        <v>119</v>
      </c>
      <c r="BK87" s="200">
        <f>BK88+BK104+BK111+BK124+BK128+BK131</f>
        <v>0</v>
      </c>
    </row>
    <row r="88" s="12" customFormat="1" ht="22.8" customHeight="1">
      <c r="A88" s="12"/>
      <c r="B88" s="187"/>
      <c r="C88" s="188"/>
      <c r="D88" s="189" t="s">
        <v>69</v>
      </c>
      <c r="E88" s="201" t="s">
        <v>482</v>
      </c>
      <c r="F88" s="201" t="s">
        <v>483</v>
      </c>
      <c r="G88" s="188"/>
      <c r="H88" s="188"/>
      <c r="I88" s="191"/>
      <c r="J88" s="202">
        <f>BK88</f>
        <v>0</v>
      </c>
      <c r="K88" s="188"/>
      <c r="L88" s="193"/>
      <c r="M88" s="194"/>
      <c r="N88" s="195"/>
      <c r="O88" s="195"/>
      <c r="P88" s="196">
        <f>SUM(P89:P103)</f>
        <v>0</v>
      </c>
      <c r="Q88" s="195"/>
      <c r="R88" s="196">
        <f>SUM(R89:R103)</f>
        <v>0</v>
      </c>
      <c r="S88" s="195"/>
      <c r="T88" s="197">
        <f>SUM(T89:T103)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198" t="s">
        <v>146</v>
      </c>
      <c r="AT88" s="199" t="s">
        <v>69</v>
      </c>
      <c r="AU88" s="199" t="s">
        <v>78</v>
      </c>
      <c r="AY88" s="198" t="s">
        <v>119</v>
      </c>
      <c r="BK88" s="200">
        <f>SUM(BK89:BK103)</f>
        <v>0</v>
      </c>
    </row>
    <row r="89" s="2" customFormat="1" ht="16.5" customHeight="1">
      <c r="A89" s="37"/>
      <c r="B89" s="38"/>
      <c r="C89" s="223" t="s">
        <v>78</v>
      </c>
      <c r="D89" s="223" t="s">
        <v>132</v>
      </c>
      <c r="E89" s="224" t="s">
        <v>484</v>
      </c>
      <c r="F89" s="225" t="s">
        <v>485</v>
      </c>
      <c r="G89" s="226" t="s">
        <v>470</v>
      </c>
      <c r="H89" s="227">
        <v>6</v>
      </c>
      <c r="I89" s="228"/>
      <c r="J89" s="229">
        <f>ROUND(I89*H89,2)</f>
        <v>0</v>
      </c>
      <c r="K89" s="225" t="s">
        <v>19</v>
      </c>
      <c r="L89" s="43"/>
      <c r="M89" s="230" t="s">
        <v>19</v>
      </c>
      <c r="N89" s="231" t="s">
        <v>41</v>
      </c>
      <c r="O89" s="83"/>
      <c r="P89" s="213">
        <f>O89*H89</f>
        <v>0</v>
      </c>
      <c r="Q89" s="213">
        <v>0</v>
      </c>
      <c r="R89" s="213">
        <f>Q89*H89</f>
        <v>0</v>
      </c>
      <c r="S89" s="213">
        <v>0</v>
      </c>
      <c r="T89" s="214">
        <f>S89*H89</f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215" t="s">
        <v>486</v>
      </c>
      <c r="AT89" s="215" t="s">
        <v>132</v>
      </c>
      <c r="AU89" s="215" t="s">
        <v>80</v>
      </c>
      <c r="AY89" s="16" t="s">
        <v>119</v>
      </c>
      <c r="BE89" s="216">
        <f>IF(N89="základní",J89,0)</f>
        <v>0</v>
      </c>
      <c r="BF89" s="216">
        <f>IF(N89="snížená",J89,0)</f>
        <v>0</v>
      </c>
      <c r="BG89" s="216">
        <f>IF(N89="zákl. přenesená",J89,0)</f>
        <v>0</v>
      </c>
      <c r="BH89" s="216">
        <f>IF(N89="sníž. přenesená",J89,0)</f>
        <v>0</v>
      </c>
      <c r="BI89" s="216">
        <f>IF(N89="nulová",J89,0)</f>
        <v>0</v>
      </c>
      <c r="BJ89" s="16" t="s">
        <v>78</v>
      </c>
      <c r="BK89" s="216">
        <f>ROUND(I89*H89,2)</f>
        <v>0</v>
      </c>
      <c r="BL89" s="16" t="s">
        <v>486</v>
      </c>
      <c r="BM89" s="215" t="s">
        <v>487</v>
      </c>
    </row>
    <row r="90" s="2" customFormat="1">
      <c r="A90" s="37"/>
      <c r="B90" s="38"/>
      <c r="C90" s="39"/>
      <c r="D90" s="217" t="s">
        <v>129</v>
      </c>
      <c r="E90" s="39"/>
      <c r="F90" s="218" t="s">
        <v>485</v>
      </c>
      <c r="G90" s="39"/>
      <c r="H90" s="39"/>
      <c r="I90" s="219"/>
      <c r="J90" s="39"/>
      <c r="K90" s="39"/>
      <c r="L90" s="43"/>
      <c r="M90" s="220"/>
      <c r="N90" s="221"/>
      <c r="O90" s="83"/>
      <c r="P90" s="83"/>
      <c r="Q90" s="83"/>
      <c r="R90" s="83"/>
      <c r="S90" s="83"/>
      <c r="T90" s="84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T90" s="16" t="s">
        <v>129</v>
      </c>
      <c r="AU90" s="16" t="s">
        <v>80</v>
      </c>
    </row>
    <row r="91" s="2" customFormat="1">
      <c r="A91" s="37"/>
      <c r="B91" s="38"/>
      <c r="C91" s="39"/>
      <c r="D91" s="217" t="s">
        <v>130</v>
      </c>
      <c r="E91" s="39"/>
      <c r="F91" s="222" t="s">
        <v>488</v>
      </c>
      <c r="G91" s="39"/>
      <c r="H91" s="39"/>
      <c r="I91" s="219"/>
      <c r="J91" s="39"/>
      <c r="K91" s="39"/>
      <c r="L91" s="43"/>
      <c r="M91" s="220"/>
      <c r="N91" s="221"/>
      <c r="O91" s="83"/>
      <c r="P91" s="83"/>
      <c r="Q91" s="83"/>
      <c r="R91" s="83"/>
      <c r="S91" s="83"/>
      <c r="T91" s="84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16" t="s">
        <v>130</v>
      </c>
      <c r="AU91" s="16" t="s">
        <v>80</v>
      </c>
    </row>
    <row r="92" s="2" customFormat="1" ht="24.15" customHeight="1">
      <c r="A92" s="37"/>
      <c r="B92" s="38"/>
      <c r="C92" s="223" t="s">
        <v>80</v>
      </c>
      <c r="D92" s="223" t="s">
        <v>132</v>
      </c>
      <c r="E92" s="224" t="s">
        <v>489</v>
      </c>
      <c r="F92" s="225" t="s">
        <v>490</v>
      </c>
      <c r="G92" s="226" t="s">
        <v>470</v>
      </c>
      <c r="H92" s="227">
        <v>10</v>
      </c>
      <c r="I92" s="228"/>
      <c r="J92" s="229">
        <f>ROUND(I92*H92,2)</f>
        <v>0</v>
      </c>
      <c r="K92" s="225" t="s">
        <v>19</v>
      </c>
      <c r="L92" s="43"/>
      <c r="M92" s="230" t="s">
        <v>19</v>
      </c>
      <c r="N92" s="231" t="s">
        <v>41</v>
      </c>
      <c r="O92" s="83"/>
      <c r="P92" s="213">
        <f>O92*H92</f>
        <v>0</v>
      </c>
      <c r="Q92" s="213">
        <v>0</v>
      </c>
      <c r="R92" s="213">
        <f>Q92*H92</f>
        <v>0</v>
      </c>
      <c r="S92" s="213">
        <v>0</v>
      </c>
      <c r="T92" s="214">
        <f>S92*H92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215" t="s">
        <v>486</v>
      </c>
      <c r="AT92" s="215" t="s">
        <v>132</v>
      </c>
      <c r="AU92" s="215" t="s">
        <v>80</v>
      </c>
      <c r="AY92" s="16" t="s">
        <v>119</v>
      </c>
      <c r="BE92" s="216">
        <f>IF(N92="základní",J92,0)</f>
        <v>0</v>
      </c>
      <c r="BF92" s="216">
        <f>IF(N92="snížená",J92,0)</f>
        <v>0</v>
      </c>
      <c r="BG92" s="216">
        <f>IF(N92="zákl. přenesená",J92,0)</f>
        <v>0</v>
      </c>
      <c r="BH92" s="216">
        <f>IF(N92="sníž. přenesená",J92,0)</f>
        <v>0</v>
      </c>
      <c r="BI92" s="216">
        <f>IF(N92="nulová",J92,0)</f>
        <v>0</v>
      </c>
      <c r="BJ92" s="16" t="s">
        <v>78</v>
      </c>
      <c r="BK92" s="216">
        <f>ROUND(I92*H92,2)</f>
        <v>0</v>
      </c>
      <c r="BL92" s="16" t="s">
        <v>486</v>
      </c>
      <c r="BM92" s="215" t="s">
        <v>491</v>
      </c>
    </row>
    <row r="93" s="2" customFormat="1">
      <c r="A93" s="37"/>
      <c r="B93" s="38"/>
      <c r="C93" s="39"/>
      <c r="D93" s="217" t="s">
        <v>129</v>
      </c>
      <c r="E93" s="39"/>
      <c r="F93" s="218" t="s">
        <v>490</v>
      </c>
      <c r="G93" s="39"/>
      <c r="H93" s="39"/>
      <c r="I93" s="219"/>
      <c r="J93" s="39"/>
      <c r="K93" s="39"/>
      <c r="L93" s="43"/>
      <c r="M93" s="220"/>
      <c r="N93" s="221"/>
      <c r="O93" s="83"/>
      <c r="P93" s="83"/>
      <c r="Q93" s="83"/>
      <c r="R93" s="83"/>
      <c r="S93" s="83"/>
      <c r="T93" s="84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16" t="s">
        <v>129</v>
      </c>
      <c r="AU93" s="16" t="s">
        <v>80</v>
      </c>
    </row>
    <row r="94" s="2" customFormat="1">
      <c r="A94" s="37"/>
      <c r="B94" s="38"/>
      <c r="C94" s="39"/>
      <c r="D94" s="217" t="s">
        <v>130</v>
      </c>
      <c r="E94" s="39"/>
      <c r="F94" s="222" t="s">
        <v>492</v>
      </c>
      <c r="G94" s="39"/>
      <c r="H94" s="39"/>
      <c r="I94" s="219"/>
      <c r="J94" s="39"/>
      <c r="K94" s="39"/>
      <c r="L94" s="43"/>
      <c r="M94" s="220"/>
      <c r="N94" s="221"/>
      <c r="O94" s="83"/>
      <c r="P94" s="83"/>
      <c r="Q94" s="83"/>
      <c r="R94" s="83"/>
      <c r="S94" s="83"/>
      <c r="T94" s="84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T94" s="16" t="s">
        <v>130</v>
      </c>
      <c r="AU94" s="16" t="s">
        <v>80</v>
      </c>
    </row>
    <row r="95" s="2" customFormat="1" ht="16.5" customHeight="1">
      <c r="A95" s="37"/>
      <c r="B95" s="38"/>
      <c r="C95" s="223" t="s">
        <v>137</v>
      </c>
      <c r="D95" s="223" t="s">
        <v>132</v>
      </c>
      <c r="E95" s="224" t="s">
        <v>493</v>
      </c>
      <c r="F95" s="225" t="s">
        <v>494</v>
      </c>
      <c r="G95" s="226" t="s">
        <v>319</v>
      </c>
      <c r="H95" s="227">
        <v>1</v>
      </c>
      <c r="I95" s="228"/>
      <c r="J95" s="229">
        <f>ROUND(I95*H95,2)</f>
        <v>0</v>
      </c>
      <c r="K95" s="225" t="s">
        <v>19</v>
      </c>
      <c r="L95" s="43"/>
      <c r="M95" s="230" t="s">
        <v>19</v>
      </c>
      <c r="N95" s="231" t="s">
        <v>41</v>
      </c>
      <c r="O95" s="83"/>
      <c r="P95" s="213">
        <f>O95*H95</f>
        <v>0</v>
      </c>
      <c r="Q95" s="213">
        <v>0</v>
      </c>
      <c r="R95" s="213">
        <f>Q95*H95</f>
        <v>0</v>
      </c>
      <c r="S95" s="213">
        <v>0</v>
      </c>
      <c r="T95" s="214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215" t="s">
        <v>486</v>
      </c>
      <c r="AT95" s="215" t="s">
        <v>132</v>
      </c>
      <c r="AU95" s="215" t="s">
        <v>80</v>
      </c>
      <c r="AY95" s="16" t="s">
        <v>119</v>
      </c>
      <c r="BE95" s="216">
        <f>IF(N95="základní",J95,0)</f>
        <v>0</v>
      </c>
      <c r="BF95" s="216">
        <f>IF(N95="snížená",J95,0)</f>
        <v>0</v>
      </c>
      <c r="BG95" s="216">
        <f>IF(N95="zákl. přenesená",J95,0)</f>
        <v>0</v>
      </c>
      <c r="BH95" s="216">
        <f>IF(N95="sníž. přenesená",J95,0)</f>
        <v>0</v>
      </c>
      <c r="BI95" s="216">
        <f>IF(N95="nulová",J95,0)</f>
        <v>0</v>
      </c>
      <c r="BJ95" s="16" t="s">
        <v>78</v>
      </c>
      <c r="BK95" s="216">
        <f>ROUND(I95*H95,2)</f>
        <v>0</v>
      </c>
      <c r="BL95" s="16" t="s">
        <v>486</v>
      </c>
      <c r="BM95" s="215" t="s">
        <v>495</v>
      </c>
    </row>
    <row r="96" s="2" customFormat="1">
      <c r="A96" s="37"/>
      <c r="B96" s="38"/>
      <c r="C96" s="39"/>
      <c r="D96" s="217" t="s">
        <v>129</v>
      </c>
      <c r="E96" s="39"/>
      <c r="F96" s="218" t="s">
        <v>494</v>
      </c>
      <c r="G96" s="39"/>
      <c r="H96" s="39"/>
      <c r="I96" s="219"/>
      <c r="J96" s="39"/>
      <c r="K96" s="39"/>
      <c r="L96" s="43"/>
      <c r="M96" s="220"/>
      <c r="N96" s="221"/>
      <c r="O96" s="83"/>
      <c r="P96" s="83"/>
      <c r="Q96" s="83"/>
      <c r="R96" s="83"/>
      <c r="S96" s="83"/>
      <c r="T96" s="84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16" t="s">
        <v>129</v>
      </c>
      <c r="AU96" s="16" t="s">
        <v>80</v>
      </c>
    </row>
    <row r="97" s="2" customFormat="1">
      <c r="A97" s="37"/>
      <c r="B97" s="38"/>
      <c r="C97" s="39"/>
      <c r="D97" s="217" t="s">
        <v>130</v>
      </c>
      <c r="E97" s="39"/>
      <c r="F97" s="222" t="s">
        <v>496</v>
      </c>
      <c r="G97" s="39"/>
      <c r="H97" s="39"/>
      <c r="I97" s="219"/>
      <c r="J97" s="39"/>
      <c r="K97" s="39"/>
      <c r="L97" s="43"/>
      <c r="M97" s="220"/>
      <c r="N97" s="221"/>
      <c r="O97" s="83"/>
      <c r="P97" s="83"/>
      <c r="Q97" s="83"/>
      <c r="R97" s="83"/>
      <c r="S97" s="83"/>
      <c r="T97" s="84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16" t="s">
        <v>130</v>
      </c>
      <c r="AU97" s="16" t="s">
        <v>80</v>
      </c>
    </row>
    <row r="98" s="2" customFormat="1" ht="16.5" customHeight="1">
      <c r="A98" s="37"/>
      <c r="B98" s="38"/>
      <c r="C98" s="223" t="s">
        <v>127</v>
      </c>
      <c r="D98" s="223" t="s">
        <v>132</v>
      </c>
      <c r="E98" s="224" t="s">
        <v>497</v>
      </c>
      <c r="F98" s="225" t="s">
        <v>498</v>
      </c>
      <c r="G98" s="226" t="s">
        <v>319</v>
      </c>
      <c r="H98" s="227">
        <v>1</v>
      </c>
      <c r="I98" s="228"/>
      <c r="J98" s="229">
        <f>ROUND(I98*H98,2)</f>
        <v>0</v>
      </c>
      <c r="K98" s="225" t="s">
        <v>19</v>
      </c>
      <c r="L98" s="43"/>
      <c r="M98" s="230" t="s">
        <v>19</v>
      </c>
      <c r="N98" s="231" t="s">
        <v>41</v>
      </c>
      <c r="O98" s="83"/>
      <c r="P98" s="213">
        <f>O98*H98</f>
        <v>0</v>
      </c>
      <c r="Q98" s="213">
        <v>0</v>
      </c>
      <c r="R98" s="213">
        <f>Q98*H98</f>
        <v>0</v>
      </c>
      <c r="S98" s="213">
        <v>0</v>
      </c>
      <c r="T98" s="214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215" t="s">
        <v>486</v>
      </c>
      <c r="AT98" s="215" t="s">
        <v>132</v>
      </c>
      <c r="AU98" s="215" t="s">
        <v>80</v>
      </c>
      <c r="AY98" s="16" t="s">
        <v>119</v>
      </c>
      <c r="BE98" s="216">
        <f>IF(N98="základní",J98,0)</f>
        <v>0</v>
      </c>
      <c r="BF98" s="216">
        <f>IF(N98="snížená",J98,0)</f>
        <v>0</v>
      </c>
      <c r="BG98" s="216">
        <f>IF(N98="zákl. přenesená",J98,0)</f>
        <v>0</v>
      </c>
      <c r="BH98" s="216">
        <f>IF(N98="sníž. přenesená",J98,0)</f>
        <v>0</v>
      </c>
      <c r="BI98" s="216">
        <f>IF(N98="nulová",J98,0)</f>
        <v>0</v>
      </c>
      <c r="BJ98" s="16" t="s">
        <v>78</v>
      </c>
      <c r="BK98" s="216">
        <f>ROUND(I98*H98,2)</f>
        <v>0</v>
      </c>
      <c r="BL98" s="16" t="s">
        <v>486</v>
      </c>
      <c r="BM98" s="215" t="s">
        <v>499</v>
      </c>
    </row>
    <row r="99" s="2" customFormat="1">
      <c r="A99" s="37"/>
      <c r="B99" s="38"/>
      <c r="C99" s="39"/>
      <c r="D99" s="217" t="s">
        <v>129</v>
      </c>
      <c r="E99" s="39"/>
      <c r="F99" s="218" t="s">
        <v>498</v>
      </c>
      <c r="G99" s="39"/>
      <c r="H99" s="39"/>
      <c r="I99" s="219"/>
      <c r="J99" s="39"/>
      <c r="K99" s="39"/>
      <c r="L99" s="43"/>
      <c r="M99" s="220"/>
      <c r="N99" s="221"/>
      <c r="O99" s="83"/>
      <c r="P99" s="83"/>
      <c r="Q99" s="83"/>
      <c r="R99" s="83"/>
      <c r="S99" s="83"/>
      <c r="T99" s="84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16" t="s">
        <v>129</v>
      </c>
      <c r="AU99" s="16" t="s">
        <v>80</v>
      </c>
    </row>
    <row r="100" s="2" customFormat="1">
      <c r="A100" s="37"/>
      <c r="B100" s="38"/>
      <c r="C100" s="39"/>
      <c r="D100" s="217" t="s">
        <v>130</v>
      </c>
      <c r="E100" s="39"/>
      <c r="F100" s="222" t="s">
        <v>500</v>
      </c>
      <c r="G100" s="39"/>
      <c r="H100" s="39"/>
      <c r="I100" s="219"/>
      <c r="J100" s="39"/>
      <c r="K100" s="39"/>
      <c r="L100" s="43"/>
      <c r="M100" s="220"/>
      <c r="N100" s="221"/>
      <c r="O100" s="83"/>
      <c r="P100" s="83"/>
      <c r="Q100" s="83"/>
      <c r="R100" s="83"/>
      <c r="S100" s="83"/>
      <c r="T100" s="84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16" t="s">
        <v>130</v>
      </c>
      <c r="AU100" s="16" t="s">
        <v>80</v>
      </c>
    </row>
    <row r="101" s="2" customFormat="1" ht="16.5" customHeight="1">
      <c r="A101" s="37"/>
      <c r="B101" s="38"/>
      <c r="C101" s="223" t="s">
        <v>146</v>
      </c>
      <c r="D101" s="223" t="s">
        <v>132</v>
      </c>
      <c r="E101" s="224" t="s">
        <v>501</v>
      </c>
      <c r="F101" s="225" t="s">
        <v>502</v>
      </c>
      <c r="G101" s="226" t="s">
        <v>319</v>
      </c>
      <c r="H101" s="227">
        <v>1</v>
      </c>
      <c r="I101" s="228"/>
      <c r="J101" s="229">
        <f>ROUND(I101*H101,2)</f>
        <v>0</v>
      </c>
      <c r="K101" s="225" t="s">
        <v>19</v>
      </c>
      <c r="L101" s="43"/>
      <c r="M101" s="230" t="s">
        <v>19</v>
      </c>
      <c r="N101" s="231" t="s">
        <v>41</v>
      </c>
      <c r="O101" s="83"/>
      <c r="P101" s="213">
        <f>O101*H101</f>
        <v>0</v>
      </c>
      <c r="Q101" s="213">
        <v>0</v>
      </c>
      <c r="R101" s="213">
        <f>Q101*H101</f>
        <v>0</v>
      </c>
      <c r="S101" s="213">
        <v>0</v>
      </c>
      <c r="T101" s="214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215" t="s">
        <v>486</v>
      </c>
      <c r="AT101" s="215" t="s">
        <v>132</v>
      </c>
      <c r="AU101" s="215" t="s">
        <v>80</v>
      </c>
      <c r="AY101" s="16" t="s">
        <v>119</v>
      </c>
      <c r="BE101" s="216">
        <f>IF(N101="základní",J101,0)</f>
        <v>0</v>
      </c>
      <c r="BF101" s="216">
        <f>IF(N101="snížená",J101,0)</f>
        <v>0</v>
      </c>
      <c r="BG101" s="216">
        <f>IF(N101="zákl. přenesená",J101,0)</f>
        <v>0</v>
      </c>
      <c r="BH101" s="216">
        <f>IF(N101="sníž. přenesená",J101,0)</f>
        <v>0</v>
      </c>
      <c r="BI101" s="216">
        <f>IF(N101="nulová",J101,0)</f>
        <v>0</v>
      </c>
      <c r="BJ101" s="16" t="s">
        <v>78</v>
      </c>
      <c r="BK101" s="216">
        <f>ROUND(I101*H101,2)</f>
        <v>0</v>
      </c>
      <c r="BL101" s="16" t="s">
        <v>486</v>
      </c>
      <c r="BM101" s="215" t="s">
        <v>503</v>
      </c>
    </row>
    <row r="102" s="2" customFormat="1">
      <c r="A102" s="37"/>
      <c r="B102" s="38"/>
      <c r="C102" s="39"/>
      <c r="D102" s="217" t="s">
        <v>129</v>
      </c>
      <c r="E102" s="39"/>
      <c r="F102" s="218" t="s">
        <v>502</v>
      </c>
      <c r="G102" s="39"/>
      <c r="H102" s="39"/>
      <c r="I102" s="219"/>
      <c r="J102" s="39"/>
      <c r="K102" s="39"/>
      <c r="L102" s="43"/>
      <c r="M102" s="220"/>
      <c r="N102" s="221"/>
      <c r="O102" s="83"/>
      <c r="P102" s="83"/>
      <c r="Q102" s="83"/>
      <c r="R102" s="83"/>
      <c r="S102" s="83"/>
      <c r="T102" s="84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16" t="s">
        <v>129</v>
      </c>
      <c r="AU102" s="16" t="s">
        <v>80</v>
      </c>
    </row>
    <row r="103" s="2" customFormat="1">
      <c r="A103" s="37"/>
      <c r="B103" s="38"/>
      <c r="C103" s="39"/>
      <c r="D103" s="217" t="s">
        <v>130</v>
      </c>
      <c r="E103" s="39"/>
      <c r="F103" s="222" t="s">
        <v>504</v>
      </c>
      <c r="G103" s="39"/>
      <c r="H103" s="39"/>
      <c r="I103" s="219"/>
      <c r="J103" s="39"/>
      <c r="K103" s="39"/>
      <c r="L103" s="43"/>
      <c r="M103" s="220"/>
      <c r="N103" s="221"/>
      <c r="O103" s="83"/>
      <c r="P103" s="83"/>
      <c r="Q103" s="83"/>
      <c r="R103" s="83"/>
      <c r="S103" s="83"/>
      <c r="T103" s="84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16" t="s">
        <v>130</v>
      </c>
      <c r="AU103" s="16" t="s">
        <v>80</v>
      </c>
    </row>
    <row r="104" s="12" customFormat="1" ht="22.8" customHeight="1">
      <c r="A104" s="12"/>
      <c r="B104" s="187"/>
      <c r="C104" s="188"/>
      <c r="D104" s="189" t="s">
        <v>69</v>
      </c>
      <c r="E104" s="201" t="s">
        <v>505</v>
      </c>
      <c r="F104" s="201" t="s">
        <v>506</v>
      </c>
      <c r="G104" s="188"/>
      <c r="H104" s="188"/>
      <c r="I104" s="191"/>
      <c r="J104" s="202">
        <f>BK104</f>
        <v>0</v>
      </c>
      <c r="K104" s="188"/>
      <c r="L104" s="193"/>
      <c r="M104" s="194"/>
      <c r="N104" s="195"/>
      <c r="O104" s="195"/>
      <c r="P104" s="196">
        <f>SUM(P105:P110)</f>
        <v>0</v>
      </c>
      <c r="Q104" s="195"/>
      <c r="R104" s="196">
        <f>SUM(R105:R110)</f>
        <v>0</v>
      </c>
      <c r="S104" s="195"/>
      <c r="T104" s="197">
        <f>SUM(T105:T110)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198" t="s">
        <v>146</v>
      </c>
      <c r="AT104" s="199" t="s">
        <v>69</v>
      </c>
      <c r="AU104" s="199" t="s">
        <v>78</v>
      </c>
      <c r="AY104" s="198" t="s">
        <v>119</v>
      </c>
      <c r="BK104" s="200">
        <f>SUM(BK105:BK110)</f>
        <v>0</v>
      </c>
    </row>
    <row r="105" s="2" customFormat="1" ht="16.5" customHeight="1">
      <c r="A105" s="37"/>
      <c r="B105" s="38"/>
      <c r="C105" s="223" t="s">
        <v>151</v>
      </c>
      <c r="D105" s="223" t="s">
        <v>132</v>
      </c>
      <c r="E105" s="224" t="s">
        <v>507</v>
      </c>
      <c r="F105" s="225" t="s">
        <v>506</v>
      </c>
      <c r="G105" s="226" t="s">
        <v>319</v>
      </c>
      <c r="H105" s="227">
        <v>1</v>
      </c>
      <c r="I105" s="228"/>
      <c r="J105" s="229">
        <f>ROUND(I105*H105,2)</f>
        <v>0</v>
      </c>
      <c r="K105" s="225" t="s">
        <v>19</v>
      </c>
      <c r="L105" s="43"/>
      <c r="M105" s="230" t="s">
        <v>19</v>
      </c>
      <c r="N105" s="231" t="s">
        <v>41</v>
      </c>
      <c r="O105" s="83"/>
      <c r="P105" s="213">
        <f>O105*H105</f>
        <v>0</v>
      </c>
      <c r="Q105" s="213">
        <v>0</v>
      </c>
      <c r="R105" s="213">
        <f>Q105*H105</f>
        <v>0</v>
      </c>
      <c r="S105" s="213">
        <v>0</v>
      </c>
      <c r="T105" s="214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215" t="s">
        <v>486</v>
      </c>
      <c r="AT105" s="215" t="s">
        <v>132</v>
      </c>
      <c r="AU105" s="215" t="s">
        <v>80</v>
      </c>
      <c r="AY105" s="16" t="s">
        <v>119</v>
      </c>
      <c r="BE105" s="216">
        <f>IF(N105="základní",J105,0)</f>
        <v>0</v>
      </c>
      <c r="BF105" s="216">
        <f>IF(N105="snížená",J105,0)</f>
        <v>0</v>
      </c>
      <c r="BG105" s="216">
        <f>IF(N105="zákl. přenesená",J105,0)</f>
        <v>0</v>
      </c>
      <c r="BH105" s="216">
        <f>IF(N105="sníž. přenesená",J105,0)</f>
        <v>0</v>
      </c>
      <c r="BI105" s="216">
        <f>IF(N105="nulová",J105,0)</f>
        <v>0</v>
      </c>
      <c r="BJ105" s="16" t="s">
        <v>78</v>
      </c>
      <c r="BK105" s="216">
        <f>ROUND(I105*H105,2)</f>
        <v>0</v>
      </c>
      <c r="BL105" s="16" t="s">
        <v>486</v>
      </c>
      <c r="BM105" s="215" t="s">
        <v>508</v>
      </c>
    </row>
    <row r="106" s="2" customFormat="1">
      <c r="A106" s="37"/>
      <c r="B106" s="38"/>
      <c r="C106" s="39"/>
      <c r="D106" s="217" t="s">
        <v>129</v>
      </c>
      <c r="E106" s="39"/>
      <c r="F106" s="218" t="s">
        <v>506</v>
      </c>
      <c r="G106" s="39"/>
      <c r="H106" s="39"/>
      <c r="I106" s="219"/>
      <c r="J106" s="39"/>
      <c r="K106" s="39"/>
      <c r="L106" s="43"/>
      <c r="M106" s="220"/>
      <c r="N106" s="221"/>
      <c r="O106" s="83"/>
      <c r="P106" s="83"/>
      <c r="Q106" s="83"/>
      <c r="R106" s="83"/>
      <c r="S106" s="83"/>
      <c r="T106" s="84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T106" s="16" t="s">
        <v>129</v>
      </c>
      <c r="AU106" s="16" t="s">
        <v>80</v>
      </c>
    </row>
    <row r="107" s="2" customFormat="1">
      <c r="A107" s="37"/>
      <c r="B107" s="38"/>
      <c r="C107" s="39"/>
      <c r="D107" s="217" t="s">
        <v>130</v>
      </c>
      <c r="E107" s="39"/>
      <c r="F107" s="222" t="s">
        <v>509</v>
      </c>
      <c r="G107" s="39"/>
      <c r="H107" s="39"/>
      <c r="I107" s="219"/>
      <c r="J107" s="39"/>
      <c r="K107" s="39"/>
      <c r="L107" s="43"/>
      <c r="M107" s="220"/>
      <c r="N107" s="221"/>
      <c r="O107" s="83"/>
      <c r="P107" s="83"/>
      <c r="Q107" s="83"/>
      <c r="R107" s="83"/>
      <c r="S107" s="83"/>
      <c r="T107" s="84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16" t="s">
        <v>130</v>
      </c>
      <c r="AU107" s="16" t="s">
        <v>80</v>
      </c>
    </row>
    <row r="108" s="2" customFormat="1" ht="16.5" customHeight="1">
      <c r="A108" s="37"/>
      <c r="B108" s="38"/>
      <c r="C108" s="223" t="s">
        <v>158</v>
      </c>
      <c r="D108" s="223" t="s">
        <v>132</v>
      </c>
      <c r="E108" s="224" t="s">
        <v>510</v>
      </c>
      <c r="F108" s="225" t="s">
        <v>511</v>
      </c>
      <c r="G108" s="226" t="s">
        <v>319</v>
      </c>
      <c r="H108" s="227">
        <v>1</v>
      </c>
      <c r="I108" s="228"/>
      <c r="J108" s="229">
        <f>ROUND(I108*H108,2)</f>
        <v>0</v>
      </c>
      <c r="K108" s="225" t="s">
        <v>19</v>
      </c>
      <c r="L108" s="43"/>
      <c r="M108" s="230" t="s">
        <v>19</v>
      </c>
      <c r="N108" s="231" t="s">
        <v>41</v>
      </c>
      <c r="O108" s="83"/>
      <c r="P108" s="213">
        <f>O108*H108</f>
        <v>0</v>
      </c>
      <c r="Q108" s="213">
        <v>0</v>
      </c>
      <c r="R108" s="213">
        <f>Q108*H108</f>
        <v>0</v>
      </c>
      <c r="S108" s="213">
        <v>0</v>
      </c>
      <c r="T108" s="214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215" t="s">
        <v>486</v>
      </c>
      <c r="AT108" s="215" t="s">
        <v>132</v>
      </c>
      <c r="AU108" s="215" t="s">
        <v>80</v>
      </c>
      <c r="AY108" s="16" t="s">
        <v>119</v>
      </c>
      <c r="BE108" s="216">
        <f>IF(N108="základní",J108,0)</f>
        <v>0</v>
      </c>
      <c r="BF108" s="216">
        <f>IF(N108="snížená",J108,0)</f>
        <v>0</v>
      </c>
      <c r="BG108" s="216">
        <f>IF(N108="zákl. přenesená",J108,0)</f>
        <v>0</v>
      </c>
      <c r="BH108" s="216">
        <f>IF(N108="sníž. přenesená",J108,0)</f>
        <v>0</v>
      </c>
      <c r="BI108" s="216">
        <f>IF(N108="nulová",J108,0)</f>
        <v>0</v>
      </c>
      <c r="BJ108" s="16" t="s">
        <v>78</v>
      </c>
      <c r="BK108" s="216">
        <f>ROUND(I108*H108,2)</f>
        <v>0</v>
      </c>
      <c r="BL108" s="16" t="s">
        <v>486</v>
      </c>
      <c r="BM108" s="215" t="s">
        <v>512</v>
      </c>
    </row>
    <row r="109" s="2" customFormat="1">
      <c r="A109" s="37"/>
      <c r="B109" s="38"/>
      <c r="C109" s="39"/>
      <c r="D109" s="217" t="s">
        <v>129</v>
      </c>
      <c r="E109" s="39"/>
      <c r="F109" s="218" t="s">
        <v>511</v>
      </c>
      <c r="G109" s="39"/>
      <c r="H109" s="39"/>
      <c r="I109" s="219"/>
      <c r="J109" s="39"/>
      <c r="K109" s="39"/>
      <c r="L109" s="43"/>
      <c r="M109" s="220"/>
      <c r="N109" s="221"/>
      <c r="O109" s="83"/>
      <c r="P109" s="83"/>
      <c r="Q109" s="83"/>
      <c r="R109" s="83"/>
      <c r="S109" s="83"/>
      <c r="T109" s="84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16" t="s">
        <v>129</v>
      </c>
      <c r="AU109" s="16" t="s">
        <v>80</v>
      </c>
    </row>
    <row r="110" s="2" customFormat="1">
      <c r="A110" s="37"/>
      <c r="B110" s="38"/>
      <c r="C110" s="39"/>
      <c r="D110" s="217" t="s">
        <v>130</v>
      </c>
      <c r="E110" s="39"/>
      <c r="F110" s="222" t="s">
        <v>513</v>
      </c>
      <c r="G110" s="39"/>
      <c r="H110" s="39"/>
      <c r="I110" s="219"/>
      <c r="J110" s="39"/>
      <c r="K110" s="39"/>
      <c r="L110" s="43"/>
      <c r="M110" s="220"/>
      <c r="N110" s="221"/>
      <c r="O110" s="83"/>
      <c r="P110" s="83"/>
      <c r="Q110" s="83"/>
      <c r="R110" s="83"/>
      <c r="S110" s="83"/>
      <c r="T110" s="84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16" t="s">
        <v>130</v>
      </c>
      <c r="AU110" s="16" t="s">
        <v>80</v>
      </c>
    </row>
    <row r="111" s="12" customFormat="1" ht="22.8" customHeight="1">
      <c r="A111" s="12"/>
      <c r="B111" s="187"/>
      <c r="C111" s="188"/>
      <c r="D111" s="189" t="s">
        <v>69</v>
      </c>
      <c r="E111" s="201" t="s">
        <v>514</v>
      </c>
      <c r="F111" s="201" t="s">
        <v>515</v>
      </c>
      <c r="G111" s="188"/>
      <c r="H111" s="188"/>
      <c r="I111" s="191"/>
      <c r="J111" s="202">
        <f>BK111</f>
        <v>0</v>
      </c>
      <c r="K111" s="188"/>
      <c r="L111" s="193"/>
      <c r="M111" s="194"/>
      <c r="N111" s="195"/>
      <c r="O111" s="195"/>
      <c r="P111" s="196">
        <f>SUM(P112:P123)</f>
        <v>0</v>
      </c>
      <c r="Q111" s="195"/>
      <c r="R111" s="196">
        <f>SUM(R112:R123)</f>
        <v>0</v>
      </c>
      <c r="S111" s="195"/>
      <c r="T111" s="197">
        <f>SUM(T112:T123)</f>
        <v>0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198" t="s">
        <v>146</v>
      </c>
      <c r="AT111" s="199" t="s">
        <v>69</v>
      </c>
      <c r="AU111" s="199" t="s">
        <v>78</v>
      </c>
      <c r="AY111" s="198" t="s">
        <v>119</v>
      </c>
      <c r="BK111" s="200">
        <f>SUM(BK112:BK123)</f>
        <v>0</v>
      </c>
    </row>
    <row r="112" s="2" customFormat="1" ht="16.5" customHeight="1">
      <c r="A112" s="37"/>
      <c r="B112" s="38"/>
      <c r="C112" s="223" t="s">
        <v>126</v>
      </c>
      <c r="D112" s="223" t="s">
        <v>132</v>
      </c>
      <c r="E112" s="224" t="s">
        <v>516</v>
      </c>
      <c r="F112" s="225" t="s">
        <v>517</v>
      </c>
      <c r="G112" s="226" t="s">
        <v>470</v>
      </c>
      <c r="H112" s="227">
        <v>32</v>
      </c>
      <c r="I112" s="228"/>
      <c r="J112" s="229">
        <f>ROUND(I112*H112,2)</f>
        <v>0</v>
      </c>
      <c r="K112" s="225" t="s">
        <v>19</v>
      </c>
      <c r="L112" s="43"/>
      <c r="M112" s="230" t="s">
        <v>19</v>
      </c>
      <c r="N112" s="231" t="s">
        <v>41</v>
      </c>
      <c r="O112" s="83"/>
      <c r="P112" s="213">
        <f>O112*H112</f>
        <v>0</v>
      </c>
      <c r="Q112" s="213">
        <v>0</v>
      </c>
      <c r="R112" s="213">
        <f>Q112*H112</f>
        <v>0</v>
      </c>
      <c r="S112" s="213">
        <v>0</v>
      </c>
      <c r="T112" s="214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215" t="s">
        <v>486</v>
      </c>
      <c r="AT112" s="215" t="s">
        <v>132</v>
      </c>
      <c r="AU112" s="215" t="s">
        <v>80</v>
      </c>
      <c r="AY112" s="16" t="s">
        <v>119</v>
      </c>
      <c r="BE112" s="216">
        <f>IF(N112="základní",J112,0)</f>
        <v>0</v>
      </c>
      <c r="BF112" s="216">
        <f>IF(N112="snížená",J112,0)</f>
        <v>0</v>
      </c>
      <c r="BG112" s="216">
        <f>IF(N112="zákl. přenesená",J112,0)</f>
        <v>0</v>
      </c>
      <c r="BH112" s="216">
        <f>IF(N112="sníž. přenesená",J112,0)</f>
        <v>0</v>
      </c>
      <c r="BI112" s="216">
        <f>IF(N112="nulová",J112,0)</f>
        <v>0</v>
      </c>
      <c r="BJ112" s="16" t="s">
        <v>78</v>
      </c>
      <c r="BK112" s="216">
        <f>ROUND(I112*H112,2)</f>
        <v>0</v>
      </c>
      <c r="BL112" s="16" t="s">
        <v>486</v>
      </c>
      <c r="BM112" s="215" t="s">
        <v>518</v>
      </c>
    </row>
    <row r="113" s="2" customFormat="1">
      <c r="A113" s="37"/>
      <c r="B113" s="38"/>
      <c r="C113" s="39"/>
      <c r="D113" s="217" t="s">
        <v>129</v>
      </c>
      <c r="E113" s="39"/>
      <c r="F113" s="218" t="s">
        <v>517</v>
      </c>
      <c r="G113" s="39"/>
      <c r="H113" s="39"/>
      <c r="I113" s="219"/>
      <c r="J113" s="39"/>
      <c r="K113" s="39"/>
      <c r="L113" s="43"/>
      <c r="M113" s="220"/>
      <c r="N113" s="221"/>
      <c r="O113" s="83"/>
      <c r="P113" s="83"/>
      <c r="Q113" s="83"/>
      <c r="R113" s="83"/>
      <c r="S113" s="83"/>
      <c r="T113" s="84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16" t="s">
        <v>129</v>
      </c>
      <c r="AU113" s="16" t="s">
        <v>80</v>
      </c>
    </row>
    <row r="114" s="2" customFormat="1">
      <c r="A114" s="37"/>
      <c r="B114" s="38"/>
      <c r="C114" s="39"/>
      <c r="D114" s="217" t="s">
        <v>130</v>
      </c>
      <c r="E114" s="39"/>
      <c r="F114" s="222" t="s">
        <v>519</v>
      </c>
      <c r="G114" s="39"/>
      <c r="H114" s="39"/>
      <c r="I114" s="219"/>
      <c r="J114" s="39"/>
      <c r="K114" s="39"/>
      <c r="L114" s="43"/>
      <c r="M114" s="220"/>
      <c r="N114" s="221"/>
      <c r="O114" s="83"/>
      <c r="P114" s="83"/>
      <c r="Q114" s="83"/>
      <c r="R114" s="83"/>
      <c r="S114" s="83"/>
      <c r="T114" s="84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T114" s="16" t="s">
        <v>130</v>
      </c>
      <c r="AU114" s="16" t="s">
        <v>80</v>
      </c>
    </row>
    <row r="115" s="2" customFormat="1" ht="16.5" customHeight="1">
      <c r="A115" s="37"/>
      <c r="B115" s="38"/>
      <c r="C115" s="223" t="s">
        <v>169</v>
      </c>
      <c r="D115" s="223" t="s">
        <v>132</v>
      </c>
      <c r="E115" s="224" t="s">
        <v>520</v>
      </c>
      <c r="F115" s="225" t="s">
        <v>521</v>
      </c>
      <c r="G115" s="226" t="s">
        <v>470</v>
      </c>
      <c r="H115" s="227">
        <v>64</v>
      </c>
      <c r="I115" s="228"/>
      <c r="J115" s="229">
        <f>ROUND(I115*H115,2)</f>
        <v>0</v>
      </c>
      <c r="K115" s="225" t="s">
        <v>19</v>
      </c>
      <c r="L115" s="43"/>
      <c r="M115" s="230" t="s">
        <v>19</v>
      </c>
      <c r="N115" s="231" t="s">
        <v>41</v>
      </c>
      <c r="O115" s="83"/>
      <c r="P115" s="213">
        <f>O115*H115</f>
        <v>0</v>
      </c>
      <c r="Q115" s="213">
        <v>0</v>
      </c>
      <c r="R115" s="213">
        <f>Q115*H115</f>
        <v>0</v>
      </c>
      <c r="S115" s="213">
        <v>0</v>
      </c>
      <c r="T115" s="214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215" t="s">
        <v>486</v>
      </c>
      <c r="AT115" s="215" t="s">
        <v>132</v>
      </c>
      <c r="AU115" s="215" t="s">
        <v>80</v>
      </c>
      <c r="AY115" s="16" t="s">
        <v>119</v>
      </c>
      <c r="BE115" s="216">
        <f>IF(N115="základní",J115,0)</f>
        <v>0</v>
      </c>
      <c r="BF115" s="216">
        <f>IF(N115="snížená",J115,0)</f>
        <v>0</v>
      </c>
      <c r="BG115" s="216">
        <f>IF(N115="zákl. přenesená",J115,0)</f>
        <v>0</v>
      </c>
      <c r="BH115" s="216">
        <f>IF(N115="sníž. přenesená",J115,0)</f>
        <v>0</v>
      </c>
      <c r="BI115" s="216">
        <f>IF(N115="nulová",J115,0)</f>
        <v>0</v>
      </c>
      <c r="BJ115" s="16" t="s">
        <v>78</v>
      </c>
      <c r="BK115" s="216">
        <f>ROUND(I115*H115,2)</f>
        <v>0</v>
      </c>
      <c r="BL115" s="16" t="s">
        <v>486</v>
      </c>
      <c r="BM115" s="215" t="s">
        <v>522</v>
      </c>
    </row>
    <row r="116" s="2" customFormat="1">
      <c r="A116" s="37"/>
      <c r="B116" s="38"/>
      <c r="C116" s="39"/>
      <c r="D116" s="217" t="s">
        <v>129</v>
      </c>
      <c r="E116" s="39"/>
      <c r="F116" s="218" t="s">
        <v>521</v>
      </c>
      <c r="G116" s="39"/>
      <c r="H116" s="39"/>
      <c r="I116" s="219"/>
      <c r="J116" s="39"/>
      <c r="K116" s="39"/>
      <c r="L116" s="43"/>
      <c r="M116" s="220"/>
      <c r="N116" s="221"/>
      <c r="O116" s="83"/>
      <c r="P116" s="83"/>
      <c r="Q116" s="83"/>
      <c r="R116" s="83"/>
      <c r="S116" s="83"/>
      <c r="T116" s="84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16" t="s">
        <v>129</v>
      </c>
      <c r="AU116" s="16" t="s">
        <v>80</v>
      </c>
    </row>
    <row r="117" s="2" customFormat="1">
      <c r="A117" s="37"/>
      <c r="B117" s="38"/>
      <c r="C117" s="39"/>
      <c r="D117" s="217" t="s">
        <v>130</v>
      </c>
      <c r="E117" s="39"/>
      <c r="F117" s="222" t="s">
        <v>523</v>
      </c>
      <c r="G117" s="39"/>
      <c r="H117" s="39"/>
      <c r="I117" s="219"/>
      <c r="J117" s="39"/>
      <c r="K117" s="39"/>
      <c r="L117" s="43"/>
      <c r="M117" s="220"/>
      <c r="N117" s="221"/>
      <c r="O117" s="83"/>
      <c r="P117" s="83"/>
      <c r="Q117" s="83"/>
      <c r="R117" s="83"/>
      <c r="S117" s="83"/>
      <c r="T117" s="84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16" t="s">
        <v>130</v>
      </c>
      <c r="AU117" s="16" t="s">
        <v>80</v>
      </c>
    </row>
    <row r="118" s="2" customFormat="1" ht="16.5" customHeight="1">
      <c r="A118" s="37"/>
      <c r="B118" s="38"/>
      <c r="C118" s="223" t="s">
        <v>175</v>
      </c>
      <c r="D118" s="223" t="s">
        <v>132</v>
      </c>
      <c r="E118" s="224" t="s">
        <v>524</v>
      </c>
      <c r="F118" s="225" t="s">
        <v>525</v>
      </c>
      <c r="G118" s="226" t="s">
        <v>125</v>
      </c>
      <c r="H118" s="227">
        <v>1</v>
      </c>
      <c r="I118" s="228"/>
      <c r="J118" s="229">
        <f>ROUND(I118*H118,2)</f>
        <v>0</v>
      </c>
      <c r="K118" s="225" t="s">
        <v>19</v>
      </c>
      <c r="L118" s="43"/>
      <c r="M118" s="230" t="s">
        <v>19</v>
      </c>
      <c r="N118" s="231" t="s">
        <v>41</v>
      </c>
      <c r="O118" s="83"/>
      <c r="P118" s="213">
        <f>O118*H118</f>
        <v>0</v>
      </c>
      <c r="Q118" s="213">
        <v>0</v>
      </c>
      <c r="R118" s="213">
        <f>Q118*H118</f>
        <v>0</v>
      </c>
      <c r="S118" s="213">
        <v>0</v>
      </c>
      <c r="T118" s="214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215" t="s">
        <v>486</v>
      </c>
      <c r="AT118" s="215" t="s">
        <v>132</v>
      </c>
      <c r="AU118" s="215" t="s">
        <v>80</v>
      </c>
      <c r="AY118" s="16" t="s">
        <v>119</v>
      </c>
      <c r="BE118" s="216">
        <f>IF(N118="základní",J118,0)</f>
        <v>0</v>
      </c>
      <c r="BF118" s="216">
        <f>IF(N118="snížená",J118,0)</f>
        <v>0</v>
      </c>
      <c r="BG118" s="216">
        <f>IF(N118="zákl. přenesená",J118,0)</f>
        <v>0</v>
      </c>
      <c r="BH118" s="216">
        <f>IF(N118="sníž. přenesená",J118,0)</f>
        <v>0</v>
      </c>
      <c r="BI118" s="216">
        <f>IF(N118="nulová",J118,0)</f>
        <v>0</v>
      </c>
      <c r="BJ118" s="16" t="s">
        <v>78</v>
      </c>
      <c r="BK118" s="216">
        <f>ROUND(I118*H118,2)</f>
        <v>0</v>
      </c>
      <c r="BL118" s="16" t="s">
        <v>486</v>
      </c>
      <c r="BM118" s="215" t="s">
        <v>526</v>
      </c>
    </row>
    <row r="119" s="2" customFormat="1">
      <c r="A119" s="37"/>
      <c r="B119" s="38"/>
      <c r="C119" s="39"/>
      <c r="D119" s="217" t="s">
        <v>129</v>
      </c>
      <c r="E119" s="39"/>
      <c r="F119" s="218" t="s">
        <v>525</v>
      </c>
      <c r="G119" s="39"/>
      <c r="H119" s="39"/>
      <c r="I119" s="219"/>
      <c r="J119" s="39"/>
      <c r="K119" s="39"/>
      <c r="L119" s="43"/>
      <c r="M119" s="220"/>
      <c r="N119" s="221"/>
      <c r="O119" s="83"/>
      <c r="P119" s="83"/>
      <c r="Q119" s="83"/>
      <c r="R119" s="83"/>
      <c r="S119" s="83"/>
      <c r="T119" s="84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6" t="s">
        <v>129</v>
      </c>
      <c r="AU119" s="16" t="s">
        <v>80</v>
      </c>
    </row>
    <row r="120" s="2" customFormat="1" ht="16.5" customHeight="1">
      <c r="A120" s="37"/>
      <c r="B120" s="38"/>
      <c r="C120" s="223" t="s">
        <v>179</v>
      </c>
      <c r="D120" s="223" t="s">
        <v>132</v>
      </c>
      <c r="E120" s="224" t="s">
        <v>527</v>
      </c>
      <c r="F120" s="225" t="s">
        <v>528</v>
      </c>
      <c r="G120" s="226" t="s">
        <v>125</v>
      </c>
      <c r="H120" s="227">
        <v>1</v>
      </c>
      <c r="I120" s="228"/>
      <c r="J120" s="229">
        <f>ROUND(I120*H120,2)</f>
        <v>0</v>
      </c>
      <c r="K120" s="225" t="s">
        <v>19</v>
      </c>
      <c r="L120" s="43"/>
      <c r="M120" s="230" t="s">
        <v>19</v>
      </c>
      <c r="N120" s="231" t="s">
        <v>41</v>
      </c>
      <c r="O120" s="83"/>
      <c r="P120" s="213">
        <f>O120*H120</f>
        <v>0</v>
      </c>
      <c r="Q120" s="213">
        <v>0</v>
      </c>
      <c r="R120" s="213">
        <f>Q120*H120</f>
        <v>0</v>
      </c>
      <c r="S120" s="213">
        <v>0</v>
      </c>
      <c r="T120" s="214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215" t="s">
        <v>486</v>
      </c>
      <c r="AT120" s="215" t="s">
        <v>132</v>
      </c>
      <c r="AU120" s="215" t="s">
        <v>80</v>
      </c>
      <c r="AY120" s="16" t="s">
        <v>119</v>
      </c>
      <c r="BE120" s="216">
        <f>IF(N120="základní",J120,0)</f>
        <v>0</v>
      </c>
      <c r="BF120" s="216">
        <f>IF(N120="snížená",J120,0)</f>
        <v>0</v>
      </c>
      <c r="BG120" s="216">
        <f>IF(N120="zákl. přenesená",J120,0)</f>
        <v>0</v>
      </c>
      <c r="BH120" s="216">
        <f>IF(N120="sníž. přenesená",J120,0)</f>
        <v>0</v>
      </c>
      <c r="BI120" s="216">
        <f>IF(N120="nulová",J120,0)</f>
        <v>0</v>
      </c>
      <c r="BJ120" s="16" t="s">
        <v>78</v>
      </c>
      <c r="BK120" s="216">
        <f>ROUND(I120*H120,2)</f>
        <v>0</v>
      </c>
      <c r="BL120" s="16" t="s">
        <v>486</v>
      </c>
      <c r="BM120" s="215" t="s">
        <v>529</v>
      </c>
    </row>
    <row r="121" s="2" customFormat="1">
      <c r="A121" s="37"/>
      <c r="B121" s="38"/>
      <c r="C121" s="39"/>
      <c r="D121" s="217" t="s">
        <v>129</v>
      </c>
      <c r="E121" s="39"/>
      <c r="F121" s="218" t="s">
        <v>528</v>
      </c>
      <c r="G121" s="39"/>
      <c r="H121" s="39"/>
      <c r="I121" s="219"/>
      <c r="J121" s="39"/>
      <c r="K121" s="39"/>
      <c r="L121" s="43"/>
      <c r="M121" s="220"/>
      <c r="N121" s="221"/>
      <c r="O121" s="83"/>
      <c r="P121" s="83"/>
      <c r="Q121" s="83"/>
      <c r="R121" s="83"/>
      <c r="S121" s="83"/>
      <c r="T121" s="84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129</v>
      </c>
      <c r="AU121" s="16" t="s">
        <v>80</v>
      </c>
    </row>
    <row r="122" s="2" customFormat="1" ht="16.5" customHeight="1">
      <c r="A122" s="37"/>
      <c r="B122" s="38"/>
      <c r="C122" s="223" t="s">
        <v>8</v>
      </c>
      <c r="D122" s="223" t="s">
        <v>132</v>
      </c>
      <c r="E122" s="224" t="s">
        <v>530</v>
      </c>
      <c r="F122" s="225" t="s">
        <v>531</v>
      </c>
      <c r="G122" s="226" t="s">
        <v>125</v>
      </c>
      <c r="H122" s="227">
        <v>1</v>
      </c>
      <c r="I122" s="228"/>
      <c r="J122" s="229">
        <f>ROUND(I122*H122,2)</f>
        <v>0</v>
      </c>
      <c r="K122" s="225" t="s">
        <v>19</v>
      </c>
      <c r="L122" s="43"/>
      <c r="M122" s="230" t="s">
        <v>19</v>
      </c>
      <c r="N122" s="231" t="s">
        <v>41</v>
      </c>
      <c r="O122" s="83"/>
      <c r="P122" s="213">
        <f>O122*H122</f>
        <v>0</v>
      </c>
      <c r="Q122" s="213">
        <v>0</v>
      </c>
      <c r="R122" s="213">
        <f>Q122*H122</f>
        <v>0</v>
      </c>
      <c r="S122" s="213">
        <v>0</v>
      </c>
      <c r="T122" s="214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15" t="s">
        <v>486</v>
      </c>
      <c r="AT122" s="215" t="s">
        <v>132</v>
      </c>
      <c r="AU122" s="215" t="s">
        <v>80</v>
      </c>
      <c r="AY122" s="16" t="s">
        <v>119</v>
      </c>
      <c r="BE122" s="216">
        <f>IF(N122="základní",J122,0)</f>
        <v>0</v>
      </c>
      <c r="BF122" s="216">
        <f>IF(N122="snížená",J122,0)</f>
        <v>0</v>
      </c>
      <c r="BG122" s="216">
        <f>IF(N122="zákl. přenesená",J122,0)</f>
        <v>0</v>
      </c>
      <c r="BH122" s="216">
        <f>IF(N122="sníž. přenesená",J122,0)</f>
        <v>0</v>
      </c>
      <c r="BI122" s="216">
        <f>IF(N122="nulová",J122,0)</f>
        <v>0</v>
      </c>
      <c r="BJ122" s="16" t="s">
        <v>78</v>
      </c>
      <c r="BK122" s="216">
        <f>ROUND(I122*H122,2)</f>
        <v>0</v>
      </c>
      <c r="BL122" s="16" t="s">
        <v>486</v>
      </c>
      <c r="BM122" s="215" t="s">
        <v>532</v>
      </c>
    </row>
    <row r="123" s="2" customFormat="1">
      <c r="A123" s="37"/>
      <c r="B123" s="38"/>
      <c r="C123" s="39"/>
      <c r="D123" s="217" t="s">
        <v>129</v>
      </c>
      <c r="E123" s="39"/>
      <c r="F123" s="218" t="s">
        <v>531</v>
      </c>
      <c r="G123" s="39"/>
      <c r="H123" s="39"/>
      <c r="I123" s="219"/>
      <c r="J123" s="39"/>
      <c r="K123" s="39"/>
      <c r="L123" s="43"/>
      <c r="M123" s="220"/>
      <c r="N123" s="221"/>
      <c r="O123" s="83"/>
      <c r="P123" s="83"/>
      <c r="Q123" s="83"/>
      <c r="R123" s="83"/>
      <c r="S123" s="83"/>
      <c r="T123" s="84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129</v>
      </c>
      <c r="AU123" s="16" t="s">
        <v>80</v>
      </c>
    </row>
    <row r="124" s="12" customFormat="1" ht="22.8" customHeight="1">
      <c r="A124" s="12"/>
      <c r="B124" s="187"/>
      <c r="C124" s="188"/>
      <c r="D124" s="189" t="s">
        <v>69</v>
      </c>
      <c r="E124" s="201" t="s">
        <v>533</v>
      </c>
      <c r="F124" s="201" t="s">
        <v>534</v>
      </c>
      <c r="G124" s="188"/>
      <c r="H124" s="188"/>
      <c r="I124" s="191"/>
      <c r="J124" s="202">
        <f>BK124</f>
        <v>0</v>
      </c>
      <c r="K124" s="188"/>
      <c r="L124" s="193"/>
      <c r="M124" s="194"/>
      <c r="N124" s="195"/>
      <c r="O124" s="195"/>
      <c r="P124" s="196">
        <f>SUM(P125:P127)</f>
        <v>0</v>
      </c>
      <c r="Q124" s="195"/>
      <c r="R124" s="196">
        <f>SUM(R125:R127)</f>
        <v>0</v>
      </c>
      <c r="S124" s="195"/>
      <c r="T124" s="197">
        <f>SUM(T125:T127)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98" t="s">
        <v>146</v>
      </c>
      <c r="AT124" s="199" t="s">
        <v>69</v>
      </c>
      <c r="AU124" s="199" t="s">
        <v>78</v>
      </c>
      <c r="AY124" s="198" t="s">
        <v>119</v>
      </c>
      <c r="BK124" s="200">
        <f>SUM(BK125:BK127)</f>
        <v>0</v>
      </c>
    </row>
    <row r="125" s="2" customFormat="1" ht="16.5" customHeight="1">
      <c r="A125" s="37"/>
      <c r="B125" s="38"/>
      <c r="C125" s="223" t="s">
        <v>187</v>
      </c>
      <c r="D125" s="223" t="s">
        <v>132</v>
      </c>
      <c r="E125" s="224" t="s">
        <v>535</v>
      </c>
      <c r="F125" s="225" t="s">
        <v>536</v>
      </c>
      <c r="G125" s="226" t="s">
        <v>125</v>
      </c>
      <c r="H125" s="227">
        <v>1</v>
      </c>
      <c r="I125" s="228"/>
      <c r="J125" s="229">
        <f>ROUND(I125*H125,2)</f>
        <v>0</v>
      </c>
      <c r="K125" s="225" t="s">
        <v>19</v>
      </c>
      <c r="L125" s="43"/>
      <c r="M125" s="230" t="s">
        <v>19</v>
      </c>
      <c r="N125" s="231" t="s">
        <v>41</v>
      </c>
      <c r="O125" s="83"/>
      <c r="P125" s="213">
        <f>O125*H125</f>
        <v>0</v>
      </c>
      <c r="Q125" s="213">
        <v>0</v>
      </c>
      <c r="R125" s="213">
        <f>Q125*H125</f>
        <v>0</v>
      </c>
      <c r="S125" s="213">
        <v>0</v>
      </c>
      <c r="T125" s="214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15" t="s">
        <v>486</v>
      </c>
      <c r="AT125" s="215" t="s">
        <v>132</v>
      </c>
      <c r="AU125" s="215" t="s">
        <v>80</v>
      </c>
      <c r="AY125" s="16" t="s">
        <v>119</v>
      </c>
      <c r="BE125" s="216">
        <f>IF(N125="základní",J125,0)</f>
        <v>0</v>
      </c>
      <c r="BF125" s="216">
        <f>IF(N125="snížená",J125,0)</f>
        <v>0</v>
      </c>
      <c r="BG125" s="216">
        <f>IF(N125="zákl. přenesená",J125,0)</f>
        <v>0</v>
      </c>
      <c r="BH125" s="216">
        <f>IF(N125="sníž. přenesená",J125,0)</f>
        <v>0</v>
      </c>
      <c r="BI125" s="216">
        <f>IF(N125="nulová",J125,0)</f>
        <v>0</v>
      </c>
      <c r="BJ125" s="16" t="s">
        <v>78</v>
      </c>
      <c r="BK125" s="216">
        <f>ROUND(I125*H125,2)</f>
        <v>0</v>
      </c>
      <c r="BL125" s="16" t="s">
        <v>486</v>
      </c>
      <c r="BM125" s="215" t="s">
        <v>537</v>
      </c>
    </row>
    <row r="126" s="2" customFormat="1">
      <c r="A126" s="37"/>
      <c r="B126" s="38"/>
      <c r="C126" s="39"/>
      <c r="D126" s="217" t="s">
        <v>129</v>
      </c>
      <c r="E126" s="39"/>
      <c r="F126" s="218" t="s">
        <v>536</v>
      </c>
      <c r="G126" s="39"/>
      <c r="H126" s="39"/>
      <c r="I126" s="219"/>
      <c r="J126" s="39"/>
      <c r="K126" s="39"/>
      <c r="L126" s="43"/>
      <c r="M126" s="220"/>
      <c r="N126" s="221"/>
      <c r="O126" s="83"/>
      <c r="P126" s="83"/>
      <c r="Q126" s="83"/>
      <c r="R126" s="83"/>
      <c r="S126" s="83"/>
      <c r="T126" s="84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129</v>
      </c>
      <c r="AU126" s="16" t="s">
        <v>80</v>
      </c>
    </row>
    <row r="127" s="2" customFormat="1">
      <c r="A127" s="37"/>
      <c r="B127" s="38"/>
      <c r="C127" s="39"/>
      <c r="D127" s="217" t="s">
        <v>130</v>
      </c>
      <c r="E127" s="39"/>
      <c r="F127" s="222" t="s">
        <v>538</v>
      </c>
      <c r="G127" s="39"/>
      <c r="H127" s="39"/>
      <c r="I127" s="219"/>
      <c r="J127" s="39"/>
      <c r="K127" s="39"/>
      <c r="L127" s="43"/>
      <c r="M127" s="220"/>
      <c r="N127" s="221"/>
      <c r="O127" s="83"/>
      <c r="P127" s="83"/>
      <c r="Q127" s="83"/>
      <c r="R127" s="83"/>
      <c r="S127" s="83"/>
      <c r="T127" s="84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130</v>
      </c>
      <c r="AU127" s="16" t="s">
        <v>80</v>
      </c>
    </row>
    <row r="128" s="12" customFormat="1" ht="22.8" customHeight="1">
      <c r="A128" s="12"/>
      <c r="B128" s="187"/>
      <c r="C128" s="188"/>
      <c r="D128" s="189" t="s">
        <v>69</v>
      </c>
      <c r="E128" s="201" t="s">
        <v>539</v>
      </c>
      <c r="F128" s="201" t="s">
        <v>540</v>
      </c>
      <c r="G128" s="188"/>
      <c r="H128" s="188"/>
      <c r="I128" s="191"/>
      <c r="J128" s="202">
        <f>BK128</f>
        <v>0</v>
      </c>
      <c r="K128" s="188"/>
      <c r="L128" s="193"/>
      <c r="M128" s="194"/>
      <c r="N128" s="195"/>
      <c r="O128" s="195"/>
      <c r="P128" s="196">
        <f>SUM(P129:P130)</f>
        <v>0</v>
      </c>
      <c r="Q128" s="195"/>
      <c r="R128" s="196">
        <f>SUM(R129:R130)</f>
        <v>0</v>
      </c>
      <c r="S128" s="195"/>
      <c r="T128" s="197">
        <f>SUM(T129:T130)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98" t="s">
        <v>146</v>
      </c>
      <c r="AT128" s="199" t="s">
        <v>69</v>
      </c>
      <c r="AU128" s="199" t="s">
        <v>78</v>
      </c>
      <c r="AY128" s="198" t="s">
        <v>119</v>
      </c>
      <c r="BK128" s="200">
        <f>SUM(BK129:BK130)</f>
        <v>0</v>
      </c>
    </row>
    <row r="129" s="2" customFormat="1" ht="16.5" customHeight="1">
      <c r="A129" s="37"/>
      <c r="B129" s="38"/>
      <c r="C129" s="223" t="s">
        <v>192</v>
      </c>
      <c r="D129" s="223" t="s">
        <v>132</v>
      </c>
      <c r="E129" s="224" t="s">
        <v>541</v>
      </c>
      <c r="F129" s="225" t="s">
        <v>542</v>
      </c>
      <c r="G129" s="226" t="s">
        <v>125</v>
      </c>
      <c r="H129" s="227">
        <v>1</v>
      </c>
      <c r="I129" s="228"/>
      <c r="J129" s="229">
        <f>ROUND(I129*H129,2)</f>
        <v>0</v>
      </c>
      <c r="K129" s="225" t="s">
        <v>19</v>
      </c>
      <c r="L129" s="43"/>
      <c r="M129" s="230" t="s">
        <v>19</v>
      </c>
      <c r="N129" s="231" t="s">
        <v>41</v>
      </c>
      <c r="O129" s="83"/>
      <c r="P129" s="213">
        <f>O129*H129</f>
        <v>0</v>
      </c>
      <c r="Q129" s="213">
        <v>0</v>
      </c>
      <c r="R129" s="213">
        <f>Q129*H129</f>
        <v>0</v>
      </c>
      <c r="S129" s="213">
        <v>0</v>
      </c>
      <c r="T129" s="214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15" t="s">
        <v>486</v>
      </c>
      <c r="AT129" s="215" t="s">
        <v>132</v>
      </c>
      <c r="AU129" s="215" t="s">
        <v>80</v>
      </c>
      <c r="AY129" s="16" t="s">
        <v>119</v>
      </c>
      <c r="BE129" s="216">
        <f>IF(N129="základní",J129,0)</f>
        <v>0</v>
      </c>
      <c r="BF129" s="216">
        <f>IF(N129="snížená",J129,0)</f>
        <v>0</v>
      </c>
      <c r="BG129" s="216">
        <f>IF(N129="zákl. přenesená",J129,0)</f>
        <v>0</v>
      </c>
      <c r="BH129" s="216">
        <f>IF(N129="sníž. přenesená",J129,0)</f>
        <v>0</v>
      </c>
      <c r="BI129" s="216">
        <f>IF(N129="nulová",J129,0)</f>
        <v>0</v>
      </c>
      <c r="BJ129" s="16" t="s">
        <v>78</v>
      </c>
      <c r="BK129" s="216">
        <f>ROUND(I129*H129,2)</f>
        <v>0</v>
      </c>
      <c r="BL129" s="16" t="s">
        <v>486</v>
      </c>
      <c r="BM129" s="215" t="s">
        <v>543</v>
      </c>
    </row>
    <row r="130" s="2" customFormat="1">
      <c r="A130" s="37"/>
      <c r="B130" s="38"/>
      <c r="C130" s="39"/>
      <c r="D130" s="217" t="s">
        <v>129</v>
      </c>
      <c r="E130" s="39"/>
      <c r="F130" s="218" t="s">
        <v>542</v>
      </c>
      <c r="G130" s="39"/>
      <c r="H130" s="39"/>
      <c r="I130" s="219"/>
      <c r="J130" s="39"/>
      <c r="K130" s="39"/>
      <c r="L130" s="43"/>
      <c r="M130" s="220"/>
      <c r="N130" s="221"/>
      <c r="O130" s="83"/>
      <c r="P130" s="83"/>
      <c r="Q130" s="83"/>
      <c r="R130" s="83"/>
      <c r="S130" s="83"/>
      <c r="T130" s="84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129</v>
      </c>
      <c r="AU130" s="16" t="s">
        <v>80</v>
      </c>
    </row>
    <row r="131" s="12" customFormat="1" ht="22.8" customHeight="1">
      <c r="A131" s="12"/>
      <c r="B131" s="187"/>
      <c r="C131" s="188"/>
      <c r="D131" s="189" t="s">
        <v>69</v>
      </c>
      <c r="E131" s="201" t="s">
        <v>544</v>
      </c>
      <c r="F131" s="201" t="s">
        <v>545</v>
      </c>
      <c r="G131" s="188"/>
      <c r="H131" s="188"/>
      <c r="I131" s="191"/>
      <c r="J131" s="202">
        <f>BK131</f>
        <v>0</v>
      </c>
      <c r="K131" s="188"/>
      <c r="L131" s="193"/>
      <c r="M131" s="194"/>
      <c r="N131" s="195"/>
      <c r="O131" s="195"/>
      <c r="P131" s="196">
        <f>SUM(P132:P136)</f>
        <v>0</v>
      </c>
      <c r="Q131" s="195"/>
      <c r="R131" s="196">
        <f>SUM(R132:R136)</f>
        <v>0</v>
      </c>
      <c r="S131" s="195"/>
      <c r="T131" s="197">
        <f>SUM(T132:T136)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98" t="s">
        <v>146</v>
      </c>
      <c r="AT131" s="199" t="s">
        <v>69</v>
      </c>
      <c r="AU131" s="199" t="s">
        <v>78</v>
      </c>
      <c r="AY131" s="198" t="s">
        <v>119</v>
      </c>
      <c r="BK131" s="200">
        <f>SUM(BK132:BK136)</f>
        <v>0</v>
      </c>
    </row>
    <row r="132" s="2" customFormat="1" ht="16.5" customHeight="1">
      <c r="A132" s="37"/>
      <c r="B132" s="38"/>
      <c r="C132" s="223" t="s">
        <v>198</v>
      </c>
      <c r="D132" s="223" t="s">
        <v>132</v>
      </c>
      <c r="E132" s="224" t="s">
        <v>546</v>
      </c>
      <c r="F132" s="225" t="s">
        <v>547</v>
      </c>
      <c r="G132" s="226" t="s">
        <v>470</v>
      </c>
      <c r="H132" s="227">
        <v>24</v>
      </c>
      <c r="I132" s="228"/>
      <c r="J132" s="229">
        <f>ROUND(I132*H132,2)</f>
        <v>0</v>
      </c>
      <c r="K132" s="225" t="s">
        <v>19</v>
      </c>
      <c r="L132" s="43"/>
      <c r="M132" s="230" t="s">
        <v>19</v>
      </c>
      <c r="N132" s="231" t="s">
        <v>41</v>
      </c>
      <c r="O132" s="83"/>
      <c r="P132" s="213">
        <f>O132*H132</f>
        <v>0</v>
      </c>
      <c r="Q132" s="213">
        <v>0</v>
      </c>
      <c r="R132" s="213">
        <f>Q132*H132</f>
        <v>0</v>
      </c>
      <c r="S132" s="213">
        <v>0</v>
      </c>
      <c r="T132" s="214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15" t="s">
        <v>486</v>
      </c>
      <c r="AT132" s="215" t="s">
        <v>132</v>
      </c>
      <c r="AU132" s="215" t="s">
        <v>80</v>
      </c>
      <c r="AY132" s="16" t="s">
        <v>119</v>
      </c>
      <c r="BE132" s="216">
        <f>IF(N132="základní",J132,0)</f>
        <v>0</v>
      </c>
      <c r="BF132" s="216">
        <f>IF(N132="snížená",J132,0)</f>
        <v>0</v>
      </c>
      <c r="BG132" s="216">
        <f>IF(N132="zákl. přenesená",J132,0)</f>
        <v>0</v>
      </c>
      <c r="BH132" s="216">
        <f>IF(N132="sníž. přenesená",J132,0)</f>
        <v>0</v>
      </c>
      <c r="BI132" s="216">
        <f>IF(N132="nulová",J132,0)</f>
        <v>0</v>
      </c>
      <c r="BJ132" s="16" t="s">
        <v>78</v>
      </c>
      <c r="BK132" s="216">
        <f>ROUND(I132*H132,2)</f>
        <v>0</v>
      </c>
      <c r="BL132" s="16" t="s">
        <v>486</v>
      </c>
      <c r="BM132" s="215" t="s">
        <v>548</v>
      </c>
    </row>
    <row r="133" s="2" customFormat="1">
      <c r="A133" s="37"/>
      <c r="B133" s="38"/>
      <c r="C133" s="39"/>
      <c r="D133" s="217" t="s">
        <v>129</v>
      </c>
      <c r="E133" s="39"/>
      <c r="F133" s="218" t="s">
        <v>547</v>
      </c>
      <c r="G133" s="39"/>
      <c r="H133" s="39"/>
      <c r="I133" s="219"/>
      <c r="J133" s="39"/>
      <c r="K133" s="39"/>
      <c r="L133" s="43"/>
      <c r="M133" s="220"/>
      <c r="N133" s="221"/>
      <c r="O133" s="83"/>
      <c r="P133" s="83"/>
      <c r="Q133" s="83"/>
      <c r="R133" s="83"/>
      <c r="S133" s="83"/>
      <c r="T133" s="84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129</v>
      </c>
      <c r="AU133" s="16" t="s">
        <v>80</v>
      </c>
    </row>
    <row r="134" s="2" customFormat="1">
      <c r="A134" s="37"/>
      <c r="B134" s="38"/>
      <c r="C134" s="39"/>
      <c r="D134" s="217" t="s">
        <v>130</v>
      </c>
      <c r="E134" s="39"/>
      <c r="F134" s="222" t="s">
        <v>549</v>
      </c>
      <c r="G134" s="39"/>
      <c r="H134" s="39"/>
      <c r="I134" s="219"/>
      <c r="J134" s="39"/>
      <c r="K134" s="39"/>
      <c r="L134" s="43"/>
      <c r="M134" s="220"/>
      <c r="N134" s="221"/>
      <c r="O134" s="83"/>
      <c r="P134" s="83"/>
      <c r="Q134" s="83"/>
      <c r="R134" s="83"/>
      <c r="S134" s="83"/>
      <c r="T134" s="84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130</v>
      </c>
      <c r="AU134" s="16" t="s">
        <v>80</v>
      </c>
    </row>
    <row r="135" s="2" customFormat="1" ht="16.5" customHeight="1">
      <c r="A135" s="37"/>
      <c r="B135" s="38"/>
      <c r="C135" s="223" t="s">
        <v>202</v>
      </c>
      <c r="D135" s="223" t="s">
        <v>132</v>
      </c>
      <c r="E135" s="224" t="s">
        <v>550</v>
      </c>
      <c r="F135" s="225" t="s">
        <v>551</v>
      </c>
      <c r="G135" s="226" t="s">
        <v>470</v>
      </c>
      <c r="H135" s="227">
        <v>12</v>
      </c>
      <c r="I135" s="228"/>
      <c r="J135" s="229">
        <f>ROUND(I135*H135,2)</f>
        <v>0</v>
      </c>
      <c r="K135" s="225" t="s">
        <v>19</v>
      </c>
      <c r="L135" s="43"/>
      <c r="M135" s="230" t="s">
        <v>19</v>
      </c>
      <c r="N135" s="231" t="s">
        <v>41</v>
      </c>
      <c r="O135" s="83"/>
      <c r="P135" s="213">
        <f>O135*H135</f>
        <v>0</v>
      </c>
      <c r="Q135" s="213">
        <v>0</v>
      </c>
      <c r="R135" s="213">
        <f>Q135*H135</f>
        <v>0</v>
      </c>
      <c r="S135" s="213">
        <v>0</v>
      </c>
      <c r="T135" s="214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15" t="s">
        <v>486</v>
      </c>
      <c r="AT135" s="215" t="s">
        <v>132</v>
      </c>
      <c r="AU135" s="215" t="s">
        <v>80</v>
      </c>
      <c r="AY135" s="16" t="s">
        <v>119</v>
      </c>
      <c r="BE135" s="216">
        <f>IF(N135="základní",J135,0)</f>
        <v>0</v>
      </c>
      <c r="BF135" s="216">
        <f>IF(N135="snížená",J135,0)</f>
        <v>0</v>
      </c>
      <c r="BG135" s="216">
        <f>IF(N135="zákl. přenesená",J135,0)</f>
        <v>0</v>
      </c>
      <c r="BH135" s="216">
        <f>IF(N135="sníž. přenesená",J135,0)</f>
        <v>0</v>
      </c>
      <c r="BI135" s="216">
        <f>IF(N135="nulová",J135,0)</f>
        <v>0</v>
      </c>
      <c r="BJ135" s="16" t="s">
        <v>78</v>
      </c>
      <c r="BK135" s="216">
        <f>ROUND(I135*H135,2)</f>
        <v>0</v>
      </c>
      <c r="BL135" s="16" t="s">
        <v>486</v>
      </c>
      <c r="BM135" s="215" t="s">
        <v>552</v>
      </c>
    </row>
    <row r="136" s="2" customFormat="1">
      <c r="A136" s="37"/>
      <c r="B136" s="38"/>
      <c r="C136" s="39"/>
      <c r="D136" s="217" t="s">
        <v>129</v>
      </c>
      <c r="E136" s="39"/>
      <c r="F136" s="218" t="s">
        <v>551</v>
      </c>
      <c r="G136" s="39"/>
      <c r="H136" s="39"/>
      <c r="I136" s="219"/>
      <c r="J136" s="39"/>
      <c r="K136" s="39"/>
      <c r="L136" s="43"/>
      <c r="M136" s="232"/>
      <c r="N136" s="233"/>
      <c r="O136" s="234"/>
      <c r="P136" s="234"/>
      <c r="Q136" s="234"/>
      <c r="R136" s="234"/>
      <c r="S136" s="234"/>
      <c r="T136" s="235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129</v>
      </c>
      <c r="AU136" s="16" t="s">
        <v>80</v>
      </c>
    </row>
    <row r="137" s="2" customFormat="1" ht="6.96" customHeight="1">
      <c r="A137" s="37"/>
      <c r="B137" s="58"/>
      <c r="C137" s="59"/>
      <c r="D137" s="59"/>
      <c r="E137" s="59"/>
      <c r="F137" s="59"/>
      <c r="G137" s="59"/>
      <c r="H137" s="59"/>
      <c r="I137" s="59"/>
      <c r="J137" s="59"/>
      <c r="K137" s="59"/>
      <c r="L137" s="43"/>
      <c r="M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</row>
  </sheetData>
  <sheetProtection sheet="1" autoFilter="0" formatColumns="0" formatRows="0" objects="1" scenarios="1" spinCount="100000" saltValue="wM+FCxiCNPOL7Ypd5XzJ7roIEZotploywORuFqOnZ2TUQMjWxPIVZuha2eHQsobJ2UMzZniFQpoZtLmMWmgDZg==" hashValue="cszrRCggIHePLvhXSZ7xFvYXDkrS0x1VKlX3H16UNEQ5hgP3HJsooC9eCWwJfyx4rJHd3iGcG8UOMkKD0DPKFA==" algorithmName="SHA-512" password="CC35"/>
  <autoFilter ref="C85:K136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36" customWidth="1"/>
    <col min="2" max="2" width="1.667969" style="236" customWidth="1"/>
    <col min="3" max="4" width="5" style="236" customWidth="1"/>
    <col min="5" max="5" width="11.66016" style="236" customWidth="1"/>
    <col min="6" max="6" width="9.160156" style="236" customWidth="1"/>
    <col min="7" max="7" width="5" style="236" customWidth="1"/>
    <col min="8" max="8" width="77.83203" style="236" customWidth="1"/>
    <col min="9" max="10" width="20" style="236" customWidth="1"/>
    <col min="11" max="11" width="1.667969" style="236" customWidth="1"/>
  </cols>
  <sheetData>
    <row r="1" s="1" customFormat="1" ht="37.5" customHeight="1"/>
    <row r="2" s="1" customFormat="1" ht="7.5" customHeight="1">
      <c r="B2" s="237"/>
      <c r="C2" s="238"/>
      <c r="D2" s="238"/>
      <c r="E2" s="238"/>
      <c r="F2" s="238"/>
      <c r="G2" s="238"/>
      <c r="H2" s="238"/>
      <c r="I2" s="238"/>
      <c r="J2" s="238"/>
      <c r="K2" s="239"/>
    </row>
    <row r="3" s="13" customFormat="1" ht="45" customHeight="1">
      <c r="B3" s="240"/>
      <c r="C3" s="241" t="s">
        <v>553</v>
      </c>
      <c r="D3" s="241"/>
      <c r="E3" s="241"/>
      <c r="F3" s="241"/>
      <c r="G3" s="241"/>
      <c r="H3" s="241"/>
      <c r="I3" s="241"/>
      <c r="J3" s="241"/>
      <c r="K3" s="242"/>
    </row>
    <row r="4" s="1" customFormat="1" ht="25.5" customHeight="1">
      <c r="B4" s="243"/>
      <c r="C4" s="244" t="s">
        <v>554</v>
      </c>
      <c r="D4" s="244"/>
      <c r="E4" s="244"/>
      <c r="F4" s="244"/>
      <c r="G4" s="244"/>
      <c r="H4" s="244"/>
      <c r="I4" s="244"/>
      <c r="J4" s="244"/>
      <c r="K4" s="245"/>
    </row>
    <row r="5" s="1" customFormat="1" ht="5.25" customHeight="1">
      <c r="B5" s="243"/>
      <c r="C5" s="246"/>
      <c r="D5" s="246"/>
      <c r="E5" s="246"/>
      <c r="F5" s="246"/>
      <c r="G5" s="246"/>
      <c r="H5" s="246"/>
      <c r="I5" s="246"/>
      <c r="J5" s="246"/>
      <c r="K5" s="245"/>
    </row>
    <row r="6" s="1" customFormat="1" ht="15" customHeight="1">
      <c r="B6" s="243"/>
      <c r="C6" s="247" t="s">
        <v>555</v>
      </c>
      <c r="D6" s="247"/>
      <c r="E6" s="247"/>
      <c r="F6" s="247"/>
      <c r="G6" s="247"/>
      <c r="H6" s="247"/>
      <c r="I6" s="247"/>
      <c r="J6" s="247"/>
      <c r="K6" s="245"/>
    </row>
    <row r="7" s="1" customFormat="1" ht="15" customHeight="1">
      <c r="B7" s="248"/>
      <c r="C7" s="247" t="s">
        <v>556</v>
      </c>
      <c r="D7" s="247"/>
      <c r="E7" s="247"/>
      <c r="F7" s="247"/>
      <c r="G7" s="247"/>
      <c r="H7" s="247"/>
      <c r="I7" s="247"/>
      <c r="J7" s="247"/>
      <c r="K7" s="245"/>
    </row>
    <row r="8" s="1" customFormat="1" ht="12.75" customHeight="1">
      <c r="B8" s="248"/>
      <c r="C8" s="247"/>
      <c r="D8" s="247"/>
      <c r="E8" s="247"/>
      <c r="F8" s="247"/>
      <c r="G8" s="247"/>
      <c r="H8" s="247"/>
      <c r="I8" s="247"/>
      <c r="J8" s="247"/>
      <c r="K8" s="245"/>
    </row>
    <row r="9" s="1" customFormat="1" ht="15" customHeight="1">
      <c r="B9" s="248"/>
      <c r="C9" s="247" t="s">
        <v>557</v>
      </c>
      <c r="D9" s="247"/>
      <c r="E9" s="247"/>
      <c r="F9" s="247"/>
      <c r="G9" s="247"/>
      <c r="H9" s="247"/>
      <c r="I9" s="247"/>
      <c r="J9" s="247"/>
      <c r="K9" s="245"/>
    </row>
    <row r="10" s="1" customFormat="1" ht="15" customHeight="1">
      <c r="B10" s="248"/>
      <c r="C10" s="247"/>
      <c r="D10" s="247" t="s">
        <v>558</v>
      </c>
      <c r="E10" s="247"/>
      <c r="F10" s="247"/>
      <c r="G10" s="247"/>
      <c r="H10" s="247"/>
      <c r="I10" s="247"/>
      <c r="J10" s="247"/>
      <c r="K10" s="245"/>
    </row>
    <row r="11" s="1" customFormat="1" ht="15" customHeight="1">
      <c r="B11" s="248"/>
      <c r="C11" s="249"/>
      <c r="D11" s="247" t="s">
        <v>559</v>
      </c>
      <c r="E11" s="247"/>
      <c r="F11" s="247"/>
      <c r="G11" s="247"/>
      <c r="H11" s="247"/>
      <c r="I11" s="247"/>
      <c r="J11" s="247"/>
      <c r="K11" s="245"/>
    </row>
    <row r="12" s="1" customFormat="1" ht="15" customHeight="1">
      <c r="B12" s="248"/>
      <c r="C12" s="249"/>
      <c r="D12" s="247"/>
      <c r="E12" s="247"/>
      <c r="F12" s="247"/>
      <c r="G12" s="247"/>
      <c r="H12" s="247"/>
      <c r="I12" s="247"/>
      <c r="J12" s="247"/>
      <c r="K12" s="245"/>
    </row>
    <row r="13" s="1" customFormat="1" ht="15" customHeight="1">
      <c r="B13" s="248"/>
      <c r="C13" s="249"/>
      <c r="D13" s="250" t="s">
        <v>560</v>
      </c>
      <c r="E13" s="247"/>
      <c r="F13" s="247"/>
      <c r="G13" s="247"/>
      <c r="H13" s="247"/>
      <c r="I13" s="247"/>
      <c r="J13" s="247"/>
      <c r="K13" s="245"/>
    </row>
    <row r="14" s="1" customFormat="1" ht="12.75" customHeight="1">
      <c r="B14" s="248"/>
      <c r="C14" s="249"/>
      <c r="D14" s="249"/>
      <c r="E14" s="249"/>
      <c r="F14" s="249"/>
      <c r="G14" s="249"/>
      <c r="H14" s="249"/>
      <c r="I14" s="249"/>
      <c r="J14" s="249"/>
      <c r="K14" s="245"/>
    </row>
    <row r="15" s="1" customFormat="1" ht="15" customHeight="1">
      <c r="B15" s="248"/>
      <c r="C15" s="249"/>
      <c r="D15" s="247" t="s">
        <v>561</v>
      </c>
      <c r="E15" s="247"/>
      <c r="F15" s="247"/>
      <c r="G15" s="247"/>
      <c r="H15" s="247"/>
      <c r="I15" s="247"/>
      <c r="J15" s="247"/>
      <c r="K15" s="245"/>
    </row>
    <row r="16" s="1" customFormat="1" ht="15" customHeight="1">
      <c r="B16" s="248"/>
      <c r="C16" s="249"/>
      <c r="D16" s="247" t="s">
        <v>562</v>
      </c>
      <c r="E16" s="247"/>
      <c r="F16" s="247"/>
      <c r="G16" s="247"/>
      <c r="H16" s="247"/>
      <c r="I16" s="247"/>
      <c r="J16" s="247"/>
      <c r="K16" s="245"/>
    </row>
    <row r="17" s="1" customFormat="1" ht="15" customHeight="1">
      <c r="B17" s="248"/>
      <c r="C17" s="249"/>
      <c r="D17" s="247" t="s">
        <v>563</v>
      </c>
      <c r="E17" s="247"/>
      <c r="F17" s="247"/>
      <c r="G17" s="247"/>
      <c r="H17" s="247"/>
      <c r="I17" s="247"/>
      <c r="J17" s="247"/>
      <c r="K17" s="245"/>
    </row>
    <row r="18" s="1" customFormat="1" ht="15" customHeight="1">
      <c r="B18" s="248"/>
      <c r="C18" s="249"/>
      <c r="D18" s="249"/>
      <c r="E18" s="251" t="s">
        <v>564</v>
      </c>
      <c r="F18" s="247" t="s">
        <v>565</v>
      </c>
      <c r="G18" s="247"/>
      <c r="H18" s="247"/>
      <c r="I18" s="247"/>
      <c r="J18" s="247"/>
      <c r="K18" s="245"/>
    </row>
    <row r="19" s="1" customFormat="1" ht="15" customHeight="1">
      <c r="B19" s="248"/>
      <c r="C19" s="249"/>
      <c r="D19" s="249"/>
      <c r="E19" s="251" t="s">
        <v>77</v>
      </c>
      <c r="F19" s="247" t="s">
        <v>566</v>
      </c>
      <c r="G19" s="247"/>
      <c r="H19" s="247"/>
      <c r="I19" s="247"/>
      <c r="J19" s="247"/>
      <c r="K19" s="245"/>
    </row>
    <row r="20" s="1" customFormat="1" ht="15" customHeight="1">
      <c r="B20" s="248"/>
      <c r="C20" s="249"/>
      <c r="D20" s="249"/>
      <c r="E20" s="251" t="s">
        <v>567</v>
      </c>
      <c r="F20" s="247" t="s">
        <v>568</v>
      </c>
      <c r="G20" s="247"/>
      <c r="H20" s="247"/>
      <c r="I20" s="247"/>
      <c r="J20" s="247"/>
      <c r="K20" s="245"/>
    </row>
    <row r="21" s="1" customFormat="1" ht="15" customHeight="1">
      <c r="B21" s="248"/>
      <c r="C21" s="249"/>
      <c r="D21" s="249"/>
      <c r="E21" s="251" t="s">
        <v>83</v>
      </c>
      <c r="F21" s="247" t="s">
        <v>569</v>
      </c>
      <c r="G21" s="247"/>
      <c r="H21" s="247"/>
      <c r="I21" s="247"/>
      <c r="J21" s="247"/>
      <c r="K21" s="245"/>
    </row>
    <row r="22" s="1" customFormat="1" ht="15" customHeight="1">
      <c r="B22" s="248"/>
      <c r="C22" s="249"/>
      <c r="D22" s="249"/>
      <c r="E22" s="251" t="s">
        <v>570</v>
      </c>
      <c r="F22" s="247" t="s">
        <v>571</v>
      </c>
      <c r="G22" s="247"/>
      <c r="H22" s="247"/>
      <c r="I22" s="247"/>
      <c r="J22" s="247"/>
      <c r="K22" s="245"/>
    </row>
    <row r="23" s="1" customFormat="1" ht="15" customHeight="1">
      <c r="B23" s="248"/>
      <c r="C23" s="249"/>
      <c r="D23" s="249"/>
      <c r="E23" s="251" t="s">
        <v>572</v>
      </c>
      <c r="F23" s="247" t="s">
        <v>573</v>
      </c>
      <c r="G23" s="247"/>
      <c r="H23" s="247"/>
      <c r="I23" s="247"/>
      <c r="J23" s="247"/>
      <c r="K23" s="245"/>
    </row>
    <row r="24" s="1" customFormat="1" ht="12.75" customHeight="1">
      <c r="B24" s="248"/>
      <c r="C24" s="249"/>
      <c r="D24" s="249"/>
      <c r="E24" s="249"/>
      <c r="F24" s="249"/>
      <c r="G24" s="249"/>
      <c r="H24" s="249"/>
      <c r="I24" s="249"/>
      <c r="J24" s="249"/>
      <c r="K24" s="245"/>
    </row>
    <row r="25" s="1" customFormat="1" ht="15" customHeight="1">
      <c r="B25" s="248"/>
      <c r="C25" s="247" t="s">
        <v>574</v>
      </c>
      <c r="D25" s="247"/>
      <c r="E25" s="247"/>
      <c r="F25" s="247"/>
      <c r="G25" s="247"/>
      <c r="H25" s="247"/>
      <c r="I25" s="247"/>
      <c r="J25" s="247"/>
      <c r="K25" s="245"/>
    </row>
    <row r="26" s="1" customFormat="1" ht="15" customHeight="1">
      <c r="B26" s="248"/>
      <c r="C26" s="247" t="s">
        <v>575</v>
      </c>
      <c r="D26" s="247"/>
      <c r="E26" s="247"/>
      <c r="F26" s="247"/>
      <c r="G26" s="247"/>
      <c r="H26" s="247"/>
      <c r="I26" s="247"/>
      <c r="J26" s="247"/>
      <c r="K26" s="245"/>
    </row>
    <row r="27" s="1" customFormat="1" ht="15" customHeight="1">
      <c r="B27" s="248"/>
      <c r="C27" s="247"/>
      <c r="D27" s="247" t="s">
        <v>576</v>
      </c>
      <c r="E27" s="247"/>
      <c r="F27" s="247"/>
      <c r="G27" s="247"/>
      <c r="H27" s="247"/>
      <c r="I27" s="247"/>
      <c r="J27" s="247"/>
      <c r="K27" s="245"/>
    </row>
    <row r="28" s="1" customFormat="1" ht="15" customHeight="1">
      <c r="B28" s="248"/>
      <c r="C28" s="249"/>
      <c r="D28" s="247" t="s">
        <v>577</v>
      </c>
      <c r="E28" s="247"/>
      <c r="F28" s="247"/>
      <c r="G28" s="247"/>
      <c r="H28" s="247"/>
      <c r="I28" s="247"/>
      <c r="J28" s="247"/>
      <c r="K28" s="245"/>
    </row>
    <row r="29" s="1" customFormat="1" ht="12.75" customHeight="1">
      <c r="B29" s="248"/>
      <c r="C29" s="249"/>
      <c r="D29" s="249"/>
      <c r="E29" s="249"/>
      <c r="F29" s="249"/>
      <c r="G29" s="249"/>
      <c r="H29" s="249"/>
      <c r="I29" s="249"/>
      <c r="J29" s="249"/>
      <c r="K29" s="245"/>
    </row>
    <row r="30" s="1" customFormat="1" ht="15" customHeight="1">
      <c r="B30" s="248"/>
      <c r="C30" s="249"/>
      <c r="D30" s="247" t="s">
        <v>578</v>
      </c>
      <c r="E30" s="247"/>
      <c r="F30" s="247"/>
      <c r="G30" s="247"/>
      <c r="H30" s="247"/>
      <c r="I30" s="247"/>
      <c r="J30" s="247"/>
      <c r="K30" s="245"/>
    </row>
    <row r="31" s="1" customFormat="1" ht="15" customHeight="1">
      <c r="B31" s="248"/>
      <c r="C31" s="249"/>
      <c r="D31" s="247" t="s">
        <v>579</v>
      </c>
      <c r="E31" s="247"/>
      <c r="F31" s="247"/>
      <c r="G31" s="247"/>
      <c r="H31" s="247"/>
      <c r="I31" s="247"/>
      <c r="J31" s="247"/>
      <c r="K31" s="245"/>
    </row>
    <row r="32" s="1" customFormat="1" ht="12.75" customHeight="1">
      <c r="B32" s="248"/>
      <c r="C32" s="249"/>
      <c r="D32" s="249"/>
      <c r="E32" s="249"/>
      <c r="F32" s="249"/>
      <c r="G32" s="249"/>
      <c r="H32" s="249"/>
      <c r="I32" s="249"/>
      <c r="J32" s="249"/>
      <c r="K32" s="245"/>
    </row>
    <row r="33" s="1" customFormat="1" ht="15" customHeight="1">
      <c r="B33" s="248"/>
      <c r="C33" s="249"/>
      <c r="D33" s="247" t="s">
        <v>580</v>
      </c>
      <c r="E33" s="247"/>
      <c r="F33" s="247"/>
      <c r="G33" s="247"/>
      <c r="H33" s="247"/>
      <c r="I33" s="247"/>
      <c r="J33" s="247"/>
      <c r="K33" s="245"/>
    </row>
    <row r="34" s="1" customFormat="1" ht="15" customHeight="1">
      <c r="B34" s="248"/>
      <c r="C34" s="249"/>
      <c r="D34" s="247" t="s">
        <v>581</v>
      </c>
      <c r="E34" s="247"/>
      <c r="F34" s="247"/>
      <c r="G34" s="247"/>
      <c r="H34" s="247"/>
      <c r="I34" s="247"/>
      <c r="J34" s="247"/>
      <c r="K34" s="245"/>
    </row>
    <row r="35" s="1" customFormat="1" ht="15" customHeight="1">
      <c r="B35" s="248"/>
      <c r="C35" s="249"/>
      <c r="D35" s="247" t="s">
        <v>582</v>
      </c>
      <c r="E35" s="247"/>
      <c r="F35" s="247"/>
      <c r="G35" s="247"/>
      <c r="H35" s="247"/>
      <c r="I35" s="247"/>
      <c r="J35" s="247"/>
      <c r="K35" s="245"/>
    </row>
    <row r="36" s="1" customFormat="1" ht="15" customHeight="1">
      <c r="B36" s="248"/>
      <c r="C36" s="249"/>
      <c r="D36" s="247"/>
      <c r="E36" s="250" t="s">
        <v>105</v>
      </c>
      <c r="F36" s="247"/>
      <c r="G36" s="247" t="s">
        <v>583</v>
      </c>
      <c r="H36" s="247"/>
      <c r="I36" s="247"/>
      <c r="J36" s="247"/>
      <c r="K36" s="245"/>
    </row>
    <row r="37" s="1" customFormat="1" ht="30.75" customHeight="1">
      <c r="B37" s="248"/>
      <c r="C37" s="249"/>
      <c r="D37" s="247"/>
      <c r="E37" s="250" t="s">
        <v>584</v>
      </c>
      <c r="F37" s="247"/>
      <c r="G37" s="247" t="s">
        <v>585</v>
      </c>
      <c r="H37" s="247"/>
      <c r="I37" s="247"/>
      <c r="J37" s="247"/>
      <c r="K37" s="245"/>
    </row>
    <row r="38" s="1" customFormat="1" ht="15" customHeight="1">
      <c r="B38" s="248"/>
      <c r="C38" s="249"/>
      <c r="D38" s="247"/>
      <c r="E38" s="250" t="s">
        <v>51</v>
      </c>
      <c r="F38" s="247"/>
      <c r="G38" s="247" t="s">
        <v>586</v>
      </c>
      <c r="H38" s="247"/>
      <c r="I38" s="247"/>
      <c r="J38" s="247"/>
      <c r="K38" s="245"/>
    </row>
    <row r="39" s="1" customFormat="1" ht="15" customHeight="1">
      <c r="B39" s="248"/>
      <c r="C39" s="249"/>
      <c r="D39" s="247"/>
      <c r="E39" s="250" t="s">
        <v>52</v>
      </c>
      <c r="F39" s="247"/>
      <c r="G39" s="247" t="s">
        <v>587</v>
      </c>
      <c r="H39" s="247"/>
      <c r="I39" s="247"/>
      <c r="J39" s="247"/>
      <c r="K39" s="245"/>
    </row>
    <row r="40" s="1" customFormat="1" ht="15" customHeight="1">
      <c r="B40" s="248"/>
      <c r="C40" s="249"/>
      <c r="D40" s="247"/>
      <c r="E40" s="250" t="s">
        <v>106</v>
      </c>
      <c r="F40" s="247"/>
      <c r="G40" s="247" t="s">
        <v>588</v>
      </c>
      <c r="H40" s="247"/>
      <c r="I40" s="247"/>
      <c r="J40" s="247"/>
      <c r="K40" s="245"/>
    </row>
    <row r="41" s="1" customFormat="1" ht="15" customHeight="1">
      <c r="B41" s="248"/>
      <c r="C41" s="249"/>
      <c r="D41" s="247"/>
      <c r="E41" s="250" t="s">
        <v>107</v>
      </c>
      <c r="F41" s="247"/>
      <c r="G41" s="247" t="s">
        <v>589</v>
      </c>
      <c r="H41" s="247"/>
      <c r="I41" s="247"/>
      <c r="J41" s="247"/>
      <c r="K41" s="245"/>
    </row>
    <row r="42" s="1" customFormat="1" ht="15" customHeight="1">
      <c r="B42" s="248"/>
      <c r="C42" s="249"/>
      <c r="D42" s="247"/>
      <c r="E42" s="250" t="s">
        <v>590</v>
      </c>
      <c r="F42" s="247"/>
      <c r="G42" s="247" t="s">
        <v>591</v>
      </c>
      <c r="H42" s="247"/>
      <c r="I42" s="247"/>
      <c r="J42" s="247"/>
      <c r="K42" s="245"/>
    </row>
    <row r="43" s="1" customFormat="1" ht="15" customHeight="1">
      <c r="B43" s="248"/>
      <c r="C43" s="249"/>
      <c r="D43" s="247"/>
      <c r="E43" s="250"/>
      <c r="F43" s="247"/>
      <c r="G43" s="247" t="s">
        <v>592</v>
      </c>
      <c r="H43" s="247"/>
      <c r="I43" s="247"/>
      <c r="J43" s="247"/>
      <c r="K43" s="245"/>
    </row>
    <row r="44" s="1" customFormat="1" ht="15" customHeight="1">
      <c r="B44" s="248"/>
      <c r="C44" s="249"/>
      <c r="D44" s="247"/>
      <c r="E44" s="250" t="s">
        <v>593</v>
      </c>
      <c r="F44" s="247"/>
      <c r="G44" s="247" t="s">
        <v>594</v>
      </c>
      <c r="H44" s="247"/>
      <c r="I44" s="247"/>
      <c r="J44" s="247"/>
      <c r="K44" s="245"/>
    </row>
    <row r="45" s="1" customFormat="1" ht="15" customHeight="1">
      <c r="B45" s="248"/>
      <c r="C45" s="249"/>
      <c r="D45" s="247"/>
      <c r="E45" s="250" t="s">
        <v>109</v>
      </c>
      <c r="F45" s="247"/>
      <c r="G45" s="247" t="s">
        <v>595</v>
      </c>
      <c r="H45" s="247"/>
      <c r="I45" s="247"/>
      <c r="J45" s="247"/>
      <c r="K45" s="245"/>
    </row>
    <row r="46" s="1" customFormat="1" ht="12.75" customHeight="1">
      <c r="B46" s="248"/>
      <c r="C46" s="249"/>
      <c r="D46" s="247"/>
      <c r="E46" s="247"/>
      <c r="F46" s="247"/>
      <c r="G46" s="247"/>
      <c r="H46" s="247"/>
      <c r="I46" s="247"/>
      <c r="J46" s="247"/>
      <c r="K46" s="245"/>
    </row>
    <row r="47" s="1" customFormat="1" ht="15" customHeight="1">
      <c r="B47" s="248"/>
      <c r="C47" s="249"/>
      <c r="D47" s="247" t="s">
        <v>596</v>
      </c>
      <c r="E47" s="247"/>
      <c r="F47" s="247"/>
      <c r="G47" s="247"/>
      <c r="H47" s="247"/>
      <c r="I47" s="247"/>
      <c r="J47" s="247"/>
      <c r="K47" s="245"/>
    </row>
    <row r="48" s="1" customFormat="1" ht="15" customHeight="1">
      <c r="B48" s="248"/>
      <c r="C48" s="249"/>
      <c r="D48" s="249"/>
      <c r="E48" s="247" t="s">
        <v>597</v>
      </c>
      <c r="F48" s="247"/>
      <c r="G48" s="247"/>
      <c r="H48" s="247"/>
      <c r="I48" s="247"/>
      <c r="J48" s="247"/>
      <c r="K48" s="245"/>
    </row>
    <row r="49" s="1" customFormat="1" ht="15" customHeight="1">
      <c r="B49" s="248"/>
      <c r="C49" s="249"/>
      <c r="D49" s="249"/>
      <c r="E49" s="247" t="s">
        <v>598</v>
      </c>
      <c r="F49" s="247"/>
      <c r="G49" s="247"/>
      <c r="H49" s="247"/>
      <c r="I49" s="247"/>
      <c r="J49" s="247"/>
      <c r="K49" s="245"/>
    </row>
    <row r="50" s="1" customFormat="1" ht="15" customHeight="1">
      <c r="B50" s="248"/>
      <c r="C50" s="249"/>
      <c r="D50" s="249"/>
      <c r="E50" s="247" t="s">
        <v>599</v>
      </c>
      <c r="F50" s="247"/>
      <c r="G50" s="247"/>
      <c r="H50" s="247"/>
      <c r="I50" s="247"/>
      <c r="J50" s="247"/>
      <c r="K50" s="245"/>
    </row>
    <row r="51" s="1" customFormat="1" ht="15" customHeight="1">
      <c r="B51" s="248"/>
      <c r="C51" s="249"/>
      <c r="D51" s="247" t="s">
        <v>600</v>
      </c>
      <c r="E51" s="247"/>
      <c r="F51" s="247"/>
      <c r="G51" s="247"/>
      <c r="H51" s="247"/>
      <c r="I51" s="247"/>
      <c r="J51" s="247"/>
      <c r="K51" s="245"/>
    </row>
    <row r="52" s="1" customFormat="1" ht="25.5" customHeight="1">
      <c r="B52" s="243"/>
      <c r="C52" s="244" t="s">
        <v>601</v>
      </c>
      <c r="D52" s="244"/>
      <c r="E52" s="244"/>
      <c r="F52" s="244"/>
      <c r="G52" s="244"/>
      <c r="H52" s="244"/>
      <c r="I52" s="244"/>
      <c r="J52" s="244"/>
      <c r="K52" s="245"/>
    </row>
    <row r="53" s="1" customFormat="1" ht="5.25" customHeight="1">
      <c r="B53" s="243"/>
      <c r="C53" s="246"/>
      <c r="D53" s="246"/>
      <c r="E53" s="246"/>
      <c r="F53" s="246"/>
      <c r="G53" s="246"/>
      <c r="H53" s="246"/>
      <c r="I53" s="246"/>
      <c r="J53" s="246"/>
      <c r="K53" s="245"/>
    </row>
    <row r="54" s="1" customFormat="1" ht="15" customHeight="1">
      <c r="B54" s="243"/>
      <c r="C54" s="247" t="s">
        <v>602</v>
      </c>
      <c r="D54" s="247"/>
      <c r="E54" s="247"/>
      <c r="F54" s="247"/>
      <c r="G54" s="247"/>
      <c r="H54" s="247"/>
      <c r="I54" s="247"/>
      <c r="J54" s="247"/>
      <c r="K54" s="245"/>
    </row>
    <row r="55" s="1" customFormat="1" ht="15" customHeight="1">
      <c r="B55" s="243"/>
      <c r="C55" s="247" t="s">
        <v>603</v>
      </c>
      <c r="D55" s="247"/>
      <c r="E55" s="247"/>
      <c r="F55" s="247"/>
      <c r="G55" s="247"/>
      <c r="H55" s="247"/>
      <c r="I55" s="247"/>
      <c r="J55" s="247"/>
      <c r="K55" s="245"/>
    </row>
    <row r="56" s="1" customFormat="1" ht="12.75" customHeight="1">
      <c r="B56" s="243"/>
      <c r="C56" s="247"/>
      <c r="D56" s="247"/>
      <c r="E56" s="247"/>
      <c r="F56" s="247"/>
      <c r="G56" s="247"/>
      <c r="H56" s="247"/>
      <c r="I56" s="247"/>
      <c r="J56" s="247"/>
      <c r="K56" s="245"/>
    </row>
    <row r="57" s="1" customFormat="1" ht="15" customHeight="1">
      <c r="B57" s="243"/>
      <c r="C57" s="247" t="s">
        <v>604</v>
      </c>
      <c r="D57" s="247"/>
      <c r="E57" s="247"/>
      <c r="F57" s="247"/>
      <c r="G57" s="247"/>
      <c r="H57" s="247"/>
      <c r="I57" s="247"/>
      <c r="J57" s="247"/>
      <c r="K57" s="245"/>
    </row>
    <row r="58" s="1" customFormat="1" ht="15" customHeight="1">
      <c r="B58" s="243"/>
      <c r="C58" s="249"/>
      <c r="D58" s="247" t="s">
        <v>605</v>
      </c>
      <c r="E58" s="247"/>
      <c r="F58" s="247"/>
      <c r="G58" s="247"/>
      <c r="H58" s="247"/>
      <c r="I58" s="247"/>
      <c r="J58" s="247"/>
      <c r="K58" s="245"/>
    </row>
    <row r="59" s="1" customFormat="1" ht="15" customHeight="1">
      <c r="B59" s="243"/>
      <c r="C59" s="249"/>
      <c r="D59" s="247" t="s">
        <v>606</v>
      </c>
      <c r="E59" s="247"/>
      <c r="F59" s="247"/>
      <c r="G59" s="247"/>
      <c r="H59" s="247"/>
      <c r="I59" s="247"/>
      <c r="J59" s="247"/>
      <c r="K59" s="245"/>
    </row>
    <row r="60" s="1" customFormat="1" ht="15" customHeight="1">
      <c r="B60" s="243"/>
      <c r="C60" s="249"/>
      <c r="D60" s="247" t="s">
        <v>607</v>
      </c>
      <c r="E60" s="247"/>
      <c r="F60" s="247"/>
      <c r="G60" s="247"/>
      <c r="H60" s="247"/>
      <c r="I60" s="247"/>
      <c r="J60" s="247"/>
      <c r="K60" s="245"/>
    </row>
    <row r="61" s="1" customFormat="1" ht="15" customHeight="1">
      <c r="B61" s="243"/>
      <c r="C61" s="249"/>
      <c r="D61" s="247" t="s">
        <v>608</v>
      </c>
      <c r="E61" s="247"/>
      <c r="F61" s="247"/>
      <c r="G61" s="247"/>
      <c r="H61" s="247"/>
      <c r="I61" s="247"/>
      <c r="J61" s="247"/>
      <c r="K61" s="245"/>
    </row>
    <row r="62" s="1" customFormat="1" ht="15" customHeight="1">
      <c r="B62" s="243"/>
      <c r="C62" s="249"/>
      <c r="D62" s="252" t="s">
        <v>609</v>
      </c>
      <c r="E62" s="252"/>
      <c r="F62" s="252"/>
      <c r="G62" s="252"/>
      <c r="H62" s="252"/>
      <c r="I62" s="252"/>
      <c r="J62" s="252"/>
      <c r="K62" s="245"/>
    </row>
    <row r="63" s="1" customFormat="1" ht="15" customHeight="1">
      <c r="B63" s="243"/>
      <c r="C63" s="249"/>
      <c r="D63" s="247" t="s">
        <v>610</v>
      </c>
      <c r="E63" s="247"/>
      <c r="F63" s="247"/>
      <c r="G63" s="247"/>
      <c r="H63" s="247"/>
      <c r="I63" s="247"/>
      <c r="J63" s="247"/>
      <c r="K63" s="245"/>
    </row>
    <row r="64" s="1" customFormat="1" ht="12.75" customHeight="1">
      <c r="B64" s="243"/>
      <c r="C64" s="249"/>
      <c r="D64" s="249"/>
      <c r="E64" s="253"/>
      <c r="F64" s="249"/>
      <c r="G64" s="249"/>
      <c r="H64" s="249"/>
      <c r="I64" s="249"/>
      <c r="J64" s="249"/>
      <c r="K64" s="245"/>
    </row>
    <row r="65" s="1" customFormat="1" ht="15" customHeight="1">
      <c r="B65" s="243"/>
      <c r="C65" s="249"/>
      <c r="D65" s="247" t="s">
        <v>611</v>
      </c>
      <c r="E65" s="247"/>
      <c r="F65" s="247"/>
      <c r="G65" s="247"/>
      <c r="H65" s="247"/>
      <c r="I65" s="247"/>
      <c r="J65" s="247"/>
      <c r="K65" s="245"/>
    </row>
    <row r="66" s="1" customFormat="1" ht="15" customHeight="1">
      <c r="B66" s="243"/>
      <c r="C66" s="249"/>
      <c r="D66" s="252" t="s">
        <v>612</v>
      </c>
      <c r="E66" s="252"/>
      <c r="F66" s="252"/>
      <c r="G66" s="252"/>
      <c r="H66" s="252"/>
      <c r="I66" s="252"/>
      <c r="J66" s="252"/>
      <c r="K66" s="245"/>
    </row>
    <row r="67" s="1" customFormat="1" ht="15" customHeight="1">
      <c r="B67" s="243"/>
      <c r="C67" s="249"/>
      <c r="D67" s="247" t="s">
        <v>613</v>
      </c>
      <c r="E67" s="247"/>
      <c r="F67" s="247"/>
      <c r="G67" s="247"/>
      <c r="H67" s="247"/>
      <c r="I67" s="247"/>
      <c r="J67" s="247"/>
      <c r="K67" s="245"/>
    </row>
    <row r="68" s="1" customFormat="1" ht="15" customHeight="1">
      <c r="B68" s="243"/>
      <c r="C68" s="249"/>
      <c r="D68" s="247" t="s">
        <v>614</v>
      </c>
      <c r="E68" s="247"/>
      <c r="F68" s="247"/>
      <c r="G68" s="247"/>
      <c r="H68" s="247"/>
      <c r="I68" s="247"/>
      <c r="J68" s="247"/>
      <c r="K68" s="245"/>
    </row>
    <row r="69" s="1" customFormat="1" ht="15" customHeight="1">
      <c r="B69" s="243"/>
      <c r="C69" s="249"/>
      <c r="D69" s="247" t="s">
        <v>615</v>
      </c>
      <c r="E69" s="247"/>
      <c r="F69" s="247"/>
      <c r="G69" s="247"/>
      <c r="H69" s="247"/>
      <c r="I69" s="247"/>
      <c r="J69" s="247"/>
      <c r="K69" s="245"/>
    </row>
    <row r="70" s="1" customFormat="1" ht="15" customHeight="1">
      <c r="B70" s="243"/>
      <c r="C70" s="249"/>
      <c r="D70" s="247" t="s">
        <v>616</v>
      </c>
      <c r="E70" s="247"/>
      <c r="F70" s="247"/>
      <c r="G70" s="247"/>
      <c r="H70" s="247"/>
      <c r="I70" s="247"/>
      <c r="J70" s="247"/>
      <c r="K70" s="245"/>
    </row>
    <row r="71" s="1" customFormat="1" ht="12.75" customHeight="1">
      <c r="B71" s="254"/>
      <c r="C71" s="255"/>
      <c r="D71" s="255"/>
      <c r="E71" s="255"/>
      <c r="F71" s="255"/>
      <c r="G71" s="255"/>
      <c r="H71" s="255"/>
      <c r="I71" s="255"/>
      <c r="J71" s="255"/>
      <c r="K71" s="256"/>
    </row>
    <row r="72" s="1" customFormat="1" ht="18.75" customHeight="1">
      <c r="B72" s="257"/>
      <c r="C72" s="257"/>
      <c r="D72" s="257"/>
      <c r="E72" s="257"/>
      <c r="F72" s="257"/>
      <c r="G72" s="257"/>
      <c r="H72" s="257"/>
      <c r="I72" s="257"/>
      <c r="J72" s="257"/>
      <c r="K72" s="258"/>
    </row>
    <row r="73" s="1" customFormat="1" ht="18.75" customHeight="1">
      <c r="B73" s="258"/>
      <c r="C73" s="258"/>
      <c r="D73" s="258"/>
      <c r="E73" s="258"/>
      <c r="F73" s="258"/>
      <c r="G73" s="258"/>
      <c r="H73" s="258"/>
      <c r="I73" s="258"/>
      <c r="J73" s="258"/>
      <c r="K73" s="258"/>
    </row>
    <row r="74" s="1" customFormat="1" ht="7.5" customHeight="1">
      <c r="B74" s="259"/>
      <c r="C74" s="260"/>
      <c r="D74" s="260"/>
      <c r="E74" s="260"/>
      <c r="F74" s="260"/>
      <c r="G74" s="260"/>
      <c r="H74" s="260"/>
      <c r="I74" s="260"/>
      <c r="J74" s="260"/>
      <c r="K74" s="261"/>
    </row>
    <row r="75" s="1" customFormat="1" ht="45" customHeight="1">
      <c r="B75" s="262"/>
      <c r="C75" s="263" t="s">
        <v>617</v>
      </c>
      <c r="D75" s="263"/>
      <c r="E75" s="263"/>
      <c r="F75" s="263"/>
      <c r="G75" s="263"/>
      <c r="H75" s="263"/>
      <c r="I75" s="263"/>
      <c r="J75" s="263"/>
      <c r="K75" s="264"/>
    </row>
    <row r="76" s="1" customFormat="1" ht="17.25" customHeight="1">
      <c r="B76" s="262"/>
      <c r="C76" s="265" t="s">
        <v>618</v>
      </c>
      <c r="D76" s="265"/>
      <c r="E76" s="265"/>
      <c r="F76" s="265" t="s">
        <v>619</v>
      </c>
      <c r="G76" s="266"/>
      <c r="H76" s="265" t="s">
        <v>52</v>
      </c>
      <c r="I76" s="265" t="s">
        <v>55</v>
      </c>
      <c r="J76" s="265" t="s">
        <v>620</v>
      </c>
      <c r="K76" s="264"/>
    </row>
    <row r="77" s="1" customFormat="1" ht="17.25" customHeight="1">
      <c r="B77" s="262"/>
      <c r="C77" s="267" t="s">
        <v>621</v>
      </c>
      <c r="D77" s="267"/>
      <c r="E77" s="267"/>
      <c r="F77" s="268" t="s">
        <v>622</v>
      </c>
      <c r="G77" s="269"/>
      <c r="H77" s="267"/>
      <c r="I77" s="267"/>
      <c r="J77" s="267" t="s">
        <v>623</v>
      </c>
      <c r="K77" s="264"/>
    </row>
    <row r="78" s="1" customFormat="1" ht="5.25" customHeight="1">
      <c r="B78" s="262"/>
      <c r="C78" s="270"/>
      <c r="D78" s="270"/>
      <c r="E78" s="270"/>
      <c r="F78" s="270"/>
      <c r="G78" s="271"/>
      <c r="H78" s="270"/>
      <c r="I78" s="270"/>
      <c r="J78" s="270"/>
      <c r="K78" s="264"/>
    </row>
    <row r="79" s="1" customFormat="1" ht="15" customHeight="1">
      <c r="B79" s="262"/>
      <c r="C79" s="250" t="s">
        <v>51</v>
      </c>
      <c r="D79" s="272"/>
      <c r="E79" s="272"/>
      <c r="F79" s="273" t="s">
        <v>624</v>
      </c>
      <c r="G79" s="274"/>
      <c r="H79" s="250" t="s">
        <v>625</v>
      </c>
      <c r="I79" s="250" t="s">
        <v>626</v>
      </c>
      <c r="J79" s="250">
        <v>20</v>
      </c>
      <c r="K79" s="264"/>
    </row>
    <row r="80" s="1" customFormat="1" ht="15" customHeight="1">
      <c r="B80" s="262"/>
      <c r="C80" s="250" t="s">
        <v>627</v>
      </c>
      <c r="D80" s="250"/>
      <c r="E80" s="250"/>
      <c r="F80" s="273" t="s">
        <v>624</v>
      </c>
      <c r="G80" s="274"/>
      <c r="H80" s="250" t="s">
        <v>628</v>
      </c>
      <c r="I80" s="250" t="s">
        <v>626</v>
      </c>
      <c r="J80" s="250">
        <v>120</v>
      </c>
      <c r="K80" s="264"/>
    </row>
    <row r="81" s="1" customFormat="1" ht="15" customHeight="1">
      <c r="B81" s="275"/>
      <c r="C81" s="250" t="s">
        <v>629</v>
      </c>
      <c r="D81" s="250"/>
      <c r="E81" s="250"/>
      <c r="F81" s="273" t="s">
        <v>630</v>
      </c>
      <c r="G81" s="274"/>
      <c r="H81" s="250" t="s">
        <v>631</v>
      </c>
      <c r="I81" s="250" t="s">
        <v>626</v>
      </c>
      <c r="J81" s="250">
        <v>50</v>
      </c>
      <c r="K81" s="264"/>
    </row>
    <row r="82" s="1" customFormat="1" ht="15" customHeight="1">
      <c r="B82" s="275"/>
      <c r="C82" s="250" t="s">
        <v>632</v>
      </c>
      <c r="D82" s="250"/>
      <c r="E82" s="250"/>
      <c r="F82" s="273" t="s">
        <v>624</v>
      </c>
      <c r="G82" s="274"/>
      <c r="H82" s="250" t="s">
        <v>633</v>
      </c>
      <c r="I82" s="250" t="s">
        <v>634</v>
      </c>
      <c r="J82" s="250"/>
      <c r="K82" s="264"/>
    </row>
    <row r="83" s="1" customFormat="1" ht="15" customHeight="1">
      <c r="B83" s="275"/>
      <c r="C83" s="276" t="s">
        <v>635</v>
      </c>
      <c r="D83" s="276"/>
      <c r="E83" s="276"/>
      <c r="F83" s="277" t="s">
        <v>630</v>
      </c>
      <c r="G83" s="276"/>
      <c r="H83" s="276" t="s">
        <v>636</v>
      </c>
      <c r="I83" s="276" t="s">
        <v>626</v>
      </c>
      <c r="J83" s="276">
        <v>15</v>
      </c>
      <c r="K83" s="264"/>
    </row>
    <row r="84" s="1" customFormat="1" ht="15" customHeight="1">
      <c r="B84" s="275"/>
      <c r="C84" s="276" t="s">
        <v>637</v>
      </c>
      <c r="D84" s="276"/>
      <c r="E84" s="276"/>
      <c r="F84" s="277" t="s">
        <v>630</v>
      </c>
      <c r="G84" s="276"/>
      <c r="H84" s="276" t="s">
        <v>638</v>
      </c>
      <c r="I84" s="276" t="s">
        <v>626</v>
      </c>
      <c r="J84" s="276">
        <v>15</v>
      </c>
      <c r="K84" s="264"/>
    </row>
    <row r="85" s="1" customFormat="1" ht="15" customHeight="1">
      <c r="B85" s="275"/>
      <c r="C85" s="276" t="s">
        <v>639</v>
      </c>
      <c r="D85" s="276"/>
      <c r="E85" s="276"/>
      <c r="F85" s="277" t="s">
        <v>630</v>
      </c>
      <c r="G85" s="276"/>
      <c r="H85" s="276" t="s">
        <v>640</v>
      </c>
      <c r="I85" s="276" t="s">
        <v>626</v>
      </c>
      <c r="J85" s="276">
        <v>20</v>
      </c>
      <c r="K85" s="264"/>
    </row>
    <row r="86" s="1" customFormat="1" ht="15" customHeight="1">
      <c r="B86" s="275"/>
      <c r="C86" s="276" t="s">
        <v>641</v>
      </c>
      <c r="D86" s="276"/>
      <c r="E86" s="276"/>
      <c r="F86" s="277" t="s">
        <v>630</v>
      </c>
      <c r="G86" s="276"/>
      <c r="H86" s="276" t="s">
        <v>642</v>
      </c>
      <c r="I86" s="276" t="s">
        <v>626</v>
      </c>
      <c r="J86" s="276">
        <v>20</v>
      </c>
      <c r="K86" s="264"/>
    </row>
    <row r="87" s="1" customFormat="1" ht="15" customHeight="1">
      <c r="B87" s="275"/>
      <c r="C87" s="250" t="s">
        <v>643</v>
      </c>
      <c r="D87" s="250"/>
      <c r="E87" s="250"/>
      <c r="F87" s="273" t="s">
        <v>630</v>
      </c>
      <c r="G87" s="274"/>
      <c r="H87" s="250" t="s">
        <v>644</v>
      </c>
      <c r="I87" s="250" t="s">
        <v>626</v>
      </c>
      <c r="J87" s="250">
        <v>50</v>
      </c>
      <c r="K87" s="264"/>
    </row>
    <row r="88" s="1" customFormat="1" ht="15" customHeight="1">
      <c r="B88" s="275"/>
      <c r="C88" s="250" t="s">
        <v>645</v>
      </c>
      <c r="D88" s="250"/>
      <c r="E88" s="250"/>
      <c r="F88" s="273" t="s">
        <v>630</v>
      </c>
      <c r="G88" s="274"/>
      <c r="H88" s="250" t="s">
        <v>646</v>
      </c>
      <c r="I88" s="250" t="s">
        <v>626</v>
      </c>
      <c r="J88" s="250">
        <v>20</v>
      </c>
      <c r="K88" s="264"/>
    </row>
    <row r="89" s="1" customFormat="1" ht="15" customHeight="1">
      <c r="B89" s="275"/>
      <c r="C89" s="250" t="s">
        <v>647</v>
      </c>
      <c r="D89" s="250"/>
      <c r="E89" s="250"/>
      <c r="F89" s="273" t="s">
        <v>630</v>
      </c>
      <c r="G89" s="274"/>
      <c r="H89" s="250" t="s">
        <v>648</v>
      </c>
      <c r="I89" s="250" t="s">
        <v>626</v>
      </c>
      <c r="J89" s="250">
        <v>20</v>
      </c>
      <c r="K89" s="264"/>
    </row>
    <row r="90" s="1" customFormat="1" ht="15" customHeight="1">
      <c r="B90" s="275"/>
      <c r="C90" s="250" t="s">
        <v>649</v>
      </c>
      <c r="D90" s="250"/>
      <c r="E90" s="250"/>
      <c r="F90" s="273" t="s">
        <v>630</v>
      </c>
      <c r="G90" s="274"/>
      <c r="H90" s="250" t="s">
        <v>650</v>
      </c>
      <c r="I90" s="250" t="s">
        <v>626</v>
      </c>
      <c r="J90" s="250">
        <v>50</v>
      </c>
      <c r="K90" s="264"/>
    </row>
    <row r="91" s="1" customFormat="1" ht="15" customHeight="1">
      <c r="B91" s="275"/>
      <c r="C91" s="250" t="s">
        <v>651</v>
      </c>
      <c r="D91" s="250"/>
      <c r="E91" s="250"/>
      <c r="F91" s="273" t="s">
        <v>630</v>
      </c>
      <c r="G91" s="274"/>
      <c r="H91" s="250" t="s">
        <v>651</v>
      </c>
      <c r="I91" s="250" t="s">
        <v>626</v>
      </c>
      <c r="J91" s="250">
        <v>50</v>
      </c>
      <c r="K91" s="264"/>
    </row>
    <row r="92" s="1" customFormat="1" ht="15" customHeight="1">
      <c r="B92" s="275"/>
      <c r="C92" s="250" t="s">
        <v>652</v>
      </c>
      <c r="D92" s="250"/>
      <c r="E92" s="250"/>
      <c r="F92" s="273" t="s">
        <v>630</v>
      </c>
      <c r="G92" s="274"/>
      <c r="H92" s="250" t="s">
        <v>653</v>
      </c>
      <c r="I92" s="250" t="s">
        <v>626</v>
      </c>
      <c r="J92" s="250">
        <v>255</v>
      </c>
      <c r="K92" s="264"/>
    </row>
    <row r="93" s="1" customFormat="1" ht="15" customHeight="1">
      <c r="B93" s="275"/>
      <c r="C93" s="250" t="s">
        <v>654</v>
      </c>
      <c r="D93" s="250"/>
      <c r="E93" s="250"/>
      <c r="F93" s="273" t="s">
        <v>624</v>
      </c>
      <c r="G93" s="274"/>
      <c r="H93" s="250" t="s">
        <v>655</v>
      </c>
      <c r="I93" s="250" t="s">
        <v>656</v>
      </c>
      <c r="J93" s="250"/>
      <c r="K93" s="264"/>
    </row>
    <row r="94" s="1" customFormat="1" ht="15" customHeight="1">
      <c r="B94" s="275"/>
      <c r="C94" s="250" t="s">
        <v>657</v>
      </c>
      <c r="D94" s="250"/>
      <c r="E94" s="250"/>
      <c r="F94" s="273" t="s">
        <v>624</v>
      </c>
      <c r="G94" s="274"/>
      <c r="H94" s="250" t="s">
        <v>658</v>
      </c>
      <c r="I94" s="250" t="s">
        <v>659</v>
      </c>
      <c r="J94" s="250"/>
      <c r="K94" s="264"/>
    </row>
    <row r="95" s="1" customFormat="1" ht="15" customHeight="1">
      <c r="B95" s="275"/>
      <c r="C95" s="250" t="s">
        <v>660</v>
      </c>
      <c r="D95" s="250"/>
      <c r="E95" s="250"/>
      <c r="F95" s="273" t="s">
        <v>624</v>
      </c>
      <c r="G95" s="274"/>
      <c r="H95" s="250" t="s">
        <v>660</v>
      </c>
      <c r="I95" s="250" t="s">
        <v>659</v>
      </c>
      <c r="J95" s="250"/>
      <c r="K95" s="264"/>
    </row>
    <row r="96" s="1" customFormat="1" ht="15" customHeight="1">
      <c r="B96" s="275"/>
      <c r="C96" s="250" t="s">
        <v>36</v>
      </c>
      <c r="D96" s="250"/>
      <c r="E96" s="250"/>
      <c r="F96" s="273" t="s">
        <v>624</v>
      </c>
      <c r="G96" s="274"/>
      <c r="H96" s="250" t="s">
        <v>661</v>
      </c>
      <c r="I96" s="250" t="s">
        <v>659</v>
      </c>
      <c r="J96" s="250"/>
      <c r="K96" s="264"/>
    </row>
    <row r="97" s="1" customFormat="1" ht="15" customHeight="1">
      <c r="B97" s="275"/>
      <c r="C97" s="250" t="s">
        <v>46</v>
      </c>
      <c r="D97" s="250"/>
      <c r="E97" s="250"/>
      <c r="F97" s="273" t="s">
        <v>624</v>
      </c>
      <c r="G97" s="274"/>
      <c r="H97" s="250" t="s">
        <v>662</v>
      </c>
      <c r="I97" s="250" t="s">
        <v>659</v>
      </c>
      <c r="J97" s="250"/>
      <c r="K97" s="264"/>
    </row>
    <row r="98" s="1" customFormat="1" ht="15" customHeight="1">
      <c r="B98" s="278"/>
      <c r="C98" s="279"/>
      <c r="D98" s="279"/>
      <c r="E98" s="279"/>
      <c r="F98" s="279"/>
      <c r="G98" s="279"/>
      <c r="H98" s="279"/>
      <c r="I98" s="279"/>
      <c r="J98" s="279"/>
      <c r="K98" s="280"/>
    </row>
    <row r="99" s="1" customFormat="1" ht="18.75" customHeight="1">
      <c r="B99" s="281"/>
      <c r="C99" s="282"/>
      <c r="D99" s="282"/>
      <c r="E99" s="282"/>
      <c r="F99" s="282"/>
      <c r="G99" s="282"/>
      <c r="H99" s="282"/>
      <c r="I99" s="282"/>
      <c r="J99" s="282"/>
      <c r="K99" s="281"/>
    </row>
    <row r="100" s="1" customFormat="1" ht="18.75" customHeight="1">
      <c r="B100" s="258"/>
      <c r="C100" s="258"/>
      <c r="D100" s="258"/>
      <c r="E100" s="258"/>
      <c r="F100" s="258"/>
      <c r="G100" s="258"/>
      <c r="H100" s="258"/>
      <c r="I100" s="258"/>
      <c r="J100" s="258"/>
      <c r="K100" s="258"/>
    </row>
    <row r="101" s="1" customFormat="1" ht="7.5" customHeight="1">
      <c r="B101" s="259"/>
      <c r="C101" s="260"/>
      <c r="D101" s="260"/>
      <c r="E101" s="260"/>
      <c r="F101" s="260"/>
      <c r="G101" s="260"/>
      <c r="H101" s="260"/>
      <c r="I101" s="260"/>
      <c r="J101" s="260"/>
      <c r="K101" s="261"/>
    </row>
    <row r="102" s="1" customFormat="1" ht="45" customHeight="1">
      <c r="B102" s="262"/>
      <c r="C102" s="263" t="s">
        <v>663</v>
      </c>
      <c r="D102" s="263"/>
      <c r="E102" s="263"/>
      <c r="F102" s="263"/>
      <c r="G102" s="263"/>
      <c r="H102" s="263"/>
      <c r="I102" s="263"/>
      <c r="J102" s="263"/>
      <c r="K102" s="264"/>
    </row>
    <row r="103" s="1" customFormat="1" ht="17.25" customHeight="1">
      <c r="B103" s="262"/>
      <c r="C103" s="265" t="s">
        <v>618</v>
      </c>
      <c r="D103" s="265"/>
      <c r="E103" s="265"/>
      <c r="F103" s="265" t="s">
        <v>619</v>
      </c>
      <c r="G103" s="266"/>
      <c r="H103" s="265" t="s">
        <v>52</v>
      </c>
      <c r="I103" s="265" t="s">
        <v>55</v>
      </c>
      <c r="J103" s="265" t="s">
        <v>620</v>
      </c>
      <c r="K103" s="264"/>
    </row>
    <row r="104" s="1" customFormat="1" ht="17.25" customHeight="1">
      <c r="B104" s="262"/>
      <c r="C104" s="267" t="s">
        <v>621</v>
      </c>
      <c r="D104" s="267"/>
      <c r="E104" s="267"/>
      <c r="F104" s="268" t="s">
        <v>622</v>
      </c>
      <c r="G104" s="269"/>
      <c r="H104" s="267"/>
      <c r="I104" s="267"/>
      <c r="J104" s="267" t="s">
        <v>623</v>
      </c>
      <c r="K104" s="264"/>
    </row>
    <row r="105" s="1" customFormat="1" ht="5.25" customHeight="1">
      <c r="B105" s="262"/>
      <c r="C105" s="265"/>
      <c r="D105" s="265"/>
      <c r="E105" s="265"/>
      <c r="F105" s="265"/>
      <c r="G105" s="283"/>
      <c r="H105" s="265"/>
      <c r="I105" s="265"/>
      <c r="J105" s="265"/>
      <c r="K105" s="264"/>
    </row>
    <row r="106" s="1" customFormat="1" ht="15" customHeight="1">
      <c r="B106" s="262"/>
      <c r="C106" s="250" t="s">
        <v>51</v>
      </c>
      <c r="D106" s="272"/>
      <c r="E106" s="272"/>
      <c r="F106" s="273" t="s">
        <v>624</v>
      </c>
      <c r="G106" s="250"/>
      <c r="H106" s="250" t="s">
        <v>664</v>
      </c>
      <c r="I106" s="250" t="s">
        <v>626</v>
      </c>
      <c r="J106" s="250">
        <v>20</v>
      </c>
      <c r="K106" s="264"/>
    </row>
    <row r="107" s="1" customFormat="1" ht="15" customHeight="1">
      <c r="B107" s="262"/>
      <c r="C107" s="250" t="s">
        <v>627</v>
      </c>
      <c r="D107" s="250"/>
      <c r="E107" s="250"/>
      <c r="F107" s="273" t="s">
        <v>624</v>
      </c>
      <c r="G107" s="250"/>
      <c r="H107" s="250" t="s">
        <v>664</v>
      </c>
      <c r="I107" s="250" t="s">
        <v>626</v>
      </c>
      <c r="J107" s="250">
        <v>120</v>
      </c>
      <c r="K107" s="264"/>
    </row>
    <row r="108" s="1" customFormat="1" ht="15" customHeight="1">
      <c r="B108" s="275"/>
      <c r="C108" s="250" t="s">
        <v>629</v>
      </c>
      <c r="D108" s="250"/>
      <c r="E108" s="250"/>
      <c r="F108" s="273" t="s">
        <v>630</v>
      </c>
      <c r="G108" s="250"/>
      <c r="H108" s="250" t="s">
        <v>664</v>
      </c>
      <c r="I108" s="250" t="s">
        <v>626</v>
      </c>
      <c r="J108" s="250">
        <v>50</v>
      </c>
      <c r="K108" s="264"/>
    </row>
    <row r="109" s="1" customFormat="1" ht="15" customHeight="1">
      <c r="B109" s="275"/>
      <c r="C109" s="250" t="s">
        <v>632</v>
      </c>
      <c r="D109" s="250"/>
      <c r="E109" s="250"/>
      <c r="F109" s="273" t="s">
        <v>624</v>
      </c>
      <c r="G109" s="250"/>
      <c r="H109" s="250" t="s">
        <v>664</v>
      </c>
      <c r="I109" s="250" t="s">
        <v>634</v>
      </c>
      <c r="J109" s="250"/>
      <c r="K109" s="264"/>
    </row>
    <row r="110" s="1" customFormat="1" ht="15" customHeight="1">
      <c r="B110" s="275"/>
      <c r="C110" s="250" t="s">
        <v>643</v>
      </c>
      <c r="D110" s="250"/>
      <c r="E110" s="250"/>
      <c r="F110" s="273" t="s">
        <v>630</v>
      </c>
      <c r="G110" s="250"/>
      <c r="H110" s="250" t="s">
        <v>664</v>
      </c>
      <c r="I110" s="250" t="s">
        <v>626</v>
      </c>
      <c r="J110" s="250">
        <v>50</v>
      </c>
      <c r="K110" s="264"/>
    </row>
    <row r="111" s="1" customFormat="1" ht="15" customHeight="1">
      <c r="B111" s="275"/>
      <c r="C111" s="250" t="s">
        <v>651</v>
      </c>
      <c r="D111" s="250"/>
      <c r="E111" s="250"/>
      <c r="F111" s="273" t="s">
        <v>630</v>
      </c>
      <c r="G111" s="250"/>
      <c r="H111" s="250" t="s">
        <v>664</v>
      </c>
      <c r="I111" s="250" t="s">
        <v>626</v>
      </c>
      <c r="J111" s="250">
        <v>50</v>
      </c>
      <c r="K111" s="264"/>
    </row>
    <row r="112" s="1" customFormat="1" ht="15" customHeight="1">
      <c r="B112" s="275"/>
      <c r="C112" s="250" t="s">
        <v>649</v>
      </c>
      <c r="D112" s="250"/>
      <c r="E112" s="250"/>
      <c r="F112" s="273" t="s">
        <v>630</v>
      </c>
      <c r="G112" s="250"/>
      <c r="H112" s="250" t="s">
        <v>664</v>
      </c>
      <c r="I112" s="250" t="s">
        <v>626</v>
      </c>
      <c r="J112" s="250">
        <v>50</v>
      </c>
      <c r="K112" s="264"/>
    </row>
    <row r="113" s="1" customFormat="1" ht="15" customHeight="1">
      <c r="B113" s="275"/>
      <c r="C113" s="250" t="s">
        <v>51</v>
      </c>
      <c r="D113" s="250"/>
      <c r="E113" s="250"/>
      <c r="F113" s="273" t="s">
        <v>624</v>
      </c>
      <c r="G113" s="250"/>
      <c r="H113" s="250" t="s">
        <v>665</v>
      </c>
      <c r="I113" s="250" t="s">
        <v>626</v>
      </c>
      <c r="J113" s="250">
        <v>20</v>
      </c>
      <c r="K113" s="264"/>
    </row>
    <row r="114" s="1" customFormat="1" ht="15" customHeight="1">
      <c r="B114" s="275"/>
      <c r="C114" s="250" t="s">
        <v>666</v>
      </c>
      <c r="D114" s="250"/>
      <c r="E114" s="250"/>
      <c r="F114" s="273" t="s">
        <v>624</v>
      </c>
      <c r="G114" s="250"/>
      <c r="H114" s="250" t="s">
        <v>667</v>
      </c>
      <c r="I114" s="250" t="s">
        <v>626</v>
      </c>
      <c r="J114" s="250">
        <v>120</v>
      </c>
      <c r="K114" s="264"/>
    </row>
    <row r="115" s="1" customFormat="1" ht="15" customHeight="1">
      <c r="B115" s="275"/>
      <c r="C115" s="250" t="s">
        <v>36</v>
      </c>
      <c r="D115" s="250"/>
      <c r="E115" s="250"/>
      <c r="F115" s="273" t="s">
        <v>624</v>
      </c>
      <c r="G115" s="250"/>
      <c r="H115" s="250" t="s">
        <v>668</v>
      </c>
      <c r="I115" s="250" t="s">
        <v>659</v>
      </c>
      <c r="J115" s="250"/>
      <c r="K115" s="264"/>
    </row>
    <row r="116" s="1" customFormat="1" ht="15" customHeight="1">
      <c r="B116" s="275"/>
      <c r="C116" s="250" t="s">
        <v>46</v>
      </c>
      <c r="D116" s="250"/>
      <c r="E116" s="250"/>
      <c r="F116" s="273" t="s">
        <v>624</v>
      </c>
      <c r="G116" s="250"/>
      <c r="H116" s="250" t="s">
        <v>669</v>
      </c>
      <c r="I116" s="250" t="s">
        <v>659</v>
      </c>
      <c r="J116" s="250"/>
      <c r="K116" s="264"/>
    </row>
    <row r="117" s="1" customFormat="1" ht="15" customHeight="1">
      <c r="B117" s="275"/>
      <c r="C117" s="250" t="s">
        <v>55</v>
      </c>
      <c r="D117" s="250"/>
      <c r="E117" s="250"/>
      <c r="F117" s="273" t="s">
        <v>624</v>
      </c>
      <c r="G117" s="250"/>
      <c r="H117" s="250" t="s">
        <v>670</v>
      </c>
      <c r="I117" s="250" t="s">
        <v>671</v>
      </c>
      <c r="J117" s="250"/>
      <c r="K117" s="264"/>
    </row>
    <row r="118" s="1" customFormat="1" ht="15" customHeight="1">
      <c r="B118" s="278"/>
      <c r="C118" s="284"/>
      <c r="D118" s="284"/>
      <c r="E118" s="284"/>
      <c r="F118" s="284"/>
      <c r="G118" s="284"/>
      <c r="H118" s="284"/>
      <c r="I118" s="284"/>
      <c r="J118" s="284"/>
      <c r="K118" s="280"/>
    </row>
    <row r="119" s="1" customFormat="1" ht="18.75" customHeight="1">
      <c r="B119" s="285"/>
      <c r="C119" s="286"/>
      <c r="D119" s="286"/>
      <c r="E119" s="286"/>
      <c r="F119" s="287"/>
      <c r="G119" s="286"/>
      <c r="H119" s="286"/>
      <c r="I119" s="286"/>
      <c r="J119" s="286"/>
      <c r="K119" s="285"/>
    </row>
    <row r="120" s="1" customFormat="1" ht="18.75" customHeight="1">
      <c r="B120" s="258"/>
      <c r="C120" s="258"/>
      <c r="D120" s="258"/>
      <c r="E120" s="258"/>
      <c r="F120" s="258"/>
      <c r="G120" s="258"/>
      <c r="H120" s="258"/>
      <c r="I120" s="258"/>
      <c r="J120" s="258"/>
      <c r="K120" s="258"/>
    </row>
    <row r="121" s="1" customFormat="1" ht="7.5" customHeight="1">
      <c r="B121" s="288"/>
      <c r="C121" s="289"/>
      <c r="D121" s="289"/>
      <c r="E121" s="289"/>
      <c r="F121" s="289"/>
      <c r="G121" s="289"/>
      <c r="H121" s="289"/>
      <c r="I121" s="289"/>
      <c r="J121" s="289"/>
      <c r="K121" s="290"/>
    </row>
    <row r="122" s="1" customFormat="1" ht="45" customHeight="1">
      <c r="B122" s="291"/>
      <c r="C122" s="241" t="s">
        <v>672</v>
      </c>
      <c r="D122" s="241"/>
      <c r="E122" s="241"/>
      <c r="F122" s="241"/>
      <c r="G122" s="241"/>
      <c r="H122" s="241"/>
      <c r="I122" s="241"/>
      <c r="J122" s="241"/>
      <c r="K122" s="292"/>
    </row>
    <row r="123" s="1" customFormat="1" ht="17.25" customHeight="1">
      <c r="B123" s="293"/>
      <c r="C123" s="265" t="s">
        <v>618</v>
      </c>
      <c r="D123" s="265"/>
      <c r="E123" s="265"/>
      <c r="F123" s="265" t="s">
        <v>619</v>
      </c>
      <c r="G123" s="266"/>
      <c r="H123" s="265" t="s">
        <v>52</v>
      </c>
      <c r="I123" s="265" t="s">
        <v>55</v>
      </c>
      <c r="J123" s="265" t="s">
        <v>620</v>
      </c>
      <c r="K123" s="294"/>
    </row>
    <row r="124" s="1" customFormat="1" ht="17.25" customHeight="1">
      <c r="B124" s="293"/>
      <c r="C124" s="267" t="s">
        <v>621</v>
      </c>
      <c r="D124" s="267"/>
      <c r="E124" s="267"/>
      <c r="F124" s="268" t="s">
        <v>622</v>
      </c>
      <c r="G124" s="269"/>
      <c r="H124" s="267"/>
      <c r="I124" s="267"/>
      <c r="J124" s="267" t="s">
        <v>623</v>
      </c>
      <c r="K124" s="294"/>
    </row>
    <row r="125" s="1" customFormat="1" ht="5.25" customHeight="1">
      <c r="B125" s="295"/>
      <c r="C125" s="270"/>
      <c r="D125" s="270"/>
      <c r="E125" s="270"/>
      <c r="F125" s="270"/>
      <c r="G125" s="296"/>
      <c r="H125" s="270"/>
      <c r="I125" s="270"/>
      <c r="J125" s="270"/>
      <c r="K125" s="297"/>
    </row>
    <row r="126" s="1" customFormat="1" ht="15" customHeight="1">
      <c r="B126" s="295"/>
      <c r="C126" s="250" t="s">
        <v>627</v>
      </c>
      <c r="D126" s="272"/>
      <c r="E126" s="272"/>
      <c r="F126" s="273" t="s">
        <v>624</v>
      </c>
      <c r="G126" s="250"/>
      <c r="H126" s="250" t="s">
        <v>664</v>
      </c>
      <c r="I126" s="250" t="s">
        <v>626</v>
      </c>
      <c r="J126" s="250">
        <v>120</v>
      </c>
      <c r="K126" s="298"/>
    </row>
    <row r="127" s="1" customFormat="1" ht="15" customHeight="1">
      <c r="B127" s="295"/>
      <c r="C127" s="250" t="s">
        <v>673</v>
      </c>
      <c r="D127" s="250"/>
      <c r="E127" s="250"/>
      <c r="F127" s="273" t="s">
        <v>624</v>
      </c>
      <c r="G127" s="250"/>
      <c r="H127" s="250" t="s">
        <v>674</v>
      </c>
      <c r="I127" s="250" t="s">
        <v>626</v>
      </c>
      <c r="J127" s="250" t="s">
        <v>675</v>
      </c>
      <c r="K127" s="298"/>
    </row>
    <row r="128" s="1" customFormat="1" ht="15" customHeight="1">
      <c r="B128" s="295"/>
      <c r="C128" s="250" t="s">
        <v>572</v>
      </c>
      <c r="D128" s="250"/>
      <c r="E128" s="250"/>
      <c r="F128" s="273" t="s">
        <v>624</v>
      </c>
      <c r="G128" s="250"/>
      <c r="H128" s="250" t="s">
        <v>676</v>
      </c>
      <c r="I128" s="250" t="s">
        <v>626</v>
      </c>
      <c r="J128" s="250" t="s">
        <v>675</v>
      </c>
      <c r="K128" s="298"/>
    </row>
    <row r="129" s="1" customFormat="1" ht="15" customHeight="1">
      <c r="B129" s="295"/>
      <c r="C129" s="250" t="s">
        <v>635</v>
      </c>
      <c r="D129" s="250"/>
      <c r="E129" s="250"/>
      <c r="F129" s="273" t="s">
        <v>630</v>
      </c>
      <c r="G129" s="250"/>
      <c r="H129" s="250" t="s">
        <v>636</v>
      </c>
      <c r="I129" s="250" t="s">
        <v>626</v>
      </c>
      <c r="J129" s="250">
        <v>15</v>
      </c>
      <c r="K129" s="298"/>
    </row>
    <row r="130" s="1" customFormat="1" ht="15" customHeight="1">
      <c r="B130" s="295"/>
      <c r="C130" s="276" t="s">
        <v>637</v>
      </c>
      <c r="D130" s="276"/>
      <c r="E130" s="276"/>
      <c r="F130" s="277" t="s">
        <v>630</v>
      </c>
      <c r="G130" s="276"/>
      <c r="H130" s="276" t="s">
        <v>638</v>
      </c>
      <c r="I130" s="276" t="s">
        <v>626</v>
      </c>
      <c r="J130" s="276">
        <v>15</v>
      </c>
      <c r="K130" s="298"/>
    </row>
    <row r="131" s="1" customFormat="1" ht="15" customHeight="1">
      <c r="B131" s="295"/>
      <c r="C131" s="276" t="s">
        <v>639</v>
      </c>
      <c r="D131" s="276"/>
      <c r="E131" s="276"/>
      <c r="F131" s="277" t="s">
        <v>630</v>
      </c>
      <c r="G131" s="276"/>
      <c r="H131" s="276" t="s">
        <v>640</v>
      </c>
      <c r="I131" s="276" t="s">
        <v>626</v>
      </c>
      <c r="J131" s="276">
        <v>20</v>
      </c>
      <c r="K131" s="298"/>
    </row>
    <row r="132" s="1" customFormat="1" ht="15" customHeight="1">
      <c r="B132" s="295"/>
      <c r="C132" s="276" t="s">
        <v>641</v>
      </c>
      <c r="D132" s="276"/>
      <c r="E132" s="276"/>
      <c r="F132" s="277" t="s">
        <v>630</v>
      </c>
      <c r="G132" s="276"/>
      <c r="H132" s="276" t="s">
        <v>642</v>
      </c>
      <c r="I132" s="276" t="s">
        <v>626</v>
      </c>
      <c r="J132" s="276">
        <v>20</v>
      </c>
      <c r="K132" s="298"/>
    </row>
    <row r="133" s="1" customFormat="1" ht="15" customHeight="1">
      <c r="B133" s="295"/>
      <c r="C133" s="250" t="s">
        <v>629</v>
      </c>
      <c r="D133" s="250"/>
      <c r="E133" s="250"/>
      <c r="F133" s="273" t="s">
        <v>630</v>
      </c>
      <c r="G133" s="250"/>
      <c r="H133" s="250" t="s">
        <v>664</v>
      </c>
      <c r="I133" s="250" t="s">
        <v>626</v>
      </c>
      <c r="J133" s="250">
        <v>50</v>
      </c>
      <c r="K133" s="298"/>
    </row>
    <row r="134" s="1" customFormat="1" ht="15" customHeight="1">
      <c r="B134" s="295"/>
      <c r="C134" s="250" t="s">
        <v>643</v>
      </c>
      <c r="D134" s="250"/>
      <c r="E134" s="250"/>
      <c r="F134" s="273" t="s">
        <v>630</v>
      </c>
      <c r="G134" s="250"/>
      <c r="H134" s="250" t="s">
        <v>664</v>
      </c>
      <c r="I134" s="250" t="s">
        <v>626</v>
      </c>
      <c r="J134" s="250">
        <v>50</v>
      </c>
      <c r="K134" s="298"/>
    </row>
    <row r="135" s="1" customFormat="1" ht="15" customHeight="1">
      <c r="B135" s="295"/>
      <c r="C135" s="250" t="s">
        <v>649</v>
      </c>
      <c r="D135" s="250"/>
      <c r="E135" s="250"/>
      <c r="F135" s="273" t="s">
        <v>630</v>
      </c>
      <c r="G135" s="250"/>
      <c r="H135" s="250" t="s">
        <v>664</v>
      </c>
      <c r="I135" s="250" t="s">
        <v>626</v>
      </c>
      <c r="J135" s="250">
        <v>50</v>
      </c>
      <c r="K135" s="298"/>
    </row>
    <row r="136" s="1" customFormat="1" ht="15" customHeight="1">
      <c r="B136" s="295"/>
      <c r="C136" s="250" t="s">
        <v>651</v>
      </c>
      <c r="D136" s="250"/>
      <c r="E136" s="250"/>
      <c r="F136" s="273" t="s">
        <v>630</v>
      </c>
      <c r="G136" s="250"/>
      <c r="H136" s="250" t="s">
        <v>664</v>
      </c>
      <c r="I136" s="250" t="s">
        <v>626</v>
      </c>
      <c r="J136" s="250">
        <v>50</v>
      </c>
      <c r="K136" s="298"/>
    </row>
    <row r="137" s="1" customFormat="1" ht="15" customHeight="1">
      <c r="B137" s="295"/>
      <c r="C137" s="250" t="s">
        <v>652</v>
      </c>
      <c r="D137" s="250"/>
      <c r="E137" s="250"/>
      <c r="F137" s="273" t="s">
        <v>630</v>
      </c>
      <c r="G137" s="250"/>
      <c r="H137" s="250" t="s">
        <v>677</v>
      </c>
      <c r="I137" s="250" t="s">
        <v>626</v>
      </c>
      <c r="J137" s="250">
        <v>255</v>
      </c>
      <c r="K137" s="298"/>
    </row>
    <row r="138" s="1" customFormat="1" ht="15" customHeight="1">
      <c r="B138" s="295"/>
      <c r="C138" s="250" t="s">
        <v>654</v>
      </c>
      <c r="D138" s="250"/>
      <c r="E138" s="250"/>
      <c r="F138" s="273" t="s">
        <v>624</v>
      </c>
      <c r="G138" s="250"/>
      <c r="H138" s="250" t="s">
        <v>678</v>
      </c>
      <c r="I138" s="250" t="s">
        <v>656</v>
      </c>
      <c r="J138" s="250"/>
      <c r="K138" s="298"/>
    </row>
    <row r="139" s="1" customFormat="1" ht="15" customHeight="1">
      <c r="B139" s="295"/>
      <c r="C139" s="250" t="s">
        <v>657</v>
      </c>
      <c r="D139" s="250"/>
      <c r="E139" s="250"/>
      <c r="F139" s="273" t="s">
        <v>624</v>
      </c>
      <c r="G139" s="250"/>
      <c r="H139" s="250" t="s">
        <v>679</v>
      </c>
      <c r="I139" s="250" t="s">
        <v>659</v>
      </c>
      <c r="J139" s="250"/>
      <c r="K139" s="298"/>
    </row>
    <row r="140" s="1" customFormat="1" ht="15" customHeight="1">
      <c r="B140" s="295"/>
      <c r="C140" s="250" t="s">
        <v>660</v>
      </c>
      <c r="D140" s="250"/>
      <c r="E140" s="250"/>
      <c r="F140" s="273" t="s">
        <v>624</v>
      </c>
      <c r="G140" s="250"/>
      <c r="H140" s="250" t="s">
        <v>660</v>
      </c>
      <c r="I140" s="250" t="s">
        <v>659</v>
      </c>
      <c r="J140" s="250"/>
      <c r="K140" s="298"/>
    </row>
    <row r="141" s="1" customFormat="1" ht="15" customHeight="1">
      <c r="B141" s="295"/>
      <c r="C141" s="250" t="s">
        <v>36</v>
      </c>
      <c r="D141" s="250"/>
      <c r="E141" s="250"/>
      <c r="F141" s="273" t="s">
        <v>624</v>
      </c>
      <c r="G141" s="250"/>
      <c r="H141" s="250" t="s">
        <v>680</v>
      </c>
      <c r="I141" s="250" t="s">
        <v>659</v>
      </c>
      <c r="J141" s="250"/>
      <c r="K141" s="298"/>
    </row>
    <row r="142" s="1" customFormat="1" ht="15" customHeight="1">
      <c r="B142" s="295"/>
      <c r="C142" s="250" t="s">
        <v>681</v>
      </c>
      <c r="D142" s="250"/>
      <c r="E142" s="250"/>
      <c r="F142" s="273" t="s">
        <v>624</v>
      </c>
      <c r="G142" s="250"/>
      <c r="H142" s="250" t="s">
        <v>682</v>
      </c>
      <c r="I142" s="250" t="s">
        <v>659</v>
      </c>
      <c r="J142" s="250"/>
      <c r="K142" s="298"/>
    </row>
    <row r="143" s="1" customFormat="1" ht="15" customHeight="1">
      <c r="B143" s="299"/>
      <c r="C143" s="300"/>
      <c r="D143" s="300"/>
      <c r="E143" s="300"/>
      <c r="F143" s="300"/>
      <c r="G143" s="300"/>
      <c r="H143" s="300"/>
      <c r="I143" s="300"/>
      <c r="J143" s="300"/>
      <c r="K143" s="301"/>
    </row>
    <row r="144" s="1" customFormat="1" ht="18.75" customHeight="1">
      <c r="B144" s="286"/>
      <c r="C144" s="286"/>
      <c r="D144" s="286"/>
      <c r="E144" s="286"/>
      <c r="F144" s="287"/>
      <c r="G144" s="286"/>
      <c r="H144" s="286"/>
      <c r="I144" s="286"/>
      <c r="J144" s="286"/>
      <c r="K144" s="286"/>
    </row>
    <row r="145" s="1" customFormat="1" ht="18.75" customHeight="1">
      <c r="B145" s="258"/>
      <c r="C145" s="258"/>
      <c r="D145" s="258"/>
      <c r="E145" s="258"/>
      <c r="F145" s="258"/>
      <c r="G145" s="258"/>
      <c r="H145" s="258"/>
      <c r="I145" s="258"/>
      <c r="J145" s="258"/>
      <c r="K145" s="258"/>
    </row>
    <row r="146" s="1" customFormat="1" ht="7.5" customHeight="1">
      <c r="B146" s="259"/>
      <c r="C146" s="260"/>
      <c r="D146" s="260"/>
      <c r="E146" s="260"/>
      <c r="F146" s="260"/>
      <c r="G146" s="260"/>
      <c r="H146" s="260"/>
      <c r="I146" s="260"/>
      <c r="J146" s="260"/>
      <c r="K146" s="261"/>
    </row>
    <row r="147" s="1" customFormat="1" ht="45" customHeight="1">
      <c r="B147" s="262"/>
      <c r="C147" s="263" t="s">
        <v>683</v>
      </c>
      <c r="D147" s="263"/>
      <c r="E147" s="263"/>
      <c r="F147" s="263"/>
      <c r="G147" s="263"/>
      <c r="H147" s="263"/>
      <c r="I147" s="263"/>
      <c r="J147" s="263"/>
      <c r="K147" s="264"/>
    </row>
    <row r="148" s="1" customFormat="1" ht="17.25" customHeight="1">
      <c r="B148" s="262"/>
      <c r="C148" s="265" t="s">
        <v>618</v>
      </c>
      <c r="D148" s="265"/>
      <c r="E148" s="265"/>
      <c r="F148" s="265" t="s">
        <v>619</v>
      </c>
      <c r="G148" s="266"/>
      <c r="H148" s="265" t="s">
        <v>52</v>
      </c>
      <c r="I148" s="265" t="s">
        <v>55</v>
      </c>
      <c r="J148" s="265" t="s">
        <v>620</v>
      </c>
      <c r="K148" s="264"/>
    </row>
    <row r="149" s="1" customFormat="1" ht="17.25" customHeight="1">
      <c r="B149" s="262"/>
      <c r="C149" s="267" t="s">
        <v>621</v>
      </c>
      <c r="D149" s="267"/>
      <c r="E149" s="267"/>
      <c r="F149" s="268" t="s">
        <v>622</v>
      </c>
      <c r="G149" s="269"/>
      <c r="H149" s="267"/>
      <c r="I149" s="267"/>
      <c r="J149" s="267" t="s">
        <v>623</v>
      </c>
      <c r="K149" s="264"/>
    </row>
    <row r="150" s="1" customFormat="1" ht="5.25" customHeight="1">
      <c r="B150" s="275"/>
      <c r="C150" s="270"/>
      <c r="D150" s="270"/>
      <c r="E150" s="270"/>
      <c r="F150" s="270"/>
      <c r="G150" s="271"/>
      <c r="H150" s="270"/>
      <c r="I150" s="270"/>
      <c r="J150" s="270"/>
      <c r="K150" s="298"/>
    </row>
    <row r="151" s="1" customFormat="1" ht="15" customHeight="1">
      <c r="B151" s="275"/>
      <c r="C151" s="302" t="s">
        <v>627</v>
      </c>
      <c r="D151" s="250"/>
      <c r="E151" s="250"/>
      <c r="F151" s="303" t="s">
        <v>624</v>
      </c>
      <c r="G151" s="250"/>
      <c r="H151" s="302" t="s">
        <v>664</v>
      </c>
      <c r="I151" s="302" t="s">
        <v>626</v>
      </c>
      <c r="J151" s="302">
        <v>120</v>
      </c>
      <c r="K151" s="298"/>
    </row>
    <row r="152" s="1" customFormat="1" ht="15" customHeight="1">
      <c r="B152" s="275"/>
      <c r="C152" s="302" t="s">
        <v>673</v>
      </c>
      <c r="D152" s="250"/>
      <c r="E152" s="250"/>
      <c r="F152" s="303" t="s">
        <v>624</v>
      </c>
      <c r="G152" s="250"/>
      <c r="H152" s="302" t="s">
        <v>684</v>
      </c>
      <c r="I152" s="302" t="s">
        <v>626</v>
      </c>
      <c r="J152" s="302" t="s">
        <v>675</v>
      </c>
      <c r="K152" s="298"/>
    </row>
    <row r="153" s="1" customFormat="1" ht="15" customHeight="1">
      <c r="B153" s="275"/>
      <c r="C153" s="302" t="s">
        <v>572</v>
      </c>
      <c r="D153" s="250"/>
      <c r="E153" s="250"/>
      <c r="F153" s="303" t="s">
        <v>624</v>
      </c>
      <c r="G153" s="250"/>
      <c r="H153" s="302" t="s">
        <v>685</v>
      </c>
      <c r="I153" s="302" t="s">
        <v>626</v>
      </c>
      <c r="J153" s="302" t="s">
        <v>675</v>
      </c>
      <c r="K153" s="298"/>
    </row>
    <row r="154" s="1" customFormat="1" ht="15" customHeight="1">
      <c r="B154" s="275"/>
      <c r="C154" s="302" t="s">
        <v>629</v>
      </c>
      <c r="D154" s="250"/>
      <c r="E154" s="250"/>
      <c r="F154" s="303" t="s">
        <v>630</v>
      </c>
      <c r="G154" s="250"/>
      <c r="H154" s="302" t="s">
        <v>664</v>
      </c>
      <c r="I154" s="302" t="s">
        <v>626</v>
      </c>
      <c r="J154" s="302">
        <v>50</v>
      </c>
      <c r="K154" s="298"/>
    </row>
    <row r="155" s="1" customFormat="1" ht="15" customHeight="1">
      <c r="B155" s="275"/>
      <c r="C155" s="302" t="s">
        <v>632</v>
      </c>
      <c r="D155" s="250"/>
      <c r="E155" s="250"/>
      <c r="F155" s="303" t="s">
        <v>624</v>
      </c>
      <c r="G155" s="250"/>
      <c r="H155" s="302" t="s">
        <v>664</v>
      </c>
      <c r="I155" s="302" t="s">
        <v>634</v>
      </c>
      <c r="J155" s="302"/>
      <c r="K155" s="298"/>
    </row>
    <row r="156" s="1" customFormat="1" ht="15" customHeight="1">
      <c r="B156" s="275"/>
      <c r="C156" s="302" t="s">
        <v>643</v>
      </c>
      <c r="D156" s="250"/>
      <c r="E156" s="250"/>
      <c r="F156" s="303" t="s">
        <v>630</v>
      </c>
      <c r="G156" s="250"/>
      <c r="H156" s="302" t="s">
        <v>664</v>
      </c>
      <c r="I156" s="302" t="s">
        <v>626</v>
      </c>
      <c r="J156" s="302">
        <v>50</v>
      </c>
      <c r="K156" s="298"/>
    </row>
    <row r="157" s="1" customFormat="1" ht="15" customHeight="1">
      <c r="B157" s="275"/>
      <c r="C157" s="302" t="s">
        <v>651</v>
      </c>
      <c r="D157" s="250"/>
      <c r="E157" s="250"/>
      <c r="F157" s="303" t="s">
        <v>630</v>
      </c>
      <c r="G157" s="250"/>
      <c r="H157" s="302" t="s">
        <v>664</v>
      </c>
      <c r="I157" s="302" t="s">
        <v>626</v>
      </c>
      <c r="J157" s="302">
        <v>50</v>
      </c>
      <c r="K157" s="298"/>
    </row>
    <row r="158" s="1" customFormat="1" ht="15" customHeight="1">
      <c r="B158" s="275"/>
      <c r="C158" s="302" t="s">
        <v>649</v>
      </c>
      <c r="D158" s="250"/>
      <c r="E158" s="250"/>
      <c r="F158" s="303" t="s">
        <v>630</v>
      </c>
      <c r="G158" s="250"/>
      <c r="H158" s="302" t="s">
        <v>664</v>
      </c>
      <c r="I158" s="302" t="s">
        <v>626</v>
      </c>
      <c r="J158" s="302">
        <v>50</v>
      </c>
      <c r="K158" s="298"/>
    </row>
    <row r="159" s="1" customFormat="1" ht="15" customHeight="1">
      <c r="B159" s="275"/>
      <c r="C159" s="302" t="s">
        <v>89</v>
      </c>
      <c r="D159" s="250"/>
      <c r="E159" s="250"/>
      <c r="F159" s="303" t="s">
        <v>624</v>
      </c>
      <c r="G159" s="250"/>
      <c r="H159" s="302" t="s">
        <v>686</v>
      </c>
      <c r="I159" s="302" t="s">
        <v>626</v>
      </c>
      <c r="J159" s="302" t="s">
        <v>687</v>
      </c>
      <c r="K159" s="298"/>
    </row>
    <row r="160" s="1" customFormat="1" ht="15" customHeight="1">
      <c r="B160" s="275"/>
      <c r="C160" s="302" t="s">
        <v>688</v>
      </c>
      <c r="D160" s="250"/>
      <c r="E160" s="250"/>
      <c r="F160" s="303" t="s">
        <v>624</v>
      </c>
      <c r="G160" s="250"/>
      <c r="H160" s="302" t="s">
        <v>689</v>
      </c>
      <c r="I160" s="302" t="s">
        <v>659</v>
      </c>
      <c r="J160" s="302"/>
      <c r="K160" s="298"/>
    </row>
    <row r="161" s="1" customFormat="1" ht="15" customHeight="1">
      <c r="B161" s="304"/>
      <c r="C161" s="284"/>
      <c r="D161" s="284"/>
      <c r="E161" s="284"/>
      <c r="F161" s="284"/>
      <c r="G161" s="284"/>
      <c r="H161" s="284"/>
      <c r="I161" s="284"/>
      <c r="J161" s="284"/>
      <c r="K161" s="305"/>
    </row>
    <row r="162" s="1" customFormat="1" ht="18.75" customHeight="1">
      <c r="B162" s="286"/>
      <c r="C162" s="296"/>
      <c r="D162" s="296"/>
      <c r="E162" s="296"/>
      <c r="F162" s="306"/>
      <c r="G162" s="296"/>
      <c r="H162" s="296"/>
      <c r="I162" s="296"/>
      <c r="J162" s="296"/>
      <c r="K162" s="286"/>
    </row>
    <row r="163" s="1" customFormat="1" ht="18.75" customHeight="1">
      <c r="B163" s="258"/>
      <c r="C163" s="258"/>
      <c r="D163" s="258"/>
      <c r="E163" s="258"/>
      <c r="F163" s="258"/>
      <c r="G163" s="258"/>
      <c r="H163" s="258"/>
      <c r="I163" s="258"/>
      <c r="J163" s="258"/>
      <c r="K163" s="258"/>
    </row>
    <row r="164" s="1" customFormat="1" ht="7.5" customHeight="1">
      <c r="B164" s="237"/>
      <c r="C164" s="238"/>
      <c r="D164" s="238"/>
      <c r="E164" s="238"/>
      <c r="F164" s="238"/>
      <c r="G164" s="238"/>
      <c r="H164" s="238"/>
      <c r="I164" s="238"/>
      <c r="J164" s="238"/>
      <c r="K164" s="239"/>
    </row>
    <row r="165" s="1" customFormat="1" ht="45" customHeight="1">
      <c r="B165" s="240"/>
      <c r="C165" s="241" t="s">
        <v>690</v>
      </c>
      <c r="D165" s="241"/>
      <c r="E165" s="241"/>
      <c r="F165" s="241"/>
      <c r="G165" s="241"/>
      <c r="H165" s="241"/>
      <c r="I165" s="241"/>
      <c r="J165" s="241"/>
      <c r="K165" s="242"/>
    </row>
    <row r="166" s="1" customFormat="1" ht="17.25" customHeight="1">
      <c r="B166" s="240"/>
      <c r="C166" s="265" t="s">
        <v>618</v>
      </c>
      <c r="D166" s="265"/>
      <c r="E166" s="265"/>
      <c r="F166" s="265" t="s">
        <v>619</v>
      </c>
      <c r="G166" s="307"/>
      <c r="H166" s="308" t="s">
        <v>52</v>
      </c>
      <c r="I166" s="308" t="s">
        <v>55</v>
      </c>
      <c r="J166" s="265" t="s">
        <v>620</v>
      </c>
      <c r="K166" s="242"/>
    </row>
    <row r="167" s="1" customFormat="1" ht="17.25" customHeight="1">
      <c r="B167" s="243"/>
      <c r="C167" s="267" t="s">
        <v>621</v>
      </c>
      <c r="D167" s="267"/>
      <c r="E167" s="267"/>
      <c r="F167" s="268" t="s">
        <v>622</v>
      </c>
      <c r="G167" s="309"/>
      <c r="H167" s="310"/>
      <c r="I167" s="310"/>
      <c r="J167" s="267" t="s">
        <v>623</v>
      </c>
      <c r="K167" s="245"/>
    </row>
    <row r="168" s="1" customFormat="1" ht="5.25" customHeight="1">
      <c r="B168" s="275"/>
      <c r="C168" s="270"/>
      <c r="D168" s="270"/>
      <c r="E168" s="270"/>
      <c r="F168" s="270"/>
      <c r="G168" s="271"/>
      <c r="H168" s="270"/>
      <c r="I168" s="270"/>
      <c r="J168" s="270"/>
      <c r="K168" s="298"/>
    </row>
    <row r="169" s="1" customFormat="1" ht="15" customHeight="1">
      <c r="B169" s="275"/>
      <c r="C169" s="250" t="s">
        <v>627</v>
      </c>
      <c r="D169" s="250"/>
      <c r="E169" s="250"/>
      <c r="F169" s="273" t="s">
        <v>624</v>
      </c>
      <c r="G169" s="250"/>
      <c r="H169" s="250" t="s">
        <v>664</v>
      </c>
      <c r="I169" s="250" t="s">
        <v>626</v>
      </c>
      <c r="J169" s="250">
        <v>120</v>
      </c>
      <c r="K169" s="298"/>
    </row>
    <row r="170" s="1" customFormat="1" ht="15" customHeight="1">
      <c r="B170" s="275"/>
      <c r="C170" s="250" t="s">
        <v>673</v>
      </c>
      <c r="D170" s="250"/>
      <c r="E170" s="250"/>
      <c r="F170" s="273" t="s">
        <v>624</v>
      </c>
      <c r="G170" s="250"/>
      <c r="H170" s="250" t="s">
        <v>674</v>
      </c>
      <c r="I170" s="250" t="s">
        <v>626</v>
      </c>
      <c r="J170" s="250" t="s">
        <v>675</v>
      </c>
      <c r="K170" s="298"/>
    </row>
    <row r="171" s="1" customFormat="1" ht="15" customHeight="1">
      <c r="B171" s="275"/>
      <c r="C171" s="250" t="s">
        <v>572</v>
      </c>
      <c r="D171" s="250"/>
      <c r="E171" s="250"/>
      <c r="F171" s="273" t="s">
        <v>624</v>
      </c>
      <c r="G171" s="250"/>
      <c r="H171" s="250" t="s">
        <v>691</v>
      </c>
      <c r="I171" s="250" t="s">
        <v>626</v>
      </c>
      <c r="J171" s="250" t="s">
        <v>675</v>
      </c>
      <c r="K171" s="298"/>
    </row>
    <row r="172" s="1" customFormat="1" ht="15" customHeight="1">
      <c r="B172" s="275"/>
      <c r="C172" s="250" t="s">
        <v>629</v>
      </c>
      <c r="D172" s="250"/>
      <c r="E172" s="250"/>
      <c r="F172" s="273" t="s">
        <v>630</v>
      </c>
      <c r="G172" s="250"/>
      <c r="H172" s="250" t="s">
        <v>691</v>
      </c>
      <c r="I172" s="250" t="s">
        <v>626</v>
      </c>
      <c r="J172" s="250">
        <v>50</v>
      </c>
      <c r="K172" s="298"/>
    </row>
    <row r="173" s="1" customFormat="1" ht="15" customHeight="1">
      <c r="B173" s="275"/>
      <c r="C173" s="250" t="s">
        <v>632</v>
      </c>
      <c r="D173" s="250"/>
      <c r="E173" s="250"/>
      <c r="F173" s="273" t="s">
        <v>624</v>
      </c>
      <c r="G173" s="250"/>
      <c r="H173" s="250" t="s">
        <v>691</v>
      </c>
      <c r="I173" s="250" t="s">
        <v>634</v>
      </c>
      <c r="J173" s="250"/>
      <c r="K173" s="298"/>
    </row>
    <row r="174" s="1" customFormat="1" ht="15" customHeight="1">
      <c r="B174" s="275"/>
      <c r="C174" s="250" t="s">
        <v>643</v>
      </c>
      <c r="D174" s="250"/>
      <c r="E174" s="250"/>
      <c r="F174" s="273" t="s">
        <v>630</v>
      </c>
      <c r="G174" s="250"/>
      <c r="H174" s="250" t="s">
        <v>691</v>
      </c>
      <c r="I174" s="250" t="s">
        <v>626</v>
      </c>
      <c r="J174" s="250">
        <v>50</v>
      </c>
      <c r="K174" s="298"/>
    </row>
    <row r="175" s="1" customFormat="1" ht="15" customHeight="1">
      <c r="B175" s="275"/>
      <c r="C175" s="250" t="s">
        <v>651</v>
      </c>
      <c r="D175" s="250"/>
      <c r="E175" s="250"/>
      <c r="F175" s="273" t="s">
        <v>630</v>
      </c>
      <c r="G175" s="250"/>
      <c r="H175" s="250" t="s">
        <v>691</v>
      </c>
      <c r="I175" s="250" t="s">
        <v>626</v>
      </c>
      <c r="J175" s="250">
        <v>50</v>
      </c>
      <c r="K175" s="298"/>
    </row>
    <row r="176" s="1" customFormat="1" ht="15" customHeight="1">
      <c r="B176" s="275"/>
      <c r="C176" s="250" t="s">
        <v>649</v>
      </c>
      <c r="D176" s="250"/>
      <c r="E176" s="250"/>
      <c r="F176" s="273" t="s">
        <v>630</v>
      </c>
      <c r="G176" s="250"/>
      <c r="H176" s="250" t="s">
        <v>691</v>
      </c>
      <c r="I176" s="250" t="s">
        <v>626</v>
      </c>
      <c r="J176" s="250">
        <v>50</v>
      </c>
      <c r="K176" s="298"/>
    </row>
    <row r="177" s="1" customFormat="1" ht="15" customHeight="1">
      <c r="B177" s="275"/>
      <c r="C177" s="250" t="s">
        <v>105</v>
      </c>
      <c r="D177" s="250"/>
      <c r="E177" s="250"/>
      <c r="F177" s="273" t="s">
        <v>624</v>
      </c>
      <c r="G177" s="250"/>
      <c r="H177" s="250" t="s">
        <v>692</v>
      </c>
      <c r="I177" s="250" t="s">
        <v>693</v>
      </c>
      <c r="J177" s="250"/>
      <c r="K177" s="298"/>
    </row>
    <row r="178" s="1" customFormat="1" ht="15" customHeight="1">
      <c r="B178" s="275"/>
      <c r="C178" s="250" t="s">
        <v>55</v>
      </c>
      <c r="D178" s="250"/>
      <c r="E178" s="250"/>
      <c r="F178" s="273" t="s">
        <v>624</v>
      </c>
      <c r="G178" s="250"/>
      <c r="H178" s="250" t="s">
        <v>694</v>
      </c>
      <c r="I178" s="250" t="s">
        <v>695</v>
      </c>
      <c r="J178" s="250">
        <v>1</v>
      </c>
      <c r="K178" s="298"/>
    </row>
    <row r="179" s="1" customFormat="1" ht="15" customHeight="1">
      <c r="B179" s="275"/>
      <c r="C179" s="250" t="s">
        <v>51</v>
      </c>
      <c r="D179" s="250"/>
      <c r="E179" s="250"/>
      <c r="F179" s="273" t="s">
        <v>624</v>
      </c>
      <c r="G179" s="250"/>
      <c r="H179" s="250" t="s">
        <v>696</v>
      </c>
      <c r="I179" s="250" t="s">
        <v>626</v>
      </c>
      <c r="J179" s="250">
        <v>20</v>
      </c>
      <c r="K179" s="298"/>
    </row>
    <row r="180" s="1" customFormat="1" ht="15" customHeight="1">
      <c r="B180" s="275"/>
      <c r="C180" s="250" t="s">
        <v>52</v>
      </c>
      <c r="D180" s="250"/>
      <c r="E180" s="250"/>
      <c r="F180" s="273" t="s">
        <v>624</v>
      </c>
      <c r="G180" s="250"/>
      <c r="H180" s="250" t="s">
        <v>697</v>
      </c>
      <c r="I180" s="250" t="s">
        <v>626</v>
      </c>
      <c r="J180" s="250">
        <v>255</v>
      </c>
      <c r="K180" s="298"/>
    </row>
    <row r="181" s="1" customFormat="1" ht="15" customHeight="1">
      <c r="B181" s="275"/>
      <c r="C181" s="250" t="s">
        <v>106</v>
      </c>
      <c r="D181" s="250"/>
      <c r="E181" s="250"/>
      <c r="F181" s="273" t="s">
        <v>624</v>
      </c>
      <c r="G181" s="250"/>
      <c r="H181" s="250" t="s">
        <v>588</v>
      </c>
      <c r="I181" s="250" t="s">
        <v>626</v>
      </c>
      <c r="J181" s="250">
        <v>10</v>
      </c>
      <c r="K181" s="298"/>
    </row>
    <row r="182" s="1" customFormat="1" ht="15" customHeight="1">
      <c r="B182" s="275"/>
      <c r="C182" s="250" t="s">
        <v>107</v>
      </c>
      <c r="D182" s="250"/>
      <c r="E182" s="250"/>
      <c r="F182" s="273" t="s">
        <v>624</v>
      </c>
      <c r="G182" s="250"/>
      <c r="H182" s="250" t="s">
        <v>698</v>
      </c>
      <c r="I182" s="250" t="s">
        <v>659</v>
      </c>
      <c r="J182" s="250"/>
      <c r="K182" s="298"/>
    </row>
    <row r="183" s="1" customFormat="1" ht="15" customHeight="1">
      <c r="B183" s="275"/>
      <c r="C183" s="250" t="s">
        <v>699</v>
      </c>
      <c r="D183" s="250"/>
      <c r="E183" s="250"/>
      <c r="F183" s="273" t="s">
        <v>624</v>
      </c>
      <c r="G183" s="250"/>
      <c r="H183" s="250" t="s">
        <v>700</v>
      </c>
      <c r="I183" s="250" t="s">
        <v>659</v>
      </c>
      <c r="J183" s="250"/>
      <c r="K183" s="298"/>
    </row>
    <row r="184" s="1" customFormat="1" ht="15" customHeight="1">
      <c r="B184" s="275"/>
      <c r="C184" s="250" t="s">
        <v>688</v>
      </c>
      <c r="D184" s="250"/>
      <c r="E184" s="250"/>
      <c r="F184" s="273" t="s">
        <v>624</v>
      </c>
      <c r="G184" s="250"/>
      <c r="H184" s="250" t="s">
        <v>701</v>
      </c>
      <c r="I184" s="250" t="s">
        <v>659</v>
      </c>
      <c r="J184" s="250"/>
      <c r="K184" s="298"/>
    </row>
    <row r="185" s="1" customFormat="1" ht="15" customHeight="1">
      <c r="B185" s="275"/>
      <c r="C185" s="250" t="s">
        <v>109</v>
      </c>
      <c r="D185" s="250"/>
      <c r="E185" s="250"/>
      <c r="F185" s="273" t="s">
        <v>630</v>
      </c>
      <c r="G185" s="250"/>
      <c r="H185" s="250" t="s">
        <v>702</v>
      </c>
      <c r="I185" s="250" t="s">
        <v>626</v>
      </c>
      <c r="J185" s="250">
        <v>50</v>
      </c>
      <c r="K185" s="298"/>
    </row>
    <row r="186" s="1" customFormat="1" ht="15" customHeight="1">
      <c r="B186" s="275"/>
      <c r="C186" s="250" t="s">
        <v>703</v>
      </c>
      <c r="D186" s="250"/>
      <c r="E186" s="250"/>
      <c r="F186" s="273" t="s">
        <v>630</v>
      </c>
      <c r="G186" s="250"/>
      <c r="H186" s="250" t="s">
        <v>704</v>
      </c>
      <c r="I186" s="250" t="s">
        <v>705</v>
      </c>
      <c r="J186" s="250"/>
      <c r="K186" s="298"/>
    </row>
    <row r="187" s="1" customFormat="1" ht="15" customHeight="1">
      <c r="B187" s="275"/>
      <c r="C187" s="250" t="s">
        <v>706</v>
      </c>
      <c r="D187" s="250"/>
      <c r="E187" s="250"/>
      <c r="F187" s="273" t="s">
        <v>630</v>
      </c>
      <c r="G187" s="250"/>
      <c r="H187" s="250" t="s">
        <v>707</v>
      </c>
      <c r="I187" s="250" t="s">
        <v>705</v>
      </c>
      <c r="J187" s="250"/>
      <c r="K187" s="298"/>
    </row>
    <row r="188" s="1" customFormat="1" ht="15" customHeight="1">
      <c r="B188" s="275"/>
      <c r="C188" s="250" t="s">
        <v>708</v>
      </c>
      <c r="D188" s="250"/>
      <c r="E188" s="250"/>
      <c r="F188" s="273" t="s">
        <v>630</v>
      </c>
      <c r="G188" s="250"/>
      <c r="H188" s="250" t="s">
        <v>709</v>
      </c>
      <c r="I188" s="250" t="s">
        <v>705</v>
      </c>
      <c r="J188" s="250"/>
      <c r="K188" s="298"/>
    </row>
    <row r="189" s="1" customFormat="1" ht="15" customHeight="1">
      <c r="B189" s="275"/>
      <c r="C189" s="311" t="s">
        <v>710</v>
      </c>
      <c r="D189" s="250"/>
      <c r="E189" s="250"/>
      <c r="F189" s="273" t="s">
        <v>630</v>
      </c>
      <c r="G189" s="250"/>
      <c r="H189" s="250" t="s">
        <v>711</v>
      </c>
      <c r="I189" s="250" t="s">
        <v>712</v>
      </c>
      <c r="J189" s="312" t="s">
        <v>713</v>
      </c>
      <c r="K189" s="298"/>
    </row>
    <row r="190" s="14" customFormat="1" ht="15" customHeight="1">
      <c r="B190" s="313"/>
      <c r="C190" s="314" t="s">
        <v>714</v>
      </c>
      <c r="D190" s="315"/>
      <c r="E190" s="315"/>
      <c r="F190" s="316" t="s">
        <v>630</v>
      </c>
      <c r="G190" s="315"/>
      <c r="H190" s="315" t="s">
        <v>715</v>
      </c>
      <c r="I190" s="315" t="s">
        <v>712</v>
      </c>
      <c r="J190" s="317" t="s">
        <v>713</v>
      </c>
      <c r="K190" s="318"/>
    </row>
    <row r="191" s="1" customFormat="1" ht="15" customHeight="1">
      <c r="B191" s="275"/>
      <c r="C191" s="311" t="s">
        <v>40</v>
      </c>
      <c r="D191" s="250"/>
      <c r="E191" s="250"/>
      <c r="F191" s="273" t="s">
        <v>624</v>
      </c>
      <c r="G191" s="250"/>
      <c r="H191" s="247" t="s">
        <v>716</v>
      </c>
      <c r="I191" s="250" t="s">
        <v>717</v>
      </c>
      <c r="J191" s="250"/>
      <c r="K191" s="298"/>
    </row>
    <row r="192" s="1" customFormat="1" ht="15" customHeight="1">
      <c r="B192" s="275"/>
      <c r="C192" s="311" t="s">
        <v>718</v>
      </c>
      <c r="D192" s="250"/>
      <c r="E192" s="250"/>
      <c r="F192" s="273" t="s">
        <v>624</v>
      </c>
      <c r="G192" s="250"/>
      <c r="H192" s="250" t="s">
        <v>719</v>
      </c>
      <c r="I192" s="250" t="s">
        <v>659</v>
      </c>
      <c r="J192" s="250"/>
      <c r="K192" s="298"/>
    </row>
    <row r="193" s="1" customFormat="1" ht="15" customHeight="1">
      <c r="B193" s="275"/>
      <c r="C193" s="311" t="s">
        <v>720</v>
      </c>
      <c r="D193" s="250"/>
      <c r="E193" s="250"/>
      <c r="F193" s="273" t="s">
        <v>624</v>
      </c>
      <c r="G193" s="250"/>
      <c r="H193" s="250" t="s">
        <v>721</v>
      </c>
      <c r="I193" s="250" t="s">
        <v>659</v>
      </c>
      <c r="J193" s="250"/>
      <c r="K193" s="298"/>
    </row>
    <row r="194" s="1" customFormat="1" ht="15" customHeight="1">
      <c r="B194" s="275"/>
      <c r="C194" s="311" t="s">
        <v>722</v>
      </c>
      <c r="D194" s="250"/>
      <c r="E194" s="250"/>
      <c r="F194" s="273" t="s">
        <v>630</v>
      </c>
      <c r="G194" s="250"/>
      <c r="H194" s="250" t="s">
        <v>723</v>
      </c>
      <c r="I194" s="250" t="s">
        <v>659</v>
      </c>
      <c r="J194" s="250"/>
      <c r="K194" s="298"/>
    </row>
    <row r="195" s="1" customFormat="1" ht="15" customHeight="1">
      <c r="B195" s="304"/>
      <c r="C195" s="319"/>
      <c r="D195" s="284"/>
      <c r="E195" s="284"/>
      <c r="F195" s="284"/>
      <c r="G195" s="284"/>
      <c r="H195" s="284"/>
      <c r="I195" s="284"/>
      <c r="J195" s="284"/>
      <c r="K195" s="305"/>
    </row>
    <row r="196" s="1" customFormat="1" ht="18.75" customHeight="1">
      <c r="B196" s="286"/>
      <c r="C196" s="296"/>
      <c r="D196" s="296"/>
      <c r="E196" s="296"/>
      <c r="F196" s="306"/>
      <c r="G196" s="296"/>
      <c r="H196" s="296"/>
      <c r="I196" s="296"/>
      <c r="J196" s="296"/>
      <c r="K196" s="286"/>
    </row>
    <row r="197" s="1" customFormat="1" ht="18.75" customHeight="1">
      <c r="B197" s="286"/>
      <c r="C197" s="296"/>
      <c r="D197" s="296"/>
      <c r="E197" s="296"/>
      <c r="F197" s="306"/>
      <c r="G197" s="296"/>
      <c r="H197" s="296"/>
      <c r="I197" s="296"/>
      <c r="J197" s="296"/>
      <c r="K197" s="286"/>
    </row>
    <row r="198" s="1" customFormat="1" ht="18.75" customHeight="1">
      <c r="B198" s="258"/>
      <c r="C198" s="258"/>
      <c r="D198" s="258"/>
      <c r="E198" s="258"/>
      <c r="F198" s="258"/>
      <c r="G198" s="258"/>
      <c r="H198" s="258"/>
      <c r="I198" s="258"/>
      <c r="J198" s="258"/>
      <c r="K198" s="258"/>
    </row>
    <row r="199" s="1" customFormat="1" ht="13.5">
      <c r="B199" s="237"/>
      <c r="C199" s="238"/>
      <c r="D199" s="238"/>
      <c r="E199" s="238"/>
      <c r="F199" s="238"/>
      <c r="G199" s="238"/>
      <c r="H199" s="238"/>
      <c r="I199" s="238"/>
      <c r="J199" s="238"/>
      <c r="K199" s="239"/>
    </row>
    <row r="200" s="1" customFormat="1" ht="21">
      <c r="B200" s="240"/>
      <c r="C200" s="241" t="s">
        <v>724</v>
      </c>
      <c r="D200" s="241"/>
      <c r="E200" s="241"/>
      <c r="F200" s="241"/>
      <c r="G200" s="241"/>
      <c r="H200" s="241"/>
      <c r="I200" s="241"/>
      <c r="J200" s="241"/>
      <c r="K200" s="242"/>
    </row>
    <row r="201" s="1" customFormat="1" ht="25.5" customHeight="1">
      <c r="B201" s="240"/>
      <c r="C201" s="320" t="s">
        <v>725</v>
      </c>
      <c r="D201" s="320"/>
      <c r="E201" s="320"/>
      <c r="F201" s="320" t="s">
        <v>726</v>
      </c>
      <c r="G201" s="321"/>
      <c r="H201" s="320" t="s">
        <v>727</v>
      </c>
      <c r="I201" s="320"/>
      <c r="J201" s="320"/>
      <c r="K201" s="242"/>
    </row>
    <row r="202" s="1" customFormat="1" ht="5.25" customHeight="1">
      <c r="B202" s="275"/>
      <c r="C202" s="270"/>
      <c r="D202" s="270"/>
      <c r="E202" s="270"/>
      <c r="F202" s="270"/>
      <c r="G202" s="296"/>
      <c r="H202" s="270"/>
      <c r="I202" s="270"/>
      <c r="J202" s="270"/>
      <c r="K202" s="298"/>
    </row>
    <row r="203" s="1" customFormat="1" ht="15" customHeight="1">
      <c r="B203" s="275"/>
      <c r="C203" s="250" t="s">
        <v>717</v>
      </c>
      <c r="D203" s="250"/>
      <c r="E203" s="250"/>
      <c r="F203" s="273" t="s">
        <v>41</v>
      </c>
      <c r="G203" s="250"/>
      <c r="H203" s="250" t="s">
        <v>728</v>
      </c>
      <c r="I203" s="250"/>
      <c r="J203" s="250"/>
      <c r="K203" s="298"/>
    </row>
    <row r="204" s="1" customFormat="1" ht="15" customHeight="1">
      <c r="B204" s="275"/>
      <c r="C204" s="250"/>
      <c r="D204" s="250"/>
      <c r="E204" s="250"/>
      <c r="F204" s="273" t="s">
        <v>42</v>
      </c>
      <c r="G204" s="250"/>
      <c r="H204" s="250" t="s">
        <v>729</v>
      </c>
      <c r="I204" s="250"/>
      <c r="J204" s="250"/>
      <c r="K204" s="298"/>
    </row>
    <row r="205" s="1" customFormat="1" ht="15" customHeight="1">
      <c r="B205" s="275"/>
      <c r="C205" s="250"/>
      <c r="D205" s="250"/>
      <c r="E205" s="250"/>
      <c r="F205" s="273" t="s">
        <v>45</v>
      </c>
      <c r="G205" s="250"/>
      <c r="H205" s="250" t="s">
        <v>730</v>
      </c>
      <c r="I205" s="250"/>
      <c r="J205" s="250"/>
      <c r="K205" s="298"/>
    </row>
    <row r="206" s="1" customFormat="1" ht="15" customHeight="1">
      <c r="B206" s="275"/>
      <c r="C206" s="250"/>
      <c r="D206" s="250"/>
      <c r="E206" s="250"/>
      <c r="F206" s="273" t="s">
        <v>43</v>
      </c>
      <c r="G206" s="250"/>
      <c r="H206" s="250" t="s">
        <v>731</v>
      </c>
      <c r="I206" s="250"/>
      <c r="J206" s="250"/>
      <c r="K206" s="298"/>
    </row>
    <row r="207" s="1" customFormat="1" ht="15" customHeight="1">
      <c r="B207" s="275"/>
      <c r="C207" s="250"/>
      <c r="D207" s="250"/>
      <c r="E207" s="250"/>
      <c r="F207" s="273" t="s">
        <v>44</v>
      </c>
      <c r="G207" s="250"/>
      <c r="H207" s="250" t="s">
        <v>732</v>
      </c>
      <c r="I207" s="250"/>
      <c r="J207" s="250"/>
      <c r="K207" s="298"/>
    </row>
    <row r="208" s="1" customFormat="1" ht="15" customHeight="1">
      <c r="B208" s="275"/>
      <c r="C208" s="250"/>
      <c r="D208" s="250"/>
      <c r="E208" s="250"/>
      <c r="F208" s="273"/>
      <c r="G208" s="250"/>
      <c r="H208" s="250"/>
      <c r="I208" s="250"/>
      <c r="J208" s="250"/>
      <c r="K208" s="298"/>
    </row>
    <row r="209" s="1" customFormat="1" ht="15" customHeight="1">
      <c r="B209" s="275"/>
      <c r="C209" s="250" t="s">
        <v>671</v>
      </c>
      <c r="D209" s="250"/>
      <c r="E209" s="250"/>
      <c r="F209" s="273" t="s">
        <v>564</v>
      </c>
      <c r="G209" s="250"/>
      <c r="H209" s="250" t="s">
        <v>733</v>
      </c>
      <c r="I209" s="250"/>
      <c r="J209" s="250"/>
      <c r="K209" s="298"/>
    </row>
    <row r="210" s="1" customFormat="1" ht="15" customHeight="1">
      <c r="B210" s="275"/>
      <c r="C210" s="250"/>
      <c r="D210" s="250"/>
      <c r="E210" s="250"/>
      <c r="F210" s="273" t="s">
        <v>567</v>
      </c>
      <c r="G210" s="250"/>
      <c r="H210" s="250" t="s">
        <v>568</v>
      </c>
      <c r="I210" s="250"/>
      <c r="J210" s="250"/>
      <c r="K210" s="298"/>
    </row>
    <row r="211" s="1" customFormat="1" ht="15" customHeight="1">
      <c r="B211" s="275"/>
      <c r="C211" s="250"/>
      <c r="D211" s="250"/>
      <c r="E211" s="250"/>
      <c r="F211" s="273" t="s">
        <v>77</v>
      </c>
      <c r="G211" s="250"/>
      <c r="H211" s="250" t="s">
        <v>734</v>
      </c>
      <c r="I211" s="250"/>
      <c r="J211" s="250"/>
      <c r="K211" s="298"/>
    </row>
    <row r="212" s="1" customFormat="1" ht="15" customHeight="1">
      <c r="B212" s="322"/>
      <c r="C212" s="250"/>
      <c r="D212" s="250"/>
      <c r="E212" s="250"/>
      <c r="F212" s="273" t="s">
        <v>83</v>
      </c>
      <c r="G212" s="311"/>
      <c r="H212" s="302" t="s">
        <v>569</v>
      </c>
      <c r="I212" s="302"/>
      <c r="J212" s="302"/>
      <c r="K212" s="323"/>
    </row>
    <row r="213" s="1" customFormat="1" ht="15" customHeight="1">
      <c r="B213" s="322"/>
      <c r="C213" s="250"/>
      <c r="D213" s="250"/>
      <c r="E213" s="250"/>
      <c r="F213" s="273" t="s">
        <v>570</v>
      </c>
      <c r="G213" s="311"/>
      <c r="H213" s="302" t="s">
        <v>545</v>
      </c>
      <c r="I213" s="302"/>
      <c r="J213" s="302"/>
      <c r="K213" s="323"/>
    </row>
    <row r="214" s="1" customFormat="1" ht="15" customHeight="1">
      <c r="B214" s="322"/>
      <c r="C214" s="250"/>
      <c r="D214" s="250"/>
      <c r="E214" s="250"/>
      <c r="F214" s="273"/>
      <c r="G214" s="311"/>
      <c r="H214" s="302"/>
      <c r="I214" s="302"/>
      <c r="J214" s="302"/>
      <c r="K214" s="323"/>
    </row>
    <row r="215" s="1" customFormat="1" ht="15" customHeight="1">
      <c r="B215" s="322"/>
      <c r="C215" s="250" t="s">
        <v>695</v>
      </c>
      <c r="D215" s="250"/>
      <c r="E215" s="250"/>
      <c r="F215" s="273">
        <v>1</v>
      </c>
      <c r="G215" s="311"/>
      <c r="H215" s="302" t="s">
        <v>735</v>
      </c>
      <c r="I215" s="302"/>
      <c r="J215" s="302"/>
      <c r="K215" s="323"/>
    </row>
    <row r="216" s="1" customFormat="1" ht="15" customHeight="1">
      <c r="B216" s="322"/>
      <c r="C216" s="250"/>
      <c r="D216" s="250"/>
      <c r="E216" s="250"/>
      <c r="F216" s="273">
        <v>2</v>
      </c>
      <c r="G216" s="311"/>
      <c r="H216" s="302" t="s">
        <v>736</v>
      </c>
      <c r="I216" s="302"/>
      <c r="J216" s="302"/>
      <c r="K216" s="323"/>
    </row>
    <row r="217" s="1" customFormat="1" ht="15" customHeight="1">
      <c r="B217" s="322"/>
      <c r="C217" s="250"/>
      <c r="D217" s="250"/>
      <c r="E217" s="250"/>
      <c r="F217" s="273">
        <v>3</v>
      </c>
      <c r="G217" s="311"/>
      <c r="H217" s="302" t="s">
        <v>737</v>
      </c>
      <c r="I217" s="302"/>
      <c r="J217" s="302"/>
      <c r="K217" s="323"/>
    </row>
    <row r="218" s="1" customFormat="1" ht="15" customHeight="1">
      <c r="B218" s="322"/>
      <c r="C218" s="250"/>
      <c r="D218" s="250"/>
      <c r="E218" s="250"/>
      <c r="F218" s="273">
        <v>4</v>
      </c>
      <c r="G218" s="311"/>
      <c r="H218" s="302" t="s">
        <v>738</v>
      </c>
      <c r="I218" s="302"/>
      <c r="J218" s="302"/>
      <c r="K218" s="323"/>
    </row>
    <row r="219" s="1" customFormat="1" ht="12.75" customHeight="1">
      <c r="B219" s="324"/>
      <c r="C219" s="325"/>
      <c r="D219" s="325"/>
      <c r="E219" s="325"/>
      <c r="F219" s="325"/>
      <c r="G219" s="325"/>
      <c r="H219" s="325"/>
      <c r="I219" s="325"/>
      <c r="J219" s="325"/>
      <c r="K219" s="326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Mikulenka,Šé</dc:creator>
  <cp:lastModifiedBy>Mikulenka,Šé</cp:lastModifiedBy>
  <dcterms:created xsi:type="dcterms:W3CDTF">2025-07-28T17:01:05Z</dcterms:created>
  <dcterms:modified xsi:type="dcterms:W3CDTF">2025-07-28T17:01:08Z</dcterms:modified>
</cp:coreProperties>
</file>