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Krycí List" sheetId="1" state="visible" r:id="rId2"/>
    <sheet name="Rekapitulace" sheetId="2" state="visible" r:id="rId3"/>
    <sheet name="Zakázka" sheetId="3" state="visible" r:id="rId4"/>
  </sheets>
  <definedNames>
    <definedName function="false" hidden="false" localSheetId="0" name="_xlnm.Print_Area" vbProcedure="false">'Krycí List'!$C$1:$H$31</definedName>
    <definedName function="false" hidden="false" localSheetId="1" name="_xlnm.Print_Area" vbProcedure="false">Rekapitulace!$B$1:$F$26</definedName>
    <definedName function="false" hidden="false" localSheetId="1" name="_xlnm.Print_Titles" vbProcedure="false">Rekapitulace!$4:$5</definedName>
    <definedName function="false" hidden="false" localSheetId="2" name="_xlnm.Print_Area" vbProcedure="false">Zakázka!$C$1:$Q$212</definedName>
    <definedName function="false" hidden="false" localSheetId="2" name="_xlnm.Print_Titles" vbProcedure="false">Zakázka!$4:$5</definedName>
    <definedName function="false" hidden="false" name="GROUP_ID" vbProcedure="false">Zakázka!$B$6:$B$212</definedName>
    <definedName function="false" hidden="false" name="ITEM_PRICES" vbProcedure="false">Zakázka!$J$6:$J$212</definedName>
    <definedName function="false" hidden="false" name="VAT_RATES" vbProcedure="false">Zakázka!$O$6:$O$212</definedName>
    <definedName function="false" hidden="false" name="__08F21C13_4762_4D33_8AE4_8E20A428EBE8_FIGURE__" vbProcedure="false">#REF!</definedName>
    <definedName function="false" hidden="false" name="__08F21C13_4762_4D33_8AE4_8E20A428EBE8_ITEM_GROUP1_RECAP__" vbProcedure="false">Rekapitulace!$A$6:$F$8</definedName>
    <definedName function="false" hidden="false" name="__08F21C13_4762_4D33_8AE4_8E20A428EBE8_ITEM_GROUP1__" vbProcedure="false">Zakázka!$A$6:$Q$211</definedName>
    <definedName function="false" hidden="false" name="__08F21C13_4762_4D33_8AE4_8E20A428EBE8_ITEM_GROUP2_RECAP__" vbProcedure="false">Rekapitulace!$A$7:$F$8</definedName>
    <definedName function="false" hidden="false" name="__08F21C13_4762_4D33_8AE4_8E20A428EBE8_ITEM_GROUP2__" vbProcedure="false">Zakázka!$A$7:$Q$210</definedName>
    <definedName function="false" hidden="false" name="__08F21C13_4762_4D33_8AE4_8E20A428EBE8_ITEM_GROUP3_RECAP__" vbProcedure="false">Rekapitulace!$A$8:$F$8</definedName>
    <definedName function="false" hidden="false" name="__08F21C13_4762_4D33_8AE4_8E20A428EBE8_ITEM_GROUP3__X" vbProcedure="false">Zakázka!$A$8:$Q$72</definedName>
    <definedName function="false" hidden="false" name="__08F21C13_4762_4D33_8AE4_8E20A428EBE8_ITEM__" vbProcedure="false">Zakázka!$A$9:$Q$12</definedName>
    <definedName function="false" hidden="false" name="__08F21C13_4762_4D33_8AE4_8E20A428EBE8_QBILLFIG__" vbProcedure="false">#REF!</definedName>
    <definedName function="false" hidden="false" name="__08F21C13_4762_4D33_8AE4_8E20A428EBE8_QBILL__" vbProcedure="false">Zakázka!$F$10:$H$10</definedName>
    <definedName function="false" hidden="false" name="__08F21C13_4762_4D33_8AE4_8E20A428EBE8_QINDEX__" vbProcedure="false">zakázka!#REF!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<sst xmlns="http://schemas.openxmlformats.org/spreadsheetml/2006/main" count="639" uniqueCount="344">
  <si>
    <t xml:space="preserve">CENOVÁ NABÍDKA</t>
  </si>
  <si>
    <t xml:space="preserve">ZAKÁZKA</t>
  </si>
  <si>
    <t xml:space="preserve">Set Column width to</t>
  </si>
  <si>
    <t xml:space="preserve">Číslo:</t>
  </si>
  <si>
    <t xml:space="preserve">Zakázka:</t>
  </si>
  <si>
    <t xml:space="preserve">Plavecký areál Zábřeh - tepelné čerpadlo</t>
  </si>
  <si>
    <t xml:space="preserve">Komentář:</t>
  </si>
  <si>
    <t xml:space="preserve">FIRMY</t>
  </si>
  <si>
    <t xml:space="preserve">Investor:</t>
  </si>
  <si>
    <t xml:space="preserve">Město Zábřeh</t>
  </si>
  <si>
    <t xml:space="preserve">Dodavatel:</t>
  </si>
  <si>
    <t xml:space="preserve">Projektant:</t>
  </si>
  <si>
    <t xml:space="preserve">Ing. Jiří Hulík</t>
  </si>
  <si>
    <t xml:space="preserve">REALIZAČNÍ TÝM</t>
  </si>
  <si>
    <t xml:space="preserve">---:</t>
  </si>
  <si>
    <t xml:space="preserve">---</t>
  </si>
  <si>
    <t xml:space="preserve">ROZPOČET</t>
  </si>
  <si>
    <t xml:space="preserve">Celkem (bez DPH):</t>
  </si>
  <si>
    <t xml:space="preserve">Kč</t>
  </si>
  <si>
    <t xml:space="preserve">DPH:</t>
  </si>
  <si>
    <t xml:space="preserve">Celkem včetně DPH:</t>
  </si>
  <si>
    <t xml:space="preserve">Plavecký areál Zábřeh - tepelné čerpadlo - ÚS</t>
  </si>
  <si>
    <t xml:space="preserve"> </t>
  </si>
  <si>
    <t xml:space="preserve">Popis</t>
  </si>
  <si>
    <t xml:space="preserve">Cena</t>
  </si>
  <si>
    <t xml:space="preserve">Hmotnost</t>
  </si>
  <si>
    <t xml:space="preserve">DPH</t>
  </si>
  <si>
    <t xml:space="preserve">Cena s DPH</t>
  </si>
  <si>
    <t xml:space="preserve">S</t>
  </si>
  <si>
    <t xml:space="preserve">S: Stavba</t>
  </si>
  <si>
    <t xml:space="preserve">S/SO 01</t>
  </si>
  <si>
    <t xml:space="preserve">SO 01: Tepelné čerpadlo</t>
  </si>
  <si>
    <t xml:space="preserve">S/SO 01/001</t>
  </si>
  <si>
    <t xml:space="preserve">001: Zemní práce</t>
  </si>
  <si>
    <t xml:space="preserve">S/SO 01/002</t>
  </si>
  <si>
    <t xml:space="preserve">002: Základy</t>
  </si>
  <si>
    <t xml:space="preserve">S/SO 01/005</t>
  </si>
  <si>
    <t xml:space="preserve">005: Komunikace</t>
  </si>
  <si>
    <t xml:space="preserve">S/SO 01/009</t>
  </si>
  <si>
    <t xml:space="preserve">009: Ostatní konstrukce a práce</t>
  </si>
  <si>
    <t xml:space="preserve">S/SO 01/0096</t>
  </si>
  <si>
    <t xml:space="preserve">0096: Bourací práce</t>
  </si>
  <si>
    <t xml:space="preserve">S/SO 01/099</t>
  </si>
  <si>
    <t xml:space="preserve">099: Přesun hmot HSV</t>
  </si>
  <si>
    <t xml:space="preserve">S/SO 01/727</t>
  </si>
  <si>
    <t xml:space="preserve">727: Protipožární ochrana</t>
  </si>
  <si>
    <t xml:space="preserve">S/SO 01/732</t>
  </si>
  <si>
    <t xml:space="preserve">732: Vytápění</t>
  </si>
  <si>
    <t xml:space="preserve">S/SO 01/733</t>
  </si>
  <si>
    <t xml:space="preserve">733: Plošný zemní kolektor</t>
  </si>
  <si>
    <t xml:space="preserve">S/SO 01/740</t>
  </si>
  <si>
    <t xml:space="preserve">740: Elektroinstalace</t>
  </si>
  <si>
    <t xml:space="preserve">S/SO 01/V08</t>
  </si>
  <si>
    <t xml:space="preserve">V08: Přesun stavebních kapacit</t>
  </si>
  <si>
    <t xml:space="preserve">S/SO 01/VRN</t>
  </si>
  <si>
    <t xml:space="preserve">VRN: Vedlejší rozpočtové náklady</t>
  </si>
  <si>
    <t xml:space="preserve">Celkem (bez DPH)</t>
  </si>
  <si>
    <t xml:space="preserve">Celkem (včetně DPH)</t>
  </si>
  <si>
    <t xml:space="preserve">Poř.</t>
  </si>
  <si>
    <t xml:space="preserve">Typ</t>
  </si>
  <si>
    <t xml:space="preserve">Kód</t>
  </si>
  <si>
    <t xml:space="preserve">MJ</t>
  </si>
  <si>
    <t xml:space="preserve">Výměra</t>
  </si>
  <si>
    <t xml:space="preserve">Jedn. Cena</t>
  </si>
  <si>
    <t xml:space="preserve">Jedn. hmotn.</t>
  </si>
  <si>
    <t xml:space="preserve">Jedn. suť</t>
  </si>
  <si>
    <t xml:space="preserve">Suť</t>
  </si>
  <si>
    <t xml:space="preserve">Sazba DPH</t>
  </si>
  <si>
    <t xml:space="preserve">Stavba</t>
  </si>
  <si>
    <t xml:space="preserve">Objekt</t>
  </si>
  <si>
    <t xml:space="preserve">Oddíl</t>
  </si>
  <si>
    <t xml:space="preserve">SP</t>
  </si>
  <si>
    <t xml:space="preserve">121151123</t>
  </si>
  <si>
    <t xml:space="preserve">Sejmutí ornice plochy přes 500 m2 tl vrstvy do 200 mm strojně</t>
  </si>
  <si>
    <t xml:space="preserve">m2</t>
  </si>
  <si>
    <t xml:space="preserve">Výkaz výměr:</t>
  </si>
  <si>
    <t xml:space="preserve">Páteřní vedení;       (25,50+93,64+37,12+20,0+7,80)*1,00</t>
  </si>
  <si>
    <t xml:space="preserve">Kolektor;            65,0*40,0</t>
  </si>
  <si>
    <t xml:space="preserve">132254104</t>
  </si>
  <si>
    <t xml:space="preserve">Hloubení rýh zapažených š do 800 mm v hornině třídy těžitelnosti I skupiny 3 objem přes 100 m3 strojně</t>
  </si>
  <si>
    <t xml:space="preserve">m3</t>
  </si>
  <si>
    <t xml:space="preserve">Páteřní vedení;       (25,50+93,64+37,12+20,0+7,80)*0,80*1,40</t>
  </si>
  <si>
    <t xml:space="preserve">Kolektor;            10,0*300,00*0,60*1,40</t>
  </si>
  <si>
    <t xml:space="preserve">Páteřní vedení v asfaltu;            (11,50+4,50)*0,80*1,40</t>
  </si>
  <si>
    <t xml:space="preserve">151101101</t>
  </si>
  <si>
    <t xml:space="preserve">Zřízení příložného pažení a rozepření stěn rýh hl do 2 m</t>
  </si>
  <si>
    <t xml:space="preserve">Páteřní vedení;       (25,50+93,64+37,12+20,0+7,80)*1,40*2</t>
  </si>
  <si>
    <t xml:space="preserve">Páteřní vedení v asfaltu;            (11,50+4,50)*1,40*2</t>
  </si>
  <si>
    <t xml:space="preserve">151101111</t>
  </si>
  <si>
    <t xml:space="preserve">Odstranění příložného pažení a rozepření stěn rýh hl do 2 m</t>
  </si>
  <si>
    <t xml:space="preserve">131251100</t>
  </si>
  <si>
    <t xml:space="preserve">Hloubení jam nezapažených v hornině třídy těžitelnosti I skupiny 3 objem do 20 m3 strojně</t>
  </si>
  <si>
    <t xml:space="preserve">Pro šachtu GEO;         2,50*2,50*1,15</t>
  </si>
  <si>
    <t xml:space="preserve">167151111</t>
  </si>
  <si>
    <t xml:space="preserve">Nakládání výkopku z hornin třídy těžitelnosti I skupiny 1 až 3 přes 100 m3</t>
  </si>
  <si>
    <t xml:space="preserve">Na meziskládku</t>
  </si>
  <si>
    <t xml:space="preserve">Dle pol. sejmutí ornice;        2784,060*0,15</t>
  </si>
  <si>
    <t xml:space="preserve">Dle pol. výkop jam;       7,187</t>
  </si>
  <si>
    <t xml:space="preserve">Z meziskládky</t>
  </si>
  <si>
    <t xml:space="preserve">Dle pol. rozprostření ornice;      2784,060*0,15</t>
  </si>
  <si>
    <t xml:space="preserve">162351104</t>
  </si>
  <si>
    <t xml:space="preserve">Vodorovné přemístění přes 500 do 1000 m výkopku/sypaniny z horniny třídy těžitelnosti I skupiny 1 až 3</t>
  </si>
  <si>
    <t xml:space="preserve">171251201</t>
  </si>
  <si>
    <t xml:space="preserve">Uložení sypaniny na skládky nebo meziskládky</t>
  </si>
  <si>
    <t xml:space="preserve">Meziskládka</t>
  </si>
  <si>
    <t xml:space="preserve">175151101</t>
  </si>
  <si>
    <t xml:space="preserve">Obsypání potrubí strojně sypaninou bez prohození, uloženou do 3 m</t>
  </si>
  <si>
    <t xml:space="preserve">Páteřní vedení;       (25,50+93,64+37,12+20,0+7,80)*0,80*0,20</t>
  </si>
  <si>
    <t xml:space="preserve">Kolektor;            10,0*300,00*0,60*0,20</t>
  </si>
  <si>
    <t xml:space="preserve">Páteřní vedení v asfaltu;            (11,50+4,50)*0,80*0,20</t>
  </si>
  <si>
    <t xml:space="preserve">175151109</t>
  </si>
  <si>
    <t xml:space="preserve">Příplatek k ceně za prohození sypaniny strojně</t>
  </si>
  <si>
    <t xml:space="preserve">174151101</t>
  </si>
  <si>
    <t xml:space="preserve">Zásyp jam, šachet rýh nebo kolem objektů sypaninou se zhutněním</t>
  </si>
  <si>
    <t xml:space="preserve">Páteřní vedení;       (25,50+93,64+37,12+20,0+7,80)*0,80*(1,40-0,20)</t>
  </si>
  <si>
    <t xml:space="preserve">Kolektor;            10,0*300,00*0,60*(1,40-0,20)</t>
  </si>
  <si>
    <t xml:space="preserve">Páteřní vedení v asfaltu;            (11,50+4,50)*0,80*(1,40-0,20)</t>
  </si>
  <si>
    <t xml:space="preserve">Pro šachtu GEO;         2,50*2,50*(1,15-0,30-0,10)</t>
  </si>
  <si>
    <t xml:space="preserve">H</t>
  </si>
  <si>
    <t xml:space="preserve">58337331</t>
  </si>
  <si>
    <t xml:space="preserve">štěrkopísek frakce 0/22</t>
  </si>
  <si>
    <t xml:space="preserve">t</t>
  </si>
  <si>
    <t xml:space="preserve">Zásyp štěrkopískem</t>
  </si>
  <si>
    <t xml:space="preserve">Pro šachtu GEO;         2,50*2,50*(1,15-0,30-0,10)*1,980</t>
  </si>
  <si>
    <t xml:space="preserve">181351113</t>
  </si>
  <si>
    <t xml:space="preserve">Rozprostření ornice tl vrstvy do 200 mm pl přes 500 m2 v rovině nebo ve svahu do 1:5 strojně</t>
  </si>
  <si>
    <t xml:space="preserve">Dle pol. sejmutí ornice;        2784,060</t>
  </si>
  <si>
    <t xml:space="preserve">181111111</t>
  </si>
  <si>
    <t xml:space="preserve">Plošná úprava terénu do 500 m2 zemina skupiny 1 až 4 nerovnosti přes 50 do 100 mm v rovinně a svahu do 1:5</t>
  </si>
  <si>
    <t xml:space="preserve">183403153</t>
  </si>
  <si>
    <t xml:space="preserve">Obdělání půdy hrabáním v rovině a svahu do 1:5</t>
  </si>
  <si>
    <t xml:space="preserve">181411121</t>
  </si>
  <si>
    <t xml:space="preserve">Založení lučního trávníku výsevem pl do 1000 m2 v rovině a ve svahu do 1:5</t>
  </si>
  <si>
    <t xml:space="preserve">00572470</t>
  </si>
  <si>
    <t xml:space="preserve">osivo směs travní univerzál</t>
  </si>
  <si>
    <t xml:space="preserve">kg</t>
  </si>
  <si>
    <t xml:space="preserve">2784,06*0,05</t>
  </si>
  <si>
    <t xml:space="preserve">271532213</t>
  </si>
  <si>
    <t xml:space="preserve">Podsyp pod základové konstrukce se zhutněním z hrubého kameniva frakce 8 až 16 mm</t>
  </si>
  <si>
    <t xml:space="preserve">Pro šachtu GEO;         2,50*2,50*0,30</t>
  </si>
  <si>
    <t xml:space="preserve">271562211</t>
  </si>
  <si>
    <t xml:space="preserve">Podsyp pod základové konstrukce se zhutněním z drobného kameniva frakce 0 až 4 mm</t>
  </si>
  <si>
    <t xml:space="preserve">Pro šachtu GEO;         2,50*2,50*0,15</t>
  </si>
  <si>
    <t xml:space="preserve">566901141</t>
  </si>
  <si>
    <t xml:space="preserve">Vyspravení podkladu po překopech inženýrských sítí plochy do 15 m2 kamenivem hrubým drceným tl. 100 mm</t>
  </si>
  <si>
    <t xml:space="preserve">566901161</t>
  </si>
  <si>
    <t xml:space="preserve">Vyspravení podkladu po překopech inženýrských sítí plochy do 15 m2 obalovaným kamenivem ACP (OK) tl. 100 mm</t>
  </si>
  <si>
    <t xml:space="preserve">572340112</t>
  </si>
  <si>
    <t xml:space="preserve">Vyspravení krytu komunikací po překopech pl do 15 m2 asfaltovým betonem ACO (AB) tl přes 50 do 70 mm</t>
  </si>
  <si>
    <t xml:space="preserve">572360112</t>
  </si>
  <si>
    <t xml:space="preserve">Vyspravení krytu komunikací po překopech pl do 15 m2 studenou asfaltovou směsí tl přes 40 do 60 mm</t>
  </si>
  <si>
    <t xml:space="preserve">Páteřní vedení v asfaltu;            (11,50+4,50)*1,00</t>
  </si>
  <si>
    <t xml:space="preserve">599142111</t>
  </si>
  <si>
    <t xml:space="preserve">Úprava zálivky dilatačních nebo pracovních spár v cementobetonovém krytu hl do 40 mm š přes 20 do 40 mm</t>
  </si>
  <si>
    <t xml:space="preserve">m</t>
  </si>
  <si>
    <t xml:space="preserve">Páteřní vedení v asfaltu;            (11,50+4,50)*2</t>
  </si>
  <si>
    <t xml:space="preserve">977151122</t>
  </si>
  <si>
    <t xml:space="preserve">Jádrové vrty diamantovými korunkami do stavebních materiálů D přes 120 do 130 mm</t>
  </si>
  <si>
    <t xml:space="preserve">Vrty přes stěnu a strop;         (0,70+0,50)*2</t>
  </si>
  <si>
    <t xml:space="preserve">919735114</t>
  </si>
  <si>
    <t xml:space="preserve">Řezání stávajícího živičného krytu hl přes 150 do 200 mm</t>
  </si>
  <si>
    <t xml:space="preserve">113107044</t>
  </si>
  <si>
    <t xml:space="preserve">Odstranění podkladu živičných tl přes 100 do 200 mm při překopech ručně</t>
  </si>
  <si>
    <t xml:space="preserve">113107012</t>
  </si>
  <si>
    <t xml:space="preserve">Odstranění podkladu z kameniva těženého tl přes 100 do 200 mm při překopech ručně</t>
  </si>
  <si>
    <t xml:space="preserve">997221611</t>
  </si>
  <si>
    <t xml:space="preserve">Nakládání suti na dopravní prostředky pro vodorovnou dopravu</t>
  </si>
  <si>
    <t xml:space="preserve">997221551</t>
  </si>
  <si>
    <t xml:space="preserve">Vodorovná doprava suti ze sypkých materiálů do 1 km</t>
  </si>
  <si>
    <t xml:space="preserve">997221559</t>
  </si>
  <si>
    <t xml:space="preserve">Příplatek ZKD 1 km u vodorovné dopravy suti ze sypkých materiálů</t>
  </si>
  <si>
    <t xml:space="preserve">12,070*5</t>
  </si>
  <si>
    <t xml:space="preserve">997221875</t>
  </si>
  <si>
    <t xml:space="preserve">Poplatek za uložení na recyklační skládce (skládkovné) stavebního odpadu asfaltového bez obsahu dehtu zatříděného do Katalogu odpadů pod kódem 17 03 02</t>
  </si>
  <si>
    <t xml:space="preserve">Suť asfalt;        7,200</t>
  </si>
  <si>
    <t xml:space="preserve">997221873</t>
  </si>
  <si>
    <t xml:space="preserve">Poplatek za uložení na recyklační skládce (skládkovné) stavebního odpadu zeminy a kamení zatříděného do Katalogu odpadů pod kódem 17 05 04</t>
  </si>
  <si>
    <t xml:space="preserve">Suť kamenivo;        4,800</t>
  </si>
  <si>
    <t xml:space="preserve">998225111</t>
  </si>
  <si>
    <t xml:space="preserve">Přesun hmot pro pozemní komunikace s krytem z kamene, monolitickým betonovým nebo živičným</t>
  </si>
  <si>
    <t xml:space="preserve">727222006</t>
  </si>
  <si>
    <t xml:space="preserve">Protipožární manžeta prostupu plastového potrubí bez izolace D 90 mm stěnou tl 100 mm požární odolnost EI 90</t>
  </si>
  <si>
    <t xml:space="preserve">kus</t>
  </si>
  <si>
    <t xml:space="preserve">727223126</t>
  </si>
  <si>
    <t xml:space="preserve">Protipožární manžeta prostupu plastového potrubí bez izolace D 90 mm stropem tl 150 mm požární odolnost EI 90-120</t>
  </si>
  <si>
    <t xml:space="preserve">998727121</t>
  </si>
  <si>
    <t xml:space="preserve">Přesun hmot tonážní pro protipožární ochranu ruční v objektech v do 6 m</t>
  </si>
  <si>
    <t xml:space="preserve">732-01</t>
  </si>
  <si>
    <t xml:space="preserve">Tepelné čerpadlo země voda SCOP 3,87 Výkon 53,4kW, voda 55 st, primární okruh 1/ -2 st</t>
  </si>
  <si>
    <t xml:space="preserve">MP</t>
  </si>
  <si>
    <t xml:space="preserve">732-02</t>
  </si>
  <si>
    <t xml:space="preserve">Montáž tepelného čerpadla</t>
  </si>
  <si>
    <t xml:space="preserve">732-03</t>
  </si>
  <si>
    <t xml:space="preserve">Odborné uvedení do provozu</t>
  </si>
  <si>
    <t xml:space="preserve">732-04</t>
  </si>
  <si>
    <t xml:space="preserve">Kohout kulový 2"</t>
  </si>
  <si>
    <t xml:space="preserve">732-05</t>
  </si>
  <si>
    <t xml:space="preserve">Teploměr 0-120 st</t>
  </si>
  <si>
    <t xml:space="preserve">732-06</t>
  </si>
  <si>
    <t xml:space="preserve">Zpětná klapka DN 2"</t>
  </si>
  <si>
    <t xml:space="preserve">732-07</t>
  </si>
  <si>
    <t xml:space="preserve">Vypouštěcí kohout 1/2"</t>
  </si>
  <si>
    <t xml:space="preserve">732-08</t>
  </si>
  <si>
    <t xml:space="preserve">Montáž armatur závitových do DN 50</t>
  </si>
  <si>
    <t xml:space="preserve">732-09</t>
  </si>
  <si>
    <t xml:space="preserve">Filtr jemných nečistot DN 50 </t>
  </si>
  <si>
    <t xml:space="preserve">732-10</t>
  </si>
  <si>
    <t xml:space="preserve">Oběhové čerpadlo  elektronické 40/100F</t>
  </si>
  <si>
    <t xml:space="preserve">732-11</t>
  </si>
  <si>
    <t xml:space="preserve">Oběhové čerpadlo  elektronické 40/60F</t>
  </si>
  <si>
    <t xml:space="preserve">732-12</t>
  </si>
  <si>
    <t xml:space="preserve">Montáž oběhového čerpadla DN 40</t>
  </si>
  <si>
    <t xml:space="preserve">732-13</t>
  </si>
  <si>
    <t xml:space="preserve">Přírubový spoj DN 40/6</t>
  </si>
  <si>
    <t xml:space="preserve">732-14</t>
  </si>
  <si>
    <t xml:space="preserve">Expanzomat  100 l</t>
  </si>
  <si>
    <t xml:space="preserve">732-15</t>
  </si>
  <si>
    <t xml:space="preserve">Montáž expanzní nádrže do 100 l</t>
  </si>
  <si>
    <t xml:space="preserve">732-16</t>
  </si>
  <si>
    <t xml:space="preserve">Potrubí propojovací DN 50 ocel kotelny , strojovny</t>
  </si>
  <si>
    <t xml:space="preserve">732-17</t>
  </si>
  <si>
    <t xml:space="preserve">Potrubí propojovací DN 65 ocel kotelny strojovny</t>
  </si>
  <si>
    <t xml:space="preserve">732-18</t>
  </si>
  <si>
    <t xml:space="preserve">Nátěr potrubí pro chladicí učely</t>
  </si>
  <si>
    <t xml:space="preserve">732-19</t>
  </si>
  <si>
    <t xml:space="preserve">Pružné panceřové hadice DN 50</t>
  </si>
  <si>
    <t xml:space="preserve">732-20</t>
  </si>
  <si>
    <t xml:space="preserve">Izolace kaučukova  60/19 a 76/19</t>
  </si>
  <si>
    <t xml:space="preserve">732-21</t>
  </si>
  <si>
    <t xml:space="preserve">Uchycení potrubí pod stropen (závěsy)</t>
  </si>
  <si>
    <t xml:space="preserve">732-22</t>
  </si>
  <si>
    <t xml:space="preserve">Fitinky k potrubí ocel odhad</t>
  </si>
  <si>
    <t xml:space="preserve">soubor</t>
  </si>
  <si>
    <t xml:space="preserve">732-23</t>
  </si>
  <si>
    <t xml:space="preserve">Drobné fitinky + šroubení+spojovací materiál</t>
  </si>
  <si>
    <t xml:space="preserve">732-24</t>
  </si>
  <si>
    <t xml:space="preserve">Napojení na stavající vedení a zkoušky</t>
  </si>
  <si>
    <t xml:space="preserve">hod</t>
  </si>
  <si>
    <t xml:space="preserve">732-25</t>
  </si>
  <si>
    <t xml:space="preserve">Zednické zapravení</t>
  </si>
  <si>
    <t xml:space="preserve">998732311</t>
  </si>
  <si>
    <t xml:space="preserve">Přesun hmot procentní pro strojovny ruční v objektech v do 6 m</t>
  </si>
  <si>
    <t xml:space="preserve">%</t>
  </si>
  <si>
    <t xml:space="preserve">733-01</t>
  </si>
  <si>
    <t xml:space="preserve">Kruhová šachta pro 10 okruhů - včetně průt. reg.</t>
  </si>
  <si>
    <t xml:space="preserve">733-02</t>
  </si>
  <si>
    <t xml:space="preserve">Příplatek za pojízdnost KLA (1,5 t) pro kruhové sběrné šachty</t>
  </si>
  <si>
    <t xml:space="preserve">733-03</t>
  </si>
  <si>
    <t xml:space="preserve">Příplatek za integrované uzavírací klapky d90 pro kruhové šachty</t>
  </si>
  <si>
    <t xml:space="preserve">733-04</t>
  </si>
  <si>
    <t xml:space="preserve">pb-PE 100 RC potrubí EXTRA 40x3,7mm á150m</t>
  </si>
  <si>
    <t xml:space="preserve">733-05</t>
  </si>
  <si>
    <t xml:space="preserve">pb-PE 100 RC potrubí 90x5,4mm á6m</t>
  </si>
  <si>
    <t xml:space="preserve">733-06</t>
  </si>
  <si>
    <t xml:space="preserve">Elektrospojka SDR11, PN16, d40</t>
  </si>
  <si>
    <t xml:space="preserve">733-07</t>
  </si>
  <si>
    <t xml:space="preserve">Elektrokoleno 45° SDR11, PN16, d40</t>
  </si>
  <si>
    <t xml:space="preserve">733-08</t>
  </si>
  <si>
    <t xml:space="preserve">Elektrospojka SDR11, PN16, d90</t>
  </si>
  <si>
    <t xml:space="preserve">733-09</t>
  </si>
  <si>
    <t xml:space="preserve">Elektrokoleno 90° SDR11, PN16 d90</t>
  </si>
  <si>
    <t xml:space="preserve">733-10</t>
  </si>
  <si>
    <t xml:space="preserve">Lemový nákružek /SDR 17/d90</t>
  </si>
  <si>
    <t xml:space="preserve">733-11</t>
  </si>
  <si>
    <t xml:space="preserve">Otočná příruba PP-Ocel d90 (DN80) - PVC-U</t>
  </si>
  <si>
    <t xml:space="preserve">733-12</t>
  </si>
  <si>
    <t xml:space="preserve">Mezipřírubová uzavírací klapka d90 (DN80) - PVC-U</t>
  </si>
  <si>
    <t xml:space="preserve">733-13</t>
  </si>
  <si>
    <t xml:space="preserve">Kaučuková izolace ef D89x13MM á2m</t>
  </si>
  <si>
    <t xml:space="preserve">733-14</t>
  </si>
  <si>
    <t xml:space="preserve">Kaučuková izolace  EF d89x19mm á2m</t>
  </si>
  <si>
    <t xml:space="preserve">733-15</t>
  </si>
  <si>
    <t xml:space="preserve">Izolační pouzdro IF d92x19mm</t>
  </si>
  <si>
    <t xml:space="preserve">733-16</t>
  </si>
  <si>
    <t xml:space="preserve">Kaučuková izolační páska KST 3x50x15m</t>
  </si>
  <si>
    <t xml:space="preserve">733-17</t>
  </si>
  <si>
    <t xml:space="preserve">Lepidlo 660g/0.75l</t>
  </si>
  <si>
    <t xml:space="preserve">733-18</t>
  </si>
  <si>
    <t xml:space="preserve">Nemrznoucí směs - koncentrát</t>
  </si>
  <si>
    <t xml:space="preserve">733-19</t>
  </si>
  <si>
    <t xml:space="preserve">PVC-U zaslepovací příruba d90</t>
  </si>
  <si>
    <t xml:space="preserve">733-20</t>
  </si>
  <si>
    <t xml:space="preserve">Položení potrubí zemního kolektoru do hotového výkopu</t>
  </si>
  <si>
    <t xml:space="preserve">733-21</t>
  </si>
  <si>
    <t xml:space="preserve">Montáž sachty</t>
  </si>
  <si>
    <t xml:space="preserve">733-22</t>
  </si>
  <si>
    <t xml:space="preserve">Montáž potrubí PE 90</t>
  </si>
  <si>
    <t xml:space="preserve">733-23</t>
  </si>
  <si>
    <t xml:space="preserve">Proplach systému a napuštění nemrznoucí směsí</t>
  </si>
  <si>
    <t xml:space="preserve">733-25</t>
  </si>
  <si>
    <t xml:space="preserve">Stavební přípomoci (průchod přes základy)</t>
  </si>
  <si>
    <t xml:space="preserve">998733311</t>
  </si>
  <si>
    <t xml:space="preserve">Přesun hmot procentní pro rozvody potrubí ruční v objektech v do 6 m</t>
  </si>
  <si>
    <t xml:space="preserve">740-01</t>
  </si>
  <si>
    <t xml:space="preserve">Uprava jištění v rozvaděči</t>
  </si>
  <si>
    <t xml:space="preserve">740-02</t>
  </si>
  <si>
    <t xml:space="preserve">Demontáže starého zařízení MaR</t>
  </si>
  <si>
    <t xml:space="preserve">740-03</t>
  </si>
  <si>
    <t xml:space="preserve">Snímač teploty jímkový NTC20Kohm,l=150mm+nerez jímka</t>
  </si>
  <si>
    <t xml:space="preserve">740-04</t>
  </si>
  <si>
    <t xml:space="preserve">Tepelné čerpadlo připojení do stávajícího systému MaR (DT1)</t>
  </si>
  <si>
    <t xml:space="preserve">740-05</t>
  </si>
  <si>
    <t xml:space="preserve">Kabel stíněný JYTY-O 2x1</t>
  </si>
  <si>
    <t xml:space="preserve">740-06</t>
  </si>
  <si>
    <t xml:space="preserve">Kabel stíněný JYTY-O 7x1</t>
  </si>
  <si>
    <t xml:space="preserve">740-07</t>
  </si>
  <si>
    <t xml:space="preserve">Kabel STP kat. 6</t>
  </si>
  <si>
    <t xml:space="preserve">740-08</t>
  </si>
  <si>
    <t xml:space="preserve">Ukončení UTP kabelu koncovkou RJ45</t>
  </si>
  <si>
    <t xml:space="preserve">740-09</t>
  </si>
  <si>
    <t xml:space="preserve">Drobný montážní materiál, hmoždinky, šrouby</t>
  </si>
  <si>
    <t xml:space="preserve">740-10</t>
  </si>
  <si>
    <t xml:space="preserve">Úpravy stávajícího rozvaděče pro zapojení nových snímačů teploty</t>
  </si>
  <si>
    <t xml:space="preserve">740-11</t>
  </si>
  <si>
    <t xml:space="preserve">Zpracování uživatelských programů pro zařízení MaR</t>
  </si>
  <si>
    <t xml:space="preserve">740-12</t>
  </si>
  <si>
    <t xml:space="preserve">Oživení a provedení zkoušek zařízení MaR</t>
  </si>
  <si>
    <t xml:space="preserve">740-13</t>
  </si>
  <si>
    <t xml:space="preserve">Úprava a doplnění vizualizace MaR</t>
  </si>
  <si>
    <t xml:space="preserve">740-14</t>
  </si>
  <si>
    <t xml:space="preserve">Realizační-výrobní (dílenská) projektová dokumentace</t>
  </si>
  <si>
    <t xml:space="preserve">740-15</t>
  </si>
  <si>
    <t xml:space="preserve">VRN, doprava, přesun, apod.</t>
  </si>
  <si>
    <t xml:space="preserve">740-16</t>
  </si>
  <si>
    <t xml:space="preserve">Silový propojovací kabel CYKY 5x10</t>
  </si>
  <si>
    <t xml:space="preserve">740-17</t>
  </si>
  <si>
    <t xml:space="preserve">Kabely Mar</t>
  </si>
  <si>
    <t xml:space="preserve">740-18</t>
  </si>
  <si>
    <t xml:space="preserve">Montáž elektroinstalace a MaR</t>
  </si>
  <si>
    <t xml:space="preserve">740-19</t>
  </si>
  <si>
    <t xml:space="preserve">Připojení do schematu nadřazené regulace</t>
  </si>
  <si>
    <t xml:space="preserve">740-20</t>
  </si>
  <si>
    <t xml:space="preserve">Topná zkouška</t>
  </si>
  <si>
    <t xml:space="preserve">740-21</t>
  </si>
  <si>
    <t xml:space="preserve">Revize elektroinstalace</t>
  </si>
  <si>
    <t xml:space="preserve">998741311</t>
  </si>
  <si>
    <t xml:space="preserve">Přesun hmot procentní pro silnoproud ruční v objektech v do 6 m</t>
  </si>
  <si>
    <t xml:space="preserve">ON</t>
  </si>
  <si>
    <t xml:space="preserve">081002000</t>
  </si>
  <si>
    <t xml:space="preserve">Doprava</t>
  </si>
  <si>
    <t xml:space="preserve">12</t>
  </si>
  <si>
    <t xml:space="preserve">Provoz investora, třetích osob např. náklady na ochranu stávajícího zařízení a vybavení</t>
  </si>
  <si>
    <t xml:space="preserve">07</t>
  </si>
  <si>
    <t xml:space="preserve">Zařízení staveniště včetně provozu a odstranění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</si>
</sst>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_(#,##0_);[RED]&quot;- &quot;#,##0_);\–??;_(@_)"/>
    <numFmt numFmtId="167" formatCode="_(#,##0.000_);[RED]&quot;- &quot;#,##0.000_);\–??;_(@_)"/>
    <numFmt numFmtId="168" formatCode="@"/>
    <numFmt numFmtId="169" formatCode="0"/>
    <numFmt numFmtId="170" formatCode="_(#,##0.00_);[RED]&quot;- &quot;#,##0.00_);\–??;_(@_)"/>
  </numFmts>
  <fonts count="21">
    <font>
      <sz val="10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6"/>
      <color rgb="FF000000"/>
      <name val="Arial"/>
      <family val="2"/>
      <charset val="238"/>
    </font>
    <font>
      <sz val="6"/>
      <color rgb="FF777777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3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sz val="6"/>
      <color rgb="FFC00000"/>
      <name val="Arial"/>
      <family val="2"/>
      <charset val="238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C0000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sz val="6"/>
      <color rgb="FF0070C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b val="true"/>
      <i val="true"/>
      <sz val="9"/>
      <color rgb="FF000000"/>
      <name val="Arial"/>
      <family val="2"/>
      <charset val="238"/>
    </font>
    <font>
      <sz val="7"/>
      <color rgb="FF008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DB303B"/>
      </bottom>
      <diagonal/>
    </border>
    <border diagonalUp="false" diagonalDown="false">
      <left/>
      <right/>
      <top/>
      <bottom style="thin">
        <color rgb="FFDB303B"/>
      </bottom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1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1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9" fillId="0" borderId="0" xfId="0" applyFont="true" applyBorder="false" applyAlignment="true" applyProtection="false">
      <alignment horizontal="left" vertical="top" textRotation="0" wrapText="true" indent="1" shrinkToFit="false"/>
      <protection locked="true" hidden="false"/>
    </xf>
    <xf numFmtId="166" fontId="1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1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7" fillId="0" borderId="0" xfId="0" applyFont="true" applyBorder="false" applyAlignment="true" applyProtection="false">
      <alignment horizontal="left" vertical="top" textRotation="0" wrapText="true" indent="3" shrinkToFit="false"/>
      <protection locked="true" hidden="false"/>
    </xf>
    <xf numFmtId="166" fontId="1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1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6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6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6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6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6" fillId="0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6" fontId="6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2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8" fontId="2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2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2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2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2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DB303B"/>
      <rgbColor rgb="FFFFFFCC"/>
      <rgbColor rgb="FFCCFFFF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E40" activeCellId="0" sqref="E40"/>
    </sheetView>
  </sheetViews>
  <sheetFormatPr defaultColWidth="9.15625" defaultRowHeight="8.25" zeroHeight="false" outlineLevelRow="0" outlineLevelCol="0"/>
  <cols>
    <col collapsed="false" customWidth="false" hidden="true" outlineLevel="0" max="1" min="1" style="1" width="9.14"/>
    <col collapsed="false" customWidth="true" hidden="false" outlineLevel="0" max="2" min="2" style="1" width="4.71"/>
    <col collapsed="false" customWidth="true" hidden="false" outlineLevel="0" max="8" min="3" style="1" width="14.7"/>
    <col collapsed="false" customWidth="false" hidden="false" outlineLevel="0" max="11" min="9" style="1" width="9.14"/>
    <col collapsed="false" customWidth="true" hidden="true" outlineLevel="0" max="12" min="12" style="1" width="56.01"/>
    <col collapsed="false" customWidth="false" hidden="false" outlineLevel="0" max="1024" min="13" style="1" width="9.14"/>
  </cols>
  <sheetData>
    <row r="1" customFormat="false" ht="11.25" hidden="false" customHeight="false" outlineLevel="0" collapsed="false">
      <c r="A1" s="2"/>
      <c r="B1" s="2"/>
      <c r="C1" s="3"/>
    </row>
    <row r="2" customFormat="false" ht="11.25" hidden="false" customHeight="false" outlineLevel="0" collapsed="false">
      <c r="A2" s="4" t="n">
        <v>0</v>
      </c>
      <c r="C2" s="3"/>
    </row>
    <row r="3" customFormat="false" ht="11.25" hidden="false" customHeight="true" outlineLevel="0" collapsed="false">
      <c r="A3" s="4" t="n">
        <f aca="false" t="array" ref="A3:A3">INDEX(VAT_RATES,MATCH(0,COUNTIF($A$1:A2,VAT_RATES),0))</f>
        <v>21</v>
      </c>
      <c r="C3" s="3"/>
      <c r="D3" s="5" t="s">
        <v>0</v>
      </c>
      <c r="E3" s="5"/>
      <c r="F3" s="5"/>
      <c r="G3" s="5"/>
    </row>
    <row r="4" customFormat="false" ht="11.25" hidden="false" customHeight="true" outlineLevel="0" collapsed="false">
      <c r="A4" s="4" t="e">
        <f aca="false" t="array" ref="A4:A4">INDEX(VAT_RATES,MATCH(0,COUNTIF($A$1:A3,VAT_RATES),0))</f>
        <v>#N/A</v>
      </c>
      <c r="C4" s="6"/>
      <c r="D4" s="5"/>
      <c r="E4" s="5"/>
      <c r="F4" s="5"/>
      <c r="G4" s="5"/>
    </row>
    <row r="5" customFormat="false" ht="12.75" hidden="false" customHeight="false" outlineLevel="0" collapsed="false">
      <c r="A5" s="4" t="e">
        <f aca="false" t="array" ref="A5:A5">INDEX(VAT_RATES,MATCH(0,COUNTIF($A$1:A4,VAT_RATES),0))</f>
        <v>#N/A</v>
      </c>
      <c r="C5" s="7"/>
      <c r="D5" s="8"/>
      <c r="E5" s="8"/>
      <c r="F5" s="8"/>
      <c r="G5" s="8"/>
      <c r="H5" s="8"/>
      <c r="L5" s="9"/>
    </row>
    <row r="6" customFormat="false" ht="12.75" hidden="false" customHeight="true" outlineLevel="0" collapsed="false">
      <c r="A6" s="4" t="n">
        <f aca="false">SUMIF(GROUP_ID,"",ITEM_PRICES)</f>
        <v>0</v>
      </c>
      <c r="K6" s="10"/>
      <c r="L6" s="10"/>
    </row>
    <row r="7" s="11" customFormat="true" ht="15.2" hidden="false" customHeight="true" outlineLevel="0" collapsed="false">
      <c r="A7" s="11" t="n">
        <f aca="false">IF(ISNUMBER($A$3),SUMIF(VAT_RATES,$A$3,ITEM_PRICES),0)</f>
        <v>0</v>
      </c>
      <c r="C7" s="12"/>
      <c r="D7" s="13"/>
      <c r="E7" s="14" t="s">
        <v>1</v>
      </c>
      <c r="F7" s="14"/>
      <c r="G7" s="13"/>
      <c r="H7" s="13"/>
      <c r="J7" s="15"/>
      <c r="K7" s="15"/>
      <c r="L7" s="16" t="s">
        <v>2</v>
      </c>
    </row>
    <row r="8" customFormat="false" ht="8.25" hidden="false" customHeight="false" outlineLevel="0" collapsed="false">
      <c r="A8" s="4" t="n">
        <f aca="false">IF(ISNUMBER($A$4),SUMIF(VAT_RATES,$A$4,ITEM_PRICES),0)</f>
        <v>0</v>
      </c>
      <c r="K8" s="10"/>
      <c r="L8" s="17" t="n">
        <f aca="true">CELL("width",E8)+CELL("width",F8)+CELL("width",G8)+CELL("width",H8)</f>
        <v>56</v>
      </c>
    </row>
    <row r="9" customFormat="false" ht="12.75" hidden="false" customHeight="false" outlineLevel="0" collapsed="false">
      <c r="A9" s="1" t="n">
        <f aca="false">IF(ISNUMBER($A$5),SUMIF(VAT_RATES,$A$5,ITEM_PRICES),0)</f>
        <v>0</v>
      </c>
      <c r="C9" s="18"/>
      <c r="D9" s="19" t="s">
        <v>3</v>
      </c>
      <c r="E9" s="20"/>
      <c r="F9" s="20"/>
      <c r="G9" s="20"/>
      <c r="H9" s="20"/>
      <c r="J9" s="21"/>
      <c r="K9" s="21"/>
      <c r="L9" s="22" t="n">
        <f aca="false">E9</f>
        <v>0</v>
      </c>
    </row>
    <row r="10" customFormat="false" ht="12.75" hidden="false" customHeight="true" outlineLevel="0" collapsed="false">
      <c r="A10" s="1" t="str">
        <f aca="false">IF($A7=0,"","DPH " &amp; $A3 &amp; " % ze základny: " &amp; TEXT($A7,"# ##0"))</f>
        <v/>
      </c>
      <c r="C10" s="18"/>
      <c r="D10" s="19" t="s">
        <v>4</v>
      </c>
      <c r="E10" s="20" t="s">
        <v>5</v>
      </c>
      <c r="F10" s="20"/>
      <c r="G10" s="20"/>
      <c r="H10" s="20"/>
      <c r="J10" s="21"/>
      <c r="K10" s="21"/>
      <c r="L10" s="22" t="str">
        <f aca="false">E10</f>
        <v>Plavecký areál Zábřeh - tepelné čerpadlo</v>
      </c>
    </row>
    <row r="11" customFormat="false" ht="12.75" hidden="false" customHeight="false" outlineLevel="0" collapsed="false">
      <c r="A11" s="1" t="str">
        <f aca="false">IF($A8=0,"","DPH " &amp; $A4 &amp; " % ze základny: " &amp; TEXT($A8,"# ##0"))</f>
        <v/>
      </c>
      <c r="C11" s="18"/>
      <c r="D11" s="19" t="s">
        <v>6</v>
      </c>
      <c r="E11" s="20"/>
      <c r="F11" s="20"/>
      <c r="G11" s="20"/>
      <c r="H11" s="20"/>
      <c r="J11" s="21"/>
      <c r="K11" s="21"/>
      <c r="L11" s="22" t="n">
        <f aca="false">E11</f>
        <v>0</v>
      </c>
    </row>
    <row r="12" customFormat="false" ht="8.25" hidden="false" customHeight="false" outlineLevel="0" collapsed="false">
      <c r="A12" s="4" t="str">
        <f aca="false">IF($A9=0,"","DPH " &amp; $A5 &amp; " % ze základny: " &amp; TEXT($A9,"# ##0"))</f>
        <v/>
      </c>
      <c r="C12" s="23"/>
      <c r="D12" s="23"/>
      <c r="E12" s="23"/>
      <c r="F12" s="23"/>
      <c r="G12" s="23"/>
      <c r="H12" s="23"/>
      <c r="J12" s="10"/>
      <c r="K12" s="10"/>
    </row>
    <row r="13" customFormat="false" ht="8.25" hidden="false" customHeight="false" outlineLevel="0" collapsed="false">
      <c r="A13" s="4" t="str">
        <f aca="false">IF($A7=0,"",$A7*$A3/100)</f>
        <v/>
      </c>
      <c r="J13" s="10"/>
      <c r="K13" s="10"/>
    </row>
    <row r="14" s="11" customFormat="true" ht="15.75" hidden="false" customHeight="false" outlineLevel="0" collapsed="false">
      <c r="A14" s="11" t="str">
        <f aca="false">IF($A8=0,"",$A8*$A4/100)</f>
        <v/>
      </c>
      <c r="E14" s="24" t="s">
        <v>7</v>
      </c>
      <c r="F14" s="24"/>
      <c r="J14" s="15"/>
      <c r="K14" s="15"/>
    </row>
    <row r="15" customFormat="false" ht="8.25" hidden="false" customHeight="false" outlineLevel="0" collapsed="false">
      <c r="A15" s="4" t="str">
        <f aca="false">IF($A9=0,"",$A9*$A5/100)</f>
        <v/>
      </c>
      <c r="J15" s="10"/>
      <c r="K15" s="10"/>
    </row>
    <row r="16" customFormat="false" ht="12.75" hidden="false" customHeight="false" outlineLevel="0" collapsed="false">
      <c r="A16" s="1" t="n">
        <f aca="false">SUM(A13:A15)</f>
        <v>0</v>
      </c>
      <c r="C16" s="18"/>
      <c r="D16" s="19" t="s">
        <v>8</v>
      </c>
      <c r="E16" s="25" t="s">
        <v>9</v>
      </c>
      <c r="F16" s="25"/>
      <c r="G16" s="25"/>
      <c r="H16" s="25"/>
      <c r="J16" s="21"/>
      <c r="K16" s="21"/>
    </row>
    <row r="17" customFormat="false" ht="12.75" hidden="false" customHeight="false" outlineLevel="0" collapsed="false">
      <c r="C17" s="18"/>
      <c r="D17" s="19" t="s">
        <v>10</v>
      </c>
      <c r="E17" s="25"/>
      <c r="F17" s="25"/>
      <c r="G17" s="25"/>
      <c r="H17" s="25"/>
      <c r="J17" s="21"/>
      <c r="K17" s="21"/>
    </row>
    <row r="18" customFormat="false" ht="12.75" hidden="false" customHeight="false" outlineLevel="0" collapsed="false">
      <c r="C18" s="18"/>
      <c r="D18" s="19" t="s">
        <v>11</v>
      </c>
      <c r="E18" s="25" t="s">
        <v>12</v>
      </c>
      <c r="F18" s="25"/>
      <c r="G18" s="25"/>
      <c r="H18" s="25"/>
      <c r="J18" s="21"/>
      <c r="K18" s="21"/>
    </row>
    <row r="19" customFormat="false" ht="8.25" hidden="false" customHeight="false" outlineLevel="0" collapsed="false">
      <c r="C19" s="23"/>
      <c r="D19" s="23"/>
      <c r="E19" s="23"/>
      <c r="F19" s="23"/>
      <c r="G19" s="23"/>
      <c r="H19" s="23"/>
      <c r="J19" s="10"/>
      <c r="K19" s="10"/>
    </row>
    <row r="20" customFormat="false" ht="8.25" hidden="false" customHeight="false" outlineLevel="0" collapsed="false">
      <c r="J20" s="10"/>
      <c r="K20" s="10"/>
    </row>
    <row r="21" s="11" customFormat="true" ht="15.75" hidden="false" customHeight="false" outlineLevel="0" collapsed="false">
      <c r="D21" s="26"/>
      <c r="E21" s="24" t="s">
        <v>13</v>
      </c>
      <c r="F21" s="24"/>
      <c r="J21" s="15"/>
      <c r="K21" s="15"/>
    </row>
    <row r="22" customFormat="false" ht="8.25" hidden="false" customHeight="false" outlineLevel="0" collapsed="false">
      <c r="J22" s="10"/>
      <c r="K22" s="10"/>
    </row>
    <row r="23" customFormat="false" ht="12.75" hidden="false" customHeight="false" outlineLevel="0" collapsed="false">
      <c r="C23" s="18"/>
      <c r="D23" s="19" t="s">
        <v>14</v>
      </c>
      <c r="E23" s="27" t="s">
        <v>15</v>
      </c>
      <c r="F23" s="27"/>
      <c r="G23" s="27"/>
      <c r="H23" s="27"/>
      <c r="J23" s="21"/>
      <c r="K23" s="21"/>
    </row>
    <row r="24" customFormat="false" ht="8.25" hidden="false" customHeight="false" outlineLevel="0" collapsed="false">
      <c r="C24" s="23"/>
      <c r="D24" s="23"/>
      <c r="E24" s="23"/>
      <c r="F24" s="23"/>
      <c r="G24" s="23"/>
      <c r="H24" s="23"/>
      <c r="J24" s="10"/>
      <c r="K24" s="10"/>
    </row>
    <row r="25" customFormat="false" ht="8.25" hidden="false" customHeight="false" outlineLevel="0" collapsed="false">
      <c r="D25" s="28"/>
      <c r="J25" s="10"/>
      <c r="K25" s="10"/>
    </row>
    <row r="26" s="11" customFormat="true" ht="15.75" hidden="false" customHeight="false" outlineLevel="0" collapsed="false">
      <c r="D26" s="26"/>
      <c r="E26" s="24" t="s">
        <v>16</v>
      </c>
      <c r="F26" s="24"/>
      <c r="J26" s="15"/>
      <c r="K26" s="15"/>
    </row>
    <row r="27" customFormat="false" ht="8.25" hidden="false" customHeight="false" outlineLevel="0" collapsed="false">
      <c r="D27" s="28"/>
      <c r="J27" s="10"/>
      <c r="K27" s="10"/>
    </row>
    <row r="28" customFormat="false" ht="12.75" hidden="false" customHeight="false" outlineLevel="0" collapsed="false">
      <c r="C28" s="18"/>
      <c r="D28" s="19" t="s">
        <v>17</v>
      </c>
      <c r="E28" s="29" t="n">
        <f aca="true">INDIRECT("A6")</f>
        <v>0</v>
      </c>
      <c r="F28" s="30" t="s">
        <v>18</v>
      </c>
      <c r="G28" s="18"/>
      <c r="H28" s="18"/>
      <c r="I28" s="31"/>
      <c r="J28" s="21"/>
      <c r="K28" s="21"/>
      <c r="L28" s="21"/>
    </row>
    <row r="29" customFormat="false" ht="12.75" hidden="false" customHeight="false" outlineLevel="0" collapsed="false">
      <c r="C29" s="18"/>
      <c r="D29" s="19" t="s">
        <v>19</v>
      </c>
      <c r="E29" s="32" t="n">
        <f aca="true">INDIRECT("A16")</f>
        <v>0</v>
      </c>
      <c r="F29" s="18" t="str">
        <f aca="false">F28</f>
        <v>Kč</v>
      </c>
      <c r="G29" s="18"/>
      <c r="H29" s="18"/>
      <c r="I29" s="31"/>
      <c r="J29" s="21"/>
      <c r="K29" s="21"/>
      <c r="L29" s="33"/>
    </row>
    <row r="30" customFormat="false" ht="12.75" hidden="false" customHeight="false" outlineLevel="0" collapsed="false">
      <c r="C30" s="18"/>
      <c r="D30" s="19" t="s">
        <v>20</v>
      </c>
      <c r="E30" s="32" t="n">
        <f aca="false">E28+E29</f>
        <v>0</v>
      </c>
      <c r="F30" s="18" t="str">
        <f aca="false">F28</f>
        <v>Kč</v>
      </c>
      <c r="G30" s="18"/>
      <c r="H30" s="18"/>
      <c r="I30" s="31"/>
      <c r="J30" s="21"/>
      <c r="K30" s="21"/>
      <c r="L30" s="21"/>
    </row>
    <row r="31" customFormat="false" ht="8.25" hidden="false" customHeight="false" outlineLevel="0" collapsed="false">
      <c r="C31" s="8"/>
      <c r="D31" s="8"/>
      <c r="E31" s="8"/>
      <c r="F31" s="8"/>
      <c r="G31" s="8"/>
      <c r="H31" s="8"/>
    </row>
    <row r="32" customFormat="false" ht="8.25" hidden="false" customHeight="false" outlineLevel="0" collapsed="false">
      <c r="C32" s="2"/>
    </row>
    <row r="33" customFormat="false" ht="8.25" hidden="false" customHeight="false" outlineLevel="0" collapsed="false">
      <c r="C33" s="2"/>
    </row>
    <row r="34" customFormat="false" ht="8.25" hidden="false" customHeight="false" outlineLevel="0" collapsed="false">
      <c r="C34" s="2"/>
    </row>
    <row r="35" customFormat="false" ht="8.25" hidden="false" customHeight="false" outlineLevel="0" collapsed="false">
      <c r="C35" s="2"/>
    </row>
    <row r="36" customFormat="false" ht="8.25" hidden="false" customHeight="false" outlineLevel="0" collapsed="false">
      <c r="C36" s="2"/>
    </row>
    <row r="37" customFormat="false" ht="8.25" hidden="false" customHeight="false" outlineLevel="0" collapsed="false">
      <c r="C37" s="2"/>
    </row>
    <row r="38" customFormat="false" ht="8.25" hidden="false" customHeight="false" outlineLevel="0" collapsed="false">
      <c r="C38" s="2"/>
    </row>
    <row r="39" customFormat="false" ht="8.25" hidden="false" customHeight="false" outlineLevel="0" collapsed="false">
      <c r="C39" s="2"/>
    </row>
    <row r="40" customFormat="false" ht="8.25" hidden="false" customHeight="false" outlineLevel="0" collapsed="false">
      <c r="C40" s="2"/>
    </row>
    <row r="41" customFormat="false" ht="8.25" hidden="false" customHeight="false" outlineLevel="0" collapsed="false">
      <c r="C41" s="2"/>
    </row>
    <row r="42" customFormat="false" ht="8.25" hidden="false" customHeight="false" outlineLevel="0" collapsed="false">
      <c r="C42" s="2"/>
    </row>
    <row r="43" customFormat="false" ht="8.25" hidden="false" customHeight="false" outlineLevel="0" collapsed="false">
      <c r="C43" s="2"/>
    </row>
    <row r="44" customFormat="false" ht="8.25" hidden="false" customHeight="false" outlineLevel="0" collapsed="false">
      <c r="C44" s="2"/>
    </row>
    <row r="45" customFormat="false" ht="8.25" hidden="false" customHeight="false" outlineLevel="0" collapsed="false">
      <c r="C45" s="2"/>
    </row>
    <row r="46" customFormat="false" ht="8.25" hidden="false" customHeight="false" outlineLevel="0" collapsed="false">
      <c r="C46" s="2"/>
    </row>
  </sheetData>
  <mergeCells count="11">
    <mergeCell ref="D3:G4"/>
    <mergeCell ref="E7:F7"/>
    <mergeCell ref="E9:H9"/>
    <mergeCell ref="E10:H10"/>
    <mergeCell ref="E11:H11"/>
    <mergeCell ref="E14:F14"/>
    <mergeCell ref="E16:H16"/>
    <mergeCell ref="E17:H17"/>
    <mergeCell ref="E18:H18"/>
    <mergeCell ref="E21:F21"/>
    <mergeCell ref="E26:F26"/>
  </mergeCells>
  <printOptions headings="false" gridLines="false" gridLinesSet="true" horizontalCentered="false" verticalCentered="false"/>
  <pageMargins left="0.708333333333333" right="0.708333333333333" top="0.7875" bottom="0.7875" header="0.511805555555555" footer="0.315277777777778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>&amp;L&amp;8Vytvořeno systémem euroCALC4&amp;C&amp;P/&amp;N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2" activeCellId="0" sqref="B2"/>
    </sheetView>
  </sheetViews>
  <sheetFormatPr defaultColWidth="9.15625" defaultRowHeight="8.25" zeroHeight="false" outlineLevelRow="2" outlineLevelCol="0"/>
  <cols>
    <col collapsed="false" customWidth="true" hidden="true" outlineLevel="0" max="1" min="1" style="1" width="34.71"/>
    <col collapsed="false" customWidth="true" hidden="false" outlineLevel="0" max="2" min="2" style="1" width="80.71"/>
    <col collapsed="false" customWidth="true" hidden="false" outlineLevel="0" max="3" min="3" style="1" width="15.71"/>
    <col collapsed="false" customWidth="true" hidden="true" outlineLevel="0" max="6" min="4" style="1" width="15.71"/>
    <col collapsed="false" customWidth="true" hidden="false" outlineLevel="0" max="7" min="7" style="1" width="41.71"/>
    <col collapsed="false" customWidth="false" hidden="false" outlineLevel="0" max="1024" min="8" style="1" width="9.14"/>
  </cols>
  <sheetData>
    <row r="1" customFormat="false" ht="15.75" hidden="false" customHeight="false" outlineLevel="0" collapsed="false">
      <c r="B1" s="12" t="s">
        <v>21</v>
      </c>
    </row>
    <row r="2" customFormat="false" ht="15.75" hidden="false" customHeight="false" outlineLevel="0" collapsed="false">
      <c r="B2" s="12" t="s">
        <v>22</v>
      </c>
      <c r="C2" s="34"/>
      <c r="D2" s="35"/>
      <c r="E2" s="34"/>
      <c r="F2" s="34"/>
    </row>
    <row r="3" customFormat="false" ht="7.5" hidden="false" customHeight="true" outlineLevel="0" collapsed="false">
      <c r="A3" s="10"/>
      <c r="B3" s="36"/>
      <c r="C3" s="34"/>
      <c r="D3" s="37"/>
      <c r="E3" s="38"/>
      <c r="F3" s="38"/>
      <c r="G3" s="39"/>
    </row>
    <row r="4" customFormat="false" ht="11.25" hidden="false" customHeight="false" outlineLevel="0" collapsed="false">
      <c r="A4" s="40"/>
      <c r="B4" s="41" t="s">
        <v>23</v>
      </c>
      <c r="C4" s="42" t="s">
        <v>24</v>
      </c>
      <c r="D4" s="43" t="s">
        <v>25</v>
      </c>
      <c r="E4" s="42" t="s">
        <v>26</v>
      </c>
      <c r="F4" s="42" t="s">
        <v>27</v>
      </c>
      <c r="G4" s="10"/>
      <c r="H4" s="39"/>
    </row>
    <row r="5" customFormat="false" ht="7.5" hidden="false" customHeight="true" outlineLevel="0" collapsed="false">
      <c r="B5" s="36"/>
      <c r="C5" s="34"/>
      <c r="D5" s="35"/>
      <c r="E5" s="34"/>
      <c r="F5" s="34"/>
      <c r="G5" s="39"/>
    </row>
    <row r="6" customFormat="false" ht="12" hidden="false" customHeight="false" outlineLevel="0" collapsed="false">
      <c r="A6" s="44" t="s">
        <v>28</v>
      </c>
      <c r="B6" s="45" t="s">
        <v>29</v>
      </c>
      <c r="C6" s="46" t="n">
        <f aca="false">VLOOKUP($A6,Zakázka!$A:$Q,10,FALSE())</f>
        <v>0</v>
      </c>
      <c r="D6" s="47" t="n">
        <f aca="false">VLOOKUP($A6,Zakázka!$A:$Q,12,FALSE())</f>
        <v>28.53345212</v>
      </c>
      <c r="E6" s="46" t="n">
        <f aca="false">VLOOKUP($A6,Zakázka!$A:$Q,16,FALSE())</f>
        <v>0</v>
      </c>
      <c r="F6" s="46" t="n">
        <f aca="false">VLOOKUP($A6,Zakázka!$A:$Q,17,FALSE())</f>
        <v>0</v>
      </c>
      <c r="G6" s="10"/>
      <c r="H6" s="39"/>
    </row>
    <row r="7" customFormat="false" ht="12" hidden="false" customHeight="false" outlineLevel="1" collapsed="false">
      <c r="A7" s="48" t="s">
        <v>30</v>
      </c>
      <c r="B7" s="49" t="s">
        <v>31</v>
      </c>
      <c r="C7" s="50" t="n">
        <f aca="false">VLOOKUP($A7,Zakázka!$A:$Q,10,FALSE())</f>
        <v>0</v>
      </c>
      <c r="D7" s="51" t="n">
        <f aca="false">VLOOKUP($A7,Zakázka!$A:$Q,12,FALSE())</f>
        <v>28.53345212</v>
      </c>
      <c r="E7" s="50" t="n">
        <f aca="false">VLOOKUP($A7,Zakázka!$A:$Q,16,FALSE())</f>
        <v>0</v>
      </c>
      <c r="F7" s="50" t="n">
        <f aca="false">VLOOKUP($A7,Zakázka!$A:$Q,17,FALSE())</f>
        <v>0</v>
      </c>
      <c r="G7" s="10"/>
      <c r="H7" s="39"/>
    </row>
    <row r="8" customFormat="false" ht="11.25" hidden="false" customHeight="false" outlineLevel="2" collapsed="false">
      <c r="A8" s="52" t="s">
        <v>32</v>
      </c>
      <c r="B8" s="53" t="s">
        <v>33</v>
      </c>
      <c r="C8" s="54" t="n">
        <f aca="false">VLOOKUP($A8,Zakázka!$A:$Q,10,FALSE())</f>
        <v>0</v>
      </c>
      <c r="D8" s="55" t="n">
        <f aca="false">VLOOKUP($A8,Zakázka!$A:$Q,12,FALSE())</f>
        <v>9.89099412</v>
      </c>
      <c r="E8" s="54" t="n">
        <f aca="false">VLOOKUP($A8,Zakázka!$A:$Q,16,FALSE())</f>
        <v>0</v>
      </c>
      <c r="F8" s="54" t="n">
        <f aca="false">VLOOKUP($A8,Zakázka!$A:$Q,17,FALSE())</f>
        <v>0</v>
      </c>
      <c r="G8" s="10"/>
      <c r="H8" s="39"/>
    </row>
    <row r="9" customFormat="false" ht="11.25" hidden="false" customHeight="false" outlineLevel="2" collapsed="false">
      <c r="A9" s="52" t="s">
        <v>34</v>
      </c>
      <c r="B9" s="53" t="s">
        <v>35</v>
      </c>
      <c r="C9" s="54" t="n">
        <f aca="false">VLOOKUP($A9,Zakázka!$A:$Q,10,FALSE())</f>
        <v>0</v>
      </c>
      <c r="D9" s="55" t="n">
        <f aca="false">VLOOKUP($A9,Zakázka!$A:$Q,12,FALSE())</f>
        <v>5.90625</v>
      </c>
      <c r="E9" s="54" t="n">
        <f aca="false">VLOOKUP($A9,Zakázka!$A:$Q,16,FALSE())</f>
        <v>0</v>
      </c>
      <c r="F9" s="54" t="n">
        <f aca="false">VLOOKUP($A9,Zakázka!$A:$Q,17,FALSE())</f>
        <v>0</v>
      </c>
      <c r="G9" s="10"/>
      <c r="H9" s="39"/>
    </row>
    <row r="10" customFormat="false" ht="11.25" hidden="false" customHeight="false" outlineLevel="2" collapsed="false">
      <c r="A10" s="52" t="s">
        <v>36</v>
      </c>
      <c r="B10" s="53" t="s">
        <v>37</v>
      </c>
      <c r="C10" s="54" t="n">
        <f aca="false">VLOOKUP($A10,Zakázka!$A:$Q,10,FALSE())</f>
        <v>0</v>
      </c>
      <c r="D10" s="55" t="n">
        <f aca="false">VLOOKUP($A10,Zakázka!$A:$Q,12,FALSE())</f>
        <v>12.73104</v>
      </c>
      <c r="E10" s="54" t="n">
        <f aca="false">VLOOKUP($A10,Zakázka!$A:$Q,16,FALSE())</f>
        <v>0</v>
      </c>
      <c r="F10" s="54" t="n">
        <f aca="false">VLOOKUP($A10,Zakázka!$A:$Q,17,FALSE())</f>
        <v>0</v>
      </c>
      <c r="G10" s="10"/>
      <c r="H10" s="39"/>
    </row>
    <row r="11" customFormat="false" ht="11.25" hidden="false" customHeight="false" outlineLevel="2" collapsed="false">
      <c r="A11" s="52" t="s">
        <v>38</v>
      </c>
      <c r="B11" s="53" t="s">
        <v>39</v>
      </c>
      <c r="C11" s="54" t="n">
        <f aca="false">VLOOKUP($A11,Zakázka!$A:$Q,10,FALSE())</f>
        <v>0</v>
      </c>
      <c r="D11" s="55" t="n">
        <f aca="false">VLOOKUP($A11,Zakázka!$A:$Q,12,FALSE())</f>
        <v>0.003408</v>
      </c>
      <c r="E11" s="54" t="n">
        <f aca="false">VLOOKUP($A11,Zakázka!$A:$Q,16,FALSE())</f>
        <v>0</v>
      </c>
      <c r="F11" s="54" t="n">
        <f aca="false">VLOOKUP($A11,Zakázka!$A:$Q,17,FALSE())</f>
        <v>0</v>
      </c>
      <c r="G11" s="10"/>
      <c r="H11" s="39"/>
    </row>
    <row r="12" customFormat="false" ht="11.25" hidden="false" customHeight="false" outlineLevel="2" collapsed="false">
      <c r="A12" s="52" t="s">
        <v>40</v>
      </c>
      <c r="B12" s="53" t="s">
        <v>41</v>
      </c>
      <c r="C12" s="54" t="n">
        <f aca="false">VLOOKUP($A12,Zakázka!$A:$Q,10,FALSE())</f>
        <v>0</v>
      </c>
      <c r="D12" s="55" t="n">
        <f aca="false">VLOOKUP($A12,Zakázka!$A:$Q,12,FALSE())</f>
        <v>0</v>
      </c>
      <c r="E12" s="54" t="n">
        <f aca="false">VLOOKUP($A12,Zakázka!$A:$Q,16,FALSE())</f>
        <v>0</v>
      </c>
      <c r="F12" s="54" t="n">
        <f aca="false">VLOOKUP($A12,Zakázka!$A:$Q,17,FALSE())</f>
        <v>0</v>
      </c>
      <c r="G12" s="10"/>
      <c r="H12" s="39"/>
    </row>
    <row r="13" customFormat="false" ht="11.25" hidden="false" customHeight="false" outlineLevel="2" collapsed="false">
      <c r="A13" s="52" t="s">
        <v>42</v>
      </c>
      <c r="B13" s="53" t="s">
        <v>43</v>
      </c>
      <c r="C13" s="54" t="n">
        <f aca="false">VLOOKUP($A13,Zakázka!$A:$Q,10,FALSE())</f>
        <v>0</v>
      </c>
      <c r="D13" s="55" t="n">
        <f aca="false">VLOOKUP($A13,Zakázka!$A:$Q,12,FALSE())</f>
        <v>0</v>
      </c>
      <c r="E13" s="54" t="n">
        <f aca="false">VLOOKUP($A13,Zakázka!$A:$Q,16,FALSE())</f>
        <v>0</v>
      </c>
      <c r="F13" s="54" t="n">
        <f aca="false">VLOOKUP($A13,Zakázka!$A:$Q,17,FALSE())</f>
        <v>0</v>
      </c>
      <c r="G13" s="10"/>
      <c r="H13" s="39"/>
    </row>
    <row r="14" customFormat="false" ht="11.25" hidden="false" customHeight="false" outlineLevel="2" collapsed="false">
      <c r="A14" s="52" t="s">
        <v>44</v>
      </c>
      <c r="B14" s="53" t="s">
        <v>45</v>
      </c>
      <c r="C14" s="54" t="n">
        <f aca="false">VLOOKUP($A14,Zakázka!$A:$Q,10,FALSE())</f>
        <v>0</v>
      </c>
      <c r="D14" s="55" t="n">
        <f aca="false">VLOOKUP($A14,Zakázka!$A:$Q,12,FALSE())</f>
        <v>0.00176</v>
      </c>
      <c r="E14" s="54" t="n">
        <f aca="false">VLOOKUP($A14,Zakázka!$A:$Q,16,FALSE())</f>
        <v>0</v>
      </c>
      <c r="F14" s="54" t="n">
        <f aca="false">VLOOKUP($A14,Zakázka!$A:$Q,17,FALSE())</f>
        <v>0</v>
      </c>
      <c r="G14" s="10"/>
      <c r="H14" s="39"/>
    </row>
    <row r="15" customFormat="false" ht="11.25" hidden="false" customHeight="false" outlineLevel="2" collapsed="false">
      <c r="A15" s="52" t="s">
        <v>46</v>
      </c>
      <c r="B15" s="53" t="s">
        <v>47</v>
      </c>
      <c r="C15" s="54" t="n">
        <f aca="false">VLOOKUP($A15,Zakázka!$A:$Q,10,FALSE())</f>
        <v>0</v>
      </c>
      <c r="D15" s="55" t="n">
        <f aca="false">VLOOKUP($A15,Zakázka!$A:$Q,12,FALSE())</f>
        <v>0</v>
      </c>
      <c r="E15" s="54" t="n">
        <f aca="false">VLOOKUP($A15,Zakázka!$A:$Q,16,FALSE())</f>
        <v>0</v>
      </c>
      <c r="F15" s="54" t="n">
        <f aca="false">VLOOKUP($A15,Zakázka!$A:$Q,17,FALSE())</f>
        <v>0</v>
      </c>
      <c r="G15" s="10"/>
      <c r="H15" s="39"/>
    </row>
    <row r="16" customFormat="false" ht="11.25" hidden="false" customHeight="false" outlineLevel="2" collapsed="false">
      <c r="A16" s="52" t="s">
        <v>48</v>
      </c>
      <c r="B16" s="53" t="s">
        <v>49</v>
      </c>
      <c r="C16" s="54" t="n">
        <f aca="false">VLOOKUP($A16,Zakázka!$A:$Q,10,FALSE())</f>
        <v>0</v>
      </c>
      <c r="D16" s="55" t="n">
        <f aca="false">VLOOKUP($A16,Zakázka!$A:$Q,12,FALSE())</f>
        <v>0</v>
      </c>
      <c r="E16" s="54" t="n">
        <f aca="false">VLOOKUP($A16,Zakázka!$A:$Q,16,FALSE())</f>
        <v>0</v>
      </c>
      <c r="F16" s="54" t="n">
        <f aca="false">VLOOKUP($A16,Zakázka!$A:$Q,17,FALSE())</f>
        <v>0</v>
      </c>
      <c r="G16" s="10"/>
      <c r="H16" s="39"/>
    </row>
    <row r="17" customFormat="false" ht="11.25" hidden="false" customHeight="false" outlineLevel="2" collapsed="false">
      <c r="A17" s="52" t="s">
        <v>50</v>
      </c>
      <c r="B17" s="53" t="s">
        <v>51</v>
      </c>
      <c r="C17" s="54" t="n">
        <f aca="false">VLOOKUP($A17,Zakázka!$A:$Q,10,FALSE())</f>
        <v>0</v>
      </c>
      <c r="D17" s="55" t="n">
        <f aca="false">VLOOKUP($A17,Zakázka!$A:$Q,12,FALSE())</f>
        <v>0</v>
      </c>
      <c r="E17" s="54" t="n">
        <f aca="false">VLOOKUP($A17,Zakázka!$A:$Q,16,FALSE())</f>
        <v>0</v>
      </c>
      <c r="F17" s="54" t="n">
        <f aca="false">VLOOKUP($A17,Zakázka!$A:$Q,17,FALSE())</f>
        <v>0</v>
      </c>
      <c r="G17" s="10"/>
      <c r="H17" s="39"/>
    </row>
    <row r="18" customFormat="false" ht="11.25" hidden="false" customHeight="false" outlineLevel="2" collapsed="false">
      <c r="A18" s="52" t="s">
        <v>52</v>
      </c>
      <c r="B18" s="53" t="s">
        <v>53</v>
      </c>
      <c r="C18" s="54" t="n">
        <f aca="false">VLOOKUP($A18,Zakázka!$A:$Q,10,FALSE())</f>
        <v>0</v>
      </c>
      <c r="D18" s="55" t="n">
        <f aca="false">VLOOKUP($A18,Zakázka!$A:$Q,12,FALSE())</f>
        <v>0</v>
      </c>
      <c r="E18" s="54" t="n">
        <f aca="false">VLOOKUP($A18,Zakázka!$A:$Q,16,FALSE())</f>
        <v>0</v>
      </c>
      <c r="F18" s="54" t="n">
        <f aca="false">VLOOKUP($A18,Zakázka!$A:$Q,17,FALSE())</f>
        <v>0</v>
      </c>
      <c r="G18" s="10"/>
      <c r="H18" s="39"/>
    </row>
    <row r="19" customFormat="false" ht="11.25" hidden="false" customHeight="false" outlineLevel="2" collapsed="false">
      <c r="A19" s="52" t="s">
        <v>54</v>
      </c>
      <c r="B19" s="53" t="s">
        <v>55</v>
      </c>
      <c r="C19" s="54" t="n">
        <f aca="false">VLOOKUP($A19,Zakázka!$A:$Q,10,FALSE())</f>
        <v>0</v>
      </c>
      <c r="D19" s="55" t="n">
        <f aca="false">VLOOKUP($A19,Zakázka!$A:$Q,12,FALSE())</f>
        <v>0</v>
      </c>
      <c r="E19" s="54" t="n">
        <f aca="false">VLOOKUP($A19,Zakázka!$A:$Q,16,FALSE())</f>
        <v>0</v>
      </c>
      <c r="F19" s="54" t="n">
        <f aca="false">VLOOKUP($A19,Zakázka!$A:$Q,17,FALSE())</f>
        <v>0</v>
      </c>
      <c r="G19" s="10"/>
      <c r="H19" s="39"/>
    </row>
    <row r="20" customFormat="false" ht="7.5" hidden="false" customHeight="true" outlineLevel="0" collapsed="false">
      <c r="B20" s="56"/>
      <c r="C20" s="57"/>
      <c r="D20" s="58"/>
      <c r="E20" s="57"/>
      <c r="F20" s="57"/>
      <c r="G20" s="39"/>
    </row>
    <row r="21" customFormat="false" ht="12.75" hidden="false" customHeight="false" outlineLevel="0" collapsed="false">
      <c r="A21" s="30"/>
      <c r="B21" s="59" t="s">
        <v>56</v>
      </c>
      <c r="C21" s="60" t="n">
        <f aca="false">SUMIF(GROUP_ID,"",ITEM_PRICES)</f>
        <v>0</v>
      </c>
      <c r="D21" s="61"/>
      <c r="E21" s="62"/>
      <c r="F21" s="62"/>
      <c r="G21" s="10"/>
      <c r="H21" s="39"/>
    </row>
    <row r="22" customFormat="false" ht="12.75" hidden="false" customHeight="false" outlineLevel="0" collapsed="false">
      <c r="A22" s="30"/>
      <c r="B22" s="59" t="s">
        <v>26</v>
      </c>
      <c r="C22" s="60" t="n">
        <f aca="false">SUM(C23:C24)</f>
        <v>0</v>
      </c>
      <c r="D22" s="61"/>
      <c r="E22" s="62"/>
      <c r="F22" s="62"/>
      <c r="G22" s="10"/>
      <c r="H22" s="39"/>
    </row>
    <row r="23" customFormat="false" ht="12.75" hidden="false" customHeight="false" outlineLevel="0" collapsed="false">
      <c r="A23" s="18"/>
      <c r="B23" s="63" t="str">
        <f aca="true">INDIRECT(ADDRESS(10,1,,,"Krycí List"))</f>
        <v/>
      </c>
      <c r="C23" s="64" t="str">
        <f aca="true">INDIRECT(ADDRESS(13,1,,,"Krycí List"))</f>
        <v/>
      </c>
      <c r="D23" s="65"/>
      <c r="E23" s="66"/>
      <c r="F23" s="66"/>
      <c r="G23" s="10"/>
      <c r="H23" s="39"/>
    </row>
    <row r="24" customFormat="false" ht="12.75" hidden="false" customHeight="false" outlineLevel="0" collapsed="false">
      <c r="A24" s="18"/>
      <c r="B24" s="67" t="str">
        <f aca="true">INDIRECT(ADDRESS(11,1,,,"Krycí List"))</f>
        <v/>
      </c>
      <c r="C24" s="68" t="str">
        <f aca="true">INDIRECT(ADDRESS(14,1,,,"Krycí List"))</f>
        <v/>
      </c>
      <c r="D24" s="69"/>
      <c r="E24" s="70"/>
      <c r="F24" s="70"/>
      <c r="G24" s="10"/>
      <c r="H24" s="39"/>
    </row>
    <row r="25" customFormat="false" ht="12.75" hidden="false" customHeight="false" outlineLevel="0" collapsed="false">
      <c r="A25" s="30"/>
      <c r="B25" s="59" t="s">
        <v>57</v>
      </c>
      <c r="C25" s="60" t="n">
        <f aca="false">C21+C22</f>
        <v>0</v>
      </c>
      <c r="D25" s="61"/>
      <c r="E25" s="62"/>
      <c r="F25" s="62"/>
      <c r="G25" s="10"/>
      <c r="H25" s="39"/>
    </row>
    <row r="26" customFormat="false" ht="8.25" hidden="false" customHeight="false" outlineLevel="0" collapsed="false">
      <c r="B26" s="36"/>
      <c r="C26" s="34"/>
      <c r="D26" s="35"/>
      <c r="E26" s="34"/>
      <c r="F26" s="34"/>
    </row>
    <row r="27" customFormat="false" ht="8.25" hidden="false" customHeight="false" outlineLevel="0" collapsed="false">
      <c r="B27" s="10"/>
      <c r="C27" s="39"/>
      <c r="D27" s="10"/>
      <c r="E27" s="39"/>
      <c r="F27" s="39"/>
    </row>
  </sheetData>
  <printOptions headings="false" gridLines="false" gridLinesSet="true" horizontalCentered="false" verticalCentered="false"/>
  <pageMargins left="0.708333333333333" right="0.708333333333333" top="0.648611111111111" bottom="0.7875" header="0.315277777777778" footer="0.315277777777778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>&amp;L&amp;8Vytvořeno systémem euroCALC4&amp;C&amp;P/&amp;N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2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R159" activeCellId="0" sqref="R159"/>
    </sheetView>
  </sheetViews>
  <sheetFormatPr defaultColWidth="9.15625" defaultRowHeight="8.25" zeroHeight="false" outlineLevelRow="4" outlineLevelCol="0"/>
  <cols>
    <col collapsed="false" customWidth="true" hidden="true" outlineLevel="0" max="1" min="1" style="1" width="28.71"/>
    <col collapsed="false" customWidth="true" hidden="true" outlineLevel="0" max="2" min="2" style="1" width="3.71"/>
    <col collapsed="false" customWidth="true" hidden="false" outlineLevel="0" max="3" min="3" style="1" width="5.7"/>
    <col collapsed="false" customWidth="true" hidden="false" outlineLevel="0" max="4" min="4" style="1" width="4.71"/>
    <col collapsed="false" customWidth="true" hidden="false" outlineLevel="0" max="5" min="5" style="1" width="14.7"/>
    <col collapsed="false" customWidth="true" hidden="false" outlineLevel="0" max="6" min="6" style="1" width="72.7"/>
    <col collapsed="false" customWidth="true" hidden="false" outlineLevel="0" max="7" min="7" style="1" width="6.24"/>
    <col collapsed="false" customWidth="true" hidden="false" outlineLevel="0" max="8" min="8" style="1" width="14.7"/>
    <col collapsed="false" customWidth="true" hidden="false" outlineLevel="0" max="9" min="9" style="1" width="12.71"/>
    <col collapsed="false" customWidth="true" hidden="false" outlineLevel="0" max="10" min="10" style="1" width="15.71"/>
    <col collapsed="false" customWidth="true" hidden="true" outlineLevel="0" max="11" min="11" style="1" width="11.71"/>
    <col collapsed="false" customWidth="true" hidden="true" outlineLevel="0" max="12" min="12" style="1" width="14.7"/>
    <col collapsed="false" customWidth="true" hidden="true" outlineLevel="0" max="13" min="13" style="1" width="11.71"/>
    <col collapsed="false" customWidth="true" hidden="true" outlineLevel="0" max="14" min="14" style="1" width="14.7"/>
    <col collapsed="false" customWidth="true" hidden="true" outlineLevel="0" max="15" min="15" style="1" width="9.71"/>
    <col collapsed="false" customWidth="true" hidden="true" outlineLevel="0" max="16" min="16" style="1" width="14.7"/>
    <col collapsed="false" customWidth="true" hidden="true" outlineLevel="0" max="17" min="17" style="1" width="15.71"/>
    <col collapsed="false" customWidth="true" hidden="false" outlineLevel="0" max="18" min="18" style="1" width="38.7"/>
    <col collapsed="false" customWidth="false" hidden="false" outlineLevel="0" max="22" min="19" style="1" width="9.14"/>
    <col collapsed="false" customWidth="true" hidden="false" outlineLevel="0" max="23" min="23" style="1" width="5.57"/>
    <col collapsed="false" customWidth="false" hidden="false" outlineLevel="0" max="1024" min="24" style="1" width="9.14"/>
  </cols>
  <sheetData>
    <row r="1" customFormat="false" ht="15.75" hidden="false" customHeight="false" outlineLevel="0" collapsed="false">
      <c r="F1" s="12" t="s">
        <v>21</v>
      </c>
    </row>
    <row r="2" customFormat="false" ht="15.75" hidden="false" customHeight="false" outlineLevel="0" collapsed="false">
      <c r="B2" s="71"/>
      <c r="C2" s="71"/>
      <c r="D2" s="36"/>
      <c r="E2" s="36"/>
      <c r="F2" s="12" t="s">
        <v>22</v>
      </c>
      <c r="G2" s="36"/>
      <c r="H2" s="35"/>
      <c r="I2" s="72"/>
      <c r="J2" s="34"/>
      <c r="K2" s="35"/>
      <c r="L2" s="35"/>
      <c r="M2" s="35"/>
      <c r="N2" s="35"/>
      <c r="O2" s="34"/>
      <c r="P2" s="34"/>
      <c r="Q2" s="34"/>
      <c r="S2" s="2"/>
      <c r="V2" s="73"/>
    </row>
    <row r="3" customFormat="false" ht="7.5" hidden="false" customHeight="true" outlineLevel="0" collapsed="false">
      <c r="A3" s="10"/>
      <c r="B3" s="74"/>
      <c r="C3" s="71"/>
      <c r="D3" s="75"/>
      <c r="E3" s="36"/>
      <c r="F3" s="36"/>
      <c r="G3" s="36"/>
      <c r="H3" s="35"/>
      <c r="I3" s="72"/>
      <c r="J3" s="34"/>
      <c r="K3" s="37"/>
      <c r="L3" s="37"/>
      <c r="M3" s="37"/>
      <c r="N3" s="37"/>
      <c r="O3" s="38"/>
      <c r="P3" s="38"/>
      <c r="Q3" s="38"/>
      <c r="R3" s="39"/>
    </row>
    <row r="4" customFormat="false" ht="11.25" hidden="false" customHeight="false" outlineLevel="0" collapsed="false">
      <c r="A4" s="40"/>
      <c r="B4" s="76"/>
      <c r="C4" s="76" t="s">
        <v>58</v>
      </c>
      <c r="D4" s="41" t="s">
        <v>59</v>
      </c>
      <c r="E4" s="41" t="s">
        <v>60</v>
      </c>
      <c r="F4" s="41" t="s">
        <v>23</v>
      </c>
      <c r="G4" s="41" t="s">
        <v>61</v>
      </c>
      <c r="H4" s="43" t="s">
        <v>62</v>
      </c>
      <c r="I4" s="77" t="s">
        <v>63</v>
      </c>
      <c r="J4" s="42" t="s">
        <v>24</v>
      </c>
      <c r="K4" s="43" t="s">
        <v>64</v>
      </c>
      <c r="L4" s="43" t="s">
        <v>25</v>
      </c>
      <c r="M4" s="43" t="s">
        <v>65</v>
      </c>
      <c r="N4" s="43" t="s">
        <v>66</v>
      </c>
      <c r="O4" s="42" t="s">
        <v>67</v>
      </c>
      <c r="P4" s="42" t="s">
        <v>26</v>
      </c>
      <c r="Q4" s="42" t="s">
        <v>27</v>
      </c>
      <c r="R4" s="10"/>
      <c r="S4" s="39"/>
    </row>
    <row r="5" customFormat="false" ht="7.5" hidden="false" customHeight="true" outlineLevel="0" collapsed="false">
      <c r="B5" s="71"/>
      <c r="C5" s="71"/>
      <c r="D5" s="36"/>
      <c r="E5" s="36"/>
      <c r="F5" s="36"/>
      <c r="G5" s="36"/>
      <c r="H5" s="35"/>
      <c r="I5" s="72"/>
      <c r="J5" s="34"/>
      <c r="K5" s="35"/>
      <c r="L5" s="35"/>
      <c r="M5" s="35"/>
      <c r="N5" s="35"/>
      <c r="O5" s="34"/>
      <c r="P5" s="34"/>
      <c r="Q5" s="34"/>
      <c r="R5" s="39"/>
    </row>
    <row r="6" customFormat="false" ht="12" hidden="false" customHeight="false" outlineLevel="0" collapsed="false">
      <c r="A6" s="44" t="s">
        <v>28</v>
      </c>
      <c r="B6" s="78" t="n">
        <v>1</v>
      </c>
      <c r="C6" s="79"/>
      <c r="D6" s="80" t="s">
        <v>68</v>
      </c>
      <c r="E6" s="80"/>
      <c r="F6" s="45" t="s">
        <v>29</v>
      </c>
      <c r="G6" s="80"/>
      <c r="H6" s="81"/>
      <c r="I6" s="82"/>
      <c r="J6" s="46" t="n">
        <f aca="false">SUBTOTAL(9,J7:J211)</f>
        <v>0</v>
      </c>
      <c r="K6" s="81"/>
      <c r="L6" s="47" t="n">
        <f aca="false">SUBTOTAL(9,L7:L211)</f>
        <v>28.53345212</v>
      </c>
      <c r="M6" s="81"/>
      <c r="N6" s="47" t="n">
        <f aca="false">SUBTOTAL(9,N7:N211)</f>
        <v>12.0696</v>
      </c>
      <c r="O6" s="83"/>
      <c r="P6" s="46" t="n">
        <f aca="false">SUBTOTAL(9,P7:P211)</f>
        <v>0</v>
      </c>
      <c r="Q6" s="46" t="n">
        <f aca="false">SUBTOTAL(9,Q7:Q211)</f>
        <v>0</v>
      </c>
      <c r="R6" s="10"/>
      <c r="S6" s="39"/>
      <c r="T6" s="39"/>
    </row>
    <row r="7" customFormat="false" ht="12" hidden="false" customHeight="false" outlineLevel="1" collapsed="false">
      <c r="A7" s="48" t="s">
        <v>30</v>
      </c>
      <c r="B7" s="84" t="n">
        <v>2</v>
      </c>
      <c r="C7" s="85"/>
      <c r="D7" s="86" t="s">
        <v>69</v>
      </c>
      <c r="E7" s="86"/>
      <c r="F7" s="87" t="s">
        <v>31</v>
      </c>
      <c r="G7" s="86"/>
      <c r="H7" s="88"/>
      <c r="I7" s="89"/>
      <c r="J7" s="50" t="n">
        <f aca="false">SUBTOTAL(9,J8:J210)</f>
        <v>0</v>
      </c>
      <c r="K7" s="88"/>
      <c r="L7" s="51" t="n">
        <f aca="false">SUBTOTAL(9,L8:L210)</f>
        <v>28.53345212</v>
      </c>
      <c r="M7" s="88"/>
      <c r="N7" s="51" t="n">
        <f aca="false">SUBTOTAL(9,N8:N210)</f>
        <v>12.0696</v>
      </c>
      <c r="O7" s="90"/>
      <c r="P7" s="50" t="n">
        <f aca="false">SUBTOTAL(9,P8:P210)</f>
        <v>0</v>
      </c>
      <c r="Q7" s="50" t="n">
        <f aca="false">SUBTOTAL(9,Q8:Q210)</f>
        <v>0</v>
      </c>
      <c r="R7" s="10"/>
      <c r="S7" s="39"/>
      <c r="T7" s="39"/>
    </row>
    <row r="8" customFormat="false" ht="11.25" hidden="false" customHeight="false" outlineLevel="2" collapsed="false">
      <c r="A8" s="52" t="s">
        <v>32</v>
      </c>
      <c r="B8" s="91" t="n">
        <v>3</v>
      </c>
      <c r="C8" s="92"/>
      <c r="D8" s="93" t="s">
        <v>70</v>
      </c>
      <c r="E8" s="93"/>
      <c r="F8" s="94" t="s">
        <v>33</v>
      </c>
      <c r="G8" s="93"/>
      <c r="H8" s="95"/>
      <c r="I8" s="96"/>
      <c r="J8" s="54" t="n">
        <f aca="false">SUBTOTAL(9,J9:J72)</f>
        <v>0</v>
      </c>
      <c r="K8" s="95"/>
      <c r="L8" s="55" t="n">
        <f aca="false">SUBTOTAL(9,L9:L72)</f>
        <v>9.89099412</v>
      </c>
      <c r="M8" s="95"/>
      <c r="N8" s="55" t="n">
        <f aca="false">SUBTOTAL(9,N9:N72)</f>
        <v>0</v>
      </c>
      <c r="O8" s="97"/>
      <c r="P8" s="54" t="n">
        <f aca="false">SUBTOTAL(9,P9:P72)</f>
        <v>0</v>
      </c>
      <c r="Q8" s="54" t="n">
        <f aca="false">SUBTOTAL(9,Q9:Q72)</f>
        <v>0</v>
      </c>
      <c r="R8" s="10"/>
      <c r="S8" s="39"/>
      <c r="T8" s="39"/>
    </row>
    <row r="9" customFormat="false" ht="11.25" hidden="false" customHeight="false" outlineLevel="3" collapsed="false">
      <c r="A9" s="3"/>
      <c r="B9" s="98"/>
      <c r="C9" s="99" t="n">
        <v>1</v>
      </c>
      <c r="D9" s="100" t="s">
        <v>71</v>
      </c>
      <c r="E9" s="101" t="s">
        <v>72</v>
      </c>
      <c r="F9" s="102" t="s">
        <v>73</v>
      </c>
      <c r="G9" s="100" t="s">
        <v>74</v>
      </c>
      <c r="H9" s="103" t="n">
        <v>2784.06</v>
      </c>
      <c r="I9" s="104"/>
      <c r="J9" s="105" t="n">
        <f aca="false">H9*I9</f>
        <v>0</v>
      </c>
      <c r="K9" s="103"/>
      <c r="L9" s="103" t="n">
        <f aca="false">H9*K9</f>
        <v>0</v>
      </c>
      <c r="M9" s="103"/>
      <c r="N9" s="103" t="n">
        <f aca="false">H9*M9</f>
        <v>0</v>
      </c>
      <c r="O9" s="105" t="n">
        <v>21</v>
      </c>
      <c r="P9" s="105" t="n">
        <f aca="false">J9*(O9/100)</f>
        <v>0</v>
      </c>
      <c r="Q9" s="105" t="n">
        <f aca="false">J9+P9</f>
        <v>0</v>
      </c>
      <c r="R9" s="39"/>
      <c r="S9" s="39"/>
      <c r="T9" s="39"/>
    </row>
    <row r="10" customFormat="false" ht="9.75" hidden="false" customHeight="false" outlineLevel="4" collapsed="false">
      <c r="A10" s="106"/>
      <c r="B10" s="107"/>
      <c r="C10" s="107"/>
      <c r="D10" s="108"/>
      <c r="E10" s="109" t="s">
        <v>75</v>
      </c>
      <c r="F10" s="110" t="s">
        <v>76</v>
      </c>
      <c r="G10" s="108"/>
      <c r="H10" s="111" t="n">
        <v>184.06</v>
      </c>
      <c r="I10" s="112"/>
      <c r="J10" s="113"/>
      <c r="K10" s="111"/>
      <c r="L10" s="111"/>
      <c r="M10" s="111"/>
      <c r="N10" s="111"/>
      <c r="O10" s="113"/>
      <c r="P10" s="113"/>
      <c r="Q10" s="113"/>
      <c r="R10" s="10"/>
      <c r="S10" s="39"/>
    </row>
    <row r="11" customFormat="false" ht="9.75" hidden="false" customHeight="false" outlineLevel="4" collapsed="false">
      <c r="A11" s="106"/>
      <c r="B11" s="107"/>
      <c r="C11" s="107"/>
      <c r="D11" s="108"/>
      <c r="E11" s="109"/>
      <c r="F11" s="110" t="s">
        <v>77</v>
      </c>
      <c r="G11" s="108"/>
      <c r="H11" s="111" t="n">
        <v>2600</v>
      </c>
      <c r="I11" s="112"/>
      <c r="J11" s="113"/>
      <c r="K11" s="111"/>
      <c r="L11" s="111"/>
      <c r="M11" s="111"/>
      <c r="N11" s="111"/>
      <c r="O11" s="113"/>
      <c r="P11" s="113"/>
      <c r="Q11" s="113"/>
      <c r="R11" s="10"/>
      <c r="S11" s="39"/>
    </row>
    <row r="12" customFormat="false" ht="7.5" hidden="false" customHeight="true" outlineLevel="4" collapsed="false">
      <c r="A12" s="39"/>
      <c r="B12" s="114"/>
      <c r="C12" s="115"/>
      <c r="D12" s="116"/>
      <c r="E12" s="117"/>
      <c r="F12" s="118"/>
      <c r="G12" s="116"/>
      <c r="H12" s="119"/>
      <c r="I12" s="120"/>
      <c r="J12" s="121"/>
      <c r="K12" s="122"/>
      <c r="L12" s="122"/>
      <c r="M12" s="122"/>
      <c r="N12" s="122"/>
      <c r="O12" s="121"/>
      <c r="P12" s="121"/>
      <c r="Q12" s="121"/>
      <c r="R12" s="10"/>
      <c r="S12" s="39"/>
    </row>
    <row r="13" customFormat="false" ht="22.5" hidden="false" customHeight="false" outlineLevel="3" collapsed="false">
      <c r="A13" s="3"/>
      <c r="B13" s="98"/>
      <c r="C13" s="99" t="n">
        <v>2</v>
      </c>
      <c r="D13" s="100" t="s">
        <v>71</v>
      </c>
      <c r="E13" s="101" t="s">
        <v>78</v>
      </c>
      <c r="F13" s="102" t="s">
        <v>79</v>
      </c>
      <c r="G13" s="100" t="s">
        <v>80</v>
      </c>
      <c r="H13" s="103" t="n">
        <v>2744.0672</v>
      </c>
      <c r="I13" s="104"/>
      <c r="J13" s="105" t="n">
        <f aca="false">H13*I13</f>
        <v>0</v>
      </c>
      <c r="K13" s="103"/>
      <c r="L13" s="103" t="n">
        <f aca="false">H13*K13</f>
        <v>0</v>
      </c>
      <c r="M13" s="103"/>
      <c r="N13" s="103" t="n">
        <f aca="false">H13*M13</f>
        <v>0</v>
      </c>
      <c r="O13" s="105" t="n">
        <v>21</v>
      </c>
      <c r="P13" s="105" t="n">
        <f aca="false">J13*(O13/100)</f>
        <v>0</v>
      </c>
      <c r="Q13" s="105" t="n">
        <f aca="false">J13+P13</f>
        <v>0</v>
      </c>
      <c r="R13" s="39"/>
      <c r="S13" s="39"/>
      <c r="T13" s="39"/>
    </row>
    <row r="14" customFormat="false" ht="9.75" hidden="false" customHeight="false" outlineLevel="4" collapsed="false">
      <c r="A14" s="106"/>
      <c r="B14" s="107"/>
      <c r="C14" s="107"/>
      <c r="D14" s="108"/>
      <c r="E14" s="109" t="s">
        <v>75</v>
      </c>
      <c r="F14" s="110" t="s">
        <v>81</v>
      </c>
      <c r="G14" s="108"/>
      <c r="H14" s="111" t="n">
        <v>206.1472</v>
      </c>
      <c r="I14" s="112"/>
      <c r="J14" s="113"/>
      <c r="K14" s="111"/>
      <c r="L14" s="111"/>
      <c r="M14" s="111"/>
      <c r="N14" s="111"/>
      <c r="O14" s="113"/>
      <c r="P14" s="113"/>
      <c r="Q14" s="113"/>
      <c r="R14" s="10"/>
      <c r="S14" s="39"/>
    </row>
    <row r="15" customFormat="false" ht="9.75" hidden="false" customHeight="false" outlineLevel="4" collapsed="false">
      <c r="A15" s="106"/>
      <c r="B15" s="107"/>
      <c r="C15" s="107"/>
      <c r="D15" s="108"/>
      <c r="E15" s="109"/>
      <c r="F15" s="110" t="s">
        <v>82</v>
      </c>
      <c r="G15" s="108"/>
      <c r="H15" s="111" t="n">
        <v>2520</v>
      </c>
      <c r="I15" s="112"/>
      <c r="J15" s="113"/>
      <c r="K15" s="111"/>
      <c r="L15" s="111"/>
      <c r="M15" s="111"/>
      <c r="N15" s="111"/>
      <c r="O15" s="113"/>
      <c r="P15" s="113"/>
      <c r="Q15" s="113"/>
      <c r="R15" s="10"/>
      <c r="S15" s="39"/>
    </row>
    <row r="16" customFormat="false" ht="9.75" hidden="false" customHeight="false" outlineLevel="4" collapsed="false">
      <c r="A16" s="106"/>
      <c r="B16" s="107"/>
      <c r="C16" s="107"/>
      <c r="D16" s="108"/>
      <c r="E16" s="109"/>
      <c r="F16" s="110" t="s">
        <v>83</v>
      </c>
      <c r="G16" s="108"/>
      <c r="H16" s="111" t="n">
        <v>17.92</v>
      </c>
      <c r="I16" s="112"/>
      <c r="J16" s="113"/>
      <c r="K16" s="111"/>
      <c r="L16" s="111"/>
      <c r="M16" s="111"/>
      <c r="N16" s="111"/>
      <c r="O16" s="113"/>
      <c r="P16" s="113"/>
      <c r="Q16" s="113"/>
      <c r="R16" s="10"/>
      <c r="S16" s="39"/>
    </row>
    <row r="17" customFormat="false" ht="7.5" hidden="false" customHeight="true" outlineLevel="4" collapsed="false">
      <c r="A17" s="39"/>
      <c r="B17" s="114"/>
      <c r="C17" s="115"/>
      <c r="D17" s="116"/>
      <c r="E17" s="117"/>
      <c r="F17" s="118"/>
      <c r="G17" s="116"/>
      <c r="H17" s="119"/>
      <c r="I17" s="120"/>
      <c r="J17" s="121"/>
      <c r="K17" s="122"/>
      <c r="L17" s="122"/>
      <c r="M17" s="122"/>
      <c r="N17" s="122"/>
      <c r="O17" s="121"/>
      <c r="P17" s="121"/>
      <c r="Q17" s="121"/>
      <c r="R17" s="10"/>
      <c r="S17" s="39"/>
    </row>
    <row r="18" customFormat="false" ht="11.25" hidden="false" customHeight="false" outlineLevel="3" collapsed="false">
      <c r="A18" s="3"/>
      <c r="B18" s="98"/>
      <c r="C18" s="99" t="n">
        <v>3</v>
      </c>
      <c r="D18" s="100" t="s">
        <v>71</v>
      </c>
      <c r="E18" s="101" t="s">
        <v>84</v>
      </c>
      <c r="F18" s="102" t="s">
        <v>85</v>
      </c>
      <c r="G18" s="100" t="s">
        <v>74</v>
      </c>
      <c r="H18" s="103" t="n">
        <v>560.168</v>
      </c>
      <c r="I18" s="104"/>
      <c r="J18" s="105" t="n">
        <f aca="false">H18*I18</f>
        <v>0</v>
      </c>
      <c r="K18" s="103" t="n">
        <v>0.00084</v>
      </c>
      <c r="L18" s="103" t="n">
        <f aca="false">H18*K18</f>
        <v>0.47054112</v>
      </c>
      <c r="M18" s="103"/>
      <c r="N18" s="103" t="n">
        <f aca="false">H18*M18</f>
        <v>0</v>
      </c>
      <c r="O18" s="105" t="n">
        <v>21</v>
      </c>
      <c r="P18" s="105" t="n">
        <f aca="false">J18*(O18/100)</f>
        <v>0</v>
      </c>
      <c r="Q18" s="105" t="n">
        <f aca="false">J18+P18</f>
        <v>0</v>
      </c>
      <c r="R18" s="39"/>
      <c r="S18" s="39"/>
      <c r="T18" s="39"/>
    </row>
    <row r="19" customFormat="false" ht="9.75" hidden="false" customHeight="false" outlineLevel="4" collapsed="false">
      <c r="A19" s="106"/>
      <c r="B19" s="107"/>
      <c r="C19" s="107"/>
      <c r="D19" s="108"/>
      <c r="E19" s="109" t="s">
        <v>75</v>
      </c>
      <c r="F19" s="110" t="s">
        <v>86</v>
      </c>
      <c r="G19" s="108"/>
      <c r="H19" s="111" t="n">
        <v>515.368</v>
      </c>
      <c r="I19" s="112"/>
      <c r="J19" s="113"/>
      <c r="K19" s="111"/>
      <c r="L19" s="111"/>
      <c r="M19" s="111"/>
      <c r="N19" s="111"/>
      <c r="O19" s="113"/>
      <c r="P19" s="113"/>
      <c r="Q19" s="113"/>
      <c r="R19" s="10"/>
      <c r="S19" s="39"/>
    </row>
    <row r="20" customFormat="false" ht="9.75" hidden="false" customHeight="false" outlineLevel="4" collapsed="false">
      <c r="A20" s="106"/>
      <c r="B20" s="107"/>
      <c r="C20" s="107"/>
      <c r="D20" s="108"/>
      <c r="E20" s="109"/>
      <c r="F20" s="110" t="s">
        <v>87</v>
      </c>
      <c r="G20" s="108"/>
      <c r="H20" s="111" t="n">
        <v>44.8</v>
      </c>
      <c r="I20" s="112"/>
      <c r="J20" s="113"/>
      <c r="K20" s="111"/>
      <c r="L20" s="111"/>
      <c r="M20" s="111"/>
      <c r="N20" s="111"/>
      <c r="O20" s="113"/>
      <c r="P20" s="113"/>
      <c r="Q20" s="113"/>
      <c r="R20" s="10"/>
      <c r="S20" s="39"/>
    </row>
    <row r="21" customFormat="false" ht="7.5" hidden="false" customHeight="true" outlineLevel="4" collapsed="false">
      <c r="A21" s="39"/>
      <c r="B21" s="114"/>
      <c r="C21" s="115"/>
      <c r="D21" s="116"/>
      <c r="E21" s="117"/>
      <c r="F21" s="118"/>
      <c r="G21" s="116"/>
      <c r="H21" s="119"/>
      <c r="I21" s="120"/>
      <c r="J21" s="121"/>
      <c r="K21" s="122"/>
      <c r="L21" s="122"/>
      <c r="M21" s="122"/>
      <c r="N21" s="122"/>
      <c r="O21" s="121"/>
      <c r="P21" s="121"/>
      <c r="Q21" s="121"/>
      <c r="R21" s="10"/>
      <c r="S21" s="39"/>
    </row>
    <row r="22" customFormat="false" ht="11.25" hidden="false" customHeight="false" outlineLevel="3" collapsed="false">
      <c r="A22" s="3"/>
      <c r="B22" s="98"/>
      <c r="C22" s="99" t="n">
        <v>4</v>
      </c>
      <c r="D22" s="100" t="s">
        <v>71</v>
      </c>
      <c r="E22" s="101" t="s">
        <v>88</v>
      </c>
      <c r="F22" s="102" t="s">
        <v>89</v>
      </c>
      <c r="G22" s="100" t="s">
        <v>74</v>
      </c>
      <c r="H22" s="103" t="n">
        <v>560.168</v>
      </c>
      <c r="I22" s="104"/>
      <c r="J22" s="105" t="n">
        <f aca="false">H22*I22</f>
        <v>0</v>
      </c>
      <c r="K22" s="103"/>
      <c r="L22" s="103" t="n">
        <f aca="false">H22*K22</f>
        <v>0</v>
      </c>
      <c r="M22" s="103"/>
      <c r="N22" s="103" t="n">
        <f aca="false">H22*M22</f>
        <v>0</v>
      </c>
      <c r="O22" s="105" t="n">
        <v>21</v>
      </c>
      <c r="P22" s="105" t="n">
        <f aca="false">J22*(O22/100)</f>
        <v>0</v>
      </c>
      <c r="Q22" s="105" t="n">
        <f aca="false">J22+P22</f>
        <v>0</v>
      </c>
      <c r="R22" s="39"/>
      <c r="S22" s="39"/>
      <c r="T22" s="39"/>
    </row>
    <row r="23" customFormat="false" ht="11.25" hidden="false" customHeight="false" outlineLevel="3" collapsed="false">
      <c r="A23" s="3"/>
      <c r="B23" s="98"/>
      <c r="C23" s="99" t="n">
        <v>5</v>
      </c>
      <c r="D23" s="100" t="s">
        <v>71</v>
      </c>
      <c r="E23" s="101" t="s">
        <v>90</v>
      </c>
      <c r="F23" s="102" t="s">
        <v>91</v>
      </c>
      <c r="G23" s="100" t="s">
        <v>80</v>
      </c>
      <c r="H23" s="103" t="n">
        <v>7.1875</v>
      </c>
      <c r="I23" s="104"/>
      <c r="J23" s="105" t="n">
        <f aca="false">H23*I23</f>
        <v>0</v>
      </c>
      <c r="K23" s="103"/>
      <c r="L23" s="103" t="n">
        <f aca="false">H23*K23</f>
        <v>0</v>
      </c>
      <c r="M23" s="103"/>
      <c r="N23" s="103" t="n">
        <f aca="false">H23*M23</f>
        <v>0</v>
      </c>
      <c r="O23" s="105" t="n">
        <v>21</v>
      </c>
      <c r="P23" s="105" t="n">
        <f aca="false">J23*(O23/100)</f>
        <v>0</v>
      </c>
      <c r="Q23" s="105" t="n">
        <f aca="false">J23+P23</f>
        <v>0</v>
      </c>
      <c r="R23" s="39"/>
      <c r="S23" s="39"/>
      <c r="T23" s="39"/>
    </row>
    <row r="24" customFormat="false" ht="9.75" hidden="false" customHeight="false" outlineLevel="4" collapsed="false">
      <c r="A24" s="106"/>
      <c r="B24" s="107"/>
      <c r="C24" s="107"/>
      <c r="D24" s="108"/>
      <c r="E24" s="109" t="s">
        <v>75</v>
      </c>
      <c r="F24" s="110" t="s">
        <v>92</v>
      </c>
      <c r="G24" s="108"/>
      <c r="H24" s="111" t="n">
        <v>7.1875</v>
      </c>
      <c r="I24" s="112"/>
      <c r="J24" s="113"/>
      <c r="K24" s="111"/>
      <c r="L24" s="111"/>
      <c r="M24" s="111"/>
      <c r="N24" s="111"/>
      <c r="O24" s="113"/>
      <c r="P24" s="113"/>
      <c r="Q24" s="113"/>
      <c r="R24" s="10"/>
      <c r="S24" s="39"/>
    </row>
    <row r="25" customFormat="false" ht="7.5" hidden="false" customHeight="true" outlineLevel="4" collapsed="false">
      <c r="A25" s="39"/>
      <c r="B25" s="114"/>
      <c r="C25" s="115"/>
      <c r="D25" s="116"/>
      <c r="E25" s="117"/>
      <c r="F25" s="118"/>
      <c r="G25" s="116"/>
      <c r="H25" s="119"/>
      <c r="I25" s="120"/>
      <c r="J25" s="121"/>
      <c r="K25" s="122"/>
      <c r="L25" s="122"/>
      <c r="M25" s="122"/>
      <c r="N25" s="122"/>
      <c r="O25" s="121"/>
      <c r="P25" s="121"/>
      <c r="Q25" s="121"/>
      <c r="R25" s="10"/>
      <c r="S25" s="39"/>
    </row>
    <row r="26" customFormat="false" ht="11.25" hidden="false" customHeight="false" outlineLevel="3" collapsed="false">
      <c r="A26" s="3"/>
      <c r="B26" s="98"/>
      <c r="C26" s="99" t="n">
        <v>6</v>
      </c>
      <c r="D26" s="100" t="s">
        <v>71</v>
      </c>
      <c r="E26" s="101" t="s">
        <v>93</v>
      </c>
      <c r="F26" s="102" t="s">
        <v>94</v>
      </c>
      <c r="G26" s="100" t="s">
        <v>80</v>
      </c>
      <c r="H26" s="103" t="n">
        <v>842.405</v>
      </c>
      <c r="I26" s="104"/>
      <c r="J26" s="105" t="n">
        <f aca="false">H26*I26</f>
        <v>0</v>
      </c>
      <c r="K26" s="103"/>
      <c r="L26" s="103" t="n">
        <f aca="false">H26*K26</f>
        <v>0</v>
      </c>
      <c r="M26" s="103"/>
      <c r="N26" s="103" t="n">
        <f aca="false">H26*M26</f>
        <v>0</v>
      </c>
      <c r="O26" s="105" t="n">
        <v>21</v>
      </c>
      <c r="P26" s="105" t="n">
        <f aca="false">J26*(O26/100)</f>
        <v>0</v>
      </c>
      <c r="Q26" s="105" t="n">
        <f aca="false">J26+P26</f>
        <v>0</v>
      </c>
      <c r="R26" s="39"/>
      <c r="S26" s="39"/>
      <c r="T26" s="39"/>
    </row>
    <row r="27" customFormat="false" ht="9.75" hidden="false" customHeight="false" outlineLevel="4" collapsed="false">
      <c r="A27" s="106"/>
      <c r="B27" s="107"/>
      <c r="C27" s="107"/>
      <c r="D27" s="108"/>
      <c r="E27" s="109" t="s">
        <v>75</v>
      </c>
      <c r="F27" s="110" t="s">
        <v>95</v>
      </c>
      <c r="G27" s="108"/>
      <c r="H27" s="111" t="n">
        <v>0</v>
      </c>
      <c r="I27" s="112"/>
      <c r="J27" s="113"/>
      <c r="K27" s="111"/>
      <c r="L27" s="111"/>
      <c r="M27" s="111"/>
      <c r="N27" s="111"/>
      <c r="O27" s="113"/>
      <c r="P27" s="113"/>
      <c r="Q27" s="113"/>
      <c r="R27" s="10"/>
      <c r="S27" s="39"/>
    </row>
    <row r="28" customFormat="false" ht="9.75" hidden="false" customHeight="false" outlineLevel="4" collapsed="false">
      <c r="A28" s="106"/>
      <c r="B28" s="107"/>
      <c r="C28" s="107"/>
      <c r="D28" s="108"/>
      <c r="E28" s="109"/>
      <c r="F28" s="110" t="s">
        <v>96</v>
      </c>
      <c r="G28" s="108"/>
      <c r="H28" s="111" t="n">
        <v>417.609</v>
      </c>
      <c r="I28" s="112"/>
      <c r="J28" s="113"/>
      <c r="K28" s="111"/>
      <c r="L28" s="111"/>
      <c r="M28" s="111"/>
      <c r="N28" s="111"/>
      <c r="O28" s="113"/>
      <c r="P28" s="113"/>
      <c r="Q28" s="113"/>
      <c r="R28" s="10"/>
      <c r="S28" s="39"/>
    </row>
    <row r="29" customFormat="false" ht="9.75" hidden="false" customHeight="false" outlineLevel="4" collapsed="false">
      <c r="A29" s="106"/>
      <c r="B29" s="107"/>
      <c r="C29" s="107"/>
      <c r="D29" s="108"/>
      <c r="E29" s="109"/>
      <c r="F29" s="110" t="s">
        <v>97</v>
      </c>
      <c r="G29" s="108"/>
      <c r="H29" s="111" t="n">
        <v>7.187</v>
      </c>
      <c r="I29" s="112"/>
      <c r="J29" s="113"/>
      <c r="K29" s="111"/>
      <c r="L29" s="111"/>
      <c r="M29" s="111"/>
      <c r="N29" s="111"/>
      <c r="O29" s="113"/>
      <c r="P29" s="113"/>
      <c r="Q29" s="113"/>
      <c r="R29" s="10"/>
      <c r="S29" s="39"/>
    </row>
    <row r="30" customFormat="false" ht="9.75" hidden="false" customHeight="false" outlineLevel="4" collapsed="false">
      <c r="A30" s="106"/>
      <c r="B30" s="107"/>
      <c r="C30" s="107"/>
      <c r="D30" s="108"/>
      <c r="E30" s="109"/>
      <c r="F30" s="110" t="s">
        <v>98</v>
      </c>
      <c r="G30" s="108"/>
      <c r="H30" s="111" t="n">
        <v>0</v>
      </c>
      <c r="I30" s="112"/>
      <c r="J30" s="113"/>
      <c r="K30" s="111"/>
      <c r="L30" s="111"/>
      <c r="M30" s="111"/>
      <c r="N30" s="111"/>
      <c r="O30" s="113"/>
      <c r="P30" s="113"/>
      <c r="Q30" s="113"/>
      <c r="R30" s="10"/>
      <c r="S30" s="39"/>
    </row>
    <row r="31" customFormat="false" ht="9.75" hidden="false" customHeight="false" outlineLevel="4" collapsed="false">
      <c r="A31" s="106"/>
      <c r="B31" s="107"/>
      <c r="C31" s="107"/>
      <c r="D31" s="108"/>
      <c r="E31" s="109"/>
      <c r="F31" s="110" t="s">
        <v>99</v>
      </c>
      <c r="G31" s="108"/>
      <c r="H31" s="111" t="n">
        <v>417.609</v>
      </c>
      <c r="I31" s="112"/>
      <c r="J31" s="113"/>
      <c r="K31" s="111"/>
      <c r="L31" s="111"/>
      <c r="M31" s="111"/>
      <c r="N31" s="111"/>
      <c r="O31" s="113"/>
      <c r="P31" s="113"/>
      <c r="Q31" s="113"/>
      <c r="R31" s="10"/>
      <c r="S31" s="39"/>
    </row>
    <row r="32" customFormat="false" ht="7.5" hidden="false" customHeight="true" outlineLevel="4" collapsed="false">
      <c r="A32" s="39"/>
      <c r="B32" s="114"/>
      <c r="C32" s="115"/>
      <c r="D32" s="116"/>
      <c r="E32" s="117"/>
      <c r="F32" s="118"/>
      <c r="G32" s="116"/>
      <c r="H32" s="119"/>
      <c r="I32" s="120"/>
      <c r="J32" s="121"/>
      <c r="K32" s="122"/>
      <c r="L32" s="122"/>
      <c r="M32" s="122"/>
      <c r="N32" s="122"/>
      <c r="O32" s="121"/>
      <c r="P32" s="121"/>
      <c r="Q32" s="121"/>
      <c r="R32" s="10"/>
      <c r="S32" s="39"/>
    </row>
    <row r="33" customFormat="false" ht="22.5" hidden="false" customHeight="false" outlineLevel="3" collapsed="false">
      <c r="A33" s="3"/>
      <c r="B33" s="98"/>
      <c r="C33" s="99" t="n">
        <v>7</v>
      </c>
      <c r="D33" s="100" t="s">
        <v>71</v>
      </c>
      <c r="E33" s="101" t="s">
        <v>100</v>
      </c>
      <c r="F33" s="102" t="s">
        <v>101</v>
      </c>
      <c r="G33" s="100" t="s">
        <v>80</v>
      </c>
      <c r="H33" s="103" t="n">
        <v>842.405</v>
      </c>
      <c r="I33" s="104"/>
      <c r="J33" s="105" t="n">
        <f aca="false">H33*I33</f>
        <v>0</v>
      </c>
      <c r="K33" s="103"/>
      <c r="L33" s="103" t="n">
        <f aca="false">H33*K33</f>
        <v>0</v>
      </c>
      <c r="M33" s="103"/>
      <c r="N33" s="103" t="n">
        <f aca="false">H33*M33</f>
        <v>0</v>
      </c>
      <c r="O33" s="105" t="n">
        <v>21</v>
      </c>
      <c r="P33" s="105" t="n">
        <f aca="false">J33*(O33/100)</f>
        <v>0</v>
      </c>
      <c r="Q33" s="105" t="n">
        <f aca="false">J33+P33</f>
        <v>0</v>
      </c>
      <c r="R33" s="39"/>
      <c r="S33" s="39"/>
      <c r="T33" s="39"/>
    </row>
    <row r="34" customFormat="false" ht="9.75" hidden="false" customHeight="false" outlineLevel="4" collapsed="false">
      <c r="A34" s="106"/>
      <c r="B34" s="107"/>
      <c r="C34" s="107"/>
      <c r="D34" s="108"/>
      <c r="E34" s="109" t="s">
        <v>75</v>
      </c>
      <c r="F34" s="110" t="s">
        <v>95</v>
      </c>
      <c r="G34" s="108"/>
      <c r="H34" s="111" t="n">
        <v>0</v>
      </c>
      <c r="I34" s="112"/>
      <c r="J34" s="113"/>
      <c r="K34" s="111"/>
      <c r="L34" s="111"/>
      <c r="M34" s="111"/>
      <c r="N34" s="111"/>
      <c r="O34" s="113"/>
      <c r="P34" s="113"/>
      <c r="Q34" s="113"/>
      <c r="R34" s="10"/>
      <c r="S34" s="39"/>
    </row>
    <row r="35" customFormat="false" ht="9.75" hidden="false" customHeight="false" outlineLevel="4" collapsed="false">
      <c r="A35" s="106"/>
      <c r="B35" s="107"/>
      <c r="C35" s="107"/>
      <c r="D35" s="108"/>
      <c r="E35" s="109"/>
      <c r="F35" s="110" t="s">
        <v>96</v>
      </c>
      <c r="G35" s="108"/>
      <c r="H35" s="111" t="n">
        <v>417.609</v>
      </c>
      <c r="I35" s="112"/>
      <c r="J35" s="113"/>
      <c r="K35" s="111"/>
      <c r="L35" s="111"/>
      <c r="M35" s="111"/>
      <c r="N35" s="111"/>
      <c r="O35" s="113"/>
      <c r="P35" s="113"/>
      <c r="Q35" s="113"/>
      <c r="R35" s="10"/>
      <c r="S35" s="39"/>
    </row>
    <row r="36" customFormat="false" ht="9.75" hidden="false" customHeight="false" outlineLevel="4" collapsed="false">
      <c r="A36" s="106"/>
      <c r="B36" s="107"/>
      <c r="C36" s="107"/>
      <c r="D36" s="108"/>
      <c r="E36" s="109"/>
      <c r="F36" s="110" t="s">
        <v>97</v>
      </c>
      <c r="G36" s="108"/>
      <c r="H36" s="111" t="n">
        <v>7.187</v>
      </c>
      <c r="I36" s="112"/>
      <c r="J36" s="113"/>
      <c r="K36" s="111"/>
      <c r="L36" s="111"/>
      <c r="M36" s="111"/>
      <c r="N36" s="111"/>
      <c r="O36" s="113"/>
      <c r="P36" s="113"/>
      <c r="Q36" s="113"/>
      <c r="R36" s="10"/>
      <c r="S36" s="39"/>
    </row>
    <row r="37" customFormat="false" ht="9.75" hidden="false" customHeight="false" outlineLevel="4" collapsed="false">
      <c r="A37" s="106"/>
      <c r="B37" s="107"/>
      <c r="C37" s="107"/>
      <c r="D37" s="108"/>
      <c r="E37" s="109"/>
      <c r="F37" s="110" t="s">
        <v>98</v>
      </c>
      <c r="G37" s="108"/>
      <c r="H37" s="111" t="n">
        <v>0</v>
      </c>
      <c r="I37" s="112"/>
      <c r="J37" s="113"/>
      <c r="K37" s="111"/>
      <c r="L37" s="111"/>
      <c r="M37" s="111"/>
      <c r="N37" s="111"/>
      <c r="O37" s="113"/>
      <c r="P37" s="113"/>
      <c r="Q37" s="113"/>
      <c r="R37" s="10"/>
      <c r="S37" s="39"/>
    </row>
    <row r="38" customFormat="false" ht="9.75" hidden="false" customHeight="false" outlineLevel="4" collapsed="false">
      <c r="A38" s="106"/>
      <c r="B38" s="107"/>
      <c r="C38" s="107"/>
      <c r="D38" s="108"/>
      <c r="E38" s="109"/>
      <c r="F38" s="110" t="s">
        <v>99</v>
      </c>
      <c r="G38" s="108"/>
      <c r="H38" s="111" t="n">
        <v>417.609</v>
      </c>
      <c r="I38" s="112"/>
      <c r="J38" s="113"/>
      <c r="K38" s="111"/>
      <c r="L38" s="111"/>
      <c r="M38" s="111"/>
      <c r="N38" s="111"/>
      <c r="O38" s="113"/>
      <c r="P38" s="113"/>
      <c r="Q38" s="113"/>
      <c r="R38" s="10"/>
      <c r="S38" s="39"/>
    </row>
    <row r="39" customFormat="false" ht="7.5" hidden="false" customHeight="true" outlineLevel="4" collapsed="false">
      <c r="A39" s="39"/>
      <c r="B39" s="114"/>
      <c r="C39" s="115"/>
      <c r="D39" s="116"/>
      <c r="E39" s="117"/>
      <c r="F39" s="118"/>
      <c r="G39" s="116"/>
      <c r="H39" s="119"/>
      <c r="I39" s="120"/>
      <c r="J39" s="121"/>
      <c r="K39" s="122"/>
      <c r="L39" s="122"/>
      <c r="M39" s="122"/>
      <c r="N39" s="122"/>
      <c r="O39" s="121"/>
      <c r="P39" s="121"/>
      <c r="Q39" s="121"/>
      <c r="R39" s="10"/>
      <c r="S39" s="39"/>
    </row>
    <row r="40" customFormat="false" ht="11.25" hidden="false" customHeight="false" outlineLevel="3" collapsed="false">
      <c r="A40" s="3"/>
      <c r="B40" s="98"/>
      <c r="C40" s="99" t="n">
        <v>8</v>
      </c>
      <c r="D40" s="100" t="s">
        <v>71</v>
      </c>
      <c r="E40" s="101" t="s">
        <v>102</v>
      </c>
      <c r="F40" s="102" t="s">
        <v>103</v>
      </c>
      <c r="G40" s="100" t="s">
        <v>80</v>
      </c>
      <c r="H40" s="103" t="n">
        <v>424.796</v>
      </c>
      <c r="I40" s="104"/>
      <c r="J40" s="105" t="n">
        <f aca="false">H40*I40</f>
        <v>0</v>
      </c>
      <c r="K40" s="103"/>
      <c r="L40" s="103" t="n">
        <f aca="false">H40*K40</f>
        <v>0</v>
      </c>
      <c r="M40" s="103"/>
      <c r="N40" s="103" t="n">
        <f aca="false">H40*M40</f>
        <v>0</v>
      </c>
      <c r="O40" s="105" t="n">
        <v>21</v>
      </c>
      <c r="P40" s="105" t="n">
        <f aca="false">J40*(O40/100)</f>
        <v>0</v>
      </c>
      <c r="Q40" s="105" t="n">
        <f aca="false">J40+P40</f>
        <v>0</v>
      </c>
      <c r="R40" s="39"/>
      <c r="S40" s="39"/>
      <c r="T40" s="39"/>
    </row>
    <row r="41" customFormat="false" ht="9.75" hidden="false" customHeight="false" outlineLevel="4" collapsed="false">
      <c r="A41" s="106"/>
      <c r="B41" s="107"/>
      <c r="C41" s="107"/>
      <c r="D41" s="108"/>
      <c r="E41" s="109" t="s">
        <v>75</v>
      </c>
      <c r="F41" s="110" t="s">
        <v>104</v>
      </c>
      <c r="G41" s="108"/>
      <c r="H41" s="111" t="n">
        <v>0</v>
      </c>
      <c r="I41" s="112"/>
      <c r="J41" s="113"/>
      <c r="K41" s="111"/>
      <c r="L41" s="111"/>
      <c r="M41" s="111"/>
      <c r="N41" s="111"/>
      <c r="O41" s="113"/>
      <c r="P41" s="113"/>
      <c r="Q41" s="113"/>
      <c r="R41" s="10"/>
      <c r="S41" s="39"/>
    </row>
    <row r="42" customFormat="false" ht="9.75" hidden="false" customHeight="false" outlineLevel="4" collapsed="false">
      <c r="A42" s="106"/>
      <c r="B42" s="107"/>
      <c r="C42" s="107"/>
      <c r="D42" s="108"/>
      <c r="E42" s="109"/>
      <c r="F42" s="110" t="s">
        <v>96</v>
      </c>
      <c r="G42" s="108"/>
      <c r="H42" s="111" t="n">
        <v>417.609</v>
      </c>
      <c r="I42" s="112"/>
      <c r="J42" s="113"/>
      <c r="K42" s="111"/>
      <c r="L42" s="111"/>
      <c r="M42" s="111"/>
      <c r="N42" s="111"/>
      <c r="O42" s="113"/>
      <c r="P42" s="113"/>
      <c r="Q42" s="113"/>
      <c r="R42" s="10"/>
      <c r="S42" s="39"/>
    </row>
    <row r="43" customFormat="false" ht="9.75" hidden="false" customHeight="false" outlineLevel="4" collapsed="false">
      <c r="A43" s="106"/>
      <c r="B43" s="107"/>
      <c r="C43" s="107"/>
      <c r="D43" s="108"/>
      <c r="E43" s="109"/>
      <c r="F43" s="110" t="s">
        <v>97</v>
      </c>
      <c r="G43" s="108"/>
      <c r="H43" s="111" t="n">
        <v>7.187</v>
      </c>
      <c r="I43" s="112"/>
      <c r="J43" s="113"/>
      <c r="K43" s="111"/>
      <c r="L43" s="111"/>
      <c r="M43" s="111"/>
      <c r="N43" s="111"/>
      <c r="O43" s="113"/>
      <c r="P43" s="113"/>
      <c r="Q43" s="113"/>
      <c r="R43" s="10"/>
      <c r="S43" s="39"/>
    </row>
    <row r="44" customFormat="false" ht="7.5" hidden="false" customHeight="true" outlineLevel="4" collapsed="false">
      <c r="A44" s="39"/>
      <c r="B44" s="114"/>
      <c r="C44" s="115"/>
      <c r="D44" s="116"/>
      <c r="E44" s="117"/>
      <c r="F44" s="118"/>
      <c r="G44" s="116"/>
      <c r="H44" s="119"/>
      <c r="I44" s="120"/>
      <c r="J44" s="121"/>
      <c r="K44" s="122"/>
      <c r="L44" s="122"/>
      <c r="M44" s="122"/>
      <c r="N44" s="122"/>
      <c r="O44" s="121"/>
      <c r="P44" s="121"/>
      <c r="Q44" s="121"/>
      <c r="R44" s="10"/>
      <c r="S44" s="39"/>
    </row>
    <row r="45" customFormat="false" ht="11.25" hidden="false" customHeight="false" outlineLevel="3" collapsed="false">
      <c r="A45" s="3"/>
      <c r="B45" s="98"/>
      <c r="C45" s="99" t="n">
        <v>9</v>
      </c>
      <c r="D45" s="100" t="s">
        <v>71</v>
      </c>
      <c r="E45" s="101" t="s">
        <v>105</v>
      </c>
      <c r="F45" s="102" t="s">
        <v>106</v>
      </c>
      <c r="G45" s="100" t="s">
        <v>80</v>
      </c>
      <c r="H45" s="103" t="n">
        <v>392.0096</v>
      </c>
      <c r="I45" s="104"/>
      <c r="J45" s="105" t="n">
        <f aca="false">H45*I45</f>
        <v>0</v>
      </c>
      <c r="K45" s="103"/>
      <c r="L45" s="103" t="n">
        <f aca="false">H45*K45</f>
        <v>0</v>
      </c>
      <c r="M45" s="103"/>
      <c r="N45" s="103" t="n">
        <f aca="false">H45*M45</f>
        <v>0</v>
      </c>
      <c r="O45" s="105" t="n">
        <v>21</v>
      </c>
      <c r="P45" s="105" t="n">
        <f aca="false">J45*(O45/100)</f>
        <v>0</v>
      </c>
      <c r="Q45" s="105" t="n">
        <f aca="false">J45+P45</f>
        <v>0</v>
      </c>
      <c r="R45" s="39"/>
      <c r="S45" s="39"/>
      <c r="T45" s="39"/>
    </row>
    <row r="46" customFormat="false" ht="9.75" hidden="false" customHeight="false" outlineLevel="4" collapsed="false">
      <c r="A46" s="106"/>
      <c r="B46" s="107"/>
      <c r="C46" s="107"/>
      <c r="D46" s="108"/>
      <c r="E46" s="109" t="s">
        <v>75</v>
      </c>
      <c r="F46" s="110" t="s">
        <v>107</v>
      </c>
      <c r="G46" s="108"/>
      <c r="H46" s="111" t="n">
        <v>29.4496</v>
      </c>
      <c r="I46" s="112"/>
      <c r="J46" s="113"/>
      <c r="K46" s="111"/>
      <c r="L46" s="111"/>
      <c r="M46" s="111"/>
      <c r="N46" s="111"/>
      <c r="O46" s="113"/>
      <c r="P46" s="113"/>
      <c r="Q46" s="113"/>
      <c r="R46" s="10"/>
      <c r="S46" s="39"/>
    </row>
    <row r="47" customFormat="false" ht="9.75" hidden="false" customHeight="false" outlineLevel="4" collapsed="false">
      <c r="A47" s="106"/>
      <c r="B47" s="107"/>
      <c r="C47" s="107"/>
      <c r="D47" s="108"/>
      <c r="E47" s="109"/>
      <c r="F47" s="110" t="s">
        <v>108</v>
      </c>
      <c r="G47" s="108"/>
      <c r="H47" s="111" t="n">
        <v>360</v>
      </c>
      <c r="I47" s="112"/>
      <c r="J47" s="113"/>
      <c r="K47" s="111"/>
      <c r="L47" s="111"/>
      <c r="M47" s="111"/>
      <c r="N47" s="111"/>
      <c r="O47" s="113"/>
      <c r="P47" s="113"/>
      <c r="Q47" s="113"/>
      <c r="R47" s="10"/>
      <c r="S47" s="39"/>
    </row>
    <row r="48" customFormat="false" ht="9.75" hidden="false" customHeight="false" outlineLevel="4" collapsed="false">
      <c r="A48" s="106"/>
      <c r="B48" s="107"/>
      <c r="C48" s="107"/>
      <c r="D48" s="108"/>
      <c r="E48" s="109"/>
      <c r="F48" s="110" t="s">
        <v>109</v>
      </c>
      <c r="G48" s="108"/>
      <c r="H48" s="111" t="n">
        <v>2.56</v>
      </c>
      <c r="I48" s="112"/>
      <c r="J48" s="113"/>
      <c r="K48" s="111"/>
      <c r="L48" s="111"/>
      <c r="M48" s="111"/>
      <c r="N48" s="111"/>
      <c r="O48" s="113"/>
      <c r="P48" s="113"/>
      <c r="Q48" s="113"/>
      <c r="R48" s="10"/>
      <c r="S48" s="39"/>
    </row>
    <row r="49" customFormat="false" ht="7.5" hidden="false" customHeight="true" outlineLevel="4" collapsed="false">
      <c r="A49" s="39"/>
      <c r="B49" s="114"/>
      <c r="C49" s="115"/>
      <c r="D49" s="116"/>
      <c r="E49" s="117"/>
      <c r="F49" s="118"/>
      <c r="G49" s="116"/>
      <c r="H49" s="119"/>
      <c r="I49" s="120"/>
      <c r="J49" s="121"/>
      <c r="K49" s="122"/>
      <c r="L49" s="122"/>
      <c r="M49" s="122"/>
      <c r="N49" s="122"/>
      <c r="O49" s="121"/>
      <c r="P49" s="121"/>
      <c r="Q49" s="121"/>
      <c r="R49" s="10"/>
      <c r="S49" s="39"/>
    </row>
    <row r="50" customFormat="false" ht="11.25" hidden="false" customHeight="false" outlineLevel="3" collapsed="false">
      <c r="A50" s="3"/>
      <c r="B50" s="98"/>
      <c r="C50" s="99" t="n">
        <v>10</v>
      </c>
      <c r="D50" s="100" t="s">
        <v>71</v>
      </c>
      <c r="E50" s="101" t="s">
        <v>110</v>
      </c>
      <c r="F50" s="102" t="s">
        <v>111</v>
      </c>
      <c r="G50" s="100" t="s">
        <v>80</v>
      </c>
      <c r="H50" s="103" t="n">
        <v>392.01</v>
      </c>
      <c r="I50" s="104"/>
      <c r="J50" s="105" t="n">
        <f aca="false">H50*I50</f>
        <v>0</v>
      </c>
      <c r="K50" s="103"/>
      <c r="L50" s="103" t="n">
        <f aca="false">H50*K50</f>
        <v>0</v>
      </c>
      <c r="M50" s="103"/>
      <c r="N50" s="103" t="n">
        <f aca="false">H50*M50</f>
        <v>0</v>
      </c>
      <c r="O50" s="105" t="n">
        <v>21</v>
      </c>
      <c r="P50" s="105" t="n">
        <f aca="false">J50*(O50/100)</f>
        <v>0</v>
      </c>
      <c r="Q50" s="105" t="n">
        <f aca="false">J50+P50</f>
        <v>0</v>
      </c>
      <c r="R50" s="39"/>
      <c r="S50" s="39"/>
      <c r="T50" s="39"/>
    </row>
    <row r="51" customFormat="false" ht="11.25" hidden="false" customHeight="false" outlineLevel="3" collapsed="false">
      <c r="A51" s="3"/>
      <c r="B51" s="98"/>
      <c r="C51" s="99" t="n">
        <v>11</v>
      </c>
      <c r="D51" s="100" t="s">
        <v>71</v>
      </c>
      <c r="E51" s="101" t="s">
        <v>112</v>
      </c>
      <c r="F51" s="102" t="s">
        <v>113</v>
      </c>
      <c r="G51" s="100" t="s">
        <v>80</v>
      </c>
      <c r="H51" s="103" t="n">
        <v>2352.0576</v>
      </c>
      <c r="I51" s="104"/>
      <c r="J51" s="105" t="n">
        <f aca="false">H51*I51</f>
        <v>0</v>
      </c>
      <c r="K51" s="103"/>
      <c r="L51" s="103" t="n">
        <f aca="false">H51*K51</f>
        <v>0</v>
      </c>
      <c r="M51" s="103"/>
      <c r="N51" s="103" t="n">
        <f aca="false">H51*M51</f>
        <v>0</v>
      </c>
      <c r="O51" s="105" t="n">
        <v>21</v>
      </c>
      <c r="P51" s="105" t="n">
        <f aca="false">J51*(O51/100)</f>
        <v>0</v>
      </c>
      <c r="Q51" s="105" t="n">
        <f aca="false">J51+P51</f>
        <v>0</v>
      </c>
      <c r="R51" s="39"/>
      <c r="S51" s="39"/>
      <c r="T51" s="39"/>
    </row>
    <row r="52" customFormat="false" ht="9.75" hidden="false" customHeight="false" outlineLevel="4" collapsed="false">
      <c r="A52" s="106"/>
      <c r="B52" s="107"/>
      <c r="C52" s="107"/>
      <c r="D52" s="108"/>
      <c r="E52" s="109" t="s">
        <v>75</v>
      </c>
      <c r="F52" s="110" t="s">
        <v>114</v>
      </c>
      <c r="G52" s="108"/>
      <c r="H52" s="111" t="n">
        <v>176.6976</v>
      </c>
      <c r="I52" s="112"/>
      <c r="J52" s="113"/>
      <c r="K52" s="111"/>
      <c r="L52" s="111"/>
      <c r="M52" s="111"/>
      <c r="N52" s="111"/>
      <c r="O52" s="113"/>
      <c r="P52" s="113"/>
      <c r="Q52" s="113"/>
      <c r="R52" s="10"/>
      <c r="S52" s="39"/>
    </row>
    <row r="53" customFormat="false" ht="9.75" hidden="false" customHeight="false" outlineLevel="4" collapsed="false">
      <c r="A53" s="106"/>
      <c r="B53" s="107"/>
      <c r="C53" s="107"/>
      <c r="D53" s="108"/>
      <c r="E53" s="109"/>
      <c r="F53" s="110" t="s">
        <v>115</v>
      </c>
      <c r="G53" s="108"/>
      <c r="H53" s="111" t="n">
        <v>2160</v>
      </c>
      <c r="I53" s="112"/>
      <c r="J53" s="113"/>
      <c r="K53" s="111"/>
      <c r="L53" s="111"/>
      <c r="M53" s="111"/>
      <c r="N53" s="111"/>
      <c r="O53" s="113"/>
      <c r="P53" s="113"/>
      <c r="Q53" s="113"/>
      <c r="R53" s="10"/>
      <c r="S53" s="39"/>
    </row>
    <row r="54" customFormat="false" ht="9.75" hidden="false" customHeight="false" outlineLevel="4" collapsed="false">
      <c r="A54" s="106"/>
      <c r="B54" s="107"/>
      <c r="C54" s="107"/>
      <c r="D54" s="108"/>
      <c r="E54" s="109"/>
      <c r="F54" s="110" t="s">
        <v>116</v>
      </c>
      <c r="G54" s="108"/>
      <c r="H54" s="111" t="n">
        <v>15.36</v>
      </c>
      <c r="I54" s="112"/>
      <c r="J54" s="113"/>
      <c r="K54" s="111"/>
      <c r="L54" s="111"/>
      <c r="M54" s="111"/>
      <c r="N54" s="111"/>
      <c r="O54" s="113"/>
      <c r="P54" s="113"/>
      <c r="Q54" s="113"/>
      <c r="R54" s="10"/>
      <c r="S54" s="39"/>
    </row>
    <row r="55" customFormat="false" ht="7.5" hidden="false" customHeight="true" outlineLevel="4" collapsed="false">
      <c r="A55" s="39"/>
      <c r="B55" s="114"/>
      <c r="C55" s="115"/>
      <c r="D55" s="116"/>
      <c r="E55" s="117"/>
      <c r="F55" s="118"/>
      <c r="G55" s="116"/>
      <c r="H55" s="119"/>
      <c r="I55" s="120"/>
      <c r="J55" s="121"/>
      <c r="K55" s="122"/>
      <c r="L55" s="122"/>
      <c r="M55" s="122"/>
      <c r="N55" s="122"/>
      <c r="O55" s="121"/>
      <c r="P55" s="121"/>
      <c r="Q55" s="121"/>
      <c r="R55" s="10"/>
      <c r="S55" s="39"/>
    </row>
    <row r="56" customFormat="false" ht="11.25" hidden="false" customHeight="false" outlineLevel="3" collapsed="false">
      <c r="A56" s="3"/>
      <c r="B56" s="98"/>
      <c r="C56" s="99" t="n">
        <v>12</v>
      </c>
      <c r="D56" s="100" t="s">
        <v>71</v>
      </c>
      <c r="E56" s="101" t="s">
        <v>112</v>
      </c>
      <c r="F56" s="102" t="s">
        <v>113</v>
      </c>
      <c r="G56" s="100" t="s">
        <v>80</v>
      </c>
      <c r="H56" s="103" t="n">
        <v>4.6875</v>
      </c>
      <c r="I56" s="104"/>
      <c r="J56" s="105" t="n">
        <f aca="false">H56*I56</f>
        <v>0</v>
      </c>
      <c r="K56" s="103"/>
      <c r="L56" s="103" t="n">
        <f aca="false">H56*K56</f>
        <v>0</v>
      </c>
      <c r="M56" s="103"/>
      <c r="N56" s="103" t="n">
        <f aca="false">H56*M56</f>
        <v>0</v>
      </c>
      <c r="O56" s="105" t="n">
        <v>21</v>
      </c>
      <c r="P56" s="105" t="n">
        <f aca="false">J56*(O56/100)</f>
        <v>0</v>
      </c>
      <c r="Q56" s="105" t="n">
        <f aca="false">J56+P56</f>
        <v>0</v>
      </c>
      <c r="R56" s="39"/>
      <c r="S56" s="39"/>
      <c r="T56" s="39"/>
    </row>
    <row r="57" customFormat="false" ht="9.75" hidden="false" customHeight="false" outlineLevel="4" collapsed="false">
      <c r="A57" s="106"/>
      <c r="B57" s="107"/>
      <c r="C57" s="107"/>
      <c r="D57" s="108"/>
      <c r="E57" s="109" t="s">
        <v>75</v>
      </c>
      <c r="F57" s="110" t="s">
        <v>117</v>
      </c>
      <c r="G57" s="108"/>
      <c r="H57" s="111" t="n">
        <v>4.6875</v>
      </c>
      <c r="I57" s="112"/>
      <c r="J57" s="113"/>
      <c r="K57" s="111"/>
      <c r="L57" s="111"/>
      <c r="M57" s="111"/>
      <c r="N57" s="111"/>
      <c r="O57" s="113"/>
      <c r="P57" s="113"/>
      <c r="Q57" s="113"/>
      <c r="R57" s="10"/>
      <c r="S57" s="39"/>
    </row>
    <row r="58" customFormat="false" ht="7.5" hidden="false" customHeight="true" outlineLevel="4" collapsed="false">
      <c r="A58" s="39"/>
      <c r="B58" s="114"/>
      <c r="C58" s="115"/>
      <c r="D58" s="116"/>
      <c r="E58" s="117"/>
      <c r="F58" s="118"/>
      <c r="G58" s="116"/>
      <c r="H58" s="119"/>
      <c r="I58" s="120"/>
      <c r="J58" s="121"/>
      <c r="K58" s="122"/>
      <c r="L58" s="122"/>
      <c r="M58" s="122"/>
      <c r="N58" s="122"/>
      <c r="O58" s="121"/>
      <c r="P58" s="121"/>
      <c r="Q58" s="121"/>
      <c r="R58" s="10"/>
      <c r="S58" s="39"/>
    </row>
    <row r="59" customFormat="false" ht="11.25" hidden="false" customHeight="false" outlineLevel="3" collapsed="false">
      <c r="A59" s="3"/>
      <c r="B59" s="98"/>
      <c r="C59" s="99" t="n">
        <v>13</v>
      </c>
      <c r="D59" s="100" t="s">
        <v>118</v>
      </c>
      <c r="E59" s="101" t="s">
        <v>119</v>
      </c>
      <c r="F59" s="102" t="s">
        <v>120</v>
      </c>
      <c r="G59" s="100" t="s">
        <v>121</v>
      </c>
      <c r="H59" s="103" t="n">
        <v>9.28125</v>
      </c>
      <c r="I59" s="104"/>
      <c r="J59" s="105" t="n">
        <f aca="false">H59*I59</f>
        <v>0</v>
      </c>
      <c r="K59" s="103" t="n">
        <v>1</v>
      </c>
      <c r="L59" s="103" t="n">
        <f aca="false">H59*K59</f>
        <v>9.28125</v>
      </c>
      <c r="M59" s="103"/>
      <c r="N59" s="103" t="n">
        <f aca="false">H59*M59</f>
        <v>0</v>
      </c>
      <c r="O59" s="105" t="n">
        <v>21</v>
      </c>
      <c r="P59" s="105" t="n">
        <f aca="false">J59*(O59/100)</f>
        <v>0</v>
      </c>
      <c r="Q59" s="105" t="n">
        <f aca="false">J59+P59</f>
        <v>0</v>
      </c>
      <c r="R59" s="39"/>
      <c r="S59" s="39"/>
      <c r="T59" s="39"/>
    </row>
    <row r="60" customFormat="false" ht="9.75" hidden="false" customHeight="false" outlineLevel="4" collapsed="false">
      <c r="A60" s="106"/>
      <c r="B60" s="107"/>
      <c r="C60" s="107"/>
      <c r="D60" s="108"/>
      <c r="E60" s="109" t="s">
        <v>75</v>
      </c>
      <c r="F60" s="110" t="s">
        <v>122</v>
      </c>
      <c r="G60" s="108"/>
      <c r="H60" s="111" t="n">
        <v>0</v>
      </c>
      <c r="I60" s="112"/>
      <c r="J60" s="113"/>
      <c r="K60" s="111"/>
      <c r="L60" s="111"/>
      <c r="M60" s="111"/>
      <c r="N60" s="111"/>
      <c r="O60" s="113"/>
      <c r="P60" s="113"/>
      <c r="Q60" s="113"/>
      <c r="R60" s="10"/>
      <c r="S60" s="39"/>
    </row>
    <row r="61" customFormat="false" ht="9.75" hidden="false" customHeight="false" outlineLevel="4" collapsed="false">
      <c r="A61" s="106"/>
      <c r="B61" s="107"/>
      <c r="C61" s="107"/>
      <c r="D61" s="108"/>
      <c r="E61" s="109"/>
      <c r="F61" s="110" t="s">
        <v>123</v>
      </c>
      <c r="G61" s="108"/>
      <c r="H61" s="111" t="n">
        <v>9.28125</v>
      </c>
      <c r="I61" s="112"/>
      <c r="J61" s="113"/>
      <c r="K61" s="111"/>
      <c r="L61" s="111"/>
      <c r="M61" s="111"/>
      <c r="N61" s="111"/>
      <c r="O61" s="113"/>
      <c r="P61" s="113"/>
      <c r="Q61" s="113"/>
      <c r="R61" s="10"/>
      <c r="S61" s="39"/>
    </row>
    <row r="62" customFormat="false" ht="7.5" hidden="false" customHeight="true" outlineLevel="4" collapsed="false">
      <c r="A62" s="39"/>
      <c r="B62" s="114"/>
      <c r="C62" s="115"/>
      <c r="D62" s="116"/>
      <c r="E62" s="117"/>
      <c r="F62" s="118"/>
      <c r="G62" s="116"/>
      <c r="H62" s="119"/>
      <c r="I62" s="120"/>
      <c r="J62" s="121"/>
      <c r="K62" s="122"/>
      <c r="L62" s="122"/>
      <c r="M62" s="122"/>
      <c r="N62" s="122"/>
      <c r="O62" s="121"/>
      <c r="P62" s="121"/>
      <c r="Q62" s="121"/>
      <c r="R62" s="10"/>
      <c r="S62" s="39"/>
    </row>
    <row r="63" customFormat="false" ht="11.25" hidden="false" customHeight="false" outlineLevel="3" collapsed="false">
      <c r="A63" s="3"/>
      <c r="B63" s="98"/>
      <c r="C63" s="99" t="n">
        <v>14</v>
      </c>
      <c r="D63" s="100" t="s">
        <v>71</v>
      </c>
      <c r="E63" s="101" t="s">
        <v>124</v>
      </c>
      <c r="F63" s="102" t="s">
        <v>125</v>
      </c>
      <c r="G63" s="100" t="s">
        <v>74</v>
      </c>
      <c r="H63" s="103" t="n">
        <v>2784.06</v>
      </c>
      <c r="I63" s="104"/>
      <c r="J63" s="105" t="n">
        <f aca="false">H63*I63</f>
        <v>0</v>
      </c>
      <c r="K63" s="103"/>
      <c r="L63" s="103" t="n">
        <f aca="false">H63*K63</f>
        <v>0</v>
      </c>
      <c r="M63" s="103"/>
      <c r="N63" s="103" t="n">
        <f aca="false">H63*M63</f>
        <v>0</v>
      </c>
      <c r="O63" s="105" t="n">
        <v>21</v>
      </c>
      <c r="P63" s="105" t="n">
        <f aca="false">J63*(O63/100)</f>
        <v>0</v>
      </c>
      <c r="Q63" s="105" t="n">
        <f aca="false">J63+P63</f>
        <v>0</v>
      </c>
      <c r="R63" s="39"/>
      <c r="S63" s="39"/>
      <c r="T63" s="39"/>
    </row>
    <row r="64" customFormat="false" ht="9.75" hidden="false" customHeight="false" outlineLevel="4" collapsed="false">
      <c r="A64" s="106"/>
      <c r="B64" s="107"/>
      <c r="C64" s="107"/>
      <c r="D64" s="108"/>
      <c r="E64" s="109" t="s">
        <v>75</v>
      </c>
      <c r="F64" s="110" t="s">
        <v>126</v>
      </c>
      <c r="G64" s="108"/>
      <c r="H64" s="111" t="n">
        <v>2784.06</v>
      </c>
      <c r="I64" s="112"/>
      <c r="J64" s="113"/>
      <c r="K64" s="111"/>
      <c r="L64" s="111"/>
      <c r="M64" s="111"/>
      <c r="N64" s="111"/>
      <c r="O64" s="113"/>
      <c r="P64" s="113"/>
      <c r="Q64" s="113"/>
      <c r="R64" s="10"/>
      <c r="S64" s="39"/>
    </row>
    <row r="65" customFormat="false" ht="7.5" hidden="false" customHeight="true" outlineLevel="4" collapsed="false">
      <c r="A65" s="39"/>
      <c r="B65" s="114"/>
      <c r="C65" s="115"/>
      <c r="D65" s="116"/>
      <c r="E65" s="117"/>
      <c r="F65" s="118"/>
      <c r="G65" s="116"/>
      <c r="H65" s="119"/>
      <c r="I65" s="120"/>
      <c r="J65" s="121"/>
      <c r="K65" s="122"/>
      <c r="L65" s="122"/>
      <c r="M65" s="122"/>
      <c r="N65" s="122"/>
      <c r="O65" s="121"/>
      <c r="P65" s="121"/>
      <c r="Q65" s="121"/>
      <c r="R65" s="10"/>
      <c r="S65" s="39"/>
    </row>
    <row r="66" customFormat="false" ht="22.5" hidden="false" customHeight="false" outlineLevel="3" collapsed="false">
      <c r="A66" s="3"/>
      <c r="B66" s="98"/>
      <c r="C66" s="99" t="n">
        <v>15</v>
      </c>
      <c r="D66" s="100" t="s">
        <v>71</v>
      </c>
      <c r="E66" s="101" t="s">
        <v>127</v>
      </c>
      <c r="F66" s="102" t="s">
        <v>128</v>
      </c>
      <c r="G66" s="100" t="s">
        <v>74</v>
      </c>
      <c r="H66" s="103" t="n">
        <v>2784.06</v>
      </c>
      <c r="I66" s="104"/>
      <c r="J66" s="105" t="n">
        <f aca="false">H66*I66</f>
        <v>0</v>
      </c>
      <c r="K66" s="103"/>
      <c r="L66" s="103" t="n">
        <f aca="false">H66*K66</f>
        <v>0</v>
      </c>
      <c r="M66" s="103"/>
      <c r="N66" s="103" t="n">
        <f aca="false">H66*M66</f>
        <v>0</v>
      </c>
      <c r="O66" s="105" t="n">
        <v>21</v>
      </c>
      <c r="P66" s="105" t="n">
        <f aca="false">J66*(O66/100)</f>
        <v>0</v>
      </c>
      <c r="Q66" s="105" t="n">
        <f aca="false">J66+P66</f>
        <v>0</v>
      </c>
      <c r="R66" s="39"/>
      <c r="S66" s="39"/>
      <c r="T66" s="39"/>
    </row>
    <row r="67" customFormat="false" ht="11.25" hidden="false" customHeight="false" outlineLevel="3" collapsed="false">
      <c r="A67" s="3"/>
      <c r="B67" s="98"/>
      <c r="C67" s="99" t="n">
        <v>16</v>
      </c>
      <c r="D67" s="100" t="s">
        <v>71</v>
      </c>
      <c r="E67" s="101" t="s">
        <v>129</v>
      </c>
      <c r="F67" s="102" t="s">
        <v>130</v>
      </c>
      <c r="G67" s="100" t="s">
        <v>74</v>
      </c>
      <c r="H67" s="103" t="n">
        <v>2784.06</v>
      </c>
      <c r="I67" s="104"/>
      <c r="J67" s="105" t="n">
        <f aca="false">H67*I67</f>
        <v>0</v>
      </c>
      <c r="K67" s="103"/>
      <c r="L67" s="103" t="n">
        <f aca="false">H67*K67</f>
        <v>0</v>
      </c>
      <c r="M67" s="103"/>
      <c r="N67" s="103" t="n">
        <f aca="false">H67*M67</f>
        <v>0</v>
      </c>
      <c r="O67" s="105" t="n">
        <v>21</v>
      </c>
      <c r="P67" s="105" t="n">
        <f aca="false">J67*(O67/100)</f>
        <v>0</v>
      </c>
      <c r="Q67" s="105" t="n">
        <f aca="false">J67+P67</f>
        <v>0</v>
      </c>
      <c r="R67" s="39"/>
      <c r="S67" s="39"/>
      <c r="T67" s="39"/>
    </row>
    <row r="68" customFormat="false" ht="11.25" hidden="false" customHeight="false" outlineLevel="3" collapsed="false">
      <c r="A68" s="3"/>
      <c r="B68" s="98"/>
      <c r="C68" s="99" t="n">
        <v>17</v>
      </c>
      <c r="D68" s="100" t="s">
        <v>71</v>
      </c>
      <c r="E68" s="101" t="s">
        <v>131</v>
      </c>
      <c r="F68" s="102" t="s">
        <v>132</v>
      </c>
      <c r="G68" s="100" t="s">
        <v>74</v>
      </c>
      <c r="H68" s="103" t="n">
        <v>2784.06</v>
      </c>
      <c r="I68" s="104"/>
      <c r="J68" s="105" t="n">
        <f aca="false">H68*I68</f>
        <v>0</v>
      </c>
      <c r="K68" s="103"/>
      <c r="L68" s="103" t="n">
        <f aca="false">H68*K68</f>
        <v>0</v>
      </c>
      <c r="M68" s="103"/>
      <c r="N68" s="103" t="n">
        <f aca="false">H68*M68</f>
        <v>0</v>
      </c>
      <c r="O68" s="105" t="n">
        <v>21</v>
      </c>
      <c r="P68" s="105" t="n">
        <f aca="false">J68*(O68/100)</f>
        <v>0</v>
      </c>
      <c r="Q68" s="105" t="n">
        <f aca="false">J68+P68</f>
        <v>0</v>
      </c>
      <c r="R68" s="39"/>
      <c r="S68" s="39"/>
      <c r="T68" s="39"/>
    </row>
    <row r="69" customFormat="false" ht="11.25" hidden="false" customHeight="false" outlineLevel="3" collapsed="false">
      <c r="A69" s="3"/>
      <c r="B69" s="98"/>
      <c r="C69" s="99" t="n">
        <v>18</v>
      </c>
      <c r="D69" s="100" t="s">
        <v>118</v>
      </c>
      <c r="E69" s="101" t="s">
        <v>133</v>
      </c>
      <c r="F69" s="102" t="s">
        <v>134</v>
      </c>
      <c r="G69" s="100" t="s">
        <v>135</v>
      </c>
      <c r="H69" s="103" t="n">
        <v>139.203</v>
      </c>
      <c r="I69" s="104"/>
      <c r="J69" s="105" t="n">
        <f aca="false">H69*I69</f>
        <v>0</v>
      </c>
      <c r="K69" s="103" t="n">
        <v>0.001</v>
      </c>
      <c r="L69" s="103" t="n">
        <f aca="false">H69*K69</f>
        <v>0.139203</v>
      </c>
      <c r="M69" s="103"/>
      <c r="N69" s="103" t="n">
        <f aca="false">H69*M69</f>
        <v>0</v>
      </c>
      <c r="O69" s="105" t="n">
        <v>21</v>
      </c>
      <c r="P69" s="105" t="n">
        <f aca="false">J69*(O69/100)</f>
        <v>0</v>
      </c>
      <c r="Q69" s="105" t="n">
        <f aca="false">J69+P69</f>
        <v>0</v>
      </c>
      <c r="R69" s="39"/>
      <c r="S69" s="39"/>
      <c r="T69" s="39"/>
    </row>
    <row r="70" customFormat="false" ht="9.75" hidden="false" customHeight="false" outlineLevel="4" collapsed="false">
      <c r="A70" s="106"/>
      <c r="B70" s="107"/>
      <c r="C70" s="107"/>
      <c r="D70" s="108"/>
      <c r="E70" s="109" t="s">
        <v>75</v>
      </c>
      <c r="F70" s="110" t="s">
        <v>136</v>
      </c>
      <c r="G70" s="108"/>
      <c r="H70" s="111" t="n">
        <v>139.203</v>
      </c>
      <c r="I70" s="112"/>
      <c r="J70" s="113"/>
      <c r="K70" s="111"/>
      <c r="L70" s="111"/>
      <c r="M70" s="111"/>
      <c r="N70" s="111"/>
      <c r="O70" s="113"/>
      <c r="P70" s="113"/>
      <c r="Q70" s="113"/>
      <c r="R70" s="10"/>
      <c r="S70" s="39"/>
    </row>
    <row r="71" customFormat="false" ht="7.5" hidden="false" customHeight="true" outlineLevel="4" collapsed="false">
      <c r="A71" s="39"/>
      <c r="B71" s="114"/>
      <c r="C71" s="115"/>
      <c r="D71" s="116"/>
      <c r="E71" s="117"/>
      <c r="F71" s="118"/>
      <c r="G71" s="116"/>
      <c r="H71" s="119"/>
      <c r="I71" s="120"/>
      <c r="J71" s="121"/>
      <c r="K71" s="122"/>
      <c r="L71" s="122"/>
      <c r="M71" s="122"/>
      <c r="N71" s="122"/>
      <c r="O71" s="121"/>
      <c r="P71" s="121"/>
      <c r="Q71" s="121"/>
      <c r="R71" s="10"/>
      <c r="S71" s="39"/>
    </row>
    <row r="72" customFormat="false" ht="8.25" hidden="false" customHeight="false" outlineLevel="3" collapsed="false">
      <c r="B72" s="10"/>
      <c r="C72" s="10"/>
      <c r="D72" s="10"/>
      <c r="E72" s="10"/>
      <c r="F72" s="10"/>
      <c r="G72" s="10"/>
      <c r="H72" s="10"/>
      <c r="I72" s="39"/>
      <c r="J72" s="39"/>
      <c r="K72" s="10"/>
      <c r="L72" s="10"/>
      <c r="M72" s="10"/>
      <c r="N72" s="10"/>
      <c r="O72" s="10"/>
      <c r="P72" s="39"/>
      <c r="Q72" s="39"/>
    </row>
    <row r="73" customFormat="false" ht="11.25" hidden="false" customHeight="false" outlineLevel="2" collapsed="false">
      <c r="A73" s="52" t="s">
        <v>34</v>
      </c>
      <c r="B73" s="91" t="n">
        <v>3</v>
      </c>
      <c r="C73" s="92"/>
      <c r="D73" s="93" t="s">
        <v>70</v>
      </c>
      <c r="E73" s="93"/>
      <c r="F73" s="94" t="s">
        <v>35</v>
      </c>
      <c r="G73" s="93"/>
      <c r="H73" s="95"/>
      <c r="I73" s="96"/>
      <c r="J73" s="54" t="n">
        <f aca="false">SUBTOTAL(9,J74:J80)</f>
        <v>0</v>
      </c>
      <c r="K73" s="95"/>
      <c r="L73" s="55" t="n">
        <f aca="false">SUBTOTAL(9,L74:L80)</f>
        <v>5.90625</v>
      </c>
      <c r="M73" s="95"/>
      <c r="N73" s="55" t="n">
        <f aca="false">SUBTOTAL(9,N74:N80)</f>
        <v>0</v>
      </c>
      <c r="O73" s="97"/>
      <c r="P73" s="54" t="n">
        <f aca="false">SUBTOTAL(9,P74:P80)</f>
        <v>0</v>
      </c>
      <c r="Q73" s="54" t="n">
        <f aca="false">SUBTOTAL(9,Q74:Q80)</f>
        <v>0</v>
      </c>
      <c r="R73" s="10"/>
      <c r="S73" s="39"/>
      <c r="T73" s="39"/>
    </row>
    <row r="74" customFormat="false" ht="11.25" hidden="false" customHeight="false" outlineLevel="3" collapsed="false">
      <c r="A74" s="3"/>
      <c r="B74" s="98"/>
      <c r="C74" s="99" t="n">
        <v>19</v>
      </c>
      <c r="D74" s="100" t="s">
        <v>71</v>
      </c>
      <c r="E74" s="101" t="s">
        <v>137</v>
      </c>
      <c r="F74" s="102" t="s">
        <v>138</v>
      </c>
      <c r="G74" s="100" t="s">
        <v>80</v>
      </c>
      <c r="H74" s="103" t="n">
        <v>1.875</v>
      </c>
      <c r="I74" s="104"/>
      <c r="J74" s="105" t="n">
        <f aca="false">H74*I74</f>
        <v>0</v>
      </c>
      <c r="K74" s="103" t="n">
        <v>2.16</v>
      </c>
      <c r="L74" s="103" t="n">
        <f aca="false">H74*K74</f>
        <v>4.05</v>
      </c>
      <c r="M74" s="103"/>
      <c r="N74" s="103" t="n">
        <f aca="false">H74*M74</f>
        <v>0</v>
      </c>
      <c r="O74" s="105" t="n">
        <v>21</v>
      </c>
      <c r="P74" s="105" t="n">
        <f aca="false">J74*(O74/100)</f>
        <v>0</v>
      </c>
      <c r="Q74" s="105" t="n">
        <f aca="false">J74+P74</f>
        <v>0</v>
      </c>
      <c r="R74" s="39"/>
      <c r="S74" s="39"/>
      <c r="T74" s="39"/>
    </row>
    <row r="75" customFormat="false" ht="9.75" hidden="false" customHeight="false" outlineLevel="4" collapsed="false">
      <c r="A75" s="106"/>
      <c r="B75" s="107"/>
      <c r="C75" s="107"/>
      <c r="D75" s="108"/>
      <c r="E75" s="109" t="s">
        <v>75</v>
      </c>
      <c r="F75" s="110" t="s">
        <v>139</v>
      </c>
      <c r="G75" s="108"/>
      <c r="H75" s="111" t="n">
        <v>1.875</v>
      </c>
      <c r="I75" s="112"/>
      <c r="J75" s="113"/>
      <c r="K75" s="111"/>
      <c r="L75" s="111"/>
      <c r="M75" s="111"/>
      <c r="N75" s="111"/>
      <c r="O75" s="113"/>
      <c r="P75" s="113"/>
      <c r="Q75" s="113"/>
      <c r="R75" s="10"/>
      <c r="S75" s="39"/>
    </row>
    <row r="76" customFormat="false" ht="7.5" hidden="false" customHeight="true" outlineLevel="4" collapsed="false">
      <c r="A76" s="39"/>
      <c r="B76" s="114"/>
      <c r="C76" s="115"/>
      <c r="D76" s="116"/>
      <c r="E76" s="117"/>
      <c r="F76" s="118"/>
      <c r="G76" s="116"/>
      <c r="H76" s="119"/>
      <c r="I76" s="120"/>
      <c r="J76" s="121"/>
      <c r="K76" s="122"/>
      <c r="L76" s="122"/>
      <c r="M76" s="122"/>
      <c r="N76" s="122"/>
      <c r="O76" s="121"/>
      <c r="P76" s="121"/>
      <c r="Q76" s="121"/>
      <c r="R76" s="10"/>
      <c r="S76" s="39"/>
    </row>
    <row r="77" customFormat="false" ht="11.25" hidden="false" customHeight="false" outlineLevel="3" collapsed="false">
      <c r="A77" s="3"/>
      <c r="B77" s="98"/>
      <c r="C77" s="99" t="n">
        <v>20</v>
      </c>
      <c r="D77" s="100" t="s">
        <v>71</v>
      </c>
      <c r="E77" s="101" t="s">
        <v>140</v>
      </c>
      <c r="F77" s="102" t="s">
        <v>141</v>
      </c>
      <c r="G77" s="100" t="s">
        <v>80</v>
      </c>
      <c r="H77" s="103" t="n">
        <v>0.9375</v>
      </c>
      <c r="I77" s="104"/>
      <c r="J77" s="105" t="n">
        <f aca="false">H77*I77</f>
        <v>0</v>
      </c>
      <c r="K77" s="103" t="n">
        <v>1.98</v>
      </c>
      <c r="L77" s="103" t="n">
        <f aca="false">H77*K77</f>
        <v>1.85625</v>
      </c>
      <c r="M77" s="103"/>
      <c r="N77" s="103" t="n">
        <f aca="false">H77*M77</f>
        <v>0</v>
      </c>
      <c r="O77" s="105" t="n">
        <v>21</v>
      </c>
      <c r="P77" s="105" t="n">
        <f aca="false">J77*(O77/100)</f>
        <v>0</v>
      </c>
      <c r="Q77" s="105" t="n">
        <f aca="false">J77+P77</f>
        <v>0</v>
      </c>
      <c r="R77" s="39"/>
      <c r="S77" s="39"/>
      <c r="T77" s="39"/>
    </row>
    <row r="78" customFormat="false" ht="9.75" hidden="false" customHeight="false" outlineLevel="4" collapsed="false">
      <c r="A78" s="106"/>
      <c r="B78" s="107"/>
      <c r="C78" s="107"/>
      <c r="D78" s="108"/>
      <c r="E78" s="109" t="s">
        <v>75</v>
      </c>
      <c r="F78" s="110" t="s">
        <v>142</v>
      </c>
      <c r="G78" s="108"/>
      <c r="H78" s="111" t="n">
        <v>0.9375</v>
      </c>
      <c r="I78" s="112"/>
      <c r="J78" s="113"/>
      <c r="K78" s="111"/>
      <c r="L78" s="111"/>
      <c r="M78" s="111"/>
      <c r="N78" s="111"/>
      <c r="O78" s="113"/>
      <c r="P78" s="113"/>
      <c r="Q78" s="113"/>
      <c r="R78" s="10"/>
      <c r="S78" s="39"/>
    </row>
    <row r="79" customFormat="false" ht="7.5" hidden="false" customHeight="true" outlineLevel="4" collapsed="false">
      <c r="A79" s="39"/>
      <c r="B79" s="114"/>
      <c r="C79" s="115"/>
      <c r="D79" s="116"/>
      <c r="E79" s="117"/>
      <c r="F79" s="118"/>
      <c r="G79" s="116"/>
      <c r="H79" s="119"/>
      <c r="I79" s="120"/>
      <c r="J79" s="121"/>
      <c r="K79" s="122"/>
      <c r="L79" s="122"/>
      <c r="M79" s="122"/>
      <c r="N79" s="122"/>
      <c r="O79" s="121"/>
      <c r="P79" s="121"/>
      <c r="Q79" s="121"/>
      <c r="R79" s="10"/>
      <c r="S79" s="39"/>
    </row>
    <row r="80" customFormat="false" ht="8.25" hidden="false" customHeight="false" outlineLevel="3" collapsed="false">
      <c r="B80" s="10"/>
      <c r="C80" s="10"/>
      <c r="D80" s="10"/>
      <c r="E80" s="10"/>
      <c r="F80" s="10"/>
      <c r="G80" s="10"/>
      <c r="H80" s="10"/>
      <c r="I80" s="39"/>
      <c r="J80" s="39"/>
      <c r="K80" s="10"/>
      <c r="L80" s="10"/>
      <c r="M80" s="10"/>
      <c r="N80" s="10"/>
      <c r="O80" s="10"/>
      <c r="P80" s="39"/>
      <c r="Q80" s="39"/>
    </row>
    <row r="81" customFormat="false" ht="11.25" hidden="false" customHeight="false" outlineLevel="2" collapsed="false">
      <c r="A81" s="52" t="s">
        <v>36</v>
      </c>
      <c r="B81" s="91" t="n">
        <v>3</v>
      </c>
      <c r="C81" s="92"/>
      <c r="D81" s="93" t="s">
        <v>70</v>
      </c>
      <c r="E81" s="93"/>
      <c r="F81" s="94" t="s">
        <v>37</v>
      </c>
      <c r="G81" s="93"/>
      <c r="H81" s="95"/>
      <c r="I81" s="96"/>
      <c r="J81" s="54" t="n">
        <f aca="false">SUBTOTAL(9,J82:J91)</f>
        <v>0</v>
      </c>
      <c r="K81" s="95"/>
      <c r="L81" s="55" t="n">
        <f aca="false">SUBTOTAL(9,L82:L91)</f>
        <v>12.73104</v>
      </c>
      <c r="M81" s="95"/>
      <c r="N81" s="55" t="n">
        <f aca="false">SUBTOTAL(9,N82:N91)</f>
        <v>0</v>
      </c>
      <c r="O81" s="97"/>
      <c r="P81" s="54" t="n">
        <f aca="false">SUBTOTAL(9,P82:P91)</f>
        <v>0</v>
      </c>
      <c r="Q81" s="54" t="n">
        <f aca="false">SUBTOTAL(9,Q82:Q91)</f>
        <v>0</v>
      </c>
      <c r="R81" s="10"/>
      <c r="S81" s="39"/>
      <c r="T81" s="39"/>
    </row>
    <row r="82" customFormat="false" ht="22.5" hidden="false" customHeight="false" outlineLevel="3" collapsed="false">
      <c r="A82" s="3"/>
      <c r="B82" s="98"/>
      <c r="C82" s="99" t="n">
        <v>21</v>
      </c>
      <c r="D82" s="100" t="s">
        <v>71</v>
      </c>
      <c r="E82" s="101" t="s">
        <v>143</v>
      </c>
      <c r="F82" s="102" t="s">
        <v>144</v>
      </c>
      <c r="G82" s="100" t="s">
        <v>74</v>
      </c>
      <c r="H82" s="103" t="n">
        <v>16</v>
      </c>
      <c r="I82" s="104"/>
      <c r="J82" s="105" t="n">
        <f aca="false">H82*I82</f>
        <v>0</v>
      </c>
      <c r="K82" s="103" t="n">
        <v>0.19</v>
      </c>
      <c r="L82" s="103" t="n">
        <f aca="false">H82*K82</f>
        <v>3.04</v>
      </c>
      <c r="M82" s="103"/>
      <c r="N82" s="103" t="n">
        <f aca="false">H82*M82</f>
        <v>0</v>
      </c>
      <c r="O82" s="105" t="n">
        <v>21</v>
      </c>
      <c r="P82" s="105" t="n">
        <f aca="false">J82*(O82/100)</f>
        <v>0</v>
      </c>
      <c r="Q82" s="105" t="n">
        <f aca="false">J82+P82</f>
        <v>0</v>
      </c>
      <c r="R82" s="39"/>
      <c r="S82" s="39"/>
      <c r="T82" s="39"/>
    </row>
    <row r="83" customFormat="false" ht="22.5" hidden="false" customHeight="false" outlineLevel="3" collapsed="false">
      <c r="A83" s="3"/>
      <c r="B83" s="98"/>
      <c r="C83" s="99" t="n">
        <v>22</v>
      </c>
      <c r="D83" s="100" t="s">
        <v>71</v>
      </c>
      <c r="E83" s="101" t="s">
        <v>145</v>
      </c>
      <c r="F83" s="102" t="s">
        <v>146</v>
      </c>
      <c r="G83" s="100" t="s">
        <v>74</v>
      </c>
      <c r="H83" s="103" t="n">
        <v>16</v>
      </c>
      <c r="I83" s="104"/>
      <c r="J83" s="105" t="n">
        <f aca="false">H83*I83</f>
        <v>0</v>
      </c>
      <c r="K83" s="103" t="n">
        <v>0.26376</v>
      </c>
      <c r="L83" s="103" t="n">
        <f aca="false">H83*K83</f>
        <v>4.22016</v>
      </c>
      <c r="M83" s="103"/>
      <c r="N83" s="103" t="n">
        <f aca="false">H83*M83</f>
        <v>0</v>
      </c>
      <c r="O83" s="105" t="n">
        <v>21</v>
      </c>
      <c r="P83" s="105" t="n">
        <f aca="false">J83*(O83/100)</f>
        <v>0</v>
      </c>
      <c r="Q83" s="105" t="n">
        <f aca="false">J83+P83</f>
        <v>0</v>
      </c>
      <c r="R83" s="39"/>
      <c r="S83" s="39"/>
      <c r="T83" s="39"/>
    </row>
    <row r="84" customFormat="false" ht="22.5" hidden="false" customHeight="false" outlineLevel="3" collapsed="false">
      <c r="A84" s="3"/>
      <c r="B84" s="98"/>
      <c r="C84" s="99" t="n">
        <v>23</v>
      </c>
      <c r="D84" s="100" t="s">
        <v>71</v>
      </c>
      <c r="E84" s="101" t="s">
        <v>147</v>
      </c>
      <c r="F84" s="102" t="s">
        <v>148</v>
      </c>
      <c r="G84" s="100" t="s">
        <v>74</v>
      </c>
      <c r="H84" s="103" t="n">
        <v>16</v>
      </c>
      <c r="I84" s="104"/>
      <c r="J84" s="105" t="n">
        <f aca="false">H84*I84</f>
        <v>0</v>
      </c>
      <c r="K84" s="103" t="n">
        <v>0.20745</v>
      </c>
      <c r="L84" s="103" t="n">
        <f aca="false">H84*K84</f>
        <v>3.3192</v>
      </c>
      <c r="M84" s="103"/>
      <c r="N84" s="103" t="n">
        <f aca="false">H84*M84</f>
        <v>0</v>
      </c>
      <c r="O84" s="105" t="n">
        <v>21</v>
      </c>
      <c r="P84" s="105" t="n">
        <f aca="false">J84*(O84/100)</f>
        <v>0</v>
      </c>
      <c r="Q84" s="105" t="n">
        <f aca="false">J84+P84</f>
        <v>0</v>
      </c>
      <c r="R84" s="39"/>
      <c r="S84" s="39"/>
      <c r="T84" s="39"/>
    </row>
    <row r="85" customFormat="false" ht="22.5" hidden="false" customHeight="false" outlineLevel="3" collapsed="false">
      <c r="A85" s="3"/>
      <c r="B85" s="98"/>
      <c r="C85" s="99" t="n">
        <v>24</v>
      </c>
      <c r="D85" s="100" t="s">
        <v>71</v>
      </c>
      <c r="E85" s="101" t="s">
        <v>149</v>
      </c>
      <c r="F85" s="102" t="s">
        <v>150</v>
      </c>
      <c r="G85" s="100" t="s">
        <v>74</v>
      </c>
      <c r="H85" s="103" t="n">
        <v>16</v>
      </c>
      <c r="I85" s="104"/>
      <c r="J85" s="105" t="n">
        <f aca="false">H85*I85</f>
        <v>0</v>
      </c>
      <c r="K85" s="103" t="n">
        <v>0.13</v>
      </c>
      <c r="L85" s="103" t="n">
        <f aca="false">H85*K85</f>
        <v>2.08</v>
      </c>
      <c r="M85" s="103"/>
      <c r="N85" s="103" t="n">
        <f aca="false">H85*M85</f>
        <v>0</v>
      </c>
      <c r="O85" s="105" t="n">
        <v>21</v>
      </c>
      <c r="P85" s="105" t="n">
        <f aca="false">J85*(O85/100)</f>
        <v>0</v>
      </c>
      <c r="Q85" s="105" t="n">
        <f aca="false">J85+P85</f>
        <v>0</v>
      </c>
      <c r="R85" s="39"/>
      <c r="S85" s="39"/>
      <c r="T85" s="39"/>
    </row>
    <row r="86" customFormat="false" ht="9.75" hidden="false" customHeight="false" outlineLevel="4" collapsed="false">
      <c r="A86" s="106"/>
      <c r="B86" s="107"/>
      <c r="C86" s="107"/>
      <c r="D86" s="108"/>
      <c r="E86" s="109" t="s">
        <v>75</v>
      </c>
      <c r="F86" s="110" t="s">
        <v>151</v>
      </c>
      <c r="G86" s="108"/>
      <c r="H86" s="111" t="n">
        <v>16</v>
      </c>
      <c r="I86" s="112"/>
      <c r="J86" s="113"/>
      <c r="K86" s="111"/>
      <c r="L86" s="111"/>
      <c r="M86" s="111"/>
      <c r="N86" s="111"/>
      <c r="O86" s="113"/>
      <c r="P86" s="113"/>
      <c r="Q86" s="113"/>
      <c r="R86" s="10"/>
      <c r="S86" s="39"/>
    </row>
    <row r="87" customFormat="false" ht="7.5" hidden="false" customHeight="true" outlineLevel="4" collapsed="false">
      <c r="A87" s="39"/>
      <c r="B87" s="114"/>
      <c r="C87" s="115"/>
      <c r="D87" s="116"/>
      <c r="E87" s="117"/>
      <c r="F87" s="118"/>
      <c r="G87" s="116"/>
      <c r="H87" s="119"/>
      <c r="I87" s="120"/>
      <c r="J87" s="121"/>
      <c r="K87" s="122"/>
      <c r="L87" s="122"/>
      <c r="M87" s="122"/>
      <c r="N87" s="122"/>
      <c r="O87" s="121"/>
      <c r="P87" s="121"/>
      <c r="Q87" s="121"/>
      <c r="R87" s="10"/>
      <c r="S87" s="39"/>
    </row>
    <row r="88" customFormat="false" ht="22.5" hidden="false" customHeight="false" outlineLevel="3" collapsed="false">
      <c r="A88" s="3"/>
      <c r="B88" s="98"/>
      <c r="C88" s="99" t="n">
        <v>25</v>
      </c>
      <c r="D88" s="100" t="s">
        <v>71</v>
      </c>
      <c r="E88" s="101" t="s">
        <v>152</v>
      </c>
      <c r="F88" s="102" t="s">
        <v>153</v>
      </c>
      <c r="G88" s="100" t="s">
        <v>154</v>
      </c>
      <c r="H88" s="103" t="n">
        <v>32</v>
      </c>
      <c r="I88" s="104"/>
      <c r="J88" s="105" t="n">
        <f aca="false">H88*I88</f>
        <v>0</v>
      </c>
      <c r="K88" s="103" t="n">
        <v>0.00224</v>
      </c>
      <c r="L88" s="103" t="n">
        <f aca="false">H88*K88</f>
        <v>0.07168</v>
      </c>
      <c r="M88" s="103"/>
      <c r="N88" s="103" t="n">
        <f aca="false">H88*M88</f>
        <v>0</v>
      </c>
      <c r="O88" s="105" t="n">
        <v>21</v>
      </c>
      <c r="P88" s="105" t="n">
        <f aca="false">J88*(O88/100)</f>
        <v>0</v>
      </c>
      <c r="Q88" s="105" t="n">
        <f aca="false">J88+P88</f>
        <v>0</v>
      </c>
      <c r="R88" s="39"/>
      <c r="S88" s="39"/>
      <c r="T88" s="39"/>
    </row>
    <row r="89" customFormat="false" ht="9.75" hidden="false" customHeight="false" outlineLevel="4" collapsed="false">
      <c r="A89" s="106"/>
      <c r="B89" s="107"/>
      <c r="C89" s="107"/>
      <c r="D89" s="108"/>
      <c r="E89" s="109" t="s">
        <v>75</v>
      </c>
      <c r="F89" s="110" t="s">
        <v>155</v>
      </c>
      <c r="G89" s="108"/>
      <c r="H89" s="111" t="n">
        <v>32</v>
      </c>
      <c r="I89" s="112"/>
      <c r="J89" s="113"/>
      <c r="K89" s="111"/>
      <c r="L89" s="111"/>
      <c r="M89" s="111"/>
      <c r="N89" s="111"/>
      <c r="O89" s="113"/>
      <c r="P89" s="113"/>
      <c r="Q89" s="113"/>
      <c r="R89" s="10"/>
      <c r="S89" s="39"/>
    </row>
    <row r="90" customFormat="false" ht="7.5" hidden="false" customHeight="true" outlineLevel="4" collapsed="false">
      <c r="A90" s="39"/>
      <c r="B90" s="114"/>
      <c r="C90" s="115"/>
      <c r="D90" s="116"/>
      <c r="E90" s="117"/>
      <c r="F90" s="118"/>
      <c r="G90" s="116"/>
      <c r="H90" s="119"/>
      <c r="I90" s="120"/>
      <c r="J90" s="121"/>
      <c r="K90" s="122"/>
      <c r="L90" s="122"/>
      <c r="M90" s="122"/>
      <c r="N90" s="122"/>
      <c r="O90" s="121"/>
      <c r="P90" s="121"/>
      <c r="Q90" s="121"/>
      <c r="R90" s="10"/>
      <c r="S90" s="39"/>
    </row>
    <row r="91" customFormat="false" ht="8.25" hidden="false" customHeight="false" outlineLevel="3" collapsed="false">
      <c r="B91" s="10"/>
      <c r="C91" s="10"/>
      <c r="D91" s="10"/>
      <c r="E91" s="10"/>
      <c r="F91" s="10"/>
      <c r="G91" s="10"/>
      <c r="H91" s="10"/>
      <c r="I91" s="39"/>
      <c r="J91" s="39"/>
      <c r="K91" s="10"/>
      <c r="L91" s="10"/>
      <c r="M91" s="10"/>
      <c r="N91" s="10"/>
      <c r="O91" s="10"/>
      <c r="P91" s="39"/>
      <c r="Q91" s="39"/>
    </row>
    <row r="92" customFormat="false" ht="11.25" hidden="false" customHeight="false" outlineLevel="2" collapsed="false">
      <c r="A92" s="52" t="s">
        <v>38</v>
      </c>
      <c r="B92" s="91" t="n">
        <v>3</v>
      </c>
      <c r="C92" s="92"/>
      <c r="D92" s="93" t="s">
        <v>70</v>
      </c>
      <c r="E92" s="93"/>
      <c r="F92" s="94" t="s">
        <v>39</v>
      </c>
      <c r="G92" s="93"/>
      <c r="H92" s="95"/>
      <c r="I92" s="96"/>
      <c r="J92" s="54" t="n">
        <f aca="false">SUBTOTAL(9,J93:J96)</f>
        <v>0</v>
      </c>
      <c r="K92" s="95"/>
      <c r="L92" s="55" t="n">
        <f aca="false">SUBTOTAL(9,L93:L96)</f>
        <v>0.003408</v>
      </c>
      <c r="M92" s="95"/>
      <c r="N92" s="55" t="n">
        <f aca="false">SUBTOTAL(9,N93:N96)</f>
        <v>0.0696</v>
      </c>
      <c r="O92" s="97"/>
      <c r="P92" s="54" t="n">
        <f aca="false">SUBTOTAL(9,P93:P96)</f>
        <v>0</v>
      </c>
      <c r="Q92" s="54" t="n">
        <f aca="false">SUBTOTAL(9,Q93:Q96)</f>
        <v>0</v>
      </c>
      <c r="R92" s="10"/>
      <c r="S92" s="39"/>
      <c r="T92" s="39"/>
    </row>
    <row r="93" customFormat="false" ht="11.25" hidden="false" customHeight="false" outlineLevel="3" collapsed="false">
      <c r="A93" s="3"/>
      <c r="B93" s="98"/>
      <c r="C93" s="99" t="n">
        <v>26</v>
      </c>
      <c r="D93" s="100" t="s">
        <v>71</v>
      </c>
      <c r="E93" s="101" t="s">
        <v>156</v>
      </c>
      <c r="F93" s="102" t="s">
        <v>157</v>
      </c>
      <c r="G93" s="100" t="s">
        <v>154</v>
      </c>
      <c r="H93" s="103" t="n">
        <v>2.4</v>
      </c>
      <c r="I93" s="104"/>
      <c r="J93" s="105" t="n">
        <f aca="false">H93*I93</f>
        <v>0</v>
      </c>
      <c r="K93" s="103" t="n">
        <v>0.00142</v>
      </c>
      <c r="L93" s="103" t="n">
        <f aca="false">H93*K93</f>
        <v>0.003408</v>
      </c>
      <c r="M93" s="103" t="n">
        <v>0.029</v>
      </c>
      <c r="N93" s="103" t="n">
        <f aca="false">H93*M93</f>
        <v>0.0696</v>
      </c>
      <c r="O93" s="105" t="n">
        <v>21</v>
      </c>
      <c r="P93" s="105" t="n">
        <f aca="false">J93*(O93/100)</f>
        <v>0</v>
      </c>
      <c r="Q93" s="105" t="n">
        <f aca="false">J93+P93</f>
        <v>0</v>
      </c>
      <c r="R93" s="39"/>
      <c r="S93" s="39"/>
      <c r="T93" s="39"/>
    </row>
    <row r="94" customFormat="false" ht="9.75" hidden="false" customHeight="false" outlineLevel="4" collapsed="false">
      <c r="A94" s="106"/>
      <c r="B94" s="107"/>
      <c r="C94" s="107"/>
      <c r="D94" s="108"/>
      <c r="E94" s="109" t="s">
        <v>75</v>
      </c>
      <c r="F94" s="110" t="s">
        <v>158</v>
      </c>
      <c r="G94" s="108"/>
      <c r="H94" s="111" t="n">
        <v>2.4</v>
      </c>
      <c r="I94" s="112"/>
      <c r="J94" s="113"/>
      <c r="K94" s="111"/>
      <c r="L94" s="111"/>
      <c r="M94" s="111"/>
      <c r="N94" s="111"/>
      <c r="O94" s="113"/>
      <c r="P94" s="113"/>
      <c r="Q94" s="113"/>
      <c r="R94" s="10"/>
      <c r="S94" s="39"/>
    </row>
    <row r="95" customFormat="false" ht="7.5" hidden="false" customHeight="true" outlineLevel="4" collapsed="false">
      <c r="A95" s="39"/>
      <c r="B95" s="114"/>
      <c r="C95" s="115"/>
      <c r="D95" s="116"/>
      <c r="E95" s="117"/>
      <c r="F95" s="118"/>
      <c r="G95" s="116"/>
      <c r="H95" s="119"/>
      <c r="I95" s="120"/>
      <c r="J95" s="121"/>
      <c r="K95" s="122"/>
      <c r="L95" s="122"/>
      <c r="M95" s="122"/>
      <c r="N95" s="122"/>
      <c r="O95" s="121"/>
      <c r="P95" s="121"/>
      <c r="Q95" s="121"/>
      <c r="R95" s="10"/>
      <c r="S95" s="39"/>
    </row>
    <row r="96" customFormat="false" ht="8.25" hidden="false" customHeight="false" outlineLevel="3" collapsed="false">
      <c r="B96" s="10"/>
      <c r="C96" s="10"/>
      <c r="D96" s="10"/>
      <c r="E96" s="10"/>
      <c r="F96" s="10"/>
      <c r="G96" s="10"/>
      <c r="H96" s="10"/>
      <c r="I96" s="39"/>
      <c r="J96" s="39"/>
      <c r="K96" s="10"/>
      <c r="L96" s="10"/>
      <c r="M96" s="10"/>
      <c r="N96" s="10"/>
      <c r="O96" s="10"/>
      <c r="P96" s="39"/>
      <c r="Q96" s="39"/>
    </row>
    <row r="97" customFormat="false" ht="11.25" hidden="false" customHeight="false" outlineLevel="2" collapsed="false">
      <c r="A97" s="52" t="s">
        <v>40</v>
      </c>
      <c r="B97" s="91" t="n">
        <v>3</v>
      </c>
      <c r="C97" s="92"/>
      <c r="D97" s="93" t="s">
        <v>70</v>
      </c>
      <c r="E97" s="93"/>
      <c r="F97" s="94" t="s">
        <v>41</v>
      </c>
      <c r="G97" s="93"/>
      <c r="H97" s="95"/>
      <c r="I97" s="96"/>
      <c r="J97" s="54" t="n">
        <f aca="false">SUBTOTAL(9,J98:J116)</f>
        <v>0</v>
      </c>
      <c r="K97" s="95"/>
      <c r="L97" s="55" t="n">
        <f aca="false">SUBTOTAL(9,L98:L116)</f>
        <v>0</v>
      </c>
      <c r="M97" s="95"/>
      <c r="N97" s="55" t="n">
        <f aca="false">SUBTOTAL(9,N98:N116)</f>
        <v>12</v>
      </c>
      <c r="O97" s="97"/>
      <c r="P97" s="54" t="n">
        <f aca="false">SUBTOTAL(9,P98:P116)</f>
        <v>0</v>
      </c>
      <c r="Q97" s="54" t="n">
        <f aca="false">SUBTOTAL(9,Q98:Q116)</f>
        <v>0</v>
      </c>
      <c r="R97" s="10"/>
      <c r="S97" s="39"/>
      <c r="T97" s="39"/>
    </row>
    <row r="98" customFormat="false" ht="11.25" hidden="false" customHeight="false" outlineLevel="3" collapsed="false">
      <c r="A98" s="3"/>
      <c r="B98" s="98"/>
      <c r="C98" s="99" t="n">
        <v>27</v>
      </c>
      <c r="D98" s="100" t="s">
        <v>71</v>
      </c>
      <c r="E98" s="101" t="s">
        <v>159</v>
      </c>
      <c r="F98" s="102" t="s">
        <v>160</v>
      </c>
      <c r="G98" s="100" t="s">
        <v>154</v>
      </c>
      <c r="H98" s="103" t="n">
        <v>32</v>
      </c>
      <c r="I98" s="104"/>
      <c r="J98" s="105" t="n">
        <f aca="false">H98*I98</f>
        <v>0</v>
      </c>
      <c r="K98" s="103"/>
      <c r="L98" s="103" t="n">
        <f aca="false">H98*K98</f>
        <v>0</v>
      </c>
      <c r="M98" s="103"/>
      <c r="N98" s="103" t="n">
        <f aca="false">H98*M98</f>
        <v>0</v>
      </c>
      <c r="O98" s="105" t="n">
        <v>21</v>
      </c>
      <c r="P98" s="105" t="n">
        <f aca="false">J98*(O98/100)</f>
        <v>0</v>
      </c>
      <c r="Q98" s="105" t="n">
        <f aca="false">J98+P98</f>
        <v>0</v>
      </c>
      <c r="R98" s="39"/>
      <c r="S98" s="39"/>
      <c r="T98" s="39"/>
    </row>
    <row r="99" customFormat="false" ht="9.75" hidden="false" customHeight="false" outlineLevel="4" collapsed="false">
      <c r="A99" s="106"/>
      <c r="B99" s="107"/>
      <c r="C99" s="107"/>
      <c r="D99" s="108"/>
      <c r="E99" s="109" t="s">
        <v>75</v>
      </c>
      <c r="F99" s="110" t="s">
        <v>155</v>
      </c>
      <c r="G99" s="108"/>
      <c r="H99" s="111" t="n">
        <v>32</v>
      </c>
      <c r="I99" s="112"/>
      <c r="J99" s="113"/>
      <c r="K99" s="111"/>
      <c r="L99" s="111"/>
      <c r="M99" s="111"/>
      <c r="N99" s="111"/>
      <c r="O99" s="113"/>
      <c r="P99" s="113"/>
      <c r="Q99" s="113"/>
      <c r="R99" s="10"/>
      <c r="S99" s="39"/>
    </row>
    <row r="100" customFormat="false" ht="7.5" hidden="false" customHeight="true" outlineLevel="4" collapsed="false">
      <c r="A100" s="39"/>
      <c r="B100" s="114"/>
      <c r="C100" s="115"/>
      <c r="D100" s="116"/>
      <c r="E100" s="117"/>
      <c r="F100" s="118"/>
      <c r="G100" s="116"/>
      <c r="H100" s="119"/>
      <c r="I100" s="120"/>
      <c r="J100" s="121"/>
      <c r="K100" s="122"/>
      <c r="L100" s="122"/>
      <c r="M100" s="122"/>
      <c r="N100" s="122"/>
      <c r="O100" s="121"/>
      <c r="P100" s="121"/>
      <c r="Q100" s="121"/>
      <c r="R100" s="10"/>
      <c r="S100" s="39"/>
    </row>
    <row r="101" customFormat="false" ht="11.25" hidden="false" customHeight="false" outlineLevel="3" collapsed="false">
      <c r="A101" s="3"/>
      <c r="B101" s="98"/>
      <c r="C101" s="99" t="n">
        <v>28</v>
      </c>
      <c r="D101" s="100" t="s">
        <v>71</v>
      </c>
      <c r="E101" s="101" t="s">
        <v>161</v>
      </c>
      <c r="F101" s="102" t="s">
        <v>162</v>
      </c>
      <c r="G101" s="100" t="s">
        <v>74</v>
      </c>
      <c r="H101" s="103" t="n">
        <v>16</v>
      </c>
      <c r="I101" s="104"/>
      <c r="J101" s="105" t="n">
        <f aca="false">H101*I101</f>
        <v>0</v>
      </c>
      <c r="K101" s="103"/>
      <c r="L101" s="103" t="n">
        <f aca="false">H101*K101</f>
        <v>0</v>
      </c>
      <c r="M101" s="103" t="n">
        <v>0.45</v>
      </c>
      <c r="N101" s="103" t="n">
        <f aca="false">H101*M101</f>
        <v>7.2</v>
      </c>
      <c r="O101" s="105" t="n">
        <v>21</v>
      </c>
      <c r="P101" s="105" t="n">
        <f aca="false">J101*(O101/100)</f>
        <v>0</v>
      </c>
      <c r="Q101" s="105" t="n">
        <f aca="false">J101+P101</f>
        <v>0</v>
      </c>
      <c r="R101" s="39"/>
      <c r="S101" s="39"/>
      <c r="T101" s="39"/>
    </row>
    <row r="102" customFormat="false" ht="9.75" hidden="false" customHeight="false" outlineLevel="4" collapsed="false">
      <c r="A102" s="106"/>
      <c r="B102" s="107"/>
      <c r="C102" s="107"/>
      <c r="D102" s="108"/>
      <c r="E102" s="109" t="s">
        <v>75</v>
      </c>
      <c r="F102" s="110" t="s">
        <v>151</v>
      </c>
      <c r="G102" s="108"/>
      <c r="H102" s="111" t="n">
        <v>16</v>
      </c>
      <c r="I102" s="112"/>
      <c r="J102" s="113"/>
      <c r="K102" s="111"/>
      <c r="L102" s="111"/>
      <c r="M102" s="111"/>
      <c r="N102" s="111"/>
      <c r="O102" s="113"/>
      <c r="P102" s="113"/>
      <c r="Q102" s="113"/>
      <c r="R102" s="10"/>
      <c r="S102" s="39"/>
    </row>
    <row r="103" customFormat="false" ht="7.5" hidden="false" customHeight="true" outlineLevel="4" collapsed="false">
      <c r="A103" s="39"/>
      <c r="B103" s="114"/>
      <c r="C103" s="115"/>
      <c r="D103" s="116"/>
      <c r="E103" s="117"/>
      <c r="F103" s="118"/>
      <c r="G103" s="116"/>
      <c r="H103" s="119"/>
      <c r="I103" s="120"/>
      <c r="J103" s="121"/>
      <c r="K103" s="122"/>
      <c r="L103" s="122"/>
      <c r="M103" s="122"/>
      <c r="N103" s="122"/>
      <c r="O103" s="121"/>
      <c r="P103" s="121"/>
      <c r="Q103" s="121"/>
      <c r="R103" s="10"/>
      <c r="S103" s="39"/>
    </row>
    <row r="104" customFormat="false" ht="11.25" hidden="false" customHeight="false" outlineLevel="3" collapsed="false">
      <c r="A104" s="3"/>
      <c r="B104" s="98"/>
      <c r="C104" s="99" t="n">
        <v>29</v>
      </c>
      <c r="D104" s="100" t="s">
        <v>71</v>
      </c>
      <c r="E104" s="101" t="s">
        <v>163</v>
      </c>
      <c r="F104" s="102" t="s">
        <v>164</v>
      </c>
      <c r="G104" s="100" t="s">
        <v>74</v>
      </c>
      <c r="H104" s="103" t="n">
        <v>16</v>
      </c>
      <c r="I104" s="104"/>
      <c r="J104" s="105" t="n">
        <f aca="false">H104*I104</f>
        <v>0</v>
      </c>
      <c r="K104" s="103"/>
      <c r="L104" s="103" t="n">
        <f aca="false">H104*K104</f>
        <v>0</v>
      </c>
      <c r="M104" s="103" t="n">
        <v>0.3</v>
      </c>
      <c r="N104" s="103" t="n">
        <f aca="false">H104*M104</f>
        <v>4.8</v>
      </c>
      <c r="O104" s="105" t="n">
        <v>21</v>
      </c>
      <c r="P104" s="105" t="n">
        <f aca="false">J104*(O104/100)</f>
        <v>0</v>
      </c>
      <c r="Q104" s="105" t="n">
        <f aca="false">J104+P104</f>
        <v>0</v>
      </c>
      <c r="R104" s="39"/>
      <c r="S104" s="39"/>
      <c r="T104" s="39"/>
    </row>
    <row r="105" customFormat="false" ht="11.25" hidden="false" customHeight="false" outlineLevel="3" collapsed="false">
      <c r="A105" s="3"/>
      <c r="B105" s="98"/>
      <c r="C105" s="99" t="n">
        <v>30</v>
      </c>
      <c r="D105" s="100" t="s">
        <v>71</v>
      </c>
      <c r="E105" s="101" t="s">
        <v>165</v>
      </c>
      <c r="F105" s="102" t="s">
        <v>166</v>
      </c>
      <c r="G105" s="100" t="s">
        <v>121</v>
      </c>
      <c r="H105" s="103" t="n">
        <v>12.0696</v>
      </c>
      <c r="I105" s="104"/>
      <c r="J105" s="105" t="n">
        <f aca="false">H105*I105</f>
        <v>0</v>
      </c>
      <c r="K105" s="103"/>
      <c r="L105" s="103" t="n">
        <f aca="false">H105*K105</f>
        <v>0</v>
      </c>
      <c r="M105" s="103"/>
      <c r="N105" s="103" t="n">
        <f aca="false">H105*M105</f>
        <v>0</v>
      </c>
      <c r="O105" s="105" t="n">
        <v>21</v>
      </c>
      <c r="P105" s="105" t="n">
        <f aca="false">J105*(O105/100)</f>
        <v>0</v>
      </c>
      <c r="Q105" s="105" t="n">
        <f aca="false">J105+P105</f>
        <v>0</v>
      </c>
      <c r="R105" s="39"/>
      <c r="S105" s="39"/>
      <c r="T105" s="39"/>
    </row>
    <row r="106" customFormat="false" ht="11.25" hidden="false" customHeight="false" outlineLevel="3" collapsed="false">
      <c r="A106" s="3"/>
      <c r="B106" s="98"/>
      <c r="C106" s="99" t="n">
        <v>31</v>
      </c>
      <c r="D106" s="100" t="s">
        <v>71</v>
      </c>
      <c r="E106" s="101" t="s">
        <v>167</v>
      </c>
      <c r="F106" s="102" t="s">
        <v>168</v>
      </c>
      <c r="G106" s="100" t="s">
        <v>121</v>
      </c>
      <c r="H106" s="103" t="n">
        <v>12.0696</v>
      </c>
      <c r="I106" s="104"/>
      <c r="J106" s="105" t="n">
        <f aca="false">H106*I106</f>
        <v>0</v>
      </c>
      <c r="K106" s="103"/>
      <c r="L106" s="103" t="n">
        <f aca="false">H106*K106</f>
        <v>0</v>
      </c>
      <c r="M106" s="103"/>
      <c r="N106" s="103" t="n">
        <f aca="false">H106*M106</f>
        <v>0</v>
      </c>
      <c r="O106" s="105" t="n">
        <v>21</v>
      </c>
      <c r="P106" s="105" t="n">
        <f aca="false">J106*(O106/100)</f>
        <v>0</v>
      </c>
      <c r="Q106" s="105" t="n">
        <f aca="false">J106+P106</f>
        <v>0</v>
      </c>
      <c r="R106" s="39"/>
      <c r="S106" s="39"/>
      <c r="T106" s="39"/>
    </row>
    <row r="107" customFormat="false" ht="11.25" hidden="false" customHeight="false" outlineLevel="3" collapsed="false">
      <c r="A107" s="3"/>
      <c r="B107" s="98"/>
      <c r="C107" s="99" t="n">
        <v>32</v>
      </c>
      <c r="D107" s="100" t="s">
        <v>71</v>
      </c>
      <c r="E107" s="101" t="s">
        <v>169</v>
      </c>
      <c r="F107" s="102" t="s">
        <v>170</v>
      </c>
      <c r="G107" s="100" t="s">
        <v>121</v>
      </c>
      <c r="H107" s="103" t="n">
        <v>60.35</v>
      </c>
      <c r="I107" s="104"/>
      <c r="J107" s="105" t="n">
        <f aca="false">H107*I107</f>
        <v>0</v>
      </c>
      <c r="K107" s="103"/>
      <c r="L107" s="103" t="n">
        <f aca="false">H107*K107</f>
        <v>0</v>
      </c>
      <c r="M107" s="103"/>
      <c r="N107" s="103" t="n">
        <f aca="false">H107*M107</f>
        <v>0</v>
      </c>
      <c r="O107" s="105" t="n">
        <v>21</v>
      </c>
      <c r="P107" s="105" t="n">
        <f aca="false">J107*(O107/100)</f>
        <v>0</v>
      </c>
      <c r="Q107" s="105" t="n">
        <f aca="false">J107+P107</f>
        <v>0</v>
      </c>
      <c r="R107" s="39"/>
      <c r="S107" s="39"/>
      <c r="T107" s="39"/>
    </row>
    <row r="108" customFormat="false" ht="9.75" hidden="false" customHeight="false" outlineLevel="4" collapsed="false">
      <c r="A108" s="106"/>
      <c r="B108" s="107"/>
      <c r="C108" s="107"/>
      <c r="D108" s="108"/>
      <c r="E108" s="109" t="s">
        <v>75</v>
      </c>
      <c r="F108" s="110" t="s">
        <v>171</v>
      </c>
      <c r="G108" s="108"/>
      <c r="H108" s="111" t="n">
        <v>60.35</v>
      </c>
      <c r="I108" s="112"/>
      <c r="J108" s="113"/>
      <c r="K108" s="111"/>
      <c r="L108" s="111"/>
      <c r="M108" s="111"/>
      <c r="N108" s="111"/>
      <c r="O108" s="113"/>
      <c r="P108" s="113"/>
      <c r="Q108" s="113"/>
      <c r="R108" s="10"/>
      <c r="S108" s="39"/>
    </row>
    <row r="109" customFormat="false" ht="7.5" hidden="false" customHeight="true" outlineLevel="4" collapsed="false">
      <c r="A109" s="39"/>
      <c r="B109" s="114"/>
      <c r="C109" s="115"/>
      <c r="D109" s="116"/>
      <c r="E109" s="117"/>
      <c r="F109" s="118"/>
      <c r="G109" s="116"/>
      <c r="H109" s="119"/>
      <c r="I109" s="120"/>
      <c r="J109" s="121"/>
      <c r="K109" s="122"/>
      <c r="L109" s="122"/>
      <c r="M109" s="122"/>
      <c r="N109" s="122"/>
      <c r="O109" s="121"/>
      <c r="P109" s="121"/>
      <c r="Q109" s="121"/>
      <c r="R109" s="10"/>
      <c r="S109" s="39"/>
    </row>
    <row r="110" customFormat="false" ht="22.5" hidden="false" customHeight="false" outlineLevel="3" collapsed="false">
      <c r="A110" s="3"/>
      <c r="B110" s="98"/>
      <c r="C110" s="99" t="n">
        <v>33</v>
      </c>
      <c r="D110" s="100" t="s">
        <v>71</v>
      </c>
      <c r="E110" s="101" t="s">
        <v>172</v>
      </c>
      <c r="F110" s="102" t="s">
        <v>173</v>
      </c>
      <c r="G110" s="100" t="s">
        <v>121</v>
      </c>
      <c r="H110" s="103" t="n">
        <v>7.2</v>
      </c>
      <c r="I110" s="104"/>
      <c r="J110" s="105" t="n">
        <f aca="false">H110*I110</f>
        <v>0</v>
      </c>
      <c r="K110" s="103"/>
      <c r="L110" s="103" t="n">
        <f aca="false">H110*K110</f>
        <v>0</v>
      </c>
      <c r="M110" s="103"/>
      <c r="N110" s="103" t="n">
        <f aca="false">H110*M110</f>
        <v>0</v>
      </c>
      <c r="O110" s="105" t="n">
        <v>21</v>
      </c>
      <c r="P110" s="105" t="n">
        <f aca="false">J110*(O110/100)</f>
        <v>0</v>
      </c>
      <c r="Q110" s="105" t="n">
        <f aca="false">J110+P110</f>
        <v>0</v>
      </c>
      <c r="R110" s="39"/>
      <c r="S110" s="39"/>
      <c r="T110" s="39"/>
    </row>
    <row r="111" customFormat="false" ht="9.75" hidden="false" customHeight="false" outlineLevel="4" collapsed="false">
      <c r="A111" s="106"/>
      <c r="B111" s="107"/>
      <c r="C111" s="107"/>
      <c r="D111" s="108"/>
      <c r="E111" s="109" t="s">
        <v>75</v>
      </c>
      <c r="F111" s="110" t="s">
        <v>174</v>
      </c>
      <c r="G111" s="108"/>
      <c r="H111" s="111" t="n">
        <v>7.2</v>
      </c>
      <c r="I111" s="112"/>
      <c r="J111" s="113"/>
      <c r="K111" s="111"/>
      <c r="L111" s="111"/>
      <c r="M111" s="111"/>
      <c r="N111" s="111"/>
      <c r="O111" s="113"/>
      <c r="P111" s="113"/>
      <c r="Q111" s="113"/>
      <c r="R111" s="10"/>
      <c r="S111" s="39"/>
    </row>
    <row r="112" customFormat="false" ht="7.5" hidden="false" customHeight="true" outlineLevel="4" collapsed="false">
      <c r="A112" s="39"/>
      <c r="B112" s="114"/>
      <c r="C112" s="115"/>
      <c r="D112" s="116"/>
      <c r="E112" s="117"/>
      <c r="F112" s="118"/>
      <c r="G112" s="116"/>
      <c r="H112" s="119"/>
      <c r="I112" s="120"/>
      <c r="J112" s="121"/>
      <c r="K112" s="122"/>
      <c r="L112" s="122"/>
      <c r="M112" s="122"/>
      <c r="N112" s="122"/>
      <c r="O112" s="121"/>
      <c r="P112" s="121"/>
      <c r="Q112" s="121"/>
      <c r="R112" s="10"/>
      <c r="S112" s="39"/>
    </row>
    <row r="113" customFormat="false" ht="22.5" hidden="false" customHeight="false" outlineLevel="3" collapsed="false">
      <c r="A113" s="3"/>
      <c r="B113" s="98"/>
      <c r="C113" s="99" t="n">
        <v>34</v>
      </c>
      <c r="D113" s="100" t="s">
        <v>71</v>
      </c>
      <c r="E113" s="101" t="s">
        <v>175</v>
      </c>
      <c r="F113" s="102" t="s">
        <v>176</v>
      </c>
      <c r="G113" s="100" t="s">
        <v>121</v>
      </c>
      <c r="H113" s="103" t="n">
        <v>4.8</v>
      </c>
      <c r="I113" s="104"/>
      <c r="J113" s="105" t="n">
        <f aca="false">H113*I113</f>
        <v>0</v>
      </c>
      <c r="K113" s="103"/>
      <c r="L113" s="103" t="n">
        <f aca="false">H113*K113</f>
        <v>0</v>
      </c>
      <c r="M113" s="103"/>
      <c r="N113" s="103" t="n">
        <f aca="false">H113*M113</f>
        <v>0</v>
      </c>
      <c r="O113" s="105" t="n">
        <v>21</v>
      </c>
      <c r="P113" s="105" t="n">
        <f aca="false">J113*(O113/100)</f>
        <v>0</v>
      </c>
      <c r="Q113" s="105" t="n">
        <f aca="false">J113+P113</f>
        <v>0</v>
      </c>
      <c r="R113" s="39"/>
      <c r="S113" s="39"/>
      <c r="T113" s="39"/>
    </row>
    <row r="114" customFormat="false" ht="9.75" hidden="false" customHeight="false" outlineLevel="4" collapsed="false">
      <c r="A114" s="106"/>
      <c r="B114" s="107"/>
      <c r="C114" s="107"/>
      <c r="D114" s="108"/>
      <c r="E114" s="109" t="s">
        <v>75</v>
      </c>
      <c r="F114" s="110" t="s">
        <v>177</v>
      </c>
      <c r="G114" s="108"/>
      <c r="H114" s="111" t="n">
        <v>4.8</v>
      </c>
      <c r="I114" s="112"/>
      <c r="J114" s="113"/>
      <c r="K114" s="111"/>
      <c r="L114" s="111"/>
      <c r="M114" s="111"/>
      <c r="N114" s="111"/>
      <c r="O114" s="113"/>
      <c r="P114" s="113"/>
      <c r="Q114" s="113"/>
      <c r="R114" s="10"/>
      <c r="S114" s="39"/>
    </row>
    <row r="115" customFormat="false" ht="7.5" hidden="false" customHeight="true" outlineLevel="4" collapsed="false">
      <c r="A115" s="39"/>
      <c r="B115" s="114"/>
      <c r="C115" s="115"/>
      <c r="D115" s="116"/>
      <c r="E115" s="117"/>
      <c r="F115" s="118"/>
      <c r="G115" s="116"/>
      <c r="H115" s="119"/>
      <c r="I115" s="120"/>
      <c r="J115" s="121"/>
      <c r="K115" s="122"/>
      <c r="L115" s="122"/>
      <c r="M115" s="122"/>
      <c r="N115" s="122"/>
      <c r="O115" s="121"/>
      <c r="P115" s="121"/>
      <c r="Q115" s="121"/>
      <c r="R115" s="10"/>
      <c r="S115" s="39"/>
    </row>
    <row r="116" customFormat="false" ht="8.25" hidden="false" customHeight="false" outlineLevel="3" collapsed="false">
      <c r="B116" s="10"/>
      <c r="C116" s="10"/>
      <c r="D116" s="10"/>
      <c r="E116" s="10"/>
      <c r="F116" s="10"/>
      <c r="G116" s="10"/>
      <c r="H116" s="10"/>
      <c r="I116" s="39"/>
      <c r="J116" s="39"/>
      <c r="K116" s="10"/>
      <c r="L116" s="10"/>
      <c r="M116" s="10"/>
      <c r="N116" s="10"/>
      <c r="O116" s="10"/>
      <c r="P116" s="39"/>
      <c r="Q116" s="39"/>
    </row>
    <row r="117" customFormat="false" ht="11.25" hidden="false" customHeight="false" outlineLevel="2" collapsed="false">
      <c r="A117" s="52" t="s">
        <v>42</v>
      </c>
      <c r="B117" s="91" t="n">
        <v>3</v>
      </c>
      <c r="C117" s="92"/>
      <c r="D117" s="93" t="s">
        <v>70</v>
      </c>
      <c r="E117" s="93"/>
      <c r="F117" s="94" t="s">
        <v>43</v>
      </c>
      <c r="G117" s="93"/>
      <c r="H117" s="95"/>
      <c r="I117" s="96"/>
      <c r="J117" s="54" t="n">
        <f aca="false">SUBTOTAL(9,J118:J119)</f>
        <v>0</v>
      </c>
      <c r="K117" s="95"/>
      <c r="L117" s="55" t="n">
        <f aca="false">SUBTOTAL(9,L118:L119)</f>
        <v>0</v>
      </c>
      <c r="M117" s="95"/>
      <c r="N117" s="55" t="n">
        <f aca="false">SUBTOTAL(9,N118:N119)</f>
        <v>0</v>
      </c>
      <c r="O117" s="97"/>
      <c r="P117" s="54" t="n">
        <f aca="false">SUBTOTAL(9,P118:P119)</f>
        <v>0</v>
      </c>
      <c r="Q117" s="54" t="n">
        <f aca="false">SUBTOTAL(9,Q118:Q119)</f>
        <v>0</v>
      </c>
      <c r="R117" s="10"/>
      <c r="S117" s="39"/>
      <c r="T117" s="39"/>
    </row>
    <row r="118" customFormat="false" ht="11.25" hidden="false" customHeight="false" outlineLevel="3" collapsed="false">
      <c r="A118" s="3"/>
      <c r="B118" s="98"/>
      <c r="C118" s="99" t="n">
        <v>35</v>
      </c>
      <c r="D118" s="100" t="s">
        <v>71</v>
      </c>
      <c r="E118" s="101" t="s">
        <v>178</v>
      </c>
      <c r="F118" s="102" t="s">
        <v>179</v>
      </c>
      <c r="G118" s="100" t="s">
        <v>121</v>
      </c>
      <c r="H118" s="103" t="n">
        <v>28.53169212</v>
      </c>
      <c r="I118" s="104"/>
      <c r="J118" s="105" t="n">
        <f aca="false">H118*I118</f>
        <v>0</v>
      </c>
      <c r="K118" s="103"/>
      <c r="L118" s="103" t="n">
        <f aca="false">H118*K118</f>
        <v>0</v>
      </c>
      <c r="M118" s="103"/>
      <c r="N118" s="103" t="n">
        <f aca="false">H118*M118</f>
        <v>0</v>
      </c>
      <c r="O118" s="105" t="n">
        <v>21</v>
      </c>
      <c r="P118" s="105" t="n">
        <f aca="false">J118*(O118/100)</f>
        <v>0</v>
      </c>
      <c r="Q118" s="105" t="n">
        <f aca="false">J118+P118</f>
        <v>0</v>
      </c>
      <c r="R118" s="39"/>
      <c r="S118" s="39"/>
      <c r="T118" s="39"/>
    </row>
    <row r="119" customFormat="false" ht="8.25" hidden="false" customHeight="false" outlineLevel="3" collapsed="false">
      <c r="B119" s="10"/>
      <c r="C119" s="10"/>
      <c r="D119" s="10"/>
      <c r="E119" s="10"/>
      <c r="F119" s="10"/>
      <c r="G119" s="10"/>
      <c r="H119" s="10"/>
      <c r="I119" s="39"/>
      <c r="J119" s="39"/>
      <c r="K119" s="10"/>
      <c r="L119" s="10"/>
      <c r="M119" s="10"/>
      <c r="N119" s="10"/>
      <c r="O119" s="10"/>
      <c r="P119" s="39"/>
      <c r="Q119" s="39"/>
    </row>
    <row r="120" customFormat="false" ht="11.25" hidden="false" customHeight="false" outlineLevel="2" collapsed="false">
      <c r="A120" s="52" t="s">
        <v>44</v>
      </c>
      <c r="B120" s="91" t="n">
        <v>3</v>
      </c>
      <c r="C120" s="92"/>
      <c r="D120" s="93" t="s">
        <v>70</v>
      </c>
      <c r="E120" s="93"/>
      <c r="F120" s="94" t="s">
        <v>45</v>
      </c>
      <c r="G120" s="93"/>
      <c r="H120" s="95"/>
      <c r="I120" s="96"/>
      <c r="J120" s="54" t="n">
        <f aca="false">SUBTOTAL(9,J121:J124)</f>
        <v>0</v>
      </c>
      <c r="K120" s="95"/>
      <c r="L120" s="55" t="n">
        <f aca="false">SUBTOTAL(9,L121:L124)</f>
        <v>0.00176</v>
      </c>
      <c r="M120" s="95"/>
      <c r="N120" s="55" t="n">
        <f aca="false">SUBTOTAL(9,N121:N124)</f>
        <v>0</v>
      </c>
      <c r="O120" s="97"/>
      <c r="P120" s="54" t="n">
        <f aca="false">SUBTOTAL(9,P121:P124)</f>
        <v>0</v>
      </c>
      <c r="Q120" s="54" t="n">
        <f aca="false">SUBTOTAL(9,Q121:Q124)</f>
        <v>0</v>
      </c>
      <c r="R120" s="10"/>
      <c r="S120" s="39"/>
      <c r="T120" s="39"/>
    </row>
    <row r="121" customFormat="false" ht="22.5" hidden="false" customHeight="false" outlineLevel="3" collapsed="false">
      <c r="A121" s="3"/>
      <c r="B121" s="98"/>
      <c r="C121" s="99" t="n">
        <v>36</v>
      </c>
      <c r="D121" s="100" t="s">
        <v>71</v>
      </c>
      <c r="E121" s="101" t="s">
        <v>180</v>
      </c>
      <c r="F121" s="102" t="s">
        <v>181</v>
      </c>
      <c r="G121" s="100" t="s">
        <v>182</v>
      </c>
      <c r="H121" s="103" t="n">
        <v>2</v>
      </c>
      <c r="I121" s="104"/>
      <c r="J121" s="105" t="n">
        <f aca="false">H121*I121</f>
        <v>0</v>
      </c>
      <c r="K121" s="103" t="n">
        <v>0.0006</v>
      </c>
      <c r="L121" s="103" t="n">
        <f aca="false">H121*K121</f>
        <v>0.0012</v>
      </c>
      <c r="M121" s="103"/>
      <c r="N121" s="103" t="n">
        <f aca="false">H121*M121</f>
        <v>0</v>
      </c>
      <c r="O121" s="105" t="n">
        <v>21</v>
      </c>
      <c r="P121" s="105" t="n">
        <f aca="false">J121*(O121/100)</f>
        <v>0</v>
      </c>
      <c r="Q121" s="105" t="n">
        <f aca="false">J121+P121</f>
        <v>0</v>
      </c>
      <c r="R121" s="39"/>
      <c r="S121" s="39"/>
      <c r="T121" s="39"/>
    </row>
    <row r="122" customFormat="false" ht="22.5" hidden="false" customHeight="false" outlineLevel="3" collapsed="false">
      <c r="A122" s="3"/>
      <c r="B122" s="98"/>
      <c r="C122" s="99" t="n">
        <v>37</v>
      </c>
      <c r="D122" s="100" t="s">
        <v>71</v>
      </c>
      <c r="E122" s="101" t="s">
        <v>183</v>
      </c>
      <c r="F122" s="102" t="s">
        <v>184</v>
      </c>
      <c r="G122" s="100" t="s">
        <v>182</v>
      </c>
      <c r="H122" s="103" t="n">
        <v>2</v>
      </c>
      <c r="I122" s="104"/>
      <c r="J122" s="105" t="n">
        <f aca="false">H122*I122</f>
        <v>0</v>
      </c>
      <c r="K122" s="103" t="n">
        <v>0.00028</v>
      </c>
      <c r="L122" s="103" t="n">
        <f aca="false">H122*K122</f>
        <v>0.00056</v>
      </c>
      <c r="M122" s="103"/>
      <c r="N122" s="103" t="n">
        <f aca="false">H122*M122</f>
        <v>0</v>
      </c>
      <c r="O122" s="105" t="n">
        <v>21</v>
      </c>
      <c r="P122" s="105" t="n">
        <f aca="false">J122*(O122/100)</f>
        <v>0</v>
      </c>
      <c r="Q122" s="105" t="n">
        <f aca="false">J122+P122</f>
        <v>0</v>
      </c>
      <c r="R122" s="39"/>
      <c r="S122" s="39"/>
      <c r="T122" s="39"/>
    </row>
    <row r="123" customFormat="false" ht="11.25" hidden="false" customHeight="false" outlineLevel="3" collapsed="false">
      <c r="A123" s="3"/>
      <c r="B123" s="98"/>
      <c r="C123" s="99" t="n">
        <v>38</v>
      </c>
      <c r="D123" s="100" t="s">
        <v>71</v>
      </c>
      <c r="E123" s="101" t="s">
        <v>185</v>
      </c>
      <c r="F123" s="102" t="s">
        <v>186</v>
      </c>
      <c r="G123" s="100" t="s">
        <v>121</v>
      </c>
      <c r="H123" s="103" t="n">
        <v>0.00176</v>
      </c>
      <c r="I123" s="104"/>
      <c r="J123" s="105" t="n">
        <f aca="false">H123*I123</f>
        <v>0</v>
      </c>
      <c r="K123" s="103"/>
      <c r="L123" s="103" t="n">
        <f aca="false">H123*K123</f>
        <v>0</v>
      </c>
      <c r="M123" s="103"/>
      <c r="N123" s="103" t="n">
        <f aca="false">H123*M123</f>
        <v>0</v>
      </c>
      <c r="O123" s="105" t="n">
        <v>21</v>
      </c>
      <c r="P123" s="105" t="n">
        <f aca="false">J123*(O123/100)</f>
        <v>0</v>
      </c>
      <c r="Q123" s="105" t="n">
        <f aca="false">J123+P123</f>
        <v>0</v>
      </c>
      <c r="R123" s="39"/>
      <c r="S123" s="39"/>
      <c r="T123" s="39"/>
    </row>
    <row r="124" customFormat="false" ht="8.25" hidden="false" customHeight="false" outlineLevel="3" collapsed="false">
      <c r="B124" s="10"/>
      <c r="C124" s="10"/>
      <c r="D124" s="10"/>
      <c r="E124" s="10"/>
      <c r="F124" s="10"/>
      <c r="G124" s="10"/>
      <c r="H124" s="10"/>
      <c r="I124" s="39"/>
      <c r="J124" s="39"/>
      <c r="K124" s="10"/>
      <c r="L124" s="10"/>
      <c r="M124" s="10"/>
      <c r="N124" s="10"/>
      <c r="O124" s="10"/>
      <c r="P124" s="39"/>
      <c r="Q124" s="39"/>
    </row>
    <row r="125" customFormat="false" ht="11.25" hidden="false" customHeight="false" outlineLevel="2" collapsed="false">
      <c r="A125" s="52" t="s">
        <v>46</v>
      </c>
      <c r="B125" s="91" t="n">
        <v>3</v>
      </c>
      <c r="C125" s="92"/>
      <c r="D125" s="93" t="s">
        <v>70</v>
      </c>
      <c r="E125" s="93"/>
      <c r="F125" s="94" t="s">
        <v>47</v>
      </c>
      <c r="G125" s="93"/>
      <c r="H125" s="95"/>
      <c r="I125" s="96"/>
      <c r="J125" s="54" t="n">
        <f aca="false">SUBTOTAL(9,J126:J152)</f>
        <v>0</v>
      </c>
      <c r="K125" s="95"/>
      <c r="L125" s="55" t="n">
        <f aca="false">SUBTOTAL(9,L126:L152)</f>
        <v>0</v>
      </c>
      <c r="M125" s="95"/>
      <c r="N125" s="55" t="n">
        <f aca="false">SUBTOTAL(9,N126:N152)</f>
        <v>0</v>
      </c>
      <c r="O125" s="97"/>
      <c r="P125" s="54" t="n">
        <f aca="false">SUBTOTAL(9,P126:P152)</f>
        <v>0</v>
      </c>
      <c r="Q125" s="54" t="n">
        <f aca="false">SUBTOTAL(9,Q126:Q152)</f>
        <v>0</v>
      </c>
      <c r="R125" s="10"/>
      <c r="S125" s="39"/>
      <c r="T125" s="39"/>
    </row>
    <row r="126" customFormat="false" ht="11.25" hidden="false" customHeight="false" outlineLevel="3" collapsed="false">
      <c r="A126" s="3"/>
      <c r="B126" s="98"/>
      <c r="C126" s="99" t="n">
        <v>39</v>
      </c>
      <c r="D126" s="100" t="s">
        <v>118</v>
      </c>
      <c r="E126" s="101" t="s">
        <v>187</v>
      </c>
      <c r="F126" s="102" t="s">
        <v>188</v>
      </c>
      <c r="G126" s="100" t="s">
        <v>182</v>
      </c>
      <c r="H126" s="103" t="n">
        <v>1</v>
      </c>
      <c r="I126" s="104"/>
      <c r="J126" s="105" t="n">
        <f aca="false">H126*I126</f>
        <v>0</v>
      </c>
      <c r="K126" s="103"/>
      <c r="L126" s="103" t="n">
        <f aca="false">H126*K126</f>
        <v>0</v>
      </c>
      <c r="M126" s="103"/>
      <c r="N126" s="103" t="n">
        <f aca="false">H126*M126</f>
        <v>0</v>
      </c>
      <c r="O126" s="105" t="n">
        <v>21</v>
      </c>
      <c r="P126" s="105" t="n">
        <f aca="false">J126*(O126/100)</f>
        <v>0</v>
      </c>
      <c r="Q126" s="105" t="n">
        <f aca="false">J126+P126</f>
        <v>0</v>
      </c>
      <c r="R126" s="39"/>
      <c r="S126" s="39"/>
      <c r="T126" s="39"/>
    </row>
    <row r="127" customFormat="false" ht="11.25" hidden="false" customHeight="false" outlineLevel="3" collapsed="false">
      <c r="A127" s="3"/>
      <c r="B127" s="98"/>
      <c r="C127" s="99" t="n">
        <v>40</v>
      </c>
      <c r="D127" s="100" t="s">
        <v>189</v>
      </c>
      <c r="E127" s="101" t="s">
        <v>190</v>
      </c>
      <c r="F127" s="102" t="s">
        <v>191</v>
      </c>
      <c r="G127" s="100" t="s">
        <v>182</v>
      </c>
      <c r="H127" s="103" t="n">
        <v>1</v>
      </c>
      <c r="I127" s="104"/>
      <c r="J127" s="105" t="n">
        <f aca="false">H127*I127</f>
        <v>0</v>
      </c>
      <c r="K127" s="103"/>
      <c r="L127" s="103" t="n">
        <f aca="false">H127*K127</f>
        <v>0</v>
      </c>
      <c r="M127" s="103"/>
      <c r="N127" s="103" t="n">
        <f aca="false">H127*M127</f>
        <v>0</v>
      </c>
      <c r="O127" s="105" t="n">
        <v>21</v>
      </c>
      <c r="P127" s="105" t="n">
        <f aca="false">J127*(O127/100)</f>
        <v>0</v>
      </c>
      <c r="Q127" s="105" t="n">
        <f aca="false">J127+P127</f>
        <v>0</v>
      </c>
      <c r="R127" s="39"/>
      <c r="S127" s="39"/>
      <c r="T127" s="39"/>
    </row>
    <row r="128" customFormat="false" ht="11.25" hidden="false" customHeight="false" outlineLevel="3" collapsed="false">
      <c r="A128" s="3"/>
      <c r="B128" s="98"/>
      <c r="C128" s="99" t="n">
        <v>41</v>
      </c>
      <c r="D128" s="100" t="s">
        <v>189</v>
      </c>
      <c r="E128" s="101" t="s">
        <v>192</v>
      </c>
      <c r="F128" s="102" t="s">
        <v>193</v>
      </c>
      <c r="G128" s="100" t="s">
        <v>182</v>
      </c>
      <c r="H128" s="103" t="n">
        <v>1</v>
      </c>
      <c r="I128" s="104"/>
      <c r="J128" s="105" t="n">
        <f aca="false">H128*I128</f>
        <v>0</v>
      </c>
      <c r="K128" s="103"/>
      <c r="L128" s="103" t="n">
        <f aca="false">H128*K128</f>
        <v>0</v>
      </c>
      <c r="M128" s="103"/>
      <c r="N128" s="103" t="n">
        <f aca="false">H128*M128</f>
        <v>0</v>
      </c>
      <c r="O128" s="105" t="n">
        <v>21</v>
      </c>
      <c r="P128" s="105" t="n">
        <f aca="false">J128*(O128/100)</f>
        <v>0</v>
      </c>
      <c r="Q128" s="105" t="n">
        <f aca="false">J128+P128</f>
        <v>0</v>
      </c>
      <c r="R128" s="39"/>
      <c r="S128" s="39"/>
      <c r="T128" s="39"/>
    </row>
    <row r="129" customFormat="false" ht="11.25" hidden="false" customHeight="false" outlineLevel="3" collapsed="false">
      <c r="A129" s="3"/>
      <c r="B129" s="98"/>
      <c r="C129" s="99" t="n">
        <v>42</v>
      </c>
      <c r="D129" s="100" t="s">
        <v>118</v>
      </c>
      <c r="E129" s="101" t="s">
        <v>194</v>
      </c>
      <c r="F129" s="102" t="s">
        <v>195</v>
      </c>
      <c r="G129" s="100" t="s">
        <v>182</v>
      </c>
      <c r="H129" s="103" t="n">
        <v>8</v>
      </c>
      <c r="I129" s="104"/>
      <c r="J129" s="105" t="n">
        <f aca="false">H129*I129</f>
        <v>0</v>
      </c>
      <c r="K129" s="103"/>
      <c r="L129" s="103" t="n">
        <f aca="false">H129*K129</f>
        <v>0</v>
      </c>
      <c r="M129" s="103"/>
      <c r="N129" s="103" t="n">
        <f aca="false">H129*M129</f>
        <v>0</v>
      </c>
      <c r="O129" s="105" t="n">
        <v>21</v>
      </c>
      <c r="P129" s="105" t="n">
        <f aca="false">J129*(O129/100)</f>
        <v>0</v>
      </c>
      <c r="Q129" s="105" t="n">
        <f aca="false">J129+P129</f>
        <v>0</v>
      </c>
      <c r="R129" s="39"/>
      <c r="S129" s="39"/>
      <c r="T129" s="39"/>
    </row>
    <row r="130" customFormat="false" ht="11.25" hidden="false" customHeight="false" outlineLevel="3" collapsed="false">
      <c r="A130" s="3"/>
      <c r="B130" s="98"/>
      <c r="C130" s="99" t="n">
        <v>43</v>
      </c>
      <c r="D130" s="100" t="s">
        <v>118</v>
      </c>
      <c r="E130" s="101" t="s">
        <v>196</v>
      </c>
      <c r="F130" s="102" t="s">
        <v>197</v>
      </c>
      <c r="G130" s="100" t="s">
        <v>182</v>
      </c>
      <c r="H130" s="103" t="n">
        <v>4</v>
      </c>
      <c r="I130" s="104"/>
      <c r="J130" s="105" t="n">
        <f aca="false">H130*I130</f>
        <v>0</v>
      </c>
      <c r="K130" s="103"/>
      <c r="L130" s="103" t="n">
        <f aca="false">H130*K130</f>
        <v>0</v>
      </c>
      <c r="M130" s="103"/>
      <c r="N130" s="103" t="n">
        <f aca="false">H130*M130</f>
        <v>0</v>
      </c>
      <c r="O130" s="105" t="n">
        <v>21</v>
      </c>
      <c r="P130" s="105" t="n">
        <f aca="false">J130*(O130/100)</f>
        <v>0</v>
      </c>
      <c r="Q130" s="105" t="n">
        <f aca="false">J130+P130</f>
        <v>0</v>
      </c>
      <c r="R130" s="39"/>
      <c r="S130" s="39"/>
      <c r="T130" s="39"/>
    </row>
    <row r="131" customFormat="false" ht="11.25" hidden="false" customHeight="false" outlineLevel="3" collapsed="false">
      <c r="A131" s="3"/>
      <c r="B131" s="98"/>
      <c r="C131" s="99" t="n">
        <v>44</v>
      </c>
      <c r="D131" s="100" t="s">
        <v>118</v>
      </c>
      <c r="E131" s="101" t="s">
        <v>198</v>
      </c>
      <c r="F131" s="102" t="s">
        <v>199</v>
      </c>
      <c r="G131" s="100" t="s">
        <v>182</v>
      </c>
      <c r="H131" s="103" t="n">
        <v>2</v>
      </c>
      <c r="I131" s="104"/>
      <c r="J131" s="105" t="n">
        <f aca="false">H131*I131</f>
        <v>0</v>
      </c>
      <c r="K131" s="103"/>
      <c r="L131" s="103" t="n">
        <f aca="false">H131*K131</f>
        <v>0</v>
      </c>
      <c r="M131" s="103"/>
      <c r="N131" s="103" t="n">
        <f aca="false">H131*M131</f>
        <v>0</v>
      </c>
      <c r="O131" s="105" t="n">
        <v>21</v>
      </c>
      <c r="P131" s="105" t="n">
        <f aca="false">J131*(O131/100)</f>
        <v>0</v>
      </c>
      <c r="Q131" s="105" t="n">
        <f aca="false">J131+P131</f>
        <v>0</v>
      </c>
      <c r="R131" s="39"/>
      <c r="S131" s="39"/>
      <c r="T131" s="39"/>
    </row>
    <row r="132" customFormat="false" ht="11.25" hidden="false" customHeight="false" outlineLevel="3" collapsed="false">
      <c r="A132" s="3"/>
      <c r="B132" s="98"/>
      <c r="C132" s="99" t="n">
        <v>45</v>
      </c>
      <c r="D132" s="100" t="s">
        <v>118</v>
      </c>
      <c r="E132" s="101" t="s">
        <v>200</v>
      </c>
      <c r="F132" s="102" t="s">
        <v>201</v>
      </c>
      <c r="G132" s="100" t="s">
        <v>182</v>
      </c>
      <c r="H132" s="103" t="n">
        <v>6</v>
      </c>
      <c r="I132" s="104"/>
      <c r="J132" s="105" t="n">
        <f aca="false">H132*I132</f>
        <v>0</v>
      </c>
      <c r="K132" s="103"/>
      <c r="L132" s="103" t="n">
        <f aca="false">H132*K132</f>
        <v>0</v>
      </c>
      <c r="M132" s="103"/>
      <c r="N132" s="103" t="n">
        <f aca="false">H132*M132</f>
        <v>0</v>
      </c>
      <c r="O132" s="105" t="n">
        <v>21</v>
      </c>
      <c r="P132" s="105" t="n">
        <f aca="false">J132*(O132/100)</f>
        <v>0</v>
      </c>
      <c r="Q132" s="105" t="n">
        <f aca="false">J132+P132</f>
        <v>0</v>
      </c>
      <c r="R132" s="39"/>
      <c r="S132" s="39"/>
      <c r="T132" s="39"/>
    </row>
    <row r="133" customFormat="false" ht="11.25" hidden="false" customHeight="false" outlineLevel="3" collapsed="false">
      <c r="A133" s="3"/>
      <c r="B133" s="98"/>
      <c r="C133" s="99" t="n">
        <v>46</v>
      </c>
      <c r="D133" s="100" t="s">
        <v>189</v>
      </c>
      <c r="E133" s="101" t="s">
        <v>202</v>
      </c>
      <c r="F133" s="102" t="s">
        <v>203</v>
      </c>
      <c r="G133" s="100" t="s">
        <v>182</v>
      </c>
      <c r="H133" s="103" t="n">
        <v>20</v>
      </c>
      <c r="I133" s="104"/>
      <c r="J133" s="105" t="n">
        <f aca="false">H133*I133</f>
        <v>0</v>
      </c>
      <c r="K133" s="103"/>
      <c r="L133" s="103" t="n">
        <f aca="false">H133*K133</f>
        <v>0</v>
      </c>
      <c r="M133" s="103"/>
      <c r="N133" s="103" t="n">
        <f aca="false">H133*M133</f>
        <v>0</v>
      </c>
      <c r="O133" s="105" t="n">
        <v>21</v>
      </c>
      <c r="P133" s="105" t="n">
        <f aca="false">J133*(O133/100)</f>
        <v>0</v>
      </c>
      <c r="Q133" s="105" t="n">
        <f aca="false">J133+P133</f>
        <v>0</v>
      </c>
      <c r="R133" s="39"/>
      <c r="S133" s="39"/>
      <c r="T133" s="39"/>
    </row>
    <row r="134" customFormat="false" ht="11.25" hidden="false" customHeight="false" outlineLevel="3" collapsed="false">
      <c r="A134" s="3"/>
      <c r="B134" s="98"/>
      <c r="C134" s="99" t="n">
        <v>47</v>
      </c>
      <c r="D134" s="100" t="s">
        <v>118</v>
      </c>
      <c r="E134" s="101" t="s">
        <v>204</v>
      </c>
      <c r="F134" s="102" t="s">
        <v>205</v>
      </c>
      <c r="G134" s="100" t="s">
        <v>182</v>
      </c>
      <c r="H134" s="103" t="n">
        <v>2</v>
      </c>
      <c r="I134" s="104"/>
      <c r="J134" s="105" t="n">
        <f aca="false">H134*I134</f>
        <v>0</v>
      </c>
      <c r="K134" s="103"/>
      <c r="L134" s="103" t="n">
        <f aca="false">H134*K134</f>
        <v>0</v>
      </c>
      <c r="M134" s="103"/>
      <c r="N134" s="103" t="n">
        <f aca="false">H134*M134</f>
        <v>0</v>
      </c>
      <c r="O134" s="105" t="n">
        <v>21</v>
      </c>
      <c r="P134" s="105" t="n">
        <f aca="false">J134*(O134/100)</f>
        <v>0</v>
      </c>
      <c r="Q134" s="105" t="n">
        <f aca="false">J134+P134</f>
        <v>0</v>
      </c>
      <c r="R134" s="39"/>
      <c r="S134" s="39"/>
      <c r="T134" s="39"/>
    </row>
    <row r="135" customFormat="false" ht="11.25" hidden="false" customHeight="false" outlineLevel="3" collapsed="false">
      <c r="A135" s="3"/>
      <c r="B135" s="98"/>
      <c r="C135" s="99" t="n">
        <v>48</v>
      </c>
      <c r="D135" s="100" t="s">
        <v>118</v>
      </c>
      <c r="E135" s="101" t="s">
        <v>206</v>
      </c>
      <c r="F135" s="102" t="s">
        <v>207</v>
      </c>
      <c r="G135" s="100" t="s">
        <v>182</v>
      </c>
      <c r="H135" s="103" t="n">
        <v>1</v>
      </c>
      <c r="I135" s="104"/>
      <c r="J135" s="105" t="n">
        <f aca="false">H135*I135</f>
        <v>0</v>
      </c>
      <c r="K135" s="103"/>
      <c r="L135" s="103" t="n">
        <f aca="false">H135*K135</f>
        <v>0</v>
      </c>
      <c r="M135" s="103"/>
      <c r="N135" s="103" t="n">
        <f aca="false">H135*M135</f>
        <v>0</v>
      </c>
      <c r="O135" s="105" t="n">
        <v>21</v>
      </c>
      <c r="P135" s="105" t="n">
        <f aca="false">J135*(O135/100)</f>
        <v>0</v>
      </c>
      <c r="Q135" s="105" t="n">
        <f aca="false">J135+P135</f>
        <v>0</v>
      </c>
      <c r="R135" s="39"/>
      <c r="S135" s="39"/>
      <c r="T135" s="39"/>
    </row>
    <row r="136" customFormat="false" ht="11.25" hidden="false" customHeight="false" outlineLevel="3" collapsed="false">
      <c r="A136" s="3"/>
      <c r="B136" s="98"/>
      <c r="C136" s="99" t="n">
        <v>49</v>
      </c>
      <c r="D136" s="100" t="s">
        <v>118</v>
      </c>
      <c r="E136" s="101" t="s">
        <v>208</v>
      </c>
      <c r="F136" s="102" t="s">
        <v>209</v>
      </c>
      <c r="G136" s="100" t="s">
        <v>182</v>
      </c>
      <c r="H136" s="103" t="n">
        <v>1</v>
      </c>
      <c r="I136" s="104"/>
      <c r="J136" s="105" t="n">
        <f aca="false">H136*I136</f>
        <v>0</v>
      </c>
      <c r="K136" s="103"/>
      <c r="L136" s="103" t="n">
        <f aca="false">H136*K136</f>
        <v>0</v>
      </c>
      <c r="M136" s="103"/>
      <c r="N136" s="103" t="n">
        <f aca="false">H136*M136</f>
        <v>0</v>
      </c>
      <c r="O136" s="105" t="n">
        <v>21</v>
      </c>
      <c r="P136" s="105" t="n">
        <f aca="false">J136*(O136/100)</f>
        <v>0</v>
      </c>
      <c r="Q136" s="105" t="n">
        <f aca="false">J136+P136</f>
        <v>0</v>
      </c>
      <c r="R136" s="39"/>
      <c r="S136" s="39"/>
      <c r="T136" s="39"/>
    </row>
    <row r="137" customFormat="false" ht="11.25" hidden="false" customHeight="false" outlineLevel="3" collapsed="false">
      <c r="A137" s="3"/>
      <c r="B137" s="98"/>
      <c r="C137" s="99" t="n">
        <v>50</v>
      </c>
      <c r="D137" s="100" t="s">
        <v>189</v>
      </c>
      <c r="E137" s="101" t="s">
        <v>210</v>
      </c>
      <c r="F137" s="102" t="s">
        <v>211</v>
      </c>
      <c r="G137" s="100" t="s">
        <v>182</v>
      </c>
      <c r="H137" s="103" t="n">
        <v>2</v>
      </c>
      <c r="I137" s="104"/>
      <c r="J137" s="105" t="n">
        <f aca="false">H137*I137</f>
        <v>0</v>
      </c>
      <c r="K137" s="103"/>
      <c r="L137" s="103" t="n">
        <f aca="false">H137*K137</f>
        <v>0</v>
      </c>
      <c r="M137" s="103"/>
      <c r="N137" s="103" t="n">
        <f aca="false">H137*M137</f>
        <v>0</v>
      </c>
      <c r="O137" s="105" t="n">
        <v>21</v>
      </c>
      <c r="P137" s="105" t="n">
        <f aca="false">J137*(O137/100)</f>
        <v>0</v>
      </c>
      <c r="Q137" s="105" t="n">
        <f aca="false">J137+P137</f>
        <v>0</v>
      </c>
      <c r="R137" s="39"/>
      <c r="S137" s="39"/>
      <c r="T137" s="39"/>
    </row>
    <row r="138" customFormat="false" ht="11.25" hidden="false" customHeight="false" outlineLevel="3" collapsed="false">
      <c r="A138" s="3"/>
      <c r="B138" s="98"/>
      <c r="C138" s="99" t="n">
        <v>51</v>
      </c>
      <c r="D138" s="100" t="s">
        <v>118</v>
      </c>
      <c r="E138" s="101" t="s">
        <v>212</v>
      </c>
      <c r="F138" s="102" t="s">
        <v>213</v>
      </c>
      <c r="G138" s="100" t="s">
        <v>182</v>
      </c>
      <c r="H138" s="103" t="n">
        <v>2</v>
      </c>
      <c r="I138" s="104"/>
      <c r="J138" s="105" t="n">
        <f aca="false">H138*I138</f>
        <v>0</v>
      </c>
      <c r="K138" s="103"/>
      <c r="L138" s="103" t="n">
        <f aca="false">H138*K138</f>
        <v>0</v>
      </c>
      <c r="M138" s="103"/>
      <c r="N138" s="103" t="n">
        <f aca="false">H138*M138</f>
        <v>0</v>
      </c>
      <c r="O138" s="105" t="n">
        <v>21</v>
      </c>
      <c r="P138" s="105" t="n">
        <f aca="false">J138*(O138/100)</f>
        <v>0</v>
      </c>
      <c r="Q138" s="105" t="n">
        <f aca="false">J138+P138</f>
        <v>0</v>
      </c>
      <c r="R138" s="39"/>
      <c r="S138" s="39"/>
      <c r="T138" s="39"/>
    </row>
    <row r="139" customFormat="false" ht="11.25" hidden="false" customHeight="false" outlineLevel="3" collapsed="false">
      <c r="A139" s="3"/>
      <c r="B139" s="98"/>
      <c r="C139" s="99" t="n">
        <v>52</v>
      </c>
      <c r="D139" s="100" t="s">
        <v>118</v>
      </c>
      <c r="E139" s="101" t="s">
        <v>214</v>
      </c>
      <c r="F139" s="102" t="s">
        <v>215</v>
      </c>
      <c r="G139" s="100" t="s">
        <v>182</v>
      </c>
      <c r="H139" s="103" t="n">
        <v>1</v>
      </c>
      <c r="I139" s="104"/>
      <c r="J139" s="105" t="n">
        <f aca="false">H139*I139</f>
        <v>0</v>
      </c>
      <c r="K139" s="103"/>
      <c r="L139" s="103" t="n">
        <f aca="false">H139*K139</f>
        <v>0</v>
      </c>
      <c r="M139" s="103"/>
      <c r="N139" s="103" t="n">
        <f aca="false">H139*M139</f>
        <v>0</v>
      </c>
      <c r="O139" s="105" t="n">
        <v>21</v>
      </c>
      <c r="P139" s="105" t="n">
        <f aca="false">J139*(O139/100)</f>
        <v>0</v>
      </c>
      <c r="Q139" s="105" t="n">
        <f aca="false">J139+P139</f>
        <v>0</v>
      </c>
      <c r="R139" s="39"/>
      <c r="S139" s="39"/>
      <c r="T139" s="39"/>
    </row>
    <row r="140" customFormat="false" ht="11.25" hidden="false" customHeight="false" outlineLevel="3" collapsed="false">
      <c r="A140" s="3"/>
      <c r="B140" s="98"/>
      <c r="C140" s="99" t="n">
        <v>53</v>
      </c>
      <c r="D140" s="100" t="s">
        <v>189</v>
      </c>
      <c r="E140" s="101" t="s">
        <v>216</v>
      </c>
      <c r="F140" s="102" t="s">
        <v>217</v>
      </c>
      <c r="G140" s="100" t="s">
        <v>182</v>
      </c>
      <c r="H140" s="103" t="n">
        <v>1</v>
      </c>
      <c r="I140" s="104"/>
      <c r="J140" s="105" t="n">
        <f aca="false">H140*I140</f>
        <v>0</v>
      </c>
      <c r="K140" s="103"/>
      <c r="L140" s="103" t="n">
        <f aca="false">H140*K140</f>
        <v>0</v>
      </c>
      <c r="M140" s="103"/>
      <c r="N140" s="103" t="n">
        <f aca="false">H140*M140</f>
        <v>0</v>
      </c>
      <c r="O140" s="105" t="n">
        <v>21</v>
      </c>
      <c r="P140" s="105" t="n">
        <f aca="false">J140*(O140/100)</f>
        <v>0</v>
      </c>
      <c r="Q140" s="105" t="n">
        <f aca="false">J140+P140</f>
        <v>0</v>
      </c>
      <c r="R140" s="39"/>
      <c r="S140" s="39"/>
      <c r="T140" s="39"/>
    </row>
    <row r="141" customFormat="false" ht="11.25" hidden="false" customHeight="false" outlineLevel="3" collapsed="false">
      <c r="A141" s="3"/>
      <c r="B141" s="98"/>
      <c r="C141" s="99" t="n">
        <v>54</v>
      </c>
      <c r="D141" s="100" t="s">
        <v>189</v>
      </c>
      <c r="E141" s="101" t="s">
        <v>218</v>
      </c>
      <c r="F141" s="102" t="s">
        <v>219</v>
      </c>
      <c r="G141" s="100" t="s">
        <v>154</v>
      </c>
      <c r="H141" s="103" t="n">
        <v>10</v>
      </c>
      <c r="I141" s="104"/>
      <c r="J141" s="105" t="n">
        <f aca="false">H141*I141</f>
        <v>0</v>
      </c>
      <c r="K141" s="103"/>
      <c r="L141" s="103" t="n">
        <f aca="false">H141*K141</f>
        <v>0</v>
      </c>
      <c r="M141" s="103"/>
      <c r="N141" s="103" t="n">
        <f aca="false">H141*M141</f>
        <v>0</v>
      </c>
      <c r="O141" s="105" t="n">
        <v>21</v>
      </c>
      <c r="P141" s="105" t="n">
        <f aca="false">J141*(O141/100)</f>
        <v>0</v>
      </c>
      <c r="Q141" s="105" t="n">
        <f aca="false">J141+P141</f>
        <v>0</v>
      </c>
      <c r="R141" s="39"/>
      <c r="S141" s="39"/>
      <c r="T141" s="39"/>
    </row>
    <row r="142" customFormat="false" ht="11.25" hidden="false" customHeight="false" outlineLevel="3" collapsed="false">
      <c r="A142" s="3"/>
      <c r="B142" s="98"/>
      <c r="C142" s="99" t="n">
        <v>55</v>
      </c>
      <c r="D142" s="100" t="s">
        <v>189</v>
      </c>
      <c r="E142" s="101" t="s">
        <v>220</v>
      </c>
      <c r="F142" s="102" t="s">
        <v>221</v>
      </c>
      <c r="G142" s="100" t="s">
        <v>154</v>
      </c>
      <c r="H142" s="103" t="n">
        <v>30</v>
      </c>
      <c r="I142" s="104"/>
      <c r="J142" s="105" t="n">
        <f aca="false">H142*I142</f>
        <v>0</v>
      </c>
      <c r="K142" s="103"/>
      <c r="L142" s="103" t="n">
        <f aca="false">H142*K142</f>
        <v>0</v>
      </c>
      <c r="M142" s="103"/>
      <c r="N142" s="103" t="n">
        <f aca="false">H142*M142</f>
        <v>0</v>
      </c>
      <c r="O142" s="105" t="n">
        <v>21</v>
      </c>
      <c r="P142" s="105" t="n">
        <f aca="false">J142*(O142/100)</f>
        <v>0</v>
      </c>
      <c r="Q142" s="105" t="n">
        <f aca="false">J142+P142</f>
        <v>0</v>
      </c>
      <c r="R142" s="39"/>
      <c r="S142" s="39"/>
      <c r="T142" s="39"/>
    </row>
    <row r="143" customFormat="false" ht="11.25" hidden="false" customHeight="false" outlineLevel="3" collapsed="false">
      <c r="A143" s="3"/>
      <c r="B143" s="98"/>
      <c r="C143" s="99" t="n">
        <v>56</v>
      </c>
      <c r="D143" s="100" t="s">
        <v>189</v>
      </c>
      <c r="E143" s="101" t="s">
        <v>222</v>
      </c>
      <c r="F143" s="102" t="s">
        <v>223</v>
      </c>
      <c r="G143" s="100" t="s">
        <v>154</v>
      </c>
      <c r="H143" s="103" t="n">
        <v>40</v>
      </c>
      <c r="I143" s="104"/>
      <c r="J143" s="105" t="n">
        <f aca="false">H143*I143</f>
        <v>0</v>
      </c>
      <c r="K143" s="103"/>
      <c r="L143" s="103" t="n">
        <f aca="false">H143*K143</f>
        <v>0</v>
      </c>
      <c r="M143" s="103"/>
      <c r="N143" s="103" t="n">
        <f aca="false">H143*M143</f>
        <v>0</v>
      </c>
      <c r="O143" s="105" t="n">
        <v>21</v>
      </c>
      <c r="P143" s="105" t="n">
        <f aca="false">J143*(O143/100)</f>
        <v>0</v>
      </c>
      <c r="Q143" s="105" t="n">
        <f aca="false">J143+P143</f>
        <v>0</v>
      </c>
      <c r="R143" s="39"/>
      <c r="S143" s="39"/>
      <c r="T143" s="39"/>
    </row>
    <row r="144" customFormat="false" ht="11.25" hidden="false" customHeight="false" outlineLevel="3" collapsed="false">
      <c r="A144" s="3"/>
      <c r="B144" s="98"/>
      <c r="C144" s="99" t="n">
        <v>57</v>
      </c>
      <c r="D144" s="100" t="s">
        <v>189</v>
      </c>
      <c r="E144" s="101" t="s">
        <v>224</v>
      </c>
      <c r="F144" s="102" t="s">
        <v>225</v>
      </c>
      <c r="G144" s="100" t="s">
        <v>154</v>
      </c>
      <c r="H144" s="103" t="n">
        <v>4</v>
      </c>
      <c r="I144" s="104"/>
      <c r="J144" s="105" t="n">
        <f aca="false">H144*I144</f>
        <v>0</v>
      </c>
      <c r="K144" s="103"/>
      <c r="L144" s="103" t="n">
        <f aca="false">H144*K144</f>
        <v>0</v>
      </c>
      <c r="M144" s="103"/>
      <c r="N144" s="103" t="n">
        <f aca="false">H144*M144</f>
        <v>0</v>
      </c>
      <c r="O144" s="105" t="n">
        <v>21</v>
      </c>
      <c r="P144" s="105" t="n">
        <f aca="false">J144*(O144/100)</f>
        <v>0</v>
      </c>
      <c r="Q144" s="105" t="n">
        <f aca="false">J144+P144</f>
        <v>0</v>
      </c>
      <c r="R144" s="39"/>
      <c r="S144" s="39"/>
      <c r="T144" s="39"/>
    </row>
    <row r="145" customFormat="false" ht="11.25" hidden="false" customHeight="false" outlineLevel="3" collapsed="false">
      <c r="A145" s="3"/>
      <c r="B145" s="98"/>
      <c r="C145" s="99" t="n">
        <v>58</v>
      </c>
      <c r="D145" s="100" t="s">
        <v>189</v>
      </c>
      <c r="E145" s="101" t="s">
        <v>226</v>
      </c>
      <c r="F145" s="102" t="s">
        <v>227</v>
      </c>
      <c r="G145" s="100" t="s">
        <v>154</v>
      </c>
      <c r="H145" s="103" t="n">
        <v>40</v>
      </c>
      <c r="I145" s="104"/>
      <c r="J145" s="105" t="n">
        <f aca="false">H145*I145</f>
        <v>0</v>
      </c>
      <c r="K145" s="103"/>
      <c r="L145" s="103" t="n">
        <f aca="false">H145*K145</f>
        <v>0</v>
      </c>
      <c r="M145" s="103"/>
      <c r="N145" s="103" t="n">
        <f aca="false">H145*M145</f>
        <v>0</v>
      </c>
      <c r="O145" s="105" t="n">
        <v>21</v>
      </c>
      <c r="P145" s="105" t="n">
        <f aca="false">J145*(O145/100)</f>
        <v>0</v>
      </c>
      <c r="Q145" s="105" t="n">
        <f aca="false">J145+P145</f>
        <v>0</v>
      </c>
      <c r="R145" s="39"/>
      <c r="S145" s="39"/>
      <c r="T145" s="39"/>
    </row>
    <row r="146" customFormat="false" ht="11.25" hidden="false" customHeight="false" outlineLevel="3" collapsed="false">
      <c r="A146" s="3"/>
      <c r="B146" s="98"/>
      <c r="C146" s="99" t="n">
        <v>59</v>
      </c>
      <c r="D146" s="100" t="s">
        <v>189</v>
      </c>
      <c r="E146" s="101" t="s">
        <v>228</v>
      </c>
      <c r="F146" s="102" t="s">
        <v>229</v>
      </c>
      <c r="G146" s="100" t="s">
        <v>182</v>
      </c>
      <c r="H146" s="103" t="n">
        <v>20</v>
      </c>
      <c r="I146" s="104"/>
      <c r="J146" s="105" t="n">
        <f aca="false">H146*I146</f>
        <v>0</v>
      </c>
      <c r="K146" s="103"/>
      <c r="L146" s="103" t="n">
        <f aca="false">H146*K146</f>
        <v>0</v>
      </c>
      <c r="M146" s="103"/>
      <c r="N146" s="103" t="n">
        <f aca="false">H146*M146</f>
        <v>0</v>
      </c>
      <c r="O146" s="105" t="n">
        <v>21</v>
      </c>
      <c r="P146" s="105" t="n">
        <f aca="false">J146*(O146/100)</f>
        <v>0</v>
      </c>
      <c r="Q146" s="105" t="n">
        <f aca="false">J146+P146</f>
        <v>0</v>
      </c>
      <c r="R146" s="39"/>
      <c r="S146" s="39"/>
      <c r="T146" s="39"/>
    </row>
    <row r="147" customFormat="false" ht="11.25" hidden="false" customHeight="false" outlineLevel="3" collapsed="false">
      <c r="A147" s="3"/>
      <c r="B147" s="98"/>
      <c r="C147" s="99" t="n">
        <v>60</v>
      </c>
      <c r="D147" s="100" t="s">
        <v>189</v>
      </c>
      <c r="E147" s="101" t="s">
        <v>230</v>
      </c>
      <c r="F147" s="102" t="s">
        <v>231</v>
      </c>
      <c r="G147" s="100" t="s">
        <v>232</v>
      </c>
      <c r="H147" s="103" t="n">
        <v>30</v>
      </c>
      <c r="I147" s="104"/>
      <c r="J147" s="105" t="n">
        <f aca="false">H147*I147</f>
        <v>0</v>
      </c>
      <c r="K147" s="103"/>
      <c r="L147" s="103" t="n">
        <f aca="false">H147*K147</f>
        <v>0</v>
      </c>
      <c r="M147" s="103"/>
      <c r="N147" s="103" t="n">
        <f aca="false">H147*M147</f>
        <v>0</v>
      </c>
      <c r="O147" s="105" t="n">
        <v>21</v>
      </c>
      <c r="P147" s="105" t="n">
        <f aca="false">J147*(O147/100)</f>
        <v>0</v>
      </c>
      <c r="Q147" s="105" t="n">
        <f aca="false">J147+P147</f>
        <v>0</v>
      </c>
      <c r="R147" s="39"/>
      <c r="S147" s="39"/>
      <c r="T147" s="39"/>
    </row>
    <row r="148" customFormat="false" ht="11.25" hidden="false" customHeight="false" outlineLevel="3" collapsed="false">
      <c r="A148" s="3"/>
      <c r="B148" s="98"/>
      <c r="C148" s="99" t="n">
        <v>61</v>
      </c>
      <c r="D148" s="100" t="s">
        <v>189</v>
      </c>
      <c r="E148" s="101" t="s">
        <v>233</v>
      </c>
      <c r="F148" s="102" t="s">
        <v>234</v>
      </c>
      <c r="G148" s="100" t="s">
        <v>232</v>
      </c>
      <c r="H148" s="103" t="n">
        <v>1</v>
      </c>
      <c r="I148" s="104"/>
      <c r="J148" s="105" t="n">
        <f aca="false">H148*I148</f>
        <v>0</v>
      </c>
      <c r="K148" s="103"/>
      <c r="L148" s="103" t="n">
        <f aca="false">H148*K148</f>
        <v>0</v>
      </c>
      <c r="M148" s="103"/>
      <c r="N148" s="103" t="n">
        <f aca="false">H148*M148</f>
        <v>0</v>
      </c>
      <c r="O148" s="105" t="n">
        <v>21</v>
      </c>
      <c r="P148" s="105" t="n">
        <f aca="false">J148*(O148/100)</f>
        <v>0</v>
      </c>
      <c r="Q148" s="105" t="n">
        <f aca="false">J148+P148</f>
        <v>0</v>
      </c>
      <c r="R148" s="39"/>
      <c r="S148" s="39"/>
      <c r="T148" s="39"/>
    </row>
    <row r="149" customFormat="false" ht="11.25" hidden="false" customHeight="false" outlineLevel="3" collapsed="false">
      <c r="A149" s="3"/>
      <c r="B149" s="98"/>
      <c r="C149" s="99" t="n">
        <v>62</v>
      </c>
      <c r="D149" s="100" t="s">
        <v>189</v>
      </c>
      <c r="E149" s="101" t="s">
        <v>235</v>
      </c>
      <c r="F149" s="102" t="s">
        <v>236</v>
      </c>
      <c r="G149" s="100" t="s">
        <v>237</v>
      </c>
      <c r="H149" s="103" t="n">
        <v>40</v>
      </c>
      <c r="I149" s="104"/>
      <c r="J149" s="105" t="n">
        <f aca="false">H149*I149</f>
        <v>0</v>
      </c>
      <c r="K149" s="103"/>
      <c r="L149" s="103" t="n">
        <f aca="false">H149*K149</f>
        <v>0</v>
      </c>
      <c r="M149" s="103"/>
      <c r="N149" s="103" t="n">
        <f aca="false">H149*M149</f>
        <v>0</v>
      </c>
      <c r="O149" s="105" t="n">
        <v>21</v>
      </c>
      <c r="P149" s="105" t="n">
        <f aca="false">J149*(O149/100)</f>
        <v>0</v>
      </c>
      <c r="Q149" s="105" t="n">
        <f aca="false">J149+P149</f>
        <v>0</v>
      </c>
      <c r="R149" s="39"/>
      <c r="S149" s="39"/>
      <c r="T149" s="39"/>
    </row>
    <row r="150" customFormat="false" ht="11.25" hidden="false" customHeight="false" outlineLevel="3" collapsed="false">
      <c r="A150" s="3"/>
      <c r="B150" s="98"/>
      <c r="C150" s="99" t="n">
        <v>63</v>
      </c>
      <c r="D150" s="100" t="s">
        <v>189</v>
      </c>
      <c r="E150" s="101" t="s">
        <v>238</v>
      </c>
      <c r="F150" s="102" t="s">
        <v>239</v>
      </c>
      <c r="G150" s="100" t="s">
        <v>237</v>
      </c>
      <c r="H150" s="103" t="n">
        <v>48</v>
      </c>
      <c r="I150" s="104"/>
      <c r="J150" s="105" t="n">
        <f aca="false">H150*I150</f>
        <v>0</v>
      </c>
      <c r="K150" s="103"/>
      <c r="L150" s="103" t="n">
        <f aca="false">H150*K150</f>
        <v>0</v>
      </c>
      <c r="M150" s="103"/>
      <c r="N150" s="103" t="n">
        <f aca="false">H150*M150</f>
        <v>0</v>
      </c>
      <c r="O150" s="105" t="n">
        <v>21</v>
      </c>
      <c r="P150" s="105" t="n">
        <f aca="false">J150*(O150/100)</f>
        <v>0</v>
      </c>
      <c r="Q150" s="105" t="n">
        <f aca="false">J150+P150</f>
        <v>0</v>
      </c>
      <c r="R150" s="39"/>
      <c r="S150" s="39"/>
      <c r="T150" s="39"/>
    </row>
    <row r="151" customFormat="false" ht="11.25" hidden="false" customHeight="false" outlineLevel="3" collapsed="false">
      <c r="A151" s="3"/>
      <c r="B151" s="98"/>
      <c r="C151" s="99" t="n">
        <v>64</v>
      </c>
      <c r="D151" s="100" t="s">
        <v>71</v>
      </c>
      <c r="E151" s="101" t="s">
        <v>240</v>
      </c>
      <c r="F151" s="102" t="s">
        <v>241</v>
      </c>
      <c r="G151" s="100" t="s">
        <v>242</v>
      </c>
      <c r="H151" s="103" t="n">
        <v>1.52</v>
      </c>
      <c r="I151" s="104"/>
      <c r="J151" s="105" t="n">
        <f aca="false">H151*I151</f>
        <v>0</v>
      </c>
      <c r="K151" s="103"/>
      <c r="L151" s="103" t="n">
        <f aca="false">H151*K151</f>
        <v>0</v>
      </c>
      <c r="M151" s="103"/>
      <c r="N151" s="103" t="n">
        <f aca="false">H151*M151</f>
        <v>0</v>
      </c>
      <c r="O151" s="105" t="n">
        <v>21</v>
      </c>
      <c r="P151" s="105" t="n">
        <f aca="false">J151*(O151/100)</f>
        <v>0</v>
      </c>
      <c r="Q151" s="105" t="n">
        <f aca="false">J151+P151</f>
        <v>0</v>
      </c>
      <c r="R151" s="39"/>
      <c r="S151" s="39"/>
      <c r="T151" s="39"/>
    </row>
    <row r="152" customFormat="false" ht="8.25" hidden="false" customHeight="false" outlineLevel="3" collapsed="false">
      <c r="B152" s="10"/>
      <c r="C152" s="10"/>
      <c r="D152" s="10"/>
      <c r="E152" s="10"/>
      <c r="F152" s="10"/>
      <c r="G152" s="10"/>
      <c r="H152" s="10"/>
      <c r="I152" s="39"/>
      <c r="J152" s="39"/>
      <c r="K152" s="10"/>
      <c r="L152" s="10"/>
      <c r="M152" s="10"/>
      <c r="N152" s="10"/>
      <c r="O152" s="10"/>
      <c r="P152" s="39"/>
      <c r="Q152" s="39"/>
    </row>
    <row r="153" customFormat="false" ht="11.25" hidden="false" customHeight="false" outlineLevel="2" collapsed="false">
      <c r="A153" s="52" t="s">
        <v>48</v>
      </c>
      <c r="B153" s="91" t="n">
        <v>3</v>
      </c>
      <c r="C153" s="92"/>
      <c r="D153" s="93" t="s">
        <v>70</v>
      </c>
      <c r="E153" s="93"/>
      <c r="F153" s="94" t="s">
        <v>49</v>
      </c>
      <c r="G153" s="93"/>
      <c r="H153" s="95"/>
      <c r="I153" s="96"/>
      <c r="J153" s="54" t="n">
        <f aca="false">SUBTOTAL(9,J154:J179)</f>
        <v>0</v>
      </c>
      <c r="K153" s="95"/>
      <c r="L153" s="55" t="n">
        <f aca="false">SUBTOTAL(9,L154:L179)</f>
        <v>0</v>
      </c>
      <c r="M153" s="95"/>
      <c r="N153" s="55" t="n">
        <f aca="false">SUBTOTAL(9,N154:N179)</f>
        <v>0</v>
      </c>
      <c r="O153" s="97"/>
      <c r="P153" s="54" t="n">
        <f aca="false">SUBTOTAL(9,P154:P179)</f>
        <v>0</v>
      </c>
      <c r="Q153" s="54" t="n">
        <f aca="false">SUBTOTAL(9,Q154:Q179)</f>
        <v>0</v>
      </c>
      <c r="R153" s="10"/>
      <c r="S153" s="39"/>
      <c r="T153" s="39"/>
    </row>
    <row r="154" customFormat="false" ht="11.25" hidden="false" customHeight="false" outlineLevel="3" collapsed="false">
      <c r="A154" s="3"/>
      <c r="B154" s="98"/>
      <c r="C154" s="99" t="n">
        <v>65</v>
      </c>
      <c r="D154" s="100" t="s">
        <v>118</v>
      </c>
      <c r="E154" s="101" t="s">
        <v>243</v>
      </c>
      <c r="F154" s="102" t="s">
        <v>244</v>
      </c>
      <c r="G154" s="100" t="s">
        <v>182</v>
      </c>
      <c r="H154" s="103" t="n">
        <v>1</v>
      </c>
      <c r="I154" s="104"/>
      <c r="J154" s="105" t="n">
        <f aca="false">H154*I154</f>
        <v>0</v>
      </c>
      <c r="K154" s="103"/>
      <c r="L154" s="103" t="n">
        <f aca="false">H154*K154</f>
        <v>0</v>
      </c>
      <c r="M154" s="103"/>
      <c r="N154" s="103" t="n">
        <f aca="false">H154*M154</f>
        <v>0</v>
      </c>
      <c r="O154" s="105" t="n">
        <v>21</v>
      </c>
      <c r="P154" s="105" t="n">
        <f aca="false">J154*(O154/100)</f>
        <v>0</v>
      </c>
      <c r="Q154" s="105" t="n">
        <f aca="false">J154+P154</f>
        <v>0</v>
      </c>
      <c r="R154" s="39"/>
      <c r="S154" s="39"/>
      <c r="T154" s="39"/>
    </row>
    <row r="155" customFormat="false" ht="11.25" hidden="false" customHeight="false" outlineLevel="3" collapsed="false">
      <c r="A155" s="3"/>
      <c r="B155" s="98"/>
      <c r="C155" s="99" t="n">
        <v>66</v>
      </c>
      <c r="D155" s="100" t="s">
        <v>118</v>
      </c>
      <c r="E155" s="101" t="s">
        <v>245</v>
      </c>
      <c r="F155" s="102" t="s">
        <v>246</v>
      </c>
      <c r="G155" s="100" t="s">
        <v>182</v>
      </c>
      <c r="H155" s="103" t="n">
        <v>1</v>
      </c>
      <c r="I155" s="104"/>
      <c r="J155" s="105" t="n">
        <f aca="false">H155*I155</f>
        <v>0</v>
      </c>
      <c r="K155" s="103"/>
      <c r="L155" s="103" t="n">
        <f aca="false">H155*K155</f>
        <v>0</v>
      </c>
      <c r="M155" s="103"/>
      <c r="N155" s="103" t="n">
        <f aca="false">H155*M155</f>
        <v>0</v>
      </c>
      <c r="O155" s="105" t="n">
        <v>21</v>
      </c>
      <c r="P155" s="105" t="n">
        <f aca="false">J155*(O155/100)</f>
        <v>0</v>
      </c>
      <c r="Q155" s="105" t="n">
        <f aca="false">J155+P155</f>
        <v>0</v>
      </c>
      <c r="R155" s="39"/>
      <c r="S155" s="39"/>
      <c r="T155" s="39"/>
    </row>
    <row r="156" customFormat="false" ht="11.25" hidden="false" customHeight="false" outlineLevel="3" collapsed="false">
      <c r="A156" s="3"/>
      <c r="B156" s="98"/>
      <c r="C156" s="99" t="n">
        <v>67</v>
      </c>
      <c r="D156" s="100" t="s">
        <v>118</v>
      </c>
      <c r="E156" s="101" t="s">
        <v>247</v>
      </c>
      <c r="F156" s="102" t="s">
        <v>248</v>
      </c>
      <c r="G156" s="100" t="s">
        <v>182</v>
      </c>
      <c r="H156" s="103" t="n">
        <v>1</v>
      </c>
      <c r="I156" s="104"/>
      <c r="J156" s="105" t="n">
        <f aca="false">H156*I156</f>
        <v>0</v>
      </c>
      <c r="K156" s="103"/>
      <c r="L156" s="103" t="n">
        <f aca="false">H156*K156</f>
        <v>0</v>
      </c>
      <c r="M156" s="103"/>
      <c r="N156" s="103" t="n">
        <f aca="false">H156*M156</f>
        <v>0</v>
      </c>
      <c r="O156" s="105" t="n">
        <v>21</v>
      </c>
      <c r="P156" s="105" t="n">
        <f aca="false">J156*(O156/100)</f>
        <v>0</v>
      </c>
      <c r="Q156" s="105" t="n">
        <f aca="false">J156+P156</f>
        <v>0</v>
      </c>
      <c r="R156" s="39"/>
      <c r="S156" s="39"/>
      <c r="T156" s="39"/>
    </row>
    <row r="157" customFormat="false" ht="11.25" hidden="false" customHeight="false" outlineLevel="3" collapsed="false">
      <c r="A157" s="3"/>
      <c r="B157" s="98"/>
      <c r="C157" s="99" t="n">
        <v>68</v>
      </c>
      <c r="D157" s="100" t="s">
        <v>118</v>
      </c>
      <c r="E157" s="101" t="s">
        <v>249</v>
      </c>
      <c r="F157" s="102" t="s">
        <v>250</v>
      </c>
      <c r="G157" s="100" t="s">
        <v>154</v>
      </c>
      <c r="H157" s="103" t="n">
        <v>3000</v>
      </c>
      <c r="I157" s="104"/>
      <c r="J157" s="105" t="n">
        <f aca="false">H157*I157</f>
        <v>0</v>
      </c>
      <c r="K157" s="103"/>
      <c r="L157" s="103" t="n">
        <f aca="false">H157*K157</f>
        <v>0</v>
      </c>
      <c r="M157" s="103"/>
      <c r="N157" s="103" t="n">
        <f aca="false">H157*M157</f>
        <v>0</v>
      </c>
      <c r="O157" s="105" t="n">
        <v>21</v>
      </c>
      <c r="P157" s="105" t="n">
        <f aca="false">J157*(O157/100)</f>
        <v>0</v>
      </c>
      <c r="Q157" s="105" t="n">
        <f aca="false">J157+P157</f>
        <v>0</v>
      </c>
      <c r="R157" s="39"/>
      <c r="S157" s="39"/>
      <c r="T157" s="39"/>
    </row>
    <row r="158" customFormat="false" ht="11.25" hidden="false" customHeight="false" outlineLevel="3" collapsed="false">
      <c r="A158" s="3"/>
      <c r="B158" s="98"/>
      <c r="C158" s="99" t="n">
        <v>69</v>
      </c>
      <c r="D158" s="100" t="s">
        <v>118</v>
      </c>
      <c r="E158" s="101" t="s">
        <v>251</v>
      </c>
      <c r="F158" s="102" t="s">
        <v>252</v>
      </c>
      <c r="G158" s="100" t="s">
        <v>154</v>
      </c>
      <c r="H158" s="103" t="n">
        <v>370</v>
      </c>
      <c r="I158" s="104"/>
      <c r="J158" s="105" t="n">
        <f aca="false">H158*I158</f>
        <v>0</v>
      </c>
      <c r="K158" s="103"/>
      <c r="L158" s="103" t="n">
        <f aca="false">H158*K158</f>
        <v>0</v>
      </c>
      <c r="M158" s="103"/>
      <c r="N158" s="103" t="n">
        <f aca="false">H158*M158</f>
        <v>0</v>
      </c>
      <c r="O158" s="105" t="n">
        <v>21</v>
      </c>
      <c r="P158" s="105" t="n">
        <f aca="false">J158*(O158/100)</f>
        <v>0</v>
      </c>
      <c r="Q158" s="105" t="n">
        <f aca="false">J158+P158</f>
        <v>0</v>
      </c>
      <c r="R158" s="39"/>
      <c r="S158" s="39"/>
      <c r="T158" s="39"/>
    </row>
    <row r="159" customFormat="false" ht="11.25" hidden="false" customHeight="false" outlineLevel="3" collapsed="false">
      <c r="A159" s="3"/>
      <c r="B159" s="98"/>
      <c r="C159" s="99" t="n">
        <v>70</v>
      </c>
      <c r="D159" s="100" t="s">
        <v>118</v>
      </c>
      <c r="E159" s="101" t="s">
        <v>253</v>
      </c>
      <c r="F159" s="102" t="s">
        <v>254</v>
      </c>
      <c r="G159" s="100" t="s">
        <v>182</v>
      </c>
      <c r="H159" s="103" t="n">
        <v>40</v>
      </c>
      <c r="I159" s="104"/>
      <c r="J159" s="105" t="n">
        <f aca="false">H159*I159</f>
        <v>0</v>
      </c>
      <c r="K159" s="103"/>
      <c r="L159" s="103" t="n">
        <f aca="false">H159*K159</f>
        <v>0</v>
      </c>
      <c r="M159" s="103"/>
      <c r="N159" s="103" t="n">
        <f aca="false">H159*M159</f>
        <v>0</v>
      </c>
      <c r="O159" s="105" t="n">
        <v>21</v>
      </c>
      <c r="P159" s="105" t="n">
        <f aca="false">J159*(O159/100)</f>
        <v>0</v>
      </c>
      <c r="Q159" s="105" t="n">
        <f aca="false">J159+P159</f>
        <v>0</v>
      </c>
      <c r="R159" s="39"/>
      <c r="S159" s="39"/>
      <c r="T159" s="39"/>
    </row>
    <row r="160" customFormat="false" ht="11.25" hidden="false" customHeight="false" outlineLevel="3" collapsed="false">
      <c r="A160" s="3"/>
      <c r="B160" s="98"/>
      <c r="C160" s="99" t="n">
        <v>71</v>
      </c>
      <c r="D160" s="100" t="s">
        <v>118</v>
      </c>
      <c r="E160" s="101" t="s">
        <v>255</v>
      </c>
      <c r="F160" s="102" t="s">
        <v>256</v>
      </c>
      <c r="G160" s="100" t="s">
        <v>182</v>
      </c>
      <c r="H160" s="103" t="n">
        <v>8</v>
      </c>
      <c r="I160" s="104"/>
      <c r="J160" s="105" t="n">
        <f aca="false">H160*I160</f>
        <v>0</v>
      </c>
      <c r="K160" s="103"/>
      <c r="L160" s="103" t="n">
        <f aca="false">H160*K160</f>
        <v>0</v>
      </c>
      <c r="M160" s="103"/>
      <c r="N160" s="103" t="n">
        <f aca="false">H160*M160</f>
        <v>0</v>
      </c>
      <c r="O160" s="105" t="n">
        <v>21</v>
      </c>
      <c r="P160" s="105" t="n">
        <f aca="false">J160*(O160/100)</f>
        <v>0</v>
      </c>
      <c r="Q160" s="105" t="n">
        <f aca="false">J160+P160</f>
        <v>0</v>
      </c>
      <c r="R160" s="39"/>
      <c r="S160" s="39"/>
      <c r="T160" s="39"/>
    </row>
    <row r="161" customFormat="false" ht="11.25" hidden="false" customHeight="false" outlineLevel="3" collapsed="false">
      <c r="A161" s="3"/>
      <c r="B161" s="98"/>
      <c r="C161" s="99" t="n">
        <v>72</v>
      </c>
      <c r="D161" s="100" t="s">
        <v>118</v>
      </c>
      <c r="E161" s="101" t="s">
        <v>257</v>
      </c>
      <c r="F161" s="102" t="s">
        <v>258</v>
      </c>
      <c r="G161" s="100" t="s">
        <v>182</v>
      </c>
      <c r="H161" s="103" t="n">
        <v>50</v>
      </c>
      <c r="I161" s="104"/>
      <c r="J161" s="105" t="n">
        <f aca="false">H161*I161</f>
        <v>0</v>
      </c>
      <c r="K161" s="103"/>
      <c r="L161" s="103" t="n">
        <f aca="false">H161*K161</f>
        <v>0</v>
      </c>
      <c r="M161" s="103"/>
      <c r="N161" s="103" t="n">
        <f aca="false">H161*M161</f>
        <v>0</v>
      </c>
      <c r="O161" s="105" t="n">
        <v>21</v>
      </c>
      <c r="P161" s="105" t="n">
        <f aca="false">J161*(O161/100)</f>
        <v>0</v>
      </c>
      <c r="Q161" s="105" t="n">
        <f aca="false">J161+P161</f>
        <v>0</v>
      </c>
      <c r="R161" s="39"/>
      <c r="S161" s="39"/>
      <c r="T161" s="39"/>
    </row>
    <row r="162" customFormat="false" ht="11.25" hidden="false" customHeight="false" outlineLevel="3" collapsed="false">
      <c r="A162" s="3"/>
      <c r="B162" s="98"/>
      <c r="C162" s="99" t="n">
        <v>73</v>
      </c>
      <c r="D162" s="100" t="s">
        <v>118</v>
      </c>
      <c r="E162" s="101" t="s">
        <v>259</v>
      </c>
      <c r="F162" s="102" t="s">
        <v>260</v>
      </c>
      <c r="G162" s="100" t="s">
        <v>182</v>
      </c>
      <c r="H162" s="103" t="n">
        <v>20</v>
      </c>
      <c r="I162" s="104"/>
      <c r="J162" s="105" t="n">
        <f aca="false">H162*I162</f>
        <v>0</v>
      </c>
      <c r="K162" s="103"/>
      <c r="L162" s="103" t="n">
        <f aca="false">H162*K162</f>
        <v>0</v>
      </c>
      <c r="M162" s="103"/>
      <c r="N162" s="103" t="n">
        <f aca="false">H162*M162</f>
        <v>0</v>
      </c>
      <c r="O162" s="105" t="n">
        <v>21</v>
      </c>
      <c r="P162" s="105" t="n">
        <f aca="false">J162*(O162/100)</f>
        <v>0</v>
      </c>
      <c r="Q162" s="105" t="n">
        <f aca="false">J162+P162</f>
        <v>0</v>
      </c>
      <c r="R162" s="39"/>
      <c r="S162" s="39"/>
      <c r="T162" s="39"/>
    </row>
    <row r="163" customFormat="false" ht="11.25" hidden="false" customHeight="false" outlineLevel="3" collapsed="false">
      <c r="A163" s="3"/>
      <c r="B163" s="98"/>
      <c r="C163" s="99" t="n">
        <v>74</v>
      </c>
      <c r="D163" s="100" t="s">
        <v>118</v>
      </c>
      <c r="E163" s="101" t="s">
        <v>261</v>
      </c>
      <c r="F163" s="102" t="s">
        <v>262</v>
      </c>
      <c r="G163" s="100" t="s">
        <v>182</v>
      </c>
      <c r="H163" s="103" t="n">
        <v>2</v>
      </c>
      <c r="I163" s="104"/>
      <c r="J163" s="105" t="n">
        <f aca="false">H163*I163</f>
        <v>0</v>
      </c>
      <c r="K163" s="103"/>
      <c r="L163" s="103" t="n">
        <f aca="false">H163*K163</f>
        <v>0</v>
      </c>
      <c r="M163" s="103"/>
      <c r="N163" s="103" t="n">
        <f aca="false">H163*M163</f>
        <v>0</v>
      </c>
      <c r="O163" s="105" t="n">
        <v>21</v>
      </c>
      <c r="P163" s="105" t="n">
        <f aca="false">J163*(O163/100)</f>
        <v>0</v>
      </c>
      <c r="Q163" s="105" t="n">
        <f aca="false">J163+P163</f>
        <v>0</v>
      </c>
      <c r="R163" s="39"/>
      <c r="S163" s="39"/>
      <c r="T163" s="39"/>
    </row>
    <row r="164" customFormat="false" ht="11.25" hidden="false" customHeight="false" outlineLevel="3" collapsed="false">
      <c r="A164" s="3"/>
      <c r="B164" s="98"/>
      <c r="C164" s="99" t="n">
        <v>75</v>
      </c>
      <c r="D164" s="100" t="s">
        <v>118</v>
      </c>
      <c r="E164" s="101" t="s">
        <v>263</v>
      </c>
      <c r="F164" s="102" t="s">
        <v>264</v>
      </c>
      <c r="G164" s="100" t="s">
        <v>182</v>
      </c>
      <c r="H164" s="103" t="n">
        <v>2</v>
      </c>
      <c r="I164" s="104"/>
      <c r="J164" s="105" t="n">
        <f aca="false">H164*I164</f>
        <v>0</v>
      </c>
      <c r="K164" s="103"/>
      <c r="L164" s="103" t="n">
        <f aca="false">H164*K164</f>
        <v>0</v>
      </c>
      <c r="M164" s="103"/>
      <c r="N164" s="103" t="n">
        <f aca="false">H164*M164</f>
        <v>0</v>
      </c>
      <c r="O164" s="105" t="n">
        <v>21</v>
      </c>
      <c r="P164" s="105" t="n">
        <f aca="false">J164*(O164/100)</f>
        <v>0</v>
      </c>
      <c r="Q164" s="105" t="n">
        <f aca="false">J164+P164</f>
        <v>0</v>
      </c>
      <c r="R164" s="39"/>
      <c r="S164" s="39"/>
      <c r="T164" s="39"/>
    </row>
    <row r="165" customFormat="false" ht="11.25" hidden="false" customHeight="false" outlineLevel="3" collapsed="false">
      <c r="A165" s="3"/>
      <c r="B165" s="98"/>
      <c r="C165" s="99" t="n">
        <v>76</v>
      </c>
      <c r="D165" s="100" t="s">
        <v>118</v>
      </c>
      <c r="E165" s="101" t="s">
        <v>265</v>
      </c>
      <c r="F165" s="102" t="s">
        <v>266</v>
      </c>
      <c r="G165" s="100" t="s">
        <v>182</v>
      </c>
      <c r="H165" s="103" t="n">
        <v>2</v>
      </c>
      <c r="I165" s="104"/>
      <c r="J165" s="105" t="n">
        <f aca="false">H165*I165</f>
        <v>0</v>
      </c>
      <c r="K165" s="103"/>
      <c r="L165" s="103" t="n">
        <f aca="false">H165*K165</f>
        <v>0</v>
      </c>
      <c r="M165" s="103"/>
      <c r="N165" s="103" t="n">
        <f aca="false">H165*M165</f>
        <v>0</v>
      </c>
      <c r="O165" s="105" t="n">
        <v>21</v>
      </c>
      <c r="P165" s="105" t="n">
        <f aca="false">J165*(O165/100)</f>
        <v>0</v>
      </c>
      <c r="Q165" s="105" t="n">
        <f aca="false">J165+P165</f>
        <v>0</v>
      </c>
      <c r="R165" s="39"/>
      <c r="S165" s="39"/>
      <c r="T165" s="39"/>
    </row>
    <row r="166" customFormat="false" ht="11.25" hidden="false" customHeight="false" outlineLevel="3" collapsed="false">
      <c r="A166" s="3"/>
      <c r="B166" s="98"/>
      <c r="C166" s="99" t="n">
        <v>77</v>
      </c>
      <c r="D166" s="100" t="s">
        <v>118</v>
      </c>
      <c r="E166" s="101" t="s">
        <v>267</v>
      </c>
      <c r="F166" s="102" t="s">
        <v>268</v>
      </c>
      <c r="G166" s="100" t="s">
        <v>182</v>
      </c>
      <c r="H166" s="103" t="n">
        <v>60</v>
      </c>
      <c r="I166" s="104"/>
      <c r="J166" s="105" t="n">
        <f aca="false">H166*I166</f>
        <v>0</v>
      </c>
      <c r="K166" s="103"/>
      <c r="L166" s="103" t="n">
        <f aca="false">H166*K166</f>
        <v>0</v>
      </c>
      <c r="M166" s="103"/>
      <c r="N166" s="103" t="n">
        <f aca="false">H166*M166</f>
        <v>0</v>
      </c>
      <c r="O166" s="105" t="n">
        <v>21</v>
      </c>
      <c r="P166" s="105" t="n">
        <f aca="false">J166*(O166/100)</f>
        <v>0</v>
      </c>
      <c r="Q166" s="105" t="n">
        <f aca="false">J166+P166</f>
        <v>0</v>
      </c>
      <c r="R166" s="39"/>
      <c r="S166" s="39"/>
      <c r="T166" s="39"/>
    </row>
    <row r="167" customFormat="false" ht="11.25" hidden="false" customHeight="false" outlineLevel="3" collapsed="false">
      <c r="A167" s="3"/>
      <c r="B167" s="98"/>
      <c r="C167" s="99" t="n">
        <v>78</v>
      </c>
      <c r="D167" s="100" t="s">
        <v>118</v>
      </c>
      <c r="E167" s="101" t="s">
        <v>269</v>
      </c>
      <c r="F167" s="102" t="s">
        <v>270</v>
      </c>
      <c r="G167" s="100" t="s">
        <v>182</v>
      </c>
      <c r="H167" s="103" t="n">
        <v>40</v>
      </c>
      <c r="I167" s="104"/>
      <c r="J167" s="105" t="n">
        <f aca="false">H167*I167</f>
        <v>0</v>
      </c>
      <c r="K167" s="103"/>
      <c r="L167" s="103" t="n">
        <f aca="false">H167*K167</f>
        <v>0</v>
      </c>
      <c r="M167" s="103"/>
      <c r="N167" s="103" t="n">
        <f aca="false">H167*M167</f>
        <v>0</v>
      </c>
      <c r="O167" s="105" t="n">
        <v>21</v>
      </c>
      <c r="P167" s="105" t="n">
        <f aca="false">J167*(O167/100)</f>
        <v>0</v>
      </c>
      <c r="Q167" s="105" t="n">
        <f aca="false">J167+P167</f>
        <v>0</v>
      </c>
      <c r="R167" s="39"/>
      <c r="S167" s="39"/>
      <c r="T167" s="39"/>
    </row>
    <row r="168" customFormat="false" ht="11.25" hidden="false" customHeight="false" outlineLevel="3" collapsed="false">
      <c r="A168" s="3"/>
      <c r="B168" s="98"/>
      <c r="C168" s="99" t="n">
        <v>79</v>
      </c>
      <c r="D168" s="100" t="s">
        <v>118</v>
      </c>
      <c r="E168" s="101" t="s">
        <v>271</v>
      </c>
      <c r="F168" s="102" t="s">
        <v>272</v>
      </c>
      <c r="G168" s="100" t="s">
        <v>154</v>
      </c>
      <c r="H168" s="103" t="n">
        <v>20</v>
      </c>
      <c r="I168" s="104"/>
      <c r="J168" s="105" t="n">
        <f aca="false">H168*I168</f>
        <v>0</v>
      </c>
      <c r="K168" s="103"/>
      <c r="L168" s="103" t="n">
        <f aca="false">H168*K168</f>
        <v>0</v>
      </c>
      <c r="M168" s="103"/>
      <c r="N168" s="103" t="n">
        <f aca="false">H168*M168</f>
        <v>0</v>
      </c>
      <c r="O168" s="105" t="n">
        <v>21</v>
      </c>
      <c r="P168" s="105" t="n">
        <f aca="false">J168*(O168/100)</f>
        <v>0</v>
      </c>
      <c r="Q168" s="105" t="n">
        <f aca="false">J168+P168</f>
        <v>0</v>
      </c>
      <c r="R168" s="39"/>
      <c r="S168" s="39"/>
      <c r="T168" s="39"/>
    </row>
    <row r="169" customFormat="false" ht="11.25" hidden="false" customHeight="false" outlineLevel="3" collapsed="false">
      <c r="A169" s="3"/>
      <c r="B169" s="98"/>
      <c r="C169" s="99" t="n">
        <v>80</v>
      </c>
      <c r="D169" s="100" t="s">
        <v>118</v>
      </c>
      <c r="E169" s="101" t="s">
        <v>273</v>
      </c>
      <c r="F169" s="102" t="s">
        <v>274</v>
      </c>
      <c r="G169" s="100" t="s">
        <v>182</v>
      </c>
      <c r="H169" s="103" t="n">
        <v>5</v>
      </c>
      <c r="I169" s="104"/>
      <c r="J169" s="105" t="n">
        <f aca="false">H169*I169</f>
        <v>0</v>
      </c>
      <c r="K169" s="103"/>
      <c r="L169" s="103" t="n">
        <f aca="false">H169*K169</f>
        <v>0</v>
      </c>
      <c r="M169" s="103"/>
      <c r="N169" s="103" t="n">
        <f aca="false">H169*M169</f>
        <v>0</v>
      </c>
      <c r="O169" s="105" t="n">
        <v>21</v>
      </c>
      <c r="P169" s="105" t="n">
        <f aca="false">J169*(O169/100)</f>
        <v>0</v>
      </c>
      <c r="Q169" s="105" t="n">
        <f aca="false">J169+P169</f>
        <v>0</v>
      </c>
      <c r="R169" s="39"/>
      <c r="S169" s="39"/>
      <c r="T169" s="39"/>
    </row>
    <row r="170" customFormat="false" ht="12.8" hidden="false" customHeight="false" outlineLevel="3" collapsed="false">
      <c r="A170" s="3"/>
      <c r="B170" s="98"/>
      <c r="C170" s="99" t="n">
        <v>81</v>
      </c>
      <c r="D170" s="100" t="s">
        <v>118</v>
      </c>
      <c r="E170" s="101" t="s">
        <v>275</v>
      </c>
      <c r="F170" s="102" t="s">
        <v>276</v>
      </c>
      <c r="G170" s="100" t="s">
        <v>182</v>
      </c>
      <c r="H170" s="103" t="n">
        <v>1</v>
      </c>
      <c r="I170" s="104"/>
      <c r="J170" s="105" t="n">
        <f aca="false">H170*I170</f>
        <v>0</v>
      </c>
      <c r="K170" s="103"/>
      <c r="L170" s="103" t="n">
        <f aca="false">H170*K170</f>
        <v>0</v>
      </c>
      <c r="M170" s="103"/>
      <c r="N170" s="103" t="n">
        <f aca="false">H170*M170</f>
        <v>0</v>
      </c>
      <c r="O170" s="105" t="n">
        <v>21</v>
      </c>
      <c r="P170" s="105" t="n">
        <f aca="false">J170*(O170/100)</f>
        <v>0</v>
      </c>
      <c r="Q170" s="105" t="n">
        <f aca="false">J170+P170</f>
        <v>0</v>
      </c>
      <c r="R170" s="39"/>
      <c r="S170" s="39"/>
      <c r="T170" s="39"/>
    </row>
    <row r="171" customFormat="false" ht="12.8" hidden="false" customHeight="false" outlineLevel="3" collapsed="false">
      <c r="A171" s="3"/>
      <c r="B171" s="98"/>
      <c r="C171" s="99" t="n">
        <v>82</v>
      </c>
      <c r="D171" s="100" t="s">
        <v>118</v>
      </c>
      <c r="E171" s="101" t="s">
        <v>277</v>
      </c>
      <c r="F171" s="102" t="s">
        <v>278</v>
      </c>
      <c r="G171" s="100" t="s">
        <v>182</v>
      </c>
      <c r="H171" s="103" t="n">
        <v>1250</v>
      </c>
      <c r="I171" s="104"/>
      <c r="J171" s="105" t="n">
        <f aca="false">H171*I171</f>
        <v>0</v>
      </c>
      <c r="K171" s="103"/>
      <c r="L171" s="103" t="n">
        <f aca="false">H171*K171</f>
        <v>0</v>
      </c>
      <c r="M171" s="103"/>
      <c r="N171" s="103" t="n">
        <f aca="false">H171*M171</f>
        <v>0</v>
      </c>
      <c r="O171" s="105" t="n">
        <v>21</v>
      </c>
      <c r="P171" s="105" t="n">
        <f aca="false">J171*(O171/100)</f>
        <v>0</v>
      </c>
      <c r="Q171" s="105" t="n">
        <f aca="false">J171+P171</f>
        <v>0</v>
      </c>
      <c r="R171" s="39"/>
      <c r="S171" s="39"/>
      <c r="T171" s="39"/>
    </row>
    <row r="172" customFormat="false" ht="11.25" hidden="false" customHeight="false" outlineLevel="3" collapsed="false">
      <c r="A172" s="3"/>
      <c r="B172" s="98"/>
      <c r="C172" s="99" t="n">
        <v>83</v>
      </c>
      <c r="D172" s="100" t="s">
        <v>118</v>
      </c>
      <c r="E172" s="101" t="s">
        <v>279</v>
      </c>
      <c r="F172" s="102" t="s">
        <v>280</v>
      </c>
      <c r="G172" s="100" t="s">
        <v>182</v>
      </c>
      <c r="H172" s="103" t="n">
        <v>2</v>
      </c>
      <c r="I172" s="104"/>
      <c r="J172" s="105" t="n">
        <f aca="false">H172*I172</f>
        <v>0</v>
      </c>
      <c r="K172" s="103"/>
      <c r="L172" s="103" t="n">
        <f aca="false">H172*K172</f>
        <v>0</v>
      </c>
      <c r="M172" s="103"/>
      <c r="N172" s="103" t="n">
        <f aca="false">H172*M172</f>
        <v>0</v>
      </c>
      <c r="O172" s="105" t="n">
        <v>21</v>
      </c>
      <c r="P172" s="105" t="n">
        <f aca="false">J172*(O172/100)</f>
        <v>0</v>
      </c>
      <c r="Q172" s="105" t="n">
        <f aca="false">J172+P172</f>
        <v>0</v>
      </c>
      <c r="R172" s="39"/>
      <c r="S172" s="39"/>
      <c r="T172" s="39"/>
    </row>
    <row r="173" customFormat="false" ht="11.25" hidden="false" customHeight="false" outlineLevel="3" collapsed="false">
      <c r="A173" s="3"/>
      <c r="B173" s="98"/>
      <c r="C173" s="99" t="n">
        <v>84</v>
      </c>
      <c r="D173" s="100" t="s">
        <v>189</v>
      </c>
      <c r="E173" s="101" t="s">
        <v>281</v>
      </c>
      <c r="F173" s="102" t="s">
        <v>282</v>
      </c>
      <c r="G173" s="100" t="s">
        <v>154</v>
      </c>
      <c r="H173" s="103" t="n">
        <v>3000</v>
      </c>
      <c r="I173" s="104"/>
      <c r="J173" s="105" t="n">
        <f aca="false">H173*I173</f>
        <v>0</v>
      </c>
      <c r="K173" s="103"/>
      <c r="L173" s="103" t="n">
        <f aca="false">H173*K173</f>
        <v>0</v>
      </c>
      <c r="M173" s="103"/>
      <c r="N173" s="103" t="n">
        <f aca="false">H173*M173</f>
        <v>0</v>
      </c>
      <c r="O173" s="105" t="n">
        <v>21</v>
      </c>
      <c r="P173" s="105" t="n">
        <f aca="false">J173*(O173/100)</f>
        <v>0</v>
      </c>
      <c r="Q173" s="105" t="n">
        <f aca="false">J173+P173</f>
        <v>0</v>
      </c>
      <c r="R173" s="39"/>
      <c r="S173" s="39"/>
      <c r="T173" s="39"/>
    </row>
    <row r="174" customFormat="false" ht="11.25" hidden="false" customHeight="false" outlineLevel="3" collapsed="false">
      <c r="A174" s="3"/>
      <c r="B174" s="98"/>
      <c r="C174" s="99" t="n">
        <v>85</v>
      </c>
      <c r="D174" s="100" t="s">
        <v>189</v>
      </c>
      <c r="E174" s="101" t="s">
        <v>283</v>
      </c>
      <c r="F174" s="102" t="s">
        <v>284</v>
      </c>
      <c r="G174" s="100" t="s">
        <v>182</v>
      </c>
      <c r="H174" s="103" t="n">
        <v>1</v>
      </c>
      <c r="I174" s="104"/>
      <c r="J174" s="105" t="n">
        <f aca="false">H174*I174</f>
        <v>0</v>
      </c>
      <c r="K174" s="103"/>
      <c r="L174" s="103" t="n">
        <f aca="false">H174*K174</f>
        <v>0</v>
      </c>
      <c r="M174" s="103"/>
      <c r="N174" s="103" t="n">
        <f aca="false">H174*M174</f>
        <v>0</v>
      </c>
      <c r="O174" s="105" t="n">
        <v>21</v>
      </c>
      <c r="P174" s="105" t="n">
        <f aca="false">J174*(O174/100)</f>
        <v>0</v>
      </c>
      <c r="Q174" s="105" t="n">
        <f aca="false">J174+P174</f>
        <v>0</v>
      </c>
      <c r="R174" s="39"/>
      <c r="S174" s="39"/>
      <c r="T174" s="39"/>
    </row>
    <row r="175" customFormat="false" ht="11.25" hidden="false" customHeight="false" outlineLevel="3" collapsed="false">
      <c r="A175" s="3"/>
      <c r="B175" s="98"/>
      <c r="C175" s="99" t="n">
        <v>86</v>
      </c>
      <c r="D175" s="100" t="s">
        <v>189</v>
      </c>
      <c r="E175" s="101" t="s">
        <v>285</v>
      </c>
      <c r="F175" s="102" t="s">
        <v>286</v>
      </c>
      <c r="G175" s="100" t="s">
        <v>154</v>
      </c>
      <c r="H175" s="103" t="n">
        <v>370</v>
      </c>
      <c r="I175" s="104"/>
      <c r="J175" s="105" t="n">
        <f aca="false">H175*I175</f>
        <v>0</v>
      </c>
      <c r="K175" s="103"/>
      <c r="L175" s="103" t="n">
        <f aca="false">H175*K175</f>
        <v>0</v>
      </c>
      <c r="M175" s="103"/>
      <c r="N175" s="103" t="n">
        <f aca="false">H175*M175</f>
        <v>0</v>
      </c>
      <c r="O175" s="105" t="n">
        <v>21</v>
      </c>
      <c r="P175" s="105" t="n">
        <f aca="false">J175*(O175/100)</f>
        <v>0</v>
      </c>
      <c r="Q175" s="105" t="n">
        <f aca="false">J175+P175</f>
        <v>0</v>
      </c>
      <c r="R175" s="39"/>
      <c r="S175" s="39"/>
      <c r="T175" s="39"/>
    </row>
    <row r="176" customFormat="false" ht="11.25" hidden="false" customHeight="false" outlineLevel="3" collapsed="false">
      <c r="A176" s="3"/>
      <c r="B176" s="98"/>
      <c r="C176" s="99" t="n">
        <v>87</v>
      </c>
      <c r="D176" s="100" t="s">
        <v>189</v>
      </c>
      <c r="E176" s="101" t="s">
        <v>287</v>
      </c>
      <c r="F176" s="102" t="s">
        <v>288</v>
      </c>
      <c r="G176" s="100" t="s">
        <v>237</v>
      </c>
      <c r="H176" s="103" t="n">
        <v>64</v>
      </c>
      <c r="I176" s="104"/>
      <c r="J176" s="105" t="n">
        <f aca="false">H176*I176</f>
        <v>0</v>
      </c>
      <c r="K176" s="103"/>
      <c r="L176" s="103" t="n">
        <f aca="false">H176*K176</f>
        <v>0</v>
      </c>
      <c r="M176" s="103"/>
      <c r="N176" s="103" t="n">
        <f aca="false">H176*M176</f>
        <v>0</v>
      </c>
      <c r="O176" s="105" t="n">
        <v>21</v>
      </c>
      <c r="P176" s="105" t="n">
        <f aca="false">J176*(O176/100)</f>
        <v>0</v>
      </c>
      <c r="Q176" s="105" t="n">
        <f aca="false">J176+P176</f>
        <v>0</v>
      </c>
      <c r="R176" s="39"/>
      <c r="S176" s="39"/>
      <c r="T176" s="39"/>
    </row>
    <row r="177" customFormat="false" ht="11.25" hidden="false" customHeight="false" outlineLevel="3" collapsed="false">
      <c r="A177" s="3"/>
      <c r="B177" s="98"/>
      <c r="C177" s="99" t="n">
        <v>88</v>
      </c>
      <c r="D177" s="100" t="s">
        <v>189</v>
      </c>
      <c r="E177" s="101" t="s">
        <v>289</v>
      </c>
      <c r="F177" s="102" t="s">
        <v>290</v>
      </c>
      <c r="G177" s="100" t="s">
        <v>237</v>
      </c>
      <c r="H177" s="103" t="n">
        <v>40</v>
      </c>
      <c r="I177" s="104"/>
      <c r="J177" s="105" t="n">
        <f aca="false">H177*I177</f>
        <v>0</v>
      </c>
      <c r="K177" s="103"/>
      <c r="L177" s="103" t="n">
        <f aca="false">H177*K177</f>
        <v>0</v>
      </c>
      <c r="M177" s="103"/>
      <c r="N177" s="103" t="n">
        <f aca="false">H177*M177</f>
        <v>0</v>
      </c>
      <c r="O177" s="105" t="n">
        <v>21</v>
      </c>
      <c r="P177" s="105" t="n">
        <f aca="false">J177*(O177/100)</f>
        <v>0</v>
      </c>
      <c r="Q177" s="105" t="n">
        <f aca="false">J177+P177</f>
        <v>0</v>
      </c>
      <c r="R177" s="39"/>
      <c r="S177" s="39"/>
      <c r="T177" s="39"/>
    </row>
    <row r="178" customFormat="false" ht="11.25" hidden="false" customHeight="false" outlineLevel="3" collapsed="false">
      <c r="A178" s="3"/>
      <c r="B178" s="98"/>
      <c r="C178" s="99" t="n">
        <v>89</v>
      </c>
      <c r="D178" s="100" t="s">
        <v>71</v>
      </c>
      <c r="E178" s="101" t="s">
        <v>291</v>
      </c>
      <c r="F178" s="102" t="s">
        <v>292</v>
      </c>
      <c r="G178" s="100" t="s">
        <v>242</v>
      </c>
      <c r="H178" s="103" t="n">
        <v>3.19</v>
      </c>
      <c r="I178" s="104"/>
      <c r="J178" s="105" t="n">
        <f aca="false">H178*I178</f>
        <v>0</v>
      </c>
      <c r="K178" s="103"/>
      <c r="L178" s="103" t="n">
        <f aca="false">H178*K178</f>
        <v>0</v>
      </c>
      <c r="M178" s="103"/>
      <c r="N178" s="103" t="n">
        <f aca="false">H178*M178</f>
        <v>0</v>
      </c>
      <c r="O178" s="105" t="n">
        <v>21</v>
      </c>
      <c r="P178" s="105" t="n">
        <f aca="false">J178*(O178/100)</f>
        <v>0</v>
      </c>
      <c r="Q178" s="105" t="n">
        <f aca="false">J178+P178</f>
        <v>0</v>
      </c>
      <c r="R178" s="39"/>
      <c r="S178" s="39"/>
      <c r="T178" s="39"/>
    </row>
    <row r="179" customFormat="false" ht="8.25" hidden="false" customHeight="false" outlineLevel="3" collapsed="false">
      <c r="B179" s="10"/>
      <c r="C179" s="10"/>
      <c r="D179" s="10"/>
      <c r="E179" s="10"/>
      <c r="F179" s="10"/>
      <c r="G179" s="10"/>
      <c r="H179" s="10"/>
      <c r="I179" s="39"/>
      <c r="J179" s="39"/>
      <c r="K179" s="10"/>
      <c r="L179" s="10"/>
      <c r="M179" s="10"/>
      <c r="N179" s="10"/>
      <c r="O179" s="10"/>
      <c r="P179" s="39"/>
      <c r="Q179" s="39"/>
    </row>
    <row r="180" customFormat="false" ht="11.25" hidden="false" customHeight="false" outlineLevel="2" collapsed="false">
      <c r="A180" s="52" t="s">
        <v>50</v>
      </c>
      <c r="B180" s="91" t="n">
        <v>3</v>
      </c>
      <c r="C180" s="92"/>
      <c r="D180" s="93" t="s">
        <v>70</v>
      </c>
      <c r="E180" s="93"/>
      <c r="F180" s="94" t="s">
        <v>51</v>
      </c>
      <c r="G180" s="93"/>
      <c r="H180" s="95"/>
      <c r="I180" s="96"/>
      <c r="J180" s="54" t="n">
        <f aca="false">SUBTOTAL(9,J181:J203)</f>
        <v>0</v>
      </c>
      <c r="K180" s="95"/>
      <c r="L180" s="55" t="n">
        <f aca="false">SUBTOTAL(9,L181:L203)</f>
        <v>0</v>
      </c>
      <c r="M180" s="95"/>
      <c r="N180" s="55" t="n">
        <f aca="false">SUBTOTAL(9,N181:N203)</f>
        <v>0</v>
      </c>
      <c r="O180" s="97"/>
      <c r="P180" s="54" t="n">
        <f aca="false">SUBTOTAL(9,P181:P203)</f>
        <v>0</v>
      </c>
      <c r="Q180" s="54" t="n">
        <f aca="false">SUBTOTAL(9,Q181:Q203)</f>
        <v>0</v>
      </c>
      <c r="R180" s="10"/>
      <c r="S180" s="39"/>
      <c r="T180" s="39"/>
    </row>
    <row r="181" customFormat="false" ht="11.25" hidden="false" customHeight="false" outlineLevel="3" collapsed="false">
      <c r="A181" s="3"/>
      <c r="B181" s="98"/>
      <c r="C181" s="99" t="n">
        <v>90</v>
      </c>
      <c r="D181" s="100" t="s">
        <v>189</v>
      </c>
      <c r="E181" s="101" t="s">
        <v>293</v>
      </c>
      <c r="F181" s="102" t="s">
        <v>294</v>
      </c>
      <c r="G181" s="100" t="s">
        <v>182</v>
      </c>
      <c r="H181" s="103" t="n">
        <v>1</v>
      </c>
      <c r="I181" s="104"/>
      <c r="J181" s="105" t="n">
        <f aca="false">H181*I181</f>
        <v>0</v>
      </c>
      <c r="K181" s="103"/>
      <c r="L181" s="103" t="n">
        <f aca="false">H181*K181</f>
        <v>0</v>
      </c>
      <c r="M181" s="103"/>
      <c r="N181" s="103" t="n">
        <f aca="false">H181*M181</f>
        <v>0</v>
      </c>
      <c r="O181" s="105" t="n">
        <v>21</v>
      </c>
      <c r="P181" s="105" t="n">
        <f aca="false">J181*(O181/100)</f>
        <v>0</v>
      </c>
      <c r="Q181" s="105" t="n">
        <f aca="false">J181+P181</f>
        <v>0</v>
      </c>
      <c r="R181" s="39"/>
      <c r="S181" s="39"/>
      <c r="T181" s="39"/>
    </row>
    <row r="182" customFormat="false" ht="11.25" hidden="false" customHeight="false" outlineLevel="3" collapsed="false">
      <c r="A182" s="3"/>
      <c r="B182" s="98"/>
      <c r="C182" s="99" t="n">
        <v>91</v>
      </c>
      <c r="D182" s="100" t="s">
        <v>189</v>
      </c>
      <c r="E182" s="101" t="s">
        <v>295</v>
      </c>
      <c r="F182" s="102" t="s">
        <v>296</v>
      </c>
      <c r="G182" s="100" t="s">
        <v>237</v>
      </c>
      <c r="H182" s="103" t="n">
        <v>16</v>
      </c>
      <c r="I182" s="104"/>
      <c r="J182" s="105" t="n">
        <f aca="false">H182*I182</f>
        <v>0</v>
      </c>
      <c r="K182" s="103"/>
      <c r="L182" s="103" t="n">
        <f aca="false">H182*K182</f>
        <v>0</v>
      </c>
      <c r="M182" s="103"/>
      <c r="N182" s="103" t="n">
        <f aca="false">H182*M182</f>
        <v>0</v>
      </c>
      <c r="O182" s="105" t="n">
        <v>21</v>
      </c>
      <c r="P182" s="105" t="n">
        <f aca="false">J182*(O182/100)</f>
        <v>0</v>
      </c>
      <c r="Q182" s="105" t="n">
        <f aca="false">J182+P182</f>
        <v>0</v>
      </c>
      <c r="R182" s="39"/>
      <c r="S182" s="39"/>
      <c r="T182" s="39"/>
    </row>
    <row r="183" customFormat="false" ht="11.25" hidden="false" customHeight="false" outlineLevel="3" collapsed="false">
      <c r="A183" s="3"/>
      <c r="B183" s="98"/>
      <c r="C183" s="99" t="n">
        <v>92</v>
      </c>
      <c r="D183" s="100" t="s">
        <v>118</v>
      </c>
      <c r="E183" s="101" t="s">
        <v>297</v>
      </c>
      <c r="F183" s="102" t="s">
        <v>298</v>
      </c>
      <c r="G183" s="100" t="s">
        <v>182</v>
      </c>
      <c r="H183" s="103" t="n">
        <v>3</v>
      </c>
      <c r="I183" s="104"/>
      <c r="J183" s="105" t="n">
        <f aca="false">H183*I183</f>
        <v>0</v>
      </c>
      <c r="K183" s="103"/>
      <c r="L183" s="103" t="n">
        <f aca="false">H183*K183</f>
        <v>0</v>
      </c>
      <c r="M183" s="103"/>
      <c r="N183" s="103" t="n">
        <f aca="false">H183*M183</f>
        <v>0</v>
      </c>
      <c r="O183" s="105" t="n">
        <v>21</v>
      </c>
      <c r="P183" s="105" t="n">
        <f aca="false">J183*(O183/100)</f>
        <v>0</v>
      </c>
      <c r="Q183" s="105" t="n">
        <f aca="false">J183+P183</f>
        <v>0</v>
      </c>
      <c r="R183" s="39"/>
      <c r="S183" s="39"/>
      <c r="T183" s="39"/>
    </row>
    <row r="184" customFormat="false" ht="11.25" hidden="false" customHeight="false" outlineLevel="3" collapsed="false">
      <c r="A184" s="3"/>
      <c r="B184" s="98"/>
      <c r="C184" s="99" t="n">
        <v>93</v>
      </c>
      <c r="D184" s="100" t="s">
        <v>118</v>
      </c>
      <c r="E184" s="101" t="s">
        <v>299</v>
      </c>
      <c r="F184" s="102" t="s">
        <v>300</v>
      </c>
      <c r="G184" s="100" t="s">
        <v>182</v>
      </c>
      <c r="H184" s="103" t="n">
        <v>1</v>
      </c>
      <c r="I184" s="104"/>
      <c r="J184" s="105" t="n">
        <f aca="false">H184*I184</f>
        <v>0</v>
      </c>
      <c r="K184" s="103"/>
      <c r="L184" s="103" t="n">
        <f aca="false">H184*K184</f>
        <v>0</v>
      </c>
      <c r="M184" s="103"/>
      <c r="N184" s="103" t="n">
        <f aca="false">H184*M184</f>
        <v>0</v>
      </c>
      <c r="O184" s="105" t="n">
        <v>21</v>
      </c>
      <c r="P184" s="105" t="n">
        <f aca="false">J184*(O184/100)</f>
        <v>0</v>
      </c>
      <c r="Q184" s="105" t="n">
        <f aca="false">J184+P184</f>
        <v>0</v>
      </c>
      <c r="R184" s="39"/>
      <c r="S184" s="39"/>
      <c r="T184" s="39"/>
    </row>
    <row r="185" customFormat="false" ht="11.25" hidden="false" customHeight="false" outlineLevel="3" collapsed="false">
      <c r="A185" s="3"/>
      <c r="B185" s="98"/>
      <c r="C185" s="99" t="n">
        <v>94</v>
      </c>
      <c r="D185" s="100" t="s">
        <v>118</v>
      </c>
      <c r="E185" s="101" t="s">
        <v>301</v>
      </c>
      <c r="F185" s="102" t="s">
        <v>302</v>
      </c>
      <c r="G185" s="100" t="s">
        <v>154</v>
      </c>
      <c r="H185" s="103" t="n">
        <v>120</v>
      </c>
      <c r="I185" s="104"/>
      <c r="J185" s="105" t="n">
        <f aca="false">H185*I185</f>
        <v>0</v>
      </c>
      <c r="K185" s="103"/>
      <c r="L185" s="103" t="n">
        <f aca="false">H185*K185</f>
        <v>0</v>
      </c>
      <c r="M185" s="103"/>
      <c r="N185" s="103" t="n">
        <f aca="false">H185*M185</f>
        <v>0</v>
      </c>
      <c r="O185" s="105" t="n">
        <v>21</v>
      </c>
      <c r="P185" s="105" t="n">
        <f aca="false">J185*(O185/100)</f>
        <v>0</v>
      </c>
      <c r="Q185" s="105" t="n">
        <f aca="false">J185+P185</f>
        <v>0</v>
      </c>
      <c r="R185" s="39"/>
      <c r="S185" s="39"/>
      <c r="T185" s="39"/>
    </row>
    <row r="186" customFormat="false" ht="11.25" hidden="false" customHeight="false" outlineLevel="3" collapsed="false">
      <c r="A186" s="3"/>
      <c r="B186" s="98"/>
      <c r="C186" s="99" t="n">
        <v>95</v>
      </c>
      <c r="D186" s="100" t="s">
        <v>118</v>
      </c>
      <c r="E186" s="101" t="s">
        <v>303</v>
      </c>
      <c r="F186" s="102" t="s">
        <v>304</v>
      </c>
      <c r="G186" s="100" t="s">
        <v>154</v>
      </c>
      <c r="H186" s="103" t="n">
        <v>80</v>
      </c>
      <c r="I186" s="104"/>
      <c r="J186" s="105" t="n">
        <f aca="false">H186*I186</f>
        <v>0</v>
      </c>
      <c r="K186" s="103"/>
      <c r="L186" s="103" t="n">
        <f aca="false">H186*K186</f>
        <v>0</v>
      </c>
      <c r="M186" s="103"/>
      <c r="N186" s="103" t="n">
        <f aca="false">H186*M186</f>
        <v>0</v>
      </c>
      <c r="O186" s="105" t="n">
        <v>21</v>
      </c>
      <c r="P186" s="105" t="n">
        <f aca="false">J186*(O186/100)</f>
        <v>0</v>
      </c>
      <c r="Q186" s="105" t="n">
        <f aca="false">J186+P186</f>
        <v>0</v>
      </c>
      <c r="R186" s="39"/>
      <c r="S186" s="39"/>
      <c r="T186" s="39"/>
    </row>
    <row r="187" customFormat="false" ht="11.25" hidden="false" customHeight="false" outlineLevel="3" collapsed="false">
      <c r="A187" s="3"/>
      <c r="B187" s="98"/>
      <c r="C187" s="99" t="n">
        <v>96</v>
      </c>
      <c r="D187" s="100" t="s">
        <v>118</v>
      </c>
      <c r="E187" s="101" t="s">
        <v>305</v>
      </c>
      <c r="F187" s="102" t="s">
        <v>306</v>
      </c>
      <c r="G187" s="100" t="s">
        <v>154</v>
      </c>
      <c r="H187" s="103" t="n">
        <v>80</v>
      </c>
      <c r="I187" s="104"/>
      <c r="J187" s="105" t="n">
        <f aca="false">H187*I187</f>
        <v>0</v>
      </c>
      <c r="K187" s="103"/>
      <c r="L187" s="103" t="n">
        <f aca="false">H187*K187</f>
        <v>0</v>
      </c>
      <c r="M187" s="103"/>
      <c r="N187" s="103" t="n">
        <f aca="false">H187*M187</f>
        <v>0</v>
      </c>
      <c r="O187" s="105" t="n">
        <v>21</v>
      </c>
      <c r="P187" s="105" t="n">
        <f aca="false">J187*(O187/100)</f>
        <v>0</v>
      </c>
      <c r="Q187" s="105" t="n">
        <f aca="false">J187+P187</f>
        <v>0</v>
      </c>
      <c r="R187" s="39"/>
      <c r="S187" s="39"/>
      <c r="T187" s="39"/>
    </row>
    <row r="188" customFormat="false" ht="11.25" hidden="false" customHeight="false" outlineLevel="3" collapsed="false">
      <c r="A188" s="3"/>
      <c r="B188" s="98"/>
      <c r="C188" s="99" t="n">
        <v>97</v>
      </c>
      <c r="D188" s="100" t="s">
        <v>118</v>
      </c>
      <c r="E188" s="101" t="s">
        <v>307</v>
      </c>
      <c r="F188" s="102" t="s">
        <v>308</v>
      </c>
      <c r="G188" s="100" t="s">
        <v>182</v>
      </c>
      <c r="H188" s="103" t="n">
        <v>2</v>
      </c>
      <c r="I188" s="104"/>
      <c r="J188" s="105" t="n">
        <f aca="false">H188*I188</f>
        <v>0</v>
      </c>
      <c r="K188" s="103"/>
      <c r="L188" s="103" t="n">
        <f aca="false">H188*K188</f>
        <v>0</v>
      </c>
      <c r="M188" s="103"/>
      <c r="N188" s="103" t="n">
        <f aca="false">H188*M188</f>
        <v>0</v>
      </c>
      <c r="O188" s="105" t="n">
        <v>21</v>
      </c>
      <c r="P188" s="105" t="n">
        <f aca="false">J188*(O188/100)</f>
        <v>0</v>
      </c>
      <c r="Q188" s="105" t="n">
        <f aca="false">J188+P188</f>
        <v>0</v>
      </c>
      <c r="R188" s="39"/>
      <c r="S188" s="39"/>
      <c r="T188" s="39"/>
    </row>
    <row r="189" customFormat="false" ht="11.25" hidden="false" customHeight="false" outlineLevel="3" collapsed="false">
      <c r="A189" s="3"/>
      <c r="B189" s="98"/>
      <c r="C189" s="99" t="n">
        <v>98</v>
      </c>
      <c r="D189" s="100" t="s">
        <v>118</v>
      </c>
      <c r="E189" s="101" t="s">
        <v>309</v>
      </c>
      <c r="F189" s="102" t="s">
        <v>310</v>
      </c>
      <c r="G189" s="100" t="s">
        <v>232</v>
      </c>
      <c r="H189" s="103" t="n">
        <v>1</v>
      </c>
      <c r="I189" s="104"/>
      <c r="J189" s="105" t="n">
        <f aca="false">H189*I189</f>
        <v>0</v>
      </c>
      <c r="K189" s="103"/>
      <c r="L189" s="103" t="n">
        <f aca="false">H189*K189</f>
        <v>0</v>
      </c>
      <c r="M189" s="103"/>
      <c r="N189" s="103" t="n">
        <f aca="false">H189*M189</f>
        <v>0</v>
      </c>
      <c r="O189" s="105" t="n">
        <v>21</v>
      </c>
      <c r="P189" s="105" t="n">
        <f aca="false">J189*(O189/100)</f>
        <v>0</v>
      </c>
      <c r="Q189" s="105" t="n">
        <f aca="false">J189+P189</f>
        <v>0</v>
      </c>
      <c r="R189" s="39"/>
      <c r="S189" s="39"/>
      <c r="T189" s="39"/>
    </row>
    <row r="190" customFormat="false" ht="11.25" hidden="false" customHeight="false" outlineLevel="3" collapsed="false">
      <c r="A190" s="3"/>
      <c r="B190" s="98"/>
      <c r="C190" s="99" t="n">
        <v>99</v>
      </c>
      <c r="D190" s="100" t="s">
        <v>189</v>
      </c>
      <c r="E190" s="101" t="s">
        <v>311</v>
      </c>
      <c r="F190" s="102" t="s">
        <v>312</v>
      </c>
      <c r="G190" s="100" t="s">
        <v>237</v>
      </c>
      <c r="H190" s="103" t="n">
        <v>6</v>
      </c>
      <c r="I190" s="104"/>
      <c r="J190" s="105" t="n">
        <f aca="false">H190*I190</f>
        <v>0</v>
      </c>
      <c r="K190" s="103"/>
      <c r="L190" s="103" t="n">
        <f aca="false">H190*K190</f>
        <v>0</v>
      </c>
      <c r="M190" s="103"/>
      <c r="N190" s="103" t="n">
        <f aca="false">H190*M190</f>
        <v>0</v>
      </c>
      <c r="O190" s="105" t="n">
        <v>21</v>
      </c>
      <c r="P190" s="105" t="n">
        <f aca="false">J190*(O190/100)</f>
        <v>0</v>
      </c>
      <c r="Q190" s="105" t="n">
        <f aca="false">J190+P190</f>
        <v>0</v>
      </c>
      <c r="R190" s="39"/>
      <c r="S190" s="39"/>
      <c r="T190" s="39"/>
    </row>
    <row r="191" customFormat="false" ht="11.25" hidden="false" customHeight="false" outlineLevel="3" collapsed="false">
      <c r="A191" s="3"/>
      <c r="B191" s="98"/>
      <c r="C191" s="99" t="n">
        <v>100</v>
      </c>
      <c r="D191" s="100" t="s">
        <v>189</v>
      </c>
      <c r="E191" s="101" t="s">
        <v>313</v>
      </c>
      <c r="F191" s="102" t="s">
        <v>314</v>
      </c>
      <c r="G191" s="100" t="s">
        <v>237</v>
      </c>
      <c r="H191" s="103" t="n">
        <v>8</v>
      </c>
      <c r="I191" s="104"/>
      <c r="J191" s="105" t="n">
        <f aca="false">H191*I191</f>
        <v>0</v>
      </c>
      <c r="K191" s="103"/>
      <c r="L191" s="103" t="n">
        <f aca="false">H191*K191</f>
        <v>0</v>
      </c>
      <c r="M191" s="103"/>
      <c r="N191" s="103" t="n">
        <f aca="false">H191*M191</f>
        <v>0</v>
      </c>
      <c r="O191" s="105" t="n">
        <v>21</v>
      </c>
      <c r="P191" s="105" t="n">
        <f aca="false">J191*(O191/100)</f>
        <v>0</v>
      </c>
      <c r="Q191" s="105" t="n">
        <f aca="false">J191+P191</f>
        <v>0</v>
      </c>
      <c r="R191" s="39"/>
      <c r="S191" s="39"/>
      <c r="T191" s="39"/>
    </row>
    <row r="192" customFormat="false" ht="11.25" hidden="false" customHeight="false" outlineLevel="3" collapsed="false">
      <c r="A192" s="3"/>
      <c r="B192" s="98"/>
      <c r="C192" s="99" t="n">
        <v>101</v>
      </c>
      <c r="D192" s="100" t="s">
        <v>189</v>
      </c>
      <c r="E192" s="101" t="s">
        <v>315</v>
      </c>
      <c r="F192" s="102" t="s">
        <v>316</v>
      </c>
      <c r="G192" s="100" t="s">
        <v>182</v>
      </c>
      <c r="H192" s="103" t="n">
        <v>1</v>
      </c>
      <c r="I192" s="104"/>
      <c r="J192" s="105" t="n">
        <f aca="false">H192*I192</f>
        <v>0</v>
      </c>
      <c r="K192" s="103"/>
      <c r="L192" s="103" t="n">
        <f aca="false">H192*K192</f>
        <v>0</v>
      </c>
      <c r="M192" s="103"/>
      <c r="N192" s="103" t="n">
        <f aca="false">H192*M192</f>
        <v>0</v>
      </c>
      <c r="O192" s="105" t="n">
        <v>21</v>
      </c>
      <c r="P192" s="105" t="n">
        <f aca="false">J192*(O192/100)</f>
        <v>0</v>
      </c>
      <c r="Q192" s="105" t="n">
        <f aca="false">J192+P192</f>
        <v>0</v>
      </c>
      <c r="R192" s="39"/>
      <c r="S192" s="39"/>
      <c r="T192" s="39"/>
    </row>
    <row r="193" customFormat="false" ht="11.25" hidden="false" customHeight="false" outlineLevel="3" collapsed="false">
      <c r="A193" s="3"/>
      <c r="B193" s="98"/>
      <c r="C193" s="99" t="n">
        <v>102</v>
      </c>
      <c r="D193" s="100" t="s">
        <v>189</v>
      </c>
      <c r="E193" s="101" t="s">
        <v>317</v>
      </c>
      <c r="F193" s="102" t="s">
        <v>318</v>
      </c>
      <c r="G193" s="100" t="s">
        <v>237</v>
      </c>
      <c r="H193" s="103" t="n">
        <v>5</v>
      </c>
      <c r="I193" s="104"/>
      <c r="J193" s="105" t="n">
        <f aca="false">H193*I193</f>
        <v>0</v>
      </c>
      <c r="K193" s="103"/>
      <c r="L193" s="103" t="n">
        <f aca="false">H193*K193</f>
        <v>0</v>
      </c>
      <c r="M193" s="103"/>
      <c r="N193" s="103" t="n">
        <f aca="false">H193*M193</f>
        <v>0</v>
      </c>
      <c r="O193" s="105" t="n">
        <v>21</v>
      </c>
      <c r="P193" s="105" t="n">
        <f aca="false">J193*(O193/100)</f>
        <v>0</v>
      </c>
      <c r="Q193" s="105" t="n">
        <f aca="false">J193+P193</f>
        <v>0</v>
      </c>
      <c r="R193" s="39"/>
      <c r="S193" s="39"/>
      <c r="T193" s="39"/>
    </row>
    <row r="194" customFormat="false" ht="11.25" hidden="false" customHeight="false" outlineLevel="3" collapsed="false">
      <c r="A194" s="3"/>
      <c r="B194" s="98"/>
      <c r="C194" s="99" t="n">
        <v>103</v>
      </c>
      <c r="D194" s="100" t="s">
        <v>189</v>
      </c>
      <c r="E194" s="101" t="s">
        <v>319</v>
      </c>
      <c r="F194" s="102" t="s">
        <v>320</v>
      </c>
      <c r="G194" s="100" t="s">
        <v>237</v>
      </c>
      <c r="H194" s="103" t="n">
        <v>16</v>
      </c>
      <c r="I194" s="104"/>
      <c r="J194" s="105" t="n">
        <f aca="false">H194*I194</f>
        <v>0</v>
      </c>
      <c r="K194" s="103"/>
      <c r="L194" s="103" t="n">
        <f aca="false">H194*K194</f>
        <v>0</v>
      </c>
      <c r="M194" s="103"/>
      <c r="N194" s="103" t="n">
        <f aca="false">H194*M194</f>
        <v>0</v>
      </c>
      <c r="O194" s="105" t="n">
        <v>21</v>
      </c>
      <c r="P194" s="105" t="n">
        <f aca="false">J194*(O194/100)</f>
        <v>0</v>
      </c>
      <c r="Q194" s="105" t="n">
        <f aca="false">J194+P194</f>
        <v>0</v>
      </c>
      <c r="R194" s="39"/>
      <c r="S194" s="39"/>
      <c r="T194" s="39"/>
    </row>
    <row r="195" customFormat="false" ht="11.25" hidden="false" customHeight="false" outlineLevel="3" collapsed="false">
      <c r="A195" s="3"/>
      <c r="B195" s="98"/>
      <c r="C195" s="99" t="n">
        <v>104</v>
      </c>
      <c r="D195" s="100" t="s">
        <v>189</v>
      </c>
      <c r="E195" s="101" t="s">
        <v>321</v>
      </c>
      <c r="F195" s="102" t="s">
        <v>322</v>
      </c>
      <c r="G195" s="100" t="s">
        <v>232</v>
      </c>
      <c r="H195" s="103" t="n">
        <v>1</v>
      </c>
      <c r="I195" s="104"/>
      <c r="J195" s="105" t="n">
        <f aca="false">H195*I195</f>
        <v>0</v>
      </c>
      <c r="K195" s="103"/>
      <c r="L195" s="103" t="n">
        <f aca="false">H195*K195</f>
        <v>0</v>
      </c>
      <c r="M195" s="103"/>
      <c r="N195" s="103" t="n">
        <f aca="false">H195*M195</f>
        <v>0</v>
      </c>
      <c r="O195" s="105" t="n">
        <v>21</v>
      </c>
      <c r="P195" s="105" t="n">
        <f aca="false">J195*(O195/100)</f>
        <v>0</v>
      </c>
      <c r="Q195" s="105" t="n">
        <f aca="false">J195+P195</f>
        <v>0</v>
      </c>
      <c r="R195" s="39"/>
      <c r="S195" s="39"/>
      <c r="T195" s="39"/>
    </row>
    <row r="196" customFormat="false" ht="11.25" hidden="false" customHeight="false" outlineLevel="3" collapsed="false">
      <c r="A196" s="3"/>
      <c r="B196" s="98"/>
      <c r="C196" s="99" t="n">
        <v>105</v>
      </c>
      <c r="D196" s="100" t="s">
        <v>118</v>
      </c>
      <c r="E196" s="101" t="s">
        <v>323</v>
      </c>
      <c r="F196" s="102" t="s">
        <v>324</v>
      </c>
      <c r="G196" s="100" t="s">
        <v>154</v>
      </c>
      <c r="H196" s="103" t="n">
        <v>35</v>
      </c>
      <c r="I196" s="104"/>
      <c r="J196" s="105" t="n">
        <f aca="false">H196*I196</f>
        <v>0</v>
      </c>
      <c r="K196" s="103"/>
      <c r="L196" s="103" t="n">
        <f aca="false">H196*K196</f>
        <v>0</v>
      </c>
      <c r="M196" s="103"/>
      <c r="N196" s="103" t="n">
        <f aca="false">H196*M196</f>
        <v>0</v>
      </c>
      <c r="O196" s="105" t="n">
        <v>21</v>
      </c>
      <c r="P196" s="105" t="n">
        <f aca="false">J196*(O196/100)</f>
        <v>0</v>
      </c>
      <c r="Q196" s="105" t="n">
        <f aca="false">J196+P196</f>
        <v>0</v>
      </c>
      <c r="R196" s="39"/>
      <c r="S196" s="39"/>
      <c r="T196" s="39"/>
    </row>
    <row r="197" customFormat="false" ht="11.25" hidden="false" customHeight="false" outlineLevel="3" collapsed="false">
      <c r="A197" s="3"/>
      <c r="B197" s="98"/>
      <c r="C197" s="99" t="n">
        <v>106</v>
      </c>
      <c r="D197" s="100" t="s">
        <v>118</v>
      </c>
      <c r="E197" s="101" t="s">
        <v>325</v>
      </c>
      <c r="F197" s="102" t="s">
        <v>326</v>
      </c>
      <c r="G197" s="100" t="s">
        <v>154</v>
      </c>
      <c r="H197" s="103" t="n">
        <v>90</v>
      </c>
      <c r="I197" s="104"/>
      <c r="J197" s="105" t="n">
        <f aca="false">H197*I197</f>
        <v>0</v>
      </c>
      <c r="K197" s="103"/>
      <c r="L197" s="103" t="n">
        <f aca="false">H197*K197</f>
        <v>0</v>
      </c>
      <c r="M197" s="103"/>
      <c r="N197" s="103" t="n">
        <f aca="false">H197*M197</f>
        <v>0</v>
      </c>
      <c r="O197" s="105" t="n">
        <v>21</v>
      </c>
      <c r="P197" s="105" t="n">
        <f aca="false">J197*(O197/100)</f>
        <v>0</v>
      </c>
      <c r="Q197" s="105" t="n">
        <f aca="false">J197+P197</f>
        <v>0</v>
      </c>
      <c r="R197" s="39"/>
      <c r="S197" s="39"/>
      <c r="T197" s="39"/>
    </row>
    <row r="198" customFormat="false" ht="11.25" hidden="false" customHeight="false" outlineLevel="3" collapsed="false">
      <c r="A198" s="3"/>
      <c r="B198" s="98"/>
      <c r="C198" s="99" t="n">
        <v>107</v>
      </c>
      <c r="D198" s="100" t="s">
        <v>189</v>
      </c>
      <c r="E198" s="101" t="s">
        <v>327</v>
      </c>
      <c r="F198" s="102" t="s">
        <v>328</v>
      </c>
      <c r="G198" s="100" t="s">
        <v>237</v>
      </c>
      <c r="H198" s="103" t="n">
        <v>80</v>
      </c>
      <c r="I198" s="104"/>
      <c r="J198" s="105" t="n">
        <f aca="false">H198*I198</f>
        <v>0</v>
      </c>
      <c r="K198" s="103"/>
      <c r="L198" s="103" t="n">
        <f aca="false">H198*K198</f>
        <v>0</v>
      </c>
      <c r="M198" s="103"/>
      <c r="N198" s="103" t="n">
        <f aca="false">H198*M198</f>
        <v>0</v>
      </c>
      <c r="O198" s="105" t="n">
        <v>21</v>
      </c>
      <c r="P198" s="105" t="n">
        <f aca="false">J198*(O198/100)</f>
        <v>0</v>
      </c>
      <c r="Q198" s="105" t="n">
        <f aca="false">J198+P198</f>
        <v>0</v>
      </c>
      <c r="R198" s="39"/>
      <c r="S198" s="39"/>
      <c r="T198" s="39"/>
    </row>
    <row r="199" customFormat="false" ht="11.25" hidden="false" customHeight="false" outlineLevel="3" collapsed="false">
      <c r="A199" s="3"/>
      <c r="B199" s="98"/>
      <c r="C199" s="99" t="n">
        <v>108</v>
      </c>
      <c r="D199" s="100" t="s">
        <v>189</v>
      </c>
      <c r="E199" s="101" t="s">
        <v>329</v>
      </c>
      <c r="F199" s="102" t="s">
        <v>330</v>
      </c>
      <c r="G199" s="100" t="s">
        <v>182</v>
      </c>
      <c r="H199" s="103" t="n">
        <v>1</v>
      </c>
      <c r="I199" s="104"/>
      <c r="J199" s="105" t="n">
        <f aca="false">H199*I199</f>
        <v>0</v>
      </c>
      <c r="K199" s="103"/>
      <c r="L199" s="103" t="n">
        <f aca="false">H199*K199</f>
        <v>0</v>
      </c>
      <c r="M199" s="103"/>
      <c r="N199" s="103" t="n">
        <f aca="false">H199*M199</f>
        <v>0</v>
      </c>
      <c r="O199" s="105" t="n">
        <v>21</v>
      </c>
      <c r="P199" s="105" t="n">
        <f aca="false">J199*(O199/100)</f>
        <v>0</v>
      </c>
      <c r="Q199" s="105" t="n">
        <f aca="false">J199+P199</f>
        <v>0</v>
      </c>
      <c r="R199" s="39"/>
      <c r="S199" s="39"/>
      <c r="T199" s="39"/>
    </row>
    <row r="200" customFormat="false" ht="11.25" hidden="false" customHeight="false" outlineLevel="3" collapsed="false">
      <c r="A200" s="3"/>
      <c r="B200" s="98"/>
      <c r="C200" s="99" t="n">
        <v>109</v>
      </c>
      <c r="D200" s="100" t="s">
        <v>189</v>
      </c>
      <c r="E200" s="101" t="s">
        <v>331</v>
      </c>
      <c r="F200" s="102" t="s">
        <v>332</v>
      </c>
      <c r="G200" s="100" t="s">
        <v>182</v>
      </c>
      <c r="H200" s="103" t="n">
        <v>1</v>
      </c>
      <c r="I200" s="104"/>
      <c r="J200" s="105" t="n">
        <f aca="false">H200*I200</f>
        <v>0</v>
      </c>
      <c r="K200" s="103"/>
      <c r="L200" s="103" t="n">
        <f aca="false">H200*K200</f>
        <v>0</v>
      </c>
      <c r="M200" s="103"/>
      <c r="N200" s="103" t="n">
        <f aca="false">H200*M200</f>
        <v>0</v>
      </c>
      <c r="O200" s="105" t="n">
        <v>21</v>
      </c>
      <c r="P200" s="105" t="n">
        <f aca="false">J200*(O200/100)</f>
        <v>0</v>
      </c>
      <c r="Q200" s="105" t="n">
        <f aca="false">J200+P200</f>
        <v>0</v>
      </c>
      <c r="R200" s="39"/>
      <c r="S200" s="39"/>
      <c r="T200" s="39"/>
    </row>
    <row r="201" customFormat="false" ht="11.25" hidden="false" customHeight="false" outlineLevel="3" collapsed="false">
      <c r="A201" s="3"/>
      <c r="B201" s="98"/>
      <c r="C201" s="99" t="n">
        <v>110</v>
      </c>
      <c r="D201" s="100" t="s">
        <v>189</v>
      </c>
      <c r="E201" s="101" t="s">
        <v>333</v>
      </c>
      <c r="F201" s="102" t="s">
        <v>334</v>
      </c>
      <c r="G201" s="100" t="s">
        <v>182</v>
      </c>
      <c r="H201" s="103" t="n">
        <v>1</v>
      </c>
      <c r="I201" s="104"/>
      <c r="J201" s="105" t="n">
        <f aca="false">H201*I201</f>
        <v>0</v>
      </c>
      <c r="K201" s="103"/>
      <c r="L201" s="103" t="n">
        <f aca="false">H201*K201</f>
        <v>0</v>
      </c>
      <c r="M201" s="103"/>
      <c r="N201" s="103" t="n">
        <f aca="false">H201*M201</f>
        <v>0</v>
      </c>
      <c r="O201" s="105" t="n">
        <v>21</v>
      </c>
      <c r="P201" s="105" t="n">
        <f aca="false">J201*(O201/100)</f>
        <v>0</v>
      </c>
      <c r="Q201" s="105" t="n">
        <f aca="false">J201+P201</f>
        <v>0</v>
      </c>
      <c r="R201" s="39"/>
      <c r="S201" s="39"/>
      <c r="T201" s="39"/>
    </row>
    <row r="202" customFormat="false" ht="11.25" hidden="false" customHeight="false" outlineLevel="3" collapsed="false">
      <c r="A202" s="3"/>
      <c r="B202" s="98"/>
      <c r="C202" s="99" t="n">
        <v>111</v>
      </c>
      <c r="D202" s="100" t="s">
        <v>71</v>
      </c>
      <c r="E202" s="101" t="s">
        <v>335</v>
      </c>
      <c r="F202" s="102" t="s">
        <v>336</v>
      </c>
      <c r="G202" s="100" t="s">
        <v>242</v>
      </c>
      <c r="H202" s="103" t="n">
        <v>0.7</v>
      </c>
      <c r="I202" s="104"/>
      <c r="J202" s="105" t="n">
        <f aca="false">H202*I202</f>
        <v>0</v>
      </c>
      <c r="K202" s="103"/>
      <c r="L202" s="103" t="n">
        <f aca="false">H202*K202</f>
        <v>0</v>
      </c>
      <c r="M202" s="103"/>
      <c r="N202" s="103" t="n">
        <f aca="false">H202*M202</f>
        <v>0</v>
      </c>
      <c r="O202" s="105" t="n">
        <v>21</v>
      </c>
      <c r="P202" s="105" t="n">
        <f aca="false">J202*(O202/100)</f>
        <v>0</v>
      </c>
      <c r="Q202" s="105" t="n">
        <f aca="false">J202+P202</f>
        <v>0</v>
      </c>
      <c r="R202" s="39"/>
      <c r="S202" s="39"/>
      <c r="T202" s="39"/>
    </row>
    <row r="203" customFormat="false" ht="8.25" hidden="false" customHeight="false" outlineLevel="3" collapsed="false">
      <c r="B203" s="10"/>
      <c r="C203" s="10"/>
      <c r="D203" s="10"/>
      <c r="E203" s="10"/>
      <c r="F203" s="10"/>
      <c r="G203" s="10"/>
      <c r="H203" s="10"/>
      <c r="I203" s="39"/>
      <c r="J203" s="39"/>
      <c r="K203" s="10"/>
      <c r="L203" s="10"/>
      <c r="M203" s="10"/>
      <c r="N203" s="10"/>
      <c r="O203" s="10"/>
      <c r="P203" s="39"/>
      <c r="Q203" s="39"/>
    </row>
    <row r="204" customFormat="false" ht="11.25" hidden="false" customHeight="false" outlineLevel="2" collapsed="false">
      <c r="A204" s="52" t="s">
        <v>52</v>
      </c>
      <c r="B204" s="91" t="n">
        <v>3</v>
      </c>
      <c r="C204" s="92"/>
      <c r="D204" s="93" t="s">
        <v>70</v>
      </c>
      <c r="E204" s="93"/>
      <c r="F204" s="94" t="s">
        <v>53</v>
      </c>
      <c r="G204" s="93"/>
      <c r="H204" s="95"/>
      <c r="I204" s="96"/>
      <c r="J204" s="54" t="n">
        <f aca="false">SUBTOTAL(9,J205:J206)</f>
        <v>0</v>
      </c>
      <c r="K204" s="95"/>
      <c r="L204" s="55" t="n">
        <f aca="false">SUBTOTAL(9,L205:L206)</f>
        <v>0</v>
      </c>
      <c r="M204" s="95"/>
      <c r="N204" s="55" t="n">
        <f aca="false">SUBTOTAL(9,N205:N206)</f>
        <v>0</v>
      </c>
      <c r="O204" s="97"/>
      <c r="P204" s="54" t="n">
        <f aca="false">SUBTOTAL(9,P205:P206)</f>
        <v>0</v>
      </c>
      <c r="Q204" s="54" t="n">
        <f aca="false">SUBTOTAL(9,Q205:Q206)</f>
        <v>0</v>
      </c>
      <c r="R204" s="10"/>
      <c r="S204" s="39"/>
      <c r="T204" s="39"/>
    </row>
    <row r="205" customFormat="false" ht="11.25" hidden="false" customHeight="false" outlineLevel="3" collapsed="false">
      <c r="A205" s="3"/>
      <c r="B205" s="98"/>
      <c r="C205" s="99" t="n">
        <v>112</v>
      </c>
      <c r="D205" s="100" t="s">
        <v>337</v>
      </c>
      <c r="E205" s="101" t="s">
        <v>338</v>
      </c>
      <c r="F205" s="102" t="s">
        <v>339</v>
      </c>
      <c r="G205" s="100" t="s">
        <v>182</v>
      </c>
      <c r="H205" s="103" t="n">
        <v>1</v>
      </c>
      <c r="I205" s="104"/>
      <c r="J205" s="105" t="n">
        <f aca="false">H205*I205</f>
        <v>0</v>
      </c>
      <c r="K205" s="103"/>
      <c r="L205" s="103" t="n">
        <f aca="false">H205*K205</f>
        <v>0</v>
      </c>
      <c r="M205" s="103"/>
      <c r="N205" s="103" t="n">
        <f aca="false">H205*M205</f>
        <v>0</v>
      </c>
      <c r="O205" s="105" t="n">
        <v>21</v>
      </c>
      <c r="P205" s="105" t="n">
        <f aca="false">J205*(O205/100)</f>
        <v>0</v>
      </c>
      <c r="Q205" s="105" t="n">
        <f aca="false">J205+P205</f>
        <v>0</v>
      </c>
      <c r="R205" s="39"/>
      <c r="S205" s="39"/>
      <c r="T205" s="39"/>
    </row>
    <row r="206" customFormat="false" ht="8.25" hidden="false" customHeight="false" outlineLevel="3" collapsed="false">
      <c r="B206" s="10"/>
      <c r="C206" s="10"/>
      <c r="D206" s="10"/>
      <c r="E206" s="10"/>
      <c r="F206" s="10"/>
      <c r="G206" s="10"/>
      <c r="H206" s="10"/>
      <c r="I206" s="39"/>
      <c r="J206" s="39"/>
      <c r="K206" s="10"/>
      <c r="L206" s="10"/>
      <c r="M206" s="10"/>
      <c r="N206" s="10"/>
      <c r="O206" s="10"/>
      <c r="P206" s="39"/>
      <c r="Q206" s="39"/>
    </row>
    <row r="207" customFormat="false" ht="11.25" hidden="false" customHeight="false" outlineLevel="2" collapsed="false">
      <c r="A207" s="52" t="s">
        <v>54</v>
      </c>
      <c r="B207" s="91" t="n">
        <v>3</v>
      </c>
      <c r="C207" s="92"/>
      <c r="D207" s="93" t="s">
        <v>70</v>
      </c>
      <c r="E207" s="93"/>
      <c r="F207" s="94" t="s">
        <v>55</v>
      </c>
      <c r="G207" s="93"/>
      <c r="H207" s="95"/>
      <c r="I207" s="96"/>
      <c r="J207" s="54" t="n">
        <f aca="false">SUBTOTAL(9,J208:J210)</f>
        <v>0</v>
      </c>
      <c r="K207" s="95"/>
      <c r="L207" s="55" t="n">
        <f aca="false">SUBTOTAL(9,L208:L210)</f>
        <v>0</v>
      </c>
      <c r="M207" s="95"/>
      <c r="N207" s="55" t="n">
        <f aca="false">SUBTOTAL(9,N208:N210)</f>
        <v>0</v>
      </c>
      <c r="O207" s="97"/>
      <c r="P207" s="54" t="n">
        <f aca="false">SUBTOTAL(9,P208:P210)</f>
        <v>0</v>
      </c>
      <c r="Q207" s="54" t="n">
        <f aca="false">SUBTOTAL(9,Q208:Q210)</f>
        <v>0</v>
      </c>
      <c r="R207" s="10"/>
      <c r="S207" s="39"/>
      <c r="T207" s="39"/>
    </row>
    <row r="208" customFormat="false" ht="11.25" hidden="false" customHeight="false" outlineLevel="3" collapsed="false">
      <c r="A208" s="3"/>
      <c r="B208" s="98"/>
      <c r="C208" s="99" t="n">
        <v>113</v>
      </c>
      <c r="D208" s="100" t="s">
        <v>337</v>
      </c>
      <c r="E208" s="101" t="s">
        <v>340</v>
      </c>
      <c r="F208" s="102" t="s">
        <v>341</v>
      </c>
      <c r="G208" s="100" t="s">
        <v>242</v>
      </c>
      <c r="H208" s="103" t="n">
        <v>0.5</v>
      </c>
      <c r="I208" s="104"/>
      <c r="J208" s="105" t="n">
        <f aca="false">H208*I208</f>
        <v>0</v>
      </c>
      <c r="K208" s="103"/>
      <c r="L208" s="103" t="n">
        <f aca="false">H208*K208</f>
        <v>0</v>
      </c>
      <c r="M208" s="103"/>
      <c r="N208" s="103" t="n">
        <f aca="false">H208*M208</f>
        <v>0</v>
      </c>
      <c r="O208" s="105" t="n">
        <v>21</v>
      </c>
      <c r="P208" s="105" t="n">
        <f aca="false">J208*(O208/100)</f>
        <v>0</v>
      </c>
      <c r="Q208" s="105" t="n">
        <f aca="false">J208+P208</f>
        <v>0</v>
      </c>
      <c r="R208" s="39"/>
      <c r="S208" s="39"/>
      <c r="T208" s="39"/>
    </row>
    <row r="209" customFormat="false" ht="11.25" hidden="false" customHeight="false" outlineLevel="3" collapsed="false">
      <c r="A209" s="3"/>
      <c r="B209" s="98"/>
      <c r="C209" s="99" t="n">
        <v>114</v>
      </c>
      <c r="D209" s="100" t="s">
        <v>337</v>
      </c>
      <c r="E209" s="101" t="s">
        <v>342</v>
      </c>
      <c r="F209" s="102" t="s">
        <v>343</v>
      </c>
      <c r="G209" s="100" t="s">
        <v>242</v>
      </c>
      <c r="H209" s="103" t="n">
        <v>1</v>
      </c>
      <c r="I209" s="104"/>
      <c r="J209" s="105" t="n">
        <f aca="false">H209*I209</f>
        <v>0</v>
      </c>
      <c r="K209" s="103"/>
      <c r="L209" s="103" t="n">
        <f aca="false">H209*K209</f>
        <v>0</v>
      </c>
      <c r="M209" s="103"/>
      <c r="N209" s="103" t="n">
        <f aca="false">H209*M209</f>
        <v>0</v>
      </c>
      <c r="O209" s="105" t="n">
        <v>21</v>
      </c>
      <c r="P209" s="105" t="n">
        <f aca="false">J209*(O209/100)</f>
        <v>0</v>
      </c>
      <c r="Q209" s="105" t="n">
        <f aca="false">J209+P209</f>
        <v>0</v>
      </c>
      <c r="R209" s="39"/>
      <c r="S209" s="39"/>
      <c r="T209" s="39"/>
    </row>
    <row r="210" customFormat="false" ht="8.25" hidden="false" customHeight="false" outlineLevel="3" collapsed="false">
      <c r="B210" s="10"/>
      <c r="C210" s="10"/>
      <c r="D210" s="10"/>
      <c r="E210" s="10"/>
      <c r="F210" s="10"/>
      <c r="G210" s="10"/>
      <c r="H210" s="10"/>
      <c r="I210" s="39"/>
      <c r="J210" s="39"/>
      <c r="K210" s="10"/>
      <c r="L210" s="10"/>
      <c r="M210" s="10"/>
      <c r="N210" s="10"/>
      <c r="O210" s="10"/>
      <c r="P210" s="39"/>
      <c r="Q210" s="39"/>
    </row>
    <row r="211" customFormat="false" ht="8.25" hidden="false" customHeight="false" outlineLevel="1" collapsed="false"/>
  </sheetData>
  <printOptions headings="false" gridLines="false" gridLinesSet="true" horizontalCentered="false" verticalCentered="false"/>
  <pageMargins left="0.708333333333333" right="0.708333333333333" top="0.648611111111111" bottom="0.7875" header="0.315277777777778" footer="0.315277777777778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>&amp;L&amp;8Vytvořeno systémem euroCALC4&amp;C&amp;P/&amp;N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s VV</Template>
  <TotalTime>3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2025-06-20T08:30:36Z</dcterms:created>
  <dc:creator>ADMIN</dc:creator>
  <dc:description/>
  <dc:language>cs-CZ</dc:language>
  <cp:lastModifiedBy/>
  <dcterms:modified xsi:type="dcterms:W3CDTF">2025-08-06T11:49:47Z</dcterms:modified>
  <cp:revision>1</cp:revision>
  <dc:subject>Plavecký areál Zábřeh - tepelné čerpadlo - ÚS</dc:subject>
  <dc:title>export euroCALC 4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