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ucbb-my.sharepoint.com/personal/monika_debnarova_zdielanesluzby_sk/Documents/Dokumenty/home/DNS/DNS Asfalty - nové/Výzva č. 2 - KA, VK, LC/"/>
    </mc:Choice>
  </mc:AlternateContent>
  <xr:revisionPtr revIDLastSave="1" documentId="13_ncr:1_{1217A8C9-625F-4DC0-A254-75B49A4372D6}" xr6:coauthVersionLast="47" xr6:coauthVersionMax="47" xr10:uidLastSave="{E3CD7263-4A32-4D7E-B600-A0775BD9DB75}"/>
  <bookViews>
    <workbookView xWindow="-105" yWindow="0" windowWidth="14610" windowHeight="15585" tabRatio="942" xr2:uid="{88A9076E-8EC8-457B-874B-D4AAC86E237E}"/>
  </bookViews>
  <sheets>
    <sheet name="opravy z RI 2025" sheetId="1" r:id="rId1"/>
    <sheet name="2551-KA" sheetId="4" r:id="rId2"/>
    <sheet name="2566-VK" sheetId="3" r:id="rId3"/>
    <sheet name="2604-VK" sheetId="2" r:id="rId4"/>
    <sheet name="585-LC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2" l="1"/>
  <c r="H35" i="6"/>
  <c r="H34" i="6"/>
  <c r="H33" i="6" l="1"/>
  <c r="G32" i="6"/>
  <c r="H32" i="6" s="1"/>
  <c r="H31" i="6"/>
  <c r="H30" i="6"/>
  <c r="H29" i="6"/>
  <c r="H28" i="6"/>
  <c r="H23" i="6"/>
  <c r="B18" i="6"/>
  <c r="G27" i="6" s="1"/>
  <c r="H27" i="6" s="1"/>
  <c r="H33" i="3"/>
  <c r="G32" i="3"/>
  <c r="H32" i="3" s="1"/>
  <c r="H31" i="3"/>
  <c r="H30" i="3"/>
  <c r="H29" i="3"/>
  <c r="H28" i="3"/>
  <c r="H25" i="3"/>
  <c r="H23" i="3"/>
  <c r="B18" i="3"/>
  <c r="G27" i="3" s="1"/>
  <c r="H27" i="3" s="1"/>
  <c r="H33" i="2"/>
  <c r="G32" i="2"/>
  <c r="H32" i="2" s="1"/>
  <c r="H31" i="2"/>
  <c r="H30" i="2"/>
  <c r="H29" i="2"/>
  <c r="G27" i="2"/>
  <c r="H27" i="2" s="1"/>
  <c r="G26" i="2"/>
  <c r="H26" i="2" s="1"/>
  <c r="G25" i="2"/>
  <c r="H25" i="2" s="1"/>
  <c r="G24" i="2"/>
  <c r="H24" i="2" s="1"/>
  <c r="H23" i="2"/>
  <c r="K18" i="2"/>
  <c r="J18" i="2"/>
  <c r="I18" i="2"/>
  <c r="H26" i="3" l="1"/>
  <c r="G24" i="3"/>
  <c r="H24" i="3" s="1"/>
  <c r="G25" i="6"/>
  <c r="H25" i="6" s="1"/>
  <c r="G24" i="6"/>
  <c r="H24" i="6" s="1"/>
  <c r="H36" i="6" s="1"/>
  <c r="G8" i="1" s="1"/>
  <c r="G26" i="6"/>
  <c r="H26" i="6" s="1"/>
  <c r="H36" i="2"/>
  <c r="G7" i="1" s="1"/>
  <c r="H7" i="1" s="1"/>
  <c r="H8" i="1" l="1"/>
  <c r="H36" i="3"/>
  <c r="K38" i="6"/>
  <c r="J38" i="6"/>
  <c r="K38" i="2"/>
  <c r="J38" i="2"/>
  <c r="K38" i="3" l="1"/>
  <c r="G6" i="1"/>
  <c r="J38" i="3"/>
  <c r="H33" i="4"/>
  <c r="H31" i="4"/>
  <c r="H30" i="4"/>
  <c r="G29" i="4"/>
  <c r="H29" i="4" s="1"/>
  <c r="H28" i="4"/>
  <c r="G25" i="4"/>
  <c r="H25" i="4" s="1"/>
  <c r="G23" i="4"/>
  <c r="H23" i="4" s="1"/>
  <c r="B18" i="4"/>
  <c r="G27" i="4" s="1"/>
  <c r="B16" i="4"/>
  <c r="G32" i="4" s="1"/>
  <c r="H32" i="4" s="1"/>
  <c r="H6" i="1" l="1"/>
  <c r="G26" i="4"/>
  <c r="H26" i="4" s="1"/>
  <c r="H27" i="4"/>
  <c r="G24" i="4"/>
  <c r="H24" i="4" s="1"/>
  <c r="H36" i="4" s="1"/>
  <c r="G5" i="1" s="1"/>
  <c r="H5" i="1" s="1"/>
  <c r="G9" i="1" l="1"/>
  <c r="H9" i="1"/>
  <c r="K38" i="4"/>
  <c r="J38" i="4"/>
</calcChain>
</file>

<file path=xl/sharedStrings.xml><?xml version="1.0" encoding="utf-8"?>
<sst xmlns="http://schemas.openxmlformats.org/spreadsheetml/2006/main" count="291" uniqueCount="84">
  <si>
    <t>ASFALTY</t>
  </si>
  <si>
    <t>KA</t>
  </si>
  <si>
    <t>III/2551  -  križ. Súdovce- križ. Lišov</t>
  </si>
  <si>
    <t>VK</t>
  </si>
  <si>
    <t>III/2566 Hrušov</t>
  </si>
  <si>
    <t>III/2604 - VK-Dolné Strháre-Horné Strháre</t>
  </si>
  <si>
    <t>LC</t>
  </si>
  <si>
    <t>Oprava ciest z RI 2025</t>
  </si>
  <si>
    <t>Príloha č.1</t>
  </si>
  <si>
    <t>Zákazka na uskutočnenie stavebných prác:</t>
  </si>
  <si>
    <t>Rekonštrukcie ciest II. a III. triedy v okresoch BBSK</t>
  </si>
  <si>
    <t>Výkaz výmer</t>
  </si>
  <si>
    <t>Uchádzač:</t>
  </si>
  <si>
    <t>Adresa sídla uchádzača:</t>
  </si>
  <si>
    <t>Názov stavby</t>
  </si>
  <si>
    <t>III/2604  Dolné Strháre - Horné Strháre</t>
  </si>
  <si>
    <t>Číslo cesty/ Názov stavby</t>
  </si>
  <si>
    <t>od:</t>
  </si>
  <si>
    <t>do:</t>
  </si>
  <si>
    <t>staničenie v km:</t>
  </si>
  <si>
    <t>dĺžka úseku</t>
  </si>
  <si>
    <t>m</t>
  </si>
  <si>
    <t>šírka voz.m</t>
  </si>
  <si>
    <t>plocha úseku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</si>
  <si>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</si>
  <si>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korekcie</t>
  </si>
  <si>
    <t>položka</t>
  </si>
  <si>
    <t>m.j.</t>
  </si>
  <si>
    <t>špecif.</t>
  </si>
  <si>
    <t xml:space="preserve"> jednotk. cena  €</t>
  </si>
  <si>
    <t>výmera</t>
  </si>
  <si>
    <t>spolu bez DPH €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</si>
  <si>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</si>
  <si>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</si>
  <si>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</si>
  <si>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0"/>
        <rFont val="Arial"/>
        <family val="2"/>
        <charset val="238"/>
      </rPr>
      <t>2</t>
    </r>
  </si>
  <si>
    <t>frézovanie s naložením a odvozom do 10 km (začiatky a konce, MO, MK, obrubníková úprava)</t>
  </si>
  <si>
    <t xml:space="preserve">postrek spojovací </t>
  </si>
  <si>
    <r>
      <t>0,5 kg/m</t>
    </r>
    <r>
      <rPr>
        <vertAlign val="superscript"/>
        <sz val="10"/>
        <rFont val="Arial CE"/>
        <family val="2"/>
        <charset val="238"/>
      </rPr>
      <t>2</t>
    </r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</si>
  <si>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</si>
  <si>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</si>
  <si>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ACL 16-II   s dovozom rozprestrením a zhutnením</t>
  </si>
  <si>
    <t>priem. 50 mm</t>
  </si>
  <si>
    <t>postrek infiltračný</t>
  </si>
  <si>
    <t>1,0 kg/m2</t>
  </si>
  <si>
    <t>recyklácia za studena s kombinovaným spojivom (cement a asfaltová emulzia alebo cement a asfaltová pena)</t>
  </si>
  <si>
    <t>do 400 mm</t>
  </si>
  <si>
    <t>výškova úprava poklopov kanalizačných šácht, vpustí</t>
  </si>
  <si>
    <t>ks</t>
  </si>
  <si>
    <t>asfaltová zálievka pracovných spojov</t>
  </si>
  <si>
    <t>spevnenie krajníc kamenivom drveným hr. 100mm x 500mm po obidvoch stranách</t>
  </si>
  <si>
    <t>fr.0 - 32</t>
  </si>
  <si>
    <t>spolu</t>
  </si>
  <si>
    <t>Spolu s DPH</t>
  </si>
  <si>
    <t>CELKOM:</t>
  </si>
  <si>
    <t>€</t>
  </si>
  <si>
    <t>*pri pokládke všetky spoje opatriť asfaltovou zálievkou!</t>
  </si>
  <si>
    <t>*do ceny zahrnúť všetky VRN (dočasné DZ, zriadenie uzávierky, územné a prevádzkové vplyvy a pod.)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</si>
  <si>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</si>
  <si>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</si>
  <si>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</si>
  <si>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 xml:space="preserve">M 292 možné položiť 1x obrusnú vrstvu 5 cm naviac; </t>
  </si>
  <si>
    <r>
      <t>zast 437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</si>
  <si>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vjazdy 100</t>
  </si>
  <si>
    <t>II/585  Lučenec - Rároš intravilán Lučenec</t>
  </si>
  <si>
    <t>II/585 Lučenec - Rároš intravilán Lučenec</t>
  </si>
  <si>
    <t>šírka voz.m priemer</t>
  </si>
  <si>
    <t>križovatka s I/16</t>
  </si>
  <si>
    <t>III/2669</t>
  </si>
  <si>
    <t>70 mm</t>
  </si>
  <si>
    <t xml:space="preserve">do 10 cm </t>
  </si>
  <si>
    <t>II/585 Vajanského ulica LC</t>
  </si>
  <si>
    <t>DPH 23%</t>
  </si>
  <si>
    <t>Príloha č.</t>
  </si>
  <si>
    <t>aj nad dilatačkami MO</t>
  </si>
  <si>
    <t xml:space="preserve"> vyrovnávka</t>
  </si>
  <si>
    <t>aj nad dilatačkami  a pri rímsach MO</t>
  </si>
  <si>
    <t>Rekonštrukcie ciest II. a III. triedy v okresoch BBSK návrh 2025 - okres LC</t>
  </si>
  <si>
    <t>ACl 16-II s dovozom rozprestrením a zhutnením</t>
  </si>
  <si>
    <t>Bez DPH</t>
  </si>
  <si>
    <t>S DPH</t>
  </si>
  <si>
    <t>vodorovné dopravné značenie</t>
  </si>
  <si>
    <t>vodorovné dopravné značenie plochy</t>
  </si>
  <si>
    <t>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</si>
</sst>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_-* #,##0.00\ _€_-;\-* #,##0.00\ _€_-;_-* &quot;-&quot;??\ _€_-;_-@_-"/>
    <numFmt numFmtId="166" formatCode="0.000"/>
  </numFmts>
  <fonts count="4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name val="Arial CE"/>
      <family val="2"/>
      <charset val="238"/>
    </font>
    <font>
      <b/>
      <sz val="10"/>
      <color indexed="10"/>
      <name val="Arial CE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 CE"/>
      <family val="2"/>
      <charset val="238"/>
    </font>
    <font>
      <sz val="9"/>
      <name val="Arial"/>
      <family val="2"/>
      <charset val="238"/>
    </font>
    <font>
      <sz val="10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9">
    <xf numFmtId="0" fontId="0" fillId="0" borderId="0"/>
    <xf numFmtId="0" fontId="5" fillId="0" borderId="0"/>
    <xf numFmtId="0" fontId="32" fillId="0" borderId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3" fillId="0" borderId="0" applyNumberFormat="0" applyFill="0" applyBorder="0" applyProtection="0"/>
    <xf numFmtId="0" fontId="5" fillId="0" borderId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7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5" fillId="6" borderId="0" applyNumberFormat="0" applyBorder="0" applyAlignment="0" applyProtection="0"/>
    <xf numFmtId="0" fontId="36" fillId="18" borderId="62" applyNumberFormat="0" applyAlignment="0" applyProtection="0"/>
    <xf numFmtId="0" fontId="37" fillId="0" borderId="63" applyNumberFormat="0" applyFill="0" applyAlignment="0" applyProtection="0"/>
    <xf numFmtId="0" fontId="38" fillId="0" borderId="64" applyNumberFormat="0" applyFill="0" applyAlignment="0" applyProtection="0"/>
    <xf numFmtId="0" fontId="39" fillId="0" borderId="65" applyNumberFormat="0" applyFill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5" fillId="20" borderId="66" applyNumberFormat="0" applyFont="0" applyAlignment="0" applyProtection="0"/>
    <xf numFmtId="0" fontId="41" fillId="0" borderId="67" applyNumberFormat="0" applyFill="0" applyAlignment="0" applyProtection="0"/>
    <xf numFmtId="0" fontId="42" fillId="0" borderId="68" applyNumberFormat="0" applyFill="0" applyAlignment="0" applyProtection="0"/>
    <xf numFmtId="0" fontId="43" fillId="0" borderId="0" applyNumberFormat="0" applyFill="0" applyBorder="0" applyAlignment="0" applyProtection="0"/>
    <xf numFmtId="0" fontId="44" fillId="9" borderId="69" applyNumberFormat="0" applyAlignment="0" applyProtection="0"/>
    <xf numFmtId="0" fontId="45" fillId="21" borderId="69" applyNumberFormat="0" applyAlignment="0" applyProtection="0"/>
    <xf numFmtId="0" fontId="46" fillId="21" borderId="70" applyNumberFormat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25" borderId="0" applyNumberFormat="0" applyBorder="0" applyAlignment="0" applyProtection="0"/>
  </cellStyleXfs>
  <cellXfs count="204">
    <xf numFmtId="0" fontId="0" fillId="0" borderId="0" xfId="0"/>
    <xf numFmtId="0" fontId="0" fillId="0" borderId="1" xfId="0" applyBorder="1"/>
    <xf numFmtId="0" fontId="2" fillId="0" borderId="1" xfId="0" applyFont="1" applyBorder="1"/>
    <xf numFmtId="4" fontId="2" fillId="0" borderId="1" xfId="0" applyNumberFormat="1" applyFont="1" applyBorder="1"/>
    <xf numFmtId="0" fontId="3" fillId="0" borderId="0" xfId="0" applyFont="1"/>
    <xf numFmtId="0" fontId="6" fillId="0" borderId="0" xfId="1" applyFont="1"/>
    <xf numFmtId="0" fontId="5" fillId="0" borderId="0" xfId="1"/>
    <xf numFmtId="4" fontId="0" fillId="0" borderId="0" xfId="0" applyNumberFormat="1"/>
    <xf numFmtId="0" fontId="0" fillId="0" borderId="0" xfId="1" applyFont="1"/>
    <xf numFmtId="0" fontId="6" fillId="0" borderId="0" xfId="0" applyFont="1"/>
    <xf numFmtId="0" fontId="7" fillId="0" borderId="0" xfId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1" applyFont="1"/>
    <xf numFmtId="0" fontId="11" fillId="0" borderId="0" xfId="0" applyFont="1"/>
    <xf numFmtId="4" fontId="11" fillId="0" borderId="0" xfId="0" applyNumberFormat="1" applyFont="1"/>
    <xf numFmtId="0" fontId="6" fillId="0" borderId="2" xfId="0" applyFont="1" applyBorder="1"/>
    <xf numFmtId="0" fontId="6" fillId="0" borderId="3" xfId="0" applyFont="1" applyBorder="1"/>
    <xf numFmtId="0" fontId="0" fillId="0" borderId="3" xfId="0" applyBorder="1"/>
    <xf numFmtId="4" fontId="0" fillId="0" borderId="3" xfId="0" applyNumberFormat="1" applyBorder="1"/>
    <xf numFmtId="4" fontId="0" fillId="0" borderId="4" xfId="0" applyNumberFormat="1" applyBorder="1"/>
    <xf numFmtId="164" fontId="0" fillId="0" borderId="0" xfId="0" applyNumberFormat="1" applyAlignment="1">
      <alignment horizontal="left"/>
    </xf>
    <xf numFmtId="0" fontId="0" fillId="0" borderId="6" xfId="0" applyBorder="1"/>
    <xf numFmtId="0" fontId="12" fillId="0" borderId="0" xfId="0" applyFont="1"/>
    <xf numFmtId="0" fontId="0" fillId="0" borderId="7" xfId="0" applyBorder="1"/>
    <xf numFmtId="4" fontId="0" fillId="0" borderId="8" xfId="0" applyNumberFormat="1" applyBorder="1"/>
    <xf numFmtId="0" fontId="0" fillId="0" borderId="9" xfId="0" applyBorder="1"/>
    <xf numFmtId="4" fontId="0" fillId="0" borderId="10" xfId="0" applyNumberFormat="1" applyBorder="1"/>
    <xf numFmtId="0" fontId="0" fillId="0" borderId="11" xfId="0" applyBorder="1"/>
    <xf numFmtId="4" fontId="0" fillId="0" borderId="12" xfId="0" applyNumberFormat="1" applyBorder="1"/>
    <xf numFmtId="0" fontId="0" fillId="0" borderId="13" xfId="0" applyBorder="1"/>
    <xf numFmtId="4" fontId="0" fillId="0" borderId="14" xfId="0" applyNumberFormat="1" applyBorder="1"/>
    <xf numFmtId="4" fontId="0" fillId="0" borderId="0" xfId="0" applyNumberFormat="1" applyAlignment="1">
      <alignment horizontal="center"/>
    </xf>
    <xf numFmtId="4" fontId="0" fillId="0" borderId="5" xfId="0" applyNumberFormat="1" applyBorder="1"/>
    <xf numFmtId="2" fontId="0" fillId="0" borderId="0" xfId="0" applyNumberFormat="1"/>
    <xf numFmtId="0" fontId="1" fillId="0" borderId="6" xfId="0" applyFont="1" applyBorder="1"/>
    <xf numFmtId="2" fontId="1" fillId="0" borderId="0" xfId="0" applyNumberFormat="1" applyFont="1"/>
    <xf numFmtId="0" fontId="1" fillId="0" borderId="0" xfId="0" applyFon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9" fontId="14" fillId="2" borderId="16" xfId="0" applyNumberFormat="1" applyFont="1" applyFill="1" applyBorder="1" applyAlignment="1">
      <alignment horizontal="center" vertical="center"/>
    </xf>
    <xf numFmtId="49" fontId="14" fillId="2" borderId="18" xfId="0" applyNumberFormat="1" applyFont="1" applyFill="1" applyBorder="1" applyAlignment="1">
      <alignment horizontal="center" vertical="center"/>
    </xf>
    <xf numFmtId="49" fontId="14" fillId="2" borderId="19" xfId="0" applyNumberFormat="1" applyFont="1" applyFill="1" applyBorder="1" applyAlignment="1">
      <alignment horizontal="center" vertical="center"/>
    </xf>
    <xf numFmtId="49" fontId="14" fillId="2" borderId="20" xfId="0" applyNumberFormat="1" applyFont="1" applyFill="1" applyBorder="1" applyAlignment="1">
      <alignment horizontal="center" vertical="center" wrapText="1"/>
    </xf>
    <xf numFmtId="49" fontId="14" fillId="2" borderId="21" xfId="0" applyNumberFormat="1" applyFont="1" applyFill="1" applyBorder="1" applyAlignment="1">
      <alignment horizontal="center" vertical="center" wrapText="1"/>
    </xf>
    <xf numFmtId="0" fontId="15" fillId="0" borderId="0" xfId="0" applyFont="1"/>
    <xf numFmtId="4" fontId="16" fillId="0" borderId="0" xfId="0" applyNumberFormat="1" applyFont="1"/>
    <xf numFmtId="0" fontId="0" fillId="0" borderId="25" xfId="1" applyFont="1" applyBorder="1"/>
    <xf numFmtId="0" fontId="15" fillId="0" borderId="26" xfId="1" applyFont="1" applyBorder="1"/>
    <xf numFmtId="164" fontId="15" fillId="0" borderId="25" xfId="0" applyNumberFormat="1" applyFont="1" applyBorder="1"/>
    <xf numFmtId="4" fontId="15" fillId="0" borderId="23" xfId="0" applyNumberFormat="1" applyFont="1" applyBorder="1"/>
    <xf numFmtId="4" fontId="15" fillId="0" borderId="27" xfId="0" applyNumberFormat="1" applyFont="1" applyBorder="1"/>
    <xf numFmtId="164" fontId="15" fillId="0" borderId="0" xfId="0" applyNumberFormat="1" applyFont="1"/>
    <xf numFmtId="4" fontId="15" fillId="0" borderId="5" xfId="0" applyNumberFormat="1" applyFont="1" applyBorder="1"/>
    <xf numFmtId="0" fontId="0" fillId="0" borderId="31" xfId="0" applyBorder="1" applyAlignment="1">
      <alignment horizontal="center"/>
    </xf>
    <xf numFmtId="164" fontId="15" fillId="0" borderId="1" xfId="0" applyNumberFormat="1" applyFont="1" applyBorder="1"/>
    <xf numFmtId="4" fontId="15" fillId="0" borderId="29" xfId="0" applyNumberFormat="1" applyFont="1" applyBorder="1"/>
    <xf numFmtId="4" fontId="15" fillId="0" borderId="32" xfId="0" applyNumberFormat="1" applyFont="1" applyBorder="1"/>
    <xf numFmtId="0" fontId="0" fillId="0" borderId="1" xfId="0" applyBorder="1" applyAlignment="1">
      <alignment vertical="center"/>
    </xf>
    <xf numFmtId="0" fontId="15" fillId="0" borderId="31" xfId="0" applyFont="1" applyBorder="1" applyAlignment="1">
      <alignment vertical="center"/>
    </xf>
    <xf numFmtId="164" fontId="15" fillId="0" borderId="1" xfId="0" applyNumberFormat="1" applyFont="1" applyBorder="1" applyAlignment="1">
      <alignment vertical="center"/>
    </xf>
    <xf numFmtId="4" fontId="15" fillId="0" borderId="29" xfId="0" applyNumberFormat="1" applyFont="1" applyBorder="1" applyAlignment="1">
      <alignment vertical="center"/>
    </xf>
    <xf numFmtId="4" fontId="15" fillId="0" borderId="32" xfId="0" applyNumberFormat="1" applyFont="1" applyBorder="1" applyAlignment="1">
      <alignment vertical="center"/>
    </xf>
    <xf numFmtId="0" fontId="15" fillId="0" borderId="31" xfId="0" applyFont="1" applyBorder="1"/>
    <xf numFmtId="0" fontId="17" fillId="0" borderId="1" xfId="0" applyFont="1" applyBorder="1"/>
    <xf numFmtId="0" fontId="17" fillId="0" borderId="34" xfId="0" applyFont="1" applyBorder="1"/>
    <xf numFmtId="0" fontId="15" fillId="0" borderId="35" xfId="0" applyFont="1" applyBorder="1"/>
    <xf numFmtId="164" fontId="15" fillId="0" borderId="36" xfId="0" applyNumberFormat="1" applyFont="1" applyBorder="1"/>
    <xf numFmtId="4" fontId="15" fillId="0" borderId="31" xfId="0" applyNumberFormat="1" applyFont="1" applyBorder="1"/>
    <xf numFmtId="0" fontId="15" fillId="0" borderId="40" xfId="0" applyFont="1" applyBorder="1"/>
    <xf numFmtId="164" fontId="15" fillId="0" borderId="41" xfId="0" applyNumberFormat="1" applyFont="1" applyBorder="1"/>
    <xf numFmtId="0" fontId="15" fillId="0" borderId="1" xfId="0" applyFont="1" applyBorder="1" applyAlignment="1">
      <alignment vertical="center"/>
    </xf>
    <xf numFmtId="164" fontId="15" fillId="0" borderId="36" xfId="0" applyNumberFormat="1" applyFont="1" applyBorder="1" applyAlignment="1">
      <alignment vertical="center"/>
    </xf>
    <xf numFmtId="4" fontId="15" fillId="0" borderId="31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46" xfId="0" applyFont="1" applyBorder="1" applyAlignment="1">
      <alignment vertical="center"/>
    </xf>
    <xf numFmtId="0" fontId="15" fillId="0" borderId="47" xfId="0" applyFont="1" applyBorder="1" applyAlignment="1">
      <alignment vertical="center"/>
    </xf>
    <xf numFmtId="164" fontId="15" fillId="0" borderId="48" xfId="0" applyNumberFormat="1" applyFont="1" applyBorder="1" applyAlignment="1">
      <alignment vertical="center"/>
    </xf>
    <xf numFmtId="4" fontId="15" fillId="0" borderId="48" xfId="0" applyNumberFormat="1" applyFont="1" applyBorder="1" applyAlignment="1">
      <alignment vertical="center"/>
    </xf>
    <xf numFmtId="0" fontId="21" fillId="0" borderId="0" xfId="0" applyFont="1"/>
    <xf numFmtId="4" fontId="20" fillId="0" borderId="5" xfId="0" applyNumberFormat="1" applyFont="1" applyBorder="1"/>
    <xf numFmtId="4" fontId="15" fillId="0" borderId="49" xfId="0" applyNumberFormat="1" applyFont="1" applyBorder="1"/>
    <xf numFmtId="0" fontId="21" fillId="0" borderId="52" xfId="0" applyFont="1" applyBorder="1" applyAlignment="1">
      <alignment vertical="center"/>
    </xf>
    <xf numFmtId="0" fontId="15" fillId="0" borderId="53" xfId="0" applyFont="1" applyBorder="1" applyAlignment="1">
      <alignment vertical="center"/>
    </xf>
    <xf numFmtId="164" fontId="15" fillId="0" borderId="54" xfId="0" applyNumberFormat="1" applyFont="1" applyBorder="1" applyAlignment="1">
      <alignment vertical="center"/>
    </xf>
    <xf numFmtId="4" fontId="15" fillId="0" borderId="54" xfId="0" applyNumberFormat="1" applyFont="1" applyBorder="1" applyAlignment="1">
      <alignment vertical="center"/>
    </xf>
    <xf numFmtId="4" fontId="15" fillId="0" borderId="55" xfId="0" applyNumberFormat="1" applyFont="1" applyBorder="1"/>
    <xf numFmtId="4" fontId="22" fillId="0" borderId="6" xfId="0" applyNumberFormat="1" applyFont="1" applyBorder="1"/>
    <xf numFmtId="4" fontId="22" fillId="0" borderId="0" xfId="0" applyNumberFormat="1" applyFont="1"/>
    <xf numFmtId="4" fontId="6" fillId="0" borderId="0" xfId="0" applyNumberFormat="1" applyFont="1"/>
    <xf numFmtId="4" fontId="23" fillId="0" borderId="0" xfId="0" applyNumberFormat="1" applyFont="1"/>
    <xf numFmtId="4" fontId="23" fillId="0" borderId="56" xfId="0" applyNumberFormat="1" applyFont="1" applyBorder="1"/>
    <xf numFmtId="4" fontId="19" fillId="0" borderId="0" xfId="0" applyNumberFormat="1" applyFont="1" applyAlignment="1">
      <alignment horizontal="center"/>
    </xf>
    <xf numFmtId="4" fontId="23" fillId="0" borderId="5" xfId="0" applyNumberFormat="1" applyFont="1" applyBorder="1"/>
    <xf numFmtId="0" fontId="17" fillId="0" borderId="0" xfId="0" applyFont="1"/>
    <xf numFmtId="4" fontId="19" fillId="0" borderId="5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right"/>
    </xf>
    <xf numFmtId="4" fontId="23" fillId="0" borderId="57" xfId="0" applyNumberFormat="1" applyFont="1" applyBorder="1"/>
    <xf numFmtId="4" fontId="23" fillId="3" borderId="58" xfId="0" applyNumberFormat="1" applyFont="1" applyFill="1" applyBorder="1"/>
    <xf numFmtId="0" fontId="0" fillId="0" borderId="59" xfId="0" applyBorder="1"/>
    <xf numFmtId="0" fontId="0" fillId="0" borderId="60" xfId="0" applyBorder="1"/>
    <xf numFmtId="4" fontId="0" fillId="0" borderId="60" xfId="0" applyNumberFormat="1" applyBorder="1"/>
    <xf numFmtId="4" fontId="24" fillId="0" borderId="60" xfId="0" applyNumberFormat="1" applyFont="1" applyBorder="1"/>
    <xf numFmtId="0" fontId="24" fillId="0" borderId="60" xfId="0" applyFont="1" applyBorder="1"/>
    <xf numFmtId="10" fontId="24" fillId="0" borderId="60" xfId="0" applyNumberFormat="1" applyFont="1" applyBorder="1"/>
    <xf numFmtId="4" fontId="24" fillId="0" borderId="61" xfId="0" applyNumberFormat="1" applyFont="1" applyBorder="1"/>
    <xf numFmtId="0" fontId="25" fillId="0" borderId="0" xfId="0" applyFont="1"/>
    <xf numFmtId="0" fontId="26" fillId="0" borderId="0" xfId="0" applyFont="1"/>
    <xf numFmtId="4" fontId="27" fillId="0" borderId="0" xfId="0" applyNumberFormat="1" applyFont="1"/>
    <xf numFmtId="0" fontId="27" fillId="0" borderId="0" xfId="0" applyFont="1"/>
    <xf numFmtId="0" fontId="6" fillId="0" borderId="0" xfId="1" applyFont="1" applyAlignment="1">
      <alignment vertical="center"/>
    </xf>
    <xf numFmtId="0" fontId="5" fillId="0" borderId="0" xfId="1" applyAlignment="1">
      <alignment vertical="center"/>
    </xf>
    <xf numFmtId="4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4" fontId="23" fillId="0" borderId="0" xfId="1" applyNumberFormat="1" applyFont="1" applyAlignment="1">
      <alignment vertical="center"/>
    </xf>
    <xf numFmtId="4" fontId="23" fillId="0" borderId="0" xfId="0" applyNumberFormat="1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/>
    </xf>
    <xf numFmtId="0" fontId="5" fillId="0" borderId="0" xfId="1" applyAlignment="1">
      <alignment horizontal="center"/>
    </xf>
    <xf numFmtId="0" fontId="4" fillId="0" borderId="0" xfId="0" applyFont="1"/>
    <xf numFmtId="0" fontId="0" fillId="0" borderId="5" xfId="0" applyBorder="1"/>
    <xf numFmtId="0" fontId="29" fillId="0" borderId="0" xfId="0" applyFont="1"/>
    <xf numFmtId="0" fontId="30" fillId="0" borderId="0" xfId="0" applyFont="1"/>
    <xf numFmtId="4" fontId="30" fillId="0" borderId="0" xfId="0" applyNumberFormat="1" applyFont="1"/>
    <xf numFmtId="4" fontId="19" fillId="0" borderId="5" xfId="0" applyNumberFormat="1" applyFont="1" applyBorder="1"/>
    <xf numFmtId="4" fontId="30" fillId="0" borderId="0" xfId="0" applyNumberFormat="1" applyFont="1" applyAlignment="1">
      <alignment horizontal="center"/>
    </xf>
    <xf numFmtId="0" fontId="6" fillId="0" borderId="6" xfId="0" applyFont="1" applyBorder="1"/>
    <xf numFmtId="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" fontId="15" fillId="0" borderId="49" xfId="0" applyNumberFormat="1" applyFont="1" applyBorder="1" applyAlignment="1">
      <alignment vertical="center"/>
    </xf>
    <xf numFmtId="164" fontId="0" fillId="0" borderId="0" xfId="0" applyNumberFormat="1"/>
    <xf numFmtId="166" fontId="0" fillId="0" borderId="0" xfId="0" applyNumberFormat="1"/>
    <xf numFmtId="164" fontId="4" fillId="0" borderId="0" xfId="0" applyNumberFormat="1" applyFont="1"/>
    <xf numFmtId="164" fontId="30" fillId="0" borderId="0" xfId="0" applyNumberFormat="1" applyFont="1"/>
    <xf numFmtId="4" fontId="1" fillId="0" borderId="8" xfId="0" applyNumberFormat="1" applyFont="1" applyBorder="1"/>
    <xf numFmtId="49" fontId="6" fillId="2" borderId="16" xfId="0" applyNumberFormat="1" applyFont="1" applyFill="1" applyBorder="1" applyAlignment="1">
      <alignment horizontal="center" vertical="center"/>
    </xf>
    <xf numFmtId="49" fontId="6" fillId="2" borderId="18" xfId="0" applyNumberFormat="1" applyFont="1" applyFill="1" applyBorder="1" applyAlignment="1">
      <alignment horizontal="center" vertical="center"/>
    </xf>
    <xf numFmtId="49" fontId="6" fillId="2" borderId="19" xfId="0" applyNumberFormat="1" applyFont="1" applyFill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 wrapText="1"/>
    </xf>
    <xf numFmtId="49" fontId="6" fillId="2" borderId="2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4" fontId="1" fillId="26" borderId="0" xfId="0" applyNumberFormat="1" applyFont="1" applyFill="1" applyAlignment="1">
      <alignment horizontal="left"/>
    </xf>
    <xf numFmtId="0" fontId="2" fillId="0" borderId="0" xfId="0" applyFont="1"/>
    <xf numFmtId="4" fontId="2" fillId="0" borderId="0" xfId="0" applyNumberFormat="1" applyFont="1"/>
    <xf numFmtId="4" fontId="3" fillId="0" borderId="0" xfId="0" applyNumberFormat="1" applyFont="1"/>
    <xf numFmtId="0" fontId="0" fillId="0" borderId="71" xfId="0" applyBorder="1"/>
    <xf numFmtId="0" fontId="2" fillId="0" borderId="53" xfId="0" applyFont="1" applyBorder="1"/>
    <xf numFmtId="0" fontId="0" fillId="0" borderId="73" xfId="0" applyBorder="1"/>
    <xf numFmtId="0" fontId="2" fillId="0" borderId="74" xfId="0" applyFont="1" applyBorder="1"/>
    <xf numFmtId="4" fontId="2" fillId="0" borderId="74" xfId="0" applyNumberFormat="1" applyFont="1" applyBorder="1"/>
    <xf numFmtId="4" fontId="0" fillId="0" borderId="74" xfId="0" applyNumberFormat="1" applyBorder="1"/>
    <xf numFmtId="0" fontId="0" fillId="0" borderId="76" xfId="0" applyBorder="1"/>
    <xf numFmtId="0" fontId="0" fillId="0" borderId="20" xfId="0" applyBorder="1"/>
    <xf numFmtId="0" fontId="1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4" fontId="0" fillId="0" borderId="75" xfId="0" applyNumberFormat="1" applyBorder="1"/>
    <xf numFmtId="4" fontId="2" fillId="0" borderId="53" xfId="0" applyNumberFormat="1" applyFont="1" applyBorder="1"/>
    <xf numFmtId="4" fontId="0" fillId="0" borderId="53" xfId="0" applyNumberFormat="1" applyBorder="1"/>
    <xf numFmtId="0" fontId="1" fillId="0" borderId="78" xfId="0" applyFont="1" applyBorder="1" applyAlignment="1">
      <alignment horizontal="center" vertical="center"/>
    </xf>
    <xf numFmtId="0" fontId="2" fillId="0" borderId="79" xfId="0" applyFont="1" applyBorder="1"/>
    <xf numFmtId="0" fontId="2" fillId="0" borderId="31" xfId="0" applyFont="1" applyBorder="1"/>
    <xf numFmtId="0" fontId="2" fillId="0" borderId="54" xfId="0" applyFont="1" applyBorder="1"/>
    <xf numFmtId="4" fontId="0" fillId="0" borderId="72" xfId="0" applyNumberFormat="1" applyBorder="1"/>
    <xf numFmtId="4" fontId="3" fillId="0" borderId="76" xfId="0" applyNumberFormat="1" applyFont="1" applyBorder="1"/>
    <xf numFmtId="4" fontId="3" fillId="0" borderId="20" xfId="0" applyNumberFormat="1" applyFont="1" applyBorder="1"/>
    <xf numFmtId="4" fontId="3" fillId="0" borderId="77" xfId="0" applyNumberFormat="1" applyFont="1" applyBorder="1"/>
    <xf numFmtId="4" fontId="15" fillId="27" borderId="29" xfId="0" applyNumberFormat="1" applyFont="1" applyFill="1" applyBorder="1"/>
    <xf numFmtId="4" fontId="15" fillId="27" borderId="48" xfId="0" applyNumberFormat="1" applyFont="1" applyFill="1" applyBorder="1" applyAlignment="1">
      <alignment vertical="center"/>
    </xf>
    <xf numFmtId="0" fontId="21" fillId="27" borderId="0" xfId="0" applyFont="1" applyFill="1"/>
    <xf numFmtId="0" fontId="21" fillId="0" borderId="28" xfId="1" applyFont="1" applyBorder="1" applyAlignment="1">
      <alignment horizontal="left" wrapText="1"/>
    </xf>
    <xf numFmtId="0" fontId="21" fillId="0" borderId="29" xfId="1" applyFont="1" applyBorder="1" applyAlignment="1">
      <alignment horizontal="left" wrapText="1"/>
    </xf>
    <xf numFmtId="0" fontId="21" fillId="0" borderId="33" xfId="1" applyFont="1" applyBorder="1" applyAlignment="1">
      <alignment horizontal="left" wrapText="1"/>
    </xf>
    <xf numFmtId="0" fontId="21" fillId="0" borderId="50" xfId="1" applyFont="1" applyBorder="1" applyAlignment="1">
      <alignment horizontal="left" wrapText="1"/>
    </xf>
    <xf numFmtId="0" fontId="21" fillId="0" borderId="51" xfId="1" applyFont="1" applyBorder="1" applyAlignment="1">
      <alignment horizontal="left" wrapText="1"/>
    </xf>
    <xf numFmtId="0" fontId="5" fillId="0" borderId="0" xfId="1" applyAlignment="1">
      <alignment horizontal="left"/>
    </xf>
    <xf numFmtId="0" fontId="0" fillId="0" borderId="28" xfId="1" applyFont="1" applyBorder="1" applyAlignment="1">
      <alignment horizontal="left" wrapText="1"/>
    </xf>
    <xf numFmtId="0" fontId="0" fillId="0" borderId="29" xfId="1" applyFont="1" applyBorder="1" applyAlignment="1">
      <alignment horizontal="left" wrapText="1"/>
    </xf>
    <xf numFmtId="0" fontId="0" fillId="0" borderId="33" xfId="1" applyFont="1" applyBorder="1" applyAlignment="1">
      <alignment horizontal="left" wrapText="1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2" xfId="1" applyFont="1" applyBorder="1" applyAlignment="1">
      <alignment horizontal="left" wrapText="1"/>
    </xf>
    <xf numFmtId="0" fontId="0" fillId="0" borderId="43" xfId="1" applyFont="1" applyBorder="1" applyAlignment="1">
      <alignment horizontal="left" wrapText="1"/>
    </xf>
    <xf numFmtId="0" fontId="0" fillId="0" borderId="35" xfId="1" applyFont="1" applyBorder="1" applyAlignment="1">
      <alignment horizontal="left" wrapText="1"/>
    </xf>
    <xf numFmtId="0" fontId="0" fillId="0" borderId="28" xfId="1" applyFont="1" applyBorder="1" applyAlignment="1">
      <alignment horizontal="left"/>
    </xf>
    <xf numFmtId="0" fontId="0" fillId="0" borderId="29" xfId="1" applyFont="1" applyBorder="1" applyAlignment="1">
      <alignment horizontal="left"/>
    </xf>
    <xf numFmtId="0" fontId="0" fillId="0" borderId="30" xfId="1" applyFont="1" applyBorder="1" applyAlignment="1">
      <alignment horizontal="left"/>
    </xf>
    <xf numFmtId="0" fontId="21" fillId="0" borderId="44" xfId="1" applyFont="1" applyBorder="1" applyAlignment="1">
      <alignment horizontal="left" wrapText="1"/>
    </xf>
    <xf numFmtId="0" fontId="21" fillId="0" borderId="45" xfId="1" applyFont="1" applyBorder="1" applyAlignment="1">
      <alignment horizontal="left" wrapText="1"/>
    </xf>
    <xf numFmtId="49" fontId="14" fillId="2" borderId="15" xfId="0" applyNumberFormat="1" applyFont="1" applyFill="1" applyBorder="1" applyAlignment="1">
      <alignment horizontal="center" vertical="center"/>
    </xf>
    <xf numFmtId="49" fontId="14" fillId="2" borderId="16" xfId="0" applyNumberFormat="1" applyFont="1" applyFill="1" applyBorder="1" applyAlignment="1">
      <alignment horizontal="center" vertical="center"/>
    </xf>
    <xf numFmtId="49" fontId="14" fillId="2" borderId="17" xfId="0" applyNumberFormat="1" applyFont="1" applyFill="1" applyBorder="1" applyAlignment="1">
      <alignment horizontal="center" vertical="center"/>
    </xf>
    <xf numFmtId="0" fontId="0" fillId="0" borderId="22" xfId="1" applyFont="1" applyBorder="1" applyAlignment="1">
      <alignment horizontal="left"/>
    </xf>
    <xf numFmtId="0" fontId="0" fillId="0" borderId="23" xfId="1" applyFont="1" applyBorder="1" applyAlignment="1">
      <alignment horizontal="left"/>
    </xf>
    <xf numFmtId="0" fontId="0" fillId="0" borderId="24" xfId="1" applyFont="1" applyBorder="1" applyAlignment="1">
      <alignment horizontal="left"/>
    </xf>
    <xf numFmtId="0" fontId="0" fillId="0" borderId="30" xfId="1" applyFont="1" applyBorder="1" applyAlignment="1">
      <alignment horizontal="left" wrapText="1"/>
    </xf>
    <xf numFmtId="49" fontId="6" fillId="2" borderId="15" xfId="0" applyNumberFormat="1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center" vertical="center"/>
    </xf>
    <xf numFmtId="49" fontId="6" fillId="2" borderId="17" xfId="0" applyNumberFormat="1" applyFont="1" applyFill="1" applyBorder="1" applyAlignment="1">
      <alignment horizontal="center" vertical="center"/>
    </xf>
  </cellXfs>
  <cellStyles count="49">
    <cellStyle name="20 % - zvýraznenie1 2" xfId="9" xr:uid="{8EEB4CD6-666E-455A-A679-58F4B6ADED95}"/>
    <cellStyle name="20 % - zvýraznenie2 2" xfId="10" xr:uid="{0BE2F2F4-CB33-4AD2-9B2E-6B9A29DEEF73}"/>
    <cellStyle name="20 % - zvýraznenie3 2" xfId="11" xr:uid="{4E930393-5935-48E9-852B-BCA71C130B99}"/>
    <cellStyle name="20 % - zvýraznenie4 2" xfId="12" xr:uid="{49BF65D8-4572-4967-BF83-50CD2C59FDB5}"/>
    <cellStyle name="20 % - zvýraznenie5 2" xfId="13" xr:uid="{02222276-D3B8-4B11-A754-51736B34F840}"/>
    <cellStyle name="20 % - zvýraznenie6 2" xfId="14" xr:uid="{9219E0F8-3BE0-4CD5-A089-3295B57ACFC4}"/>
    <cellStyle name="40 % - zvýraznenie1 2" xfId="15" xr:uid="{54AF5A00-8132-4CEC-87FE-1966A2BA5291}"/>
    <cellStyle name="40 % - zvýraznenie2 2" xfId="16" xr:uid="{5D868FC6-766E-4308-8C60-12688B80809B}"/>
    <cellStyle name="40 % - zvýraznenie3 2" xfId="17" xr:uid="{2F1DAD96-3A19-4350-A254-BCF9A17241D9}"/>
    <cellStyle name="40 % - zvýraznenie4 2" xfId="18" xr:uid="{4A9FD81D-BC01-4465-B9F6-CD8F56A2A59E}"/>
    <cellStyle name="40 % - zvýraznenie5 2" xfId="19" xr:uid="{A1BA225C-0F0C-4D72-B4BE-6B91415E0223}"/>
    <cellStyle name="40 % - zvýraznenie6 2" xfId="20" xr:uid="{3BA5CFD7-4F95-45E1-B602-5ED389CA397F}"/>
    <cellStyle name="60 % - zvýraznenie1 2" xfId="21" xr:uid="{241F7816-7DB6-44BB-BEDB-7B25D772DB47}"/>
    <cellStyle name="60 % - zvýraznenie2 2" xfId="22" xr:uid="{3FD20D9F-53B0-48D9-A1C4-5721FA018608}"/>
    <cellStyle name="60 % - zvýraznenie3 2" xfId="23" xr:uid="{62486BEF-A4F9-4EBB-BBD8-E5D4C94A46F6}"/>
    <cellStyle name="60 % - zvýraznenie4 2" xfId="24" xr:uid="{E50E89F3-AECA-456A-B602-F798CE6725D7}"/>
    <cellStyle name="60 % - zvýraznenie5 2" xfId="25" xr:uid="{BF8345E1-CD6B-431F-9BCF-2750341FCDAD}"/>
    <cellStyle name="60 % - zvýraznenie6 2" xfId="26" xr:uid="{8B5B3CE4-124D-4B86-AA37-EEA4383F151F}"/>
    <cellStyle name="Čiarka 2" xfId="3" xr:uid="{2A5F0EB0-F693-42D8-9C8B-3C6F44A16022}"/>
    <cellStyle name="Čiarka 2 2" xfId="6" xr:uid="{88AF5A5E-FF59-4FE4-BB5E-1B1E444A57A2}"/>
    <cellStyle name="Čiarka 3" xfId="5" xr:uid="{87D88E04-33E4-47C9-B417-CB8F6E6E599C}"/>
    <cellStyle name="Čiarka 4" xfId="4" xr:uid="{2BE963B3-86C1-49DD-801C-996A0F0A967F}"/>
    <cellStyle name="Dobrá 2" xfId="27" xr:uid="{2C4FAF44-FDD9-41C9-9657-15073FE9F8E2}"/>
    <cellStyle name="Kontrolná bunka 2" xfId="28" xr:uid="{F52228BD-0F45-4C08-AAFD-7DB4CD7D68EC}"/>
    <cellStyle name="Nadpis 1 2" xfId="29" xr:uid="{46503B20-29CE-48C1-91F8-481CA10B657C}"/>
    <cellStyle name="Nadpis 2 2" xfId="30" xr:uid="{DC0C5700-1BBE-48C3-93A8-DEEDD66F2DB7}"/>
    <cellStyle name="Nadpis 3 2" xfId="31" xr:uid="{0E5E8745-258E-4385-B5D8-2C32ECA3FE8E}"/>
    <cellStyle name="Nadpis 4 2" xfId="32" xr:uid="{69D190BC-9256-4E8F-BE56-F3D50A359FA6}"/>
    <cellStyle name="Neutrálna 2" xfId="33" xr:uid="{46B582DC-7343-4795-9FC6-33D5FA30F1A7}"/>
    <cellStyle name="Normálna" xfId="0" builtinId="0"/>
    <cellStyle name="Normálna 2" xfId="2" xr:uid="{E8894E04-AB4D-4D63-A50F-8D286BF758CA}"/>
    <cellStyle name="Normálna 2 2" xfId="8" xr:uid="{56E2A26C-7B4D-4D92-AD2D-36E46752D2DE}"/>
    <cellStyle name="Normálne 2" xfId="7" xr:uid="{07B98100-4A0E-46C8-BAC6-801AC7ABCEB4}"/>
    <cellStyle name="normálne_30 mil  17 01 2012 (2)" xfId="1" xr:uid="{BD70A702-48F6-4FEF-9CA9-05C41EA518C8}"/>
    <cellStyle name="Poznámka 2" xfId="34" xr:uid="{FC493818-3F0F-4E70-94B5-896F8D4EAE5C}"/>
    <cellStyle name="Prepojená bunka 2" xfId="35" xr:uid="{A69CD28F-CF2C-4BE2-9740-36513E14FB6E}"/>
    <cellStyle name="Spolu 2" xfId="36" xr:uid="{35125EFE-E904-4D94-B502-50C4DAB0A726}"/>
    <cellStyle name="Text upozornenia 2" xfId="37" xr:uid="{84FC888A-C8B2-4FB4-A7B8-4949A8000ACA}"/>
    <cellStyle name="Vstup 2" xfId="38" xr:uid="{E8B77D86-60E6-4F29-B462-C7C94387E032}"/>
    <cellStyle name="Výpočet 2" xfId="39" xr:uid="{85EE0395-6AB4-4378-9F63-73C618A4D248}"/>
    <cellStyle name="Výstup 2" xfId="40" xr:uid="{CCA3336E-52AB-4DD3-A721-C8F81A422606}"/>
    <cellStyle name="Vysvetľujúci text 2" xfId="41" xr:uid="{00864438-56AE-4DC1-9708-E0E96ABB7A78}"/>
    <cellStyle name="Zlá 2" xfId="42" xr:uid="{CBA5FEBA-E6F6-4DB3-8537-6DC2C3D63286}"/>
    <cellStyle name="Zvýraznenie1 2" xfId="43" xr:uid="{C364F7AD-2696-4AFB-896C-E8E9A07CF121}"/>
    <cellStyle name="Zvýraznenie2 2" xfId="44" xr:uid="{37C6F60D-253C-46EB-9AA0-8195201254C4}"/>
    <cellStyle name="Zvýraznenie3 2" xfId="45" xr:uid="{0EA17411-ADAC-4DBC-88CE-A2F8D069C5B7}"/>
    <cellStyle name="Zvýraznenie4 2" xfId="46" xr:uid="{DFFCDE93-FB5F-4235-807D-A012560DC250}"/>
    <cellStyle name="Zvýraznenie5 2" xfId="47" xr:uid="{D460EC65-747F-4ADD-ACA3-9135D0F81198}"/>
    <cellStyle name="Zvýraznenie6 2" xfId="48" xr:uid="{5011F6A2-A4F2-4B7B-AF0E-18CC3466A8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0F8E2-1AD2-49C6-BD00-2E1988826BB9}">
  <dimension ref="B2:H21"/>
  <sheetViews>
    <sheetView tabSelected="1" workbookViewId="0">
      <selection activeCell="F15" sqref="F15"/>
    </sheetView>
  </sheetViews>
  <sheetFormatPr defaultRowHeight="15" x14ac:dyDescent="0.25"/>
  <cols>
    <col min="2" max="2" width="5" customWidth="1"/>
    <col min="4" max="4" width="47.42578125" customWidth="1"/>
    <col min="5" max="5" width="18.7109375" customWidth="1"/>
    <col min="6" max="6" width="19.42578125" customWidth="1"/>
    <col min="7" max="7" width="16.42578125" customWidth="1"/>
    <col min="8" max="8" width="16.140625" customWidth="1"/>
  </cols>
  <sheetData>
    <row r="2" spans="2:8" ht="15.75" x14ac:dyDescent="0.25">
      <c r="D2" s="4" t="s">
        <v>7</v>
      </c>
      <c r="E2" s="4"/>
    </row>
    <row r="3" spans="2:8" ht="15.75" thickBot="1" x14ac:dyDescent="0.3"/>
    <row r="4" spans="2:8" ht="29.45" customHeight="1" thickBot="1" x14ac:dyDescent="0.3">
      <c r="B4" s="155"/>
      <c r="C4" s="156"/>
      <c r="D4" s="157" t="s">
        <v>0</v>
      </c>
      <c r="E4" s="163"/>
      <c r="F4" s="158"/>
      <c r="G4" s="157" t="s">
        <v>79</v>
      </c>
      <c r="H4" s="159" t="s">
        <v>80</v>
      </c>
    </row>
    <row r="5" spans="2:8" ht="15.75" x14ac:dyDescent="0.25">
      <c r="B5" s="151">
        <v>1</v>
      </c>
      <c r="C5" s="152" t="s">
        <v>1</v>
      </c>
      <c r="D5" s="152" t="s">
        <v>2</v>
      </c>
      <c r="E5" s="164"/>
      <c r="F5" s="153"/>
      <c r="G5" s="154">
        <f>'2551-KA'!H36</f>
        <v>0</v>
      </c>
      <c r="H5" s="160">
        <f>G5*1.23</f>
        <v>0</v>
      </c>
    </row>
    <row r="6" spans="2:8" ht="15.75" x14ac:dyDescent="0.25">
      <c r="B6" s="149">
        <v>2</v>
      </c>
      <c r="C6" s="2" t="s">
        <v>3</v>
      </c>
      <c r="D6" s="2" t="s">
        <v>4</v>
      </c>
      <c r="E6" s="165"/>
      <c r="F6" s="3"/>
      <c r="G6" s="144">
        <f>'2566-VK'!H36</f>
        <v>0</v>
      </c>
      <c r="H6" s="167">
        <f t="shared" ref="H6:H8" si="0">G6*1.23</f>
        <v>0</v>
      </c>
    </row>
    <row r="7" spans="2:8" ht="15.75" x14ac:dyDescent="0.25">
      <c r="B7" s="149">
        <v>3</v>
      </c>
      <c r="C7" s="2" t="s">
        <v>3</v>
      </c>
      <c r="D7" s="2" t="s">
        <v>5</v>
      </c>
      <c r="E7" s="165"/>
      <c r="F7" s="3"/>
      <c r="G7" s="144">
        <f>'2604-VK'!H36</f>
        <v>0</v>
      </c>
      <c r="H7" s="167">
        <f t="shared" si="0"/>
        <v>0</v>
      </c>
    </row>
    <row r="8" spans="2:8" ht="16.5" thickBot="1" x14ac:dyDescent="0.3">
      <c r="B8" s="31">
        <v>4</v>
      </c>
      <c r="C8" s="150" t="s">
        <v>6</v>
      </c>
      <c r="D8" s="150" t="s">
        <v>71</v>
      </c>
      <c r="E8" s="166"/>
      <c r="F8" s="161"/>
      <c r="G8" s="162">
        <f>'585-LC'!H36</f>
        <v>0</v>
      </c>
      <c r="H8" s="32">
        <f t="shared" si="0"/>
        <v>0</v>
      </c>
    </row>
    <row r="9" spans="2:8" ht="16.5" thickBot="1" x14ac:dyDescent="0.3">
      <c r="C9" s="146"/>
      <c r="D9" s="146"/>
      <c r="E9" s="146"/>
      <c r="F9" s="168"/>
      <c r="G9" s="169">
        <f>SUM(G5:G8)</f>
        <v>0</v>
      </c>
      <c r="H9" s="170">
        <f>SUM(H5:H8)</f>
        <v>0</v>
      </c>
    </row>
    <row r="10" spans="2:8" ht="15.75" x14ac:dyDescent="0.25">
      <c r="C10" s="146"/>
      <c r="D10" s="146"/>
      <c r="E10" s="146"/>
      <c r="F10" s="147"/>
      <c r="G10" s="7"/>
    </row>
    <row r="11" spans="2:8" ht="15.75" x14ac:dyDescent="0.25">
      <c r="C11" s="146"/>
      <c r="D11" s="146"/>
      <c r="E11" s="146"/>
      <c r="F11" s="147"/>
      <c r="G11" s="7"/>
    </row>
    <row r="12" spans="2:8" ht="15.75" x14ac:dyDescent="0.25">
      <c r="C12" s="146"/>
      <c r="D12" s="146"/>
      <c r="E12" s="146"/>
      <c r="F12" s="147"/>
      <c r="G12" s="7"/>
    </row>
    <row r="13" spans="2:8" ht="15.75" x14ac:dyDescent="0.25">
      <c r="C13" s="146"/>
      <c r="D13" s="146"/>
      <c r="E13" s="146"/>
      <c r="F13" s="147"/>
      <c r="G13" s="7"/>
    </row>
    <row r="14" spans="2:8" ht="15.75" x14ac:dyDescent="0.25">
      <c r="C14" s="146"/>
      <c r="D14" s="146"/>
      <c r="E14" s="146"/>
      <c r="F14" s="147"/>
      <c r="G14" s="7"/>
    </row>
    <row r="15" spans="2:8" ht="15.75" x14ac:dyDescent="0.25">
      <c r="C15" s="146"/>
      <c r="D15" s="146"/>
      <c r="E15" s="146"/>
      <c r="F15" s="147"/>
    </row>
    <row r="16" spans="2:8" ht="15.75" x14ac:dyDescent="0.25">
      <c r="C16" s="146"/>
      <c r="D16" s="146"/>
      <c r="E16" s="146"/>
      <c r="F16" s="147"/>
      <c r="G16" s="7"/>
    </row>
    <row r="17" spans="3:7" ht="15.75" x14ac:dyDescent="0.25">
      <c r="C17" s="146"/>
      <c r="D17" s="146"/>
      <c r="E17" s="146"/>
      <c r="F17" s="147"/>
      <c r="G17" s="7"/>
    </row>
    <row r="18" spans="3:7" ht="15.75" x14ac:dyDescent="0.25">
      <c r="C18" s="146"/>
      <c r="D18" s="146"/>
      <c r="E18" s="146"/>
      <c r="F18" s="147"/>
      <c r="G18" s="7"/>
    </row>
    <row r="19" spans="3:7" ht="15.75" x14ac:dyDescent="0.25">
      <c r="C19" s="146"/>
      <c r="D19" s="146"/>
      <c r="E19" s="146"/>
      <c r="F19" s="147"/>
      <c r="G19" s="7"/>
    </row>
    <row r="20" spans="3:7" ht="15.75" x14ac:dyDescent="0.25">
      <c r="C20" s="146"/>
      <c r="D20" s="146"/>
      <c r="E20" s="146"/>
      <c r="F20" s="147"/>
      <c r="G20" s="7"/>
    </row>
    <row r="21" spans="3:7" ht="15.75" x14ac:dyDescent="0.25">
      <c r="F21" s="148"/>
      <c r="G21" s="7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A95A2-2929-48BF-9D3A-ABA28FFD29EE}">
  <sheetPr>
    <tabColor rgb="FFC00000"/>
    <pageSetUpPr fitToPage="1"/>
  </sheetPr>
  <dimension ref="A1:K47"/>
  <sheetViews>
    <sheetView zoomScale="90" zoomScaleNormal="90" workbookViewId="0">
      <selection activeCell="F23" sqref="F23:F33"/>
    </sheetView>
  </sheetViews>
  <sheetFormatPr defaultRowHeight="15" x14ac:dyDescent="0.25"/>
  <cols>
    <col min="1" max="11" width="15.140625" customWidth="1"/>
  </cols>
  <sheetData>
    <row r="1" spans="1:11" x14ac:dyDescent="0.25">
      <c r="A1" s="5" t="s">
        <v>73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x14ac:dyDescent="0.25">
      <c r="A2" s="8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x14ac:dyDescent="0.25">
      <c r="A3" s="8" t="s">
        <v>9</v>
      </c>
      <c r="B3" s="6"/>
      <c r="C3" s="6"/>
      <c r="D3" s="6"/>
      <c r="E3" s="6"/>
      <c r="F3" s="6"/>
      <c r="G3" s="6"/>
      <c r="H3" s="6"/>
      <c r="I3" s="6"/>
      <c r="J3" s="6"/>
      <c r="K3" s="7"/>
    </row>
    <row r="4" spans="1:11" x14ac:dyDescent="0.25">
      <c r="A4" s="6"/>
      <c r="B4" s="9" t="s">
        <v>10</v>
      </c>
      <c r="C4" s="5"/>
      <c r="D4" s="6"/>
      <c r="E4" s="6"/>
      <c r="F4" s="6"/>
      <c r="G4" s="6"/>
      <c r="H4" s="6"/>
      <c r="I4" s="6"/>
      <c r="J4" s="6"/>
      <c r="K4" s="7"/>
    </row>
    <row r="5" spans="1:11" x14ac:dyDescent="0.25">
      <c r="A5" s="10" t="s">
        <v>11</v>
      </c>
      <c r="B5" s="6"/>
      <c r="C5" s="6"/>
      <c r="D5" s="6"/>
      <c r="E5" s="6"/>
      <c r="F5" s="6"/>
      <c r="G5" s="6"/>
      <c r="H5" s="6"/>
      <c r="I5" s="6"/>
      <c r="J5" s="6"/>
      <c r="K5" s="7"/>
    </row>
    <row r="6" spans="1:11" x14ac:dyDescent="0.25">
      <c r="A6" s="8"/>
      <c r="B6" s="6"/>
      <c r="C6" s="6"/>
      <c r="D6" s="6"/>
      <c r="E6" s="6"/>
      <c r="F6" s="6"/>
      <c r="G6" s="6"/>
      <c r="H6" s="6"/>
      <c r="I6" s="6"/>
      <c r="J6" s="6"/>
      <c r="K6" s="7"/>
    </row>
    <row r="7" spans="1:11" x14ac:dyDescent="0.25">
      <c r="A7" s="6" t="s">
        <v>12</v>
      </c>
      <c r="B7" s="6"/>
      <c r="C7" s="6"/>
      <c r="D7" s="6"/>
      <c r="E7" s="6"/>
      <c r="F7" s="6"/>
      <c r="G7" s="6"/>
      <c r="H7" s="6"/>
      <c r="I7" s="6"/>
      <c r="J7" s="6"/>
      <c r="K7" s="7"/>
    </row>
    <row r="8" spans="1:11" x14ac:dyDescent="0.25">
      <c r="A8" s="6" t="s">
        <v>13</v>
      </c>
      <c r="B8" s="6"/>
      <c r="C8" s="6"/>
      <c r="D8" s="6"/>
      <c r="E8" s="6"/>
      <c r="F8" s="6"/>
      <c r="G8" s="6"/>
      <c r="H8" s="6"/>
      <c r="I8" s="6"/>
      <c r="J8" s="6"/>
      <c r="K8" s="7"/>
    </row>
    <row r="9" spans="1:1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7"/>
    </row>
    <row r="10" spans="1:11" x14ac:dyDescent="0.25">
      <c r="A10" s="8" t="s">
        <v>14</v>
      </c>
      <c r="B10" s="8"/>
      <c r="C10" s="8"/>
      <c r="D10" s="8"/>
      <c r="E10" s="8"/>
      <c r="F10" s="8"/>
      <c r="G10" s="8"/>
      <c r="H10" s="8"/>
      <c r="I10" s="8"/>
      <c r="J10" s="8"/>
      <c r="K10" s="7"/>
    </row>
    <row r="11" spans="1:11" x14ac:dyDescent="0.25">
      <c r="A11" s="11" t="s">
        <v>2</v>
      </c>
      <c r="C11" s="9"/>
      <c r="E11" s="12"/>
      <c r="F11" s="13"/>
      <c r="G11" s="14"/>
      <c r="H11" s="8"/>
      <c r="I11" s="8"/>
      <c r="J11" s="8"/>
      <c r="K11" s="7"/>
    </row>
    <row r="12" spans="1:11" ht="16.5" thickBot="1" x14ac:dyDescent="0.3">
      <c r="A12" s="15"/>
      <c r="B12" s="15"/>
      <c r="C12" s="15"/>
      <c r="D12" s="15"/>
      <c r="E12" s="15"/>
      <c r="F12" s="16"/>
      <c r="G12" s="15"/>
      <c r="H12" s="16"/>
      <c r="I12" s="15"/>
      <c r="J12" s="16"/>
      <c r="K12" s="16"/>
    </row>
    <row r="13" spans="1:11" x14ac:dyDescent="0.25">
      <c r="A13" s="17" t="s">
        <v>16</v>
      </c>
      <c r="B13" s="18"/>
      <c r="C13" s="19"/>
      <c r="D13" s="19"/>
      <c r="E13" s="19"/>
      <c r="F13" s="20" t="s">
        <v>17</v>
      </c>
      <c r="G13" s="19" t="s">
        <v>18</v>
      </c>
      <c r="H13" s="20"/>
      <c r="I13" s="19"/>
      <c r="J13" s="20"/>
      <c r="K13" s="21"/>
    </row>
    <row r="14" spans="1:11" x14ac:dyDescent="0.25">
      <c r="A14" s="11" t="s">
        <v>2</v>
      </c>
      <c r="D14" t="s">
        <v>19</v>
      </c>
      <c r="F14" s="22">
        <v>1.889</v>
      </c>
      <c r="G14" s="132">
        <v>2.5830000000000002</v>
      </c>
      <c r="H14" s="80"/>
      <c r="I14" s="136"/>
      <c r="K14" s="124"/>
    </row>
    <row r="15" spans="1:11" ht="15.75" thickBot="1" x14ac:dyDescent="0.3">
      <c r="A15" s="23"/>
      <c r="F15" s="22"/>
      <c r="G15" s="132"/>
      <c r="H15" s="80"/>
      <c r="I15" s="136"/>
      <c r="J15" s="127"/>
      <c r="K15" s="34"/>
    </row>
    <row r="16" spans="1:11" x14ac:dyDescent="0.25">
      <c r="A16" s="25" t="s">
        <v>20</v>
      </c>
      <c r="B16" s="26">
        <f>(G14-F14)*1000</f>
        <v>694.00000000000023</v>
      </c>
      <c r="C16" t="s">
        <v>21</v>
      </c>
      <c r="F16" s="22"/>
      <c r="G16" s="132"/>
      <c r="H16" s="125"/>
      <c r="I16" s="136"/>
      <c r="J16" s="127"/>
      <c r="K16" s="128"/>
    </row>
    <row r="17" spans="1:11" x14ac:dyDescent="0.25">
      <c r="A17" s="27" t="s">
        <v>22</v>
      </c>
      <c r="B17" s="28">
        <v>5.42</v>
      </c>
      <c r="C17" t="s">
        <v>21</v>
      </c>
      <c r="H17" s="126"/>
      <c r="I17" s="136"/>
      <c r="J17" s="129"/>
      <c r="K17" s="34"/>
    </row>
    <row r="18" spans="1:11" ht="17.25" x14ac:dyDescent="0.25">
      <c r="A18" s="29" t="s">
        <v>23</v>
      </c>
      <c r="B18" s="30">
        <f>B16*B17</f>
        <v>3761.4800000000014</v>
      </c>
      <c r="C18" t="s">
        <v>24</v>
      </c>
      <c r="F18" s="131"/>
      <c r="G18" s="132"/>
      <c r="H18" s="126"/>
      <c r="I18" s="137"/>
      <c r="J18" s="129"/>
      <c r="K18" s="34"/>
    </row>
    <row r="19" spans="1:11" ht="18" thickBot="1" x14ac:dyDescent="0.3">
      <c r="A19" s="31" t="s">
        <v>25</v>
      </c>
      <c r="B19" s="32">
        <v>9</v>
      </c>
      <c r="C19" t="s">
        <v>24</v>
      </c>
      <c r="D19" s="24"/>
      <c r="F19" s="7"/>
      <c r="H19" s="7"/>
      <c r="J19" s="33"/>
      <c r="K19" s="34"/>
    </row>
    <row r="20" spans="1:11" x14ac:dyDescent="0.25">
      <c r="A20" s="23"/>
      <c r="B20" s="35"/>
      <c r="F20" s="7"/>
      <c r="H20" s="7"/>
      <c r="J20" s="33"/>
      <c r="K20" s="34"/>
    </row>
    <row r="21" spans="1:11" ht="15.75" thickBot="1" x14ac:dyDescent="0.3">
      <c r="A21" s="36"/>
      <c r="B21" s="37"/>
      <c r="C21" s="38"/>
      <c r="D21" s="38"/>
      <c r="E21" s="38"/>
      <c r="F21" s="39"/>
      <c r="G21" s="38"/>
      <c r="H21" s="40"/>
      <c r="J21" s="7"/>
      <c r="K21" s="34"/>
    </row>
    <row r="22" spans="1:11" ht="26.25" thickBot="1" x14ac:dyDescent="0.3">
      <c r="A22" s="194" t="s">
        <v>26</v>
      </c>
      <c r="B22" s="195"/>
      <c r="C22" s="196"/>
      <c r="D22" s="42" t="s">
        <v>27</v>
      </c>
      <c r="E22" s="43" t="s">
        <v>28</v>
      </c>
      <c r="F22" s="44" t="s">
        <v>29</v>
      </c>
      <c r="G22" s="41" t="s">
        <v>30</v>
      </c>
      <c r="H22" s="45" t="s">
        <v>31</v>
      </c>
      <c r="I22" s="46"/>
      <c r="J22" s="47"/>
      <c r="K22" s="34"/>
    </row>
    <row r="23" spans="1:11" x14ac:dyDescent="0.25">
      <c r="A23" s="197" t="s">
        <v>32</v>
      </c>
      <c r="B23" s="198"/>
      <c r="C23" s="199"/>
      <c r="D23" s="48" t="s">
        <v>21</v>
      </c>
      <c r="E23" s="49" t="s">
        <v>33</v>
      </c>
      <c r="F23" s="50"/>
      <c r="G23" s="51">
        <f>2*B17 *2+1</f>
        <v>22.68</v>
      </c>
      <c r="H23" s="52">
        <f t="shared" ref="H23:H32" si="0">F23*G23</f>
        <v>0</v>
      </c>
      <c r="I23" s="46" t="s">
        <v>74</v>
      </c>
      <c r="J23" s="53"/>
      <c r="K23" s="54"/>
    </row>
    <row r="24" spans="1:11" x14ac:dyDescent="0.25">
      <c r="A24" s="189" t="s">
        <v>34</v>
      </c>
      <c r="B24" s="190"/>
      <c r="C24" s="191"/>
      <c r="D24" s="1" t="s">
        <v>35</v>
      </c>
      <c r="E24" s="55"/>
      <c r="F24" s="56"/>
      <c r="G24" s="57">
        <f>B18+B19</f>
        <v>3770.4800000000014</v>
      </c>
      <c r="H24" s="58">
        <f t="shared" si="0"/>
        <v>0</v>
      </c>
      <c r="I24" s="46"/>
      <c r="J24" s="53"/>
      <c r="K24" s="54"/>
    </row>
    <row r="25" spans="1:11" ht="31.15" customHeight="1" x14ac:dyDescent="0.25">
      <c r="A25" s="180" t="s">
        <v>36</v>
      </c>
      <c r="B25" s="181"/>
      <c r="C25" s="200"/>
      <c r="D25" s="59" t="s">
        <v>35</v>
      </c>
      <c r="E25" s="60" t="s">
        <v>33</v>
      </c>
      <c r="F25" s="61"/>
      <c r="G25" s="62">
        <f>(20+25)*5.42</f>
        <v>243.9</v>
      </c>
      <c r="H25" s="63">
        <f>F25*G25</f>
        <v>0</v>
      </c>
      <c r="I25" s="46"/>
      <c r="J25" s="53"/>
      <c r="K25" s="54"/>
    </row>
    <row r="26" spans="1:11" x14ac:dyDescent="0.25">
      <c r="A26" s="189" t="s">
        <v>37</v>
      </c>
      <c r="B26" s="190"/>
      <c r="C26" s="191"/>
      <c r="D26" s="1" t="s">
        <v>35</v>
      </c>
      <c r="E26" s="64" t="s">
        <v>38</v>
      </c>
      <c r="F26" s="56"/>
      <c r="G26" s="57">
        <f>G27+G28</f>
        <v>5770.4800000000014</v>
      </c>
      <c r="H26" s="58">
        <f>F26*G26</f>
        <v>0</v>
      </c>
      <c r="I26" s="46"/>
      <c r="J26" s="53"/>
      <c r="K26" s="54"/>
    </row>
    <row r="27" spans="1:11" x14ac:dyDescent="0.25">
      <c r="A27" s="189" t="s">
        <v>39</v>
      </c>
      <c r="B27" s="190"/>
      <c r="C27" s="191"/>
      <c r="D27" s="65" t="s">
        <v>40</v>
      </c>
      <c r="E27" s="64" t="s">
        <v>33</v>
      </c>
      <c r="F27" s="56"/>
      <c r="G27" s="57">
        <f>B18+B19</f>
        <v>3770.4800000000014</v>
      </c>
      <c r="H27" s="58">
        <f t="shared" si="0"/>
        <v>0</v>
      </c>
      <c r="I27" s="46"/>
      <c r="J27" s="53"/>
      <c r="K27" s="54"/>
    </row>
    <row r="28" spans="1:11" x14ac:dyDescent="0.25">
      <c r="A28" s="180" t="s">
        <v>41</v>
      </c>
      <c r="B28" s="181"/>
      <c r="C28" s="182"/>
      <c r="D28" s="66" t="s">
        <v>40</v>
      </c>
      <c r="E28" s="67" t="s">
        <v>33</v>
      </c>
      <c r="F28" s="68"/>
      <c r="G28" s="69">
        <v>2000</v>
      </c>
      <c r="H28" s="58">
        <f t="shared" si="0"/>
        <v>0</v>
      </c>
      <c r="I28" s="46" t="s">
        <v>75</v>
      </c>
      <c r="J28" s="53"/>
      <c r="K28" s="54"/>
    </row>
    <row r="29" spans="1:11" x14ac:dyDescent="0.25">
      <c r="A29" s="183" t="s">
        <v>43</v>
      </c>
      <c r="B29" s="184"/>
      <c r="C29" s="185"/>
      <c r="D29" s="66" t="s">
        <v>40</v>
      </c>
      <c r="E29" s="70" t="s">
        <v>44</v>
      </c>
      <c r="F29" s="71"/>
      <c r="G29" s="69">
        <f>G30</f>
        <v>0</v>
      </c>
      <c r="H29" s="58">
        <f t="shared" si="0"/>
        <v>0</v>
      </c>
      <c r="I29" s="46"/>
      <c r="J29" s="53"/>
      <c r="K29" s="54"/>
    </row>
    <row r="30" spans="1:11" ht="27.6" customHeight="1" x14ac:dyDescent="0.25">
      <c r="A30" s="186" t="s">
        <v>45</v>
      </c>
      <c r="B30" s="187"/>
      <c r="C30" s="188"/>
      <c r="D30" s="66" t="s">
        <v>40</v>
      </c>
      <c r="E30" s="72" t="s">
        <v>46</v>
      </c>
      <c r="F30" s="73"/>
      <c r="G30" s="74">
        <v>0</v>
      </c>
      <c r="H30" s="63">
        <f t="shared" si="0"/>
        <v>0</v>
      </c>
      <c r="I30" s="75"/>
      <c r="J30" s="53"/>
      <c r="K30" s="54"/>
    </row>
    <row r="31" spans="1:11" x14ac:dyDescent="0.25">
      <c r="A31" s="189" t="s">
        <v>47</v>
      </c>
      <c r="B31" s="190"/>
      <c r="C31" s="191"/>
      <c r="D31" s="1" t="s">
        <v>48</v>
      </c>
      <c r="E31" s="64"/>
      <c r="F31" s="56"/>
      <c r="G31" s="57">
        <v>0</v>
      </c>
      <c r="H31" s="58">
        <f>F31*G31</f>
        <v>0</v>
      </c>
      <c r="I31" s="75"/>
      <c r="J31" s="53"/>
      <c r="K31" s="54"/>
    </row>
    <row r="32" spans="1:11" x14ac:dyDescent="0.25">
      <c r="A32" s="189" t="s">
        <v>49</v>
      </c>
      <c r="B32" s="190"/>
      <c r="C32" s="191"/>
      <c r="D32" s="1" t="s">
        <v>21</v>
      </c>
      <c r="E32" s="64"/>
      <c r="F32" s="56"/>
      <c r="G32" s="57">
        <f>B16+2*B17 +(5.42*2+1)+22</f>
        <v>738.68000000000029</v>
      </c>
      <c r="H32" s="58">
        <f t="shared" si="0"/>
        <v>0</v>
      </c>
      <c r="I32" s="80" t="s">
        <v>76</v>
      </c>
      <c r="J32" s="53"/>
      <c r="K32" s="54"/>
    </row>
    <row r="33" spans="1:11" x14ac:dyDescent="0.25">
      <c r="A33" s="192" t="s">
        <v>50</v>
      </c>
      <c r="B33" s="193"/>
      <c r="C33" s="193"/>
      <c r="D33" s="76" t="s">
        <v>21</v>
      </c>
      <c r="E33" s="77" t="s">
        <v>51</v>
      </c>
      <c r="F33" s="78"/>
      <c r="G33" s="79">
        <v>680</v>
      </c>
      <c r="H33" s="82">
        <f>F33*G33</f>
        <v>0</v>
      </c>
      <c r="J33" s="53"/>
      <c r="K33" s="81"/>
    </row>
    <row r="34" spans="1:11" x14ac:dyDescent="0.25">
      <c r="A34" s="174"/>
      <c r="B34" s="175"/>
      <c r="C34" s="176"/>
      <c r="D34" s="76"/>
      <c r="E34" s="77"/>
      <c r="F34" s="78"/>
      <c r="G34" s="79"/>
      <c r="H34" s="82"/>
      <c r="I34" s="80"/>
      <c r="J34" s="75"/>
      <c r="K34" s="81"/>
    </row>
    <row r="35" spans="1:11" ht="15.75" thickBot="1" x14ac:dyDescent="0.3">
      <c r="A35" s="177"/>
      <c r="B35" s="178"/>
      <c r="C35" s="178"/>
      <c r="D35" s="83"/>
      <c r="E35" s="84"/>
      <c r="F35" s="85"/>
      <c r="G35" s="86"/>
      <c r="H35" s="87"/>
      <c r="I35" s="80"/>
      <c r="J35" s="75"/>
      <c r="K35" s="81"/>
    </row>
    <row r="36" spans="1:11" ht="15.75" thickBot="1" x14ac:dyDescent="0.3">
      <c r="A36" s="88"/>
      <c r="B36" s="89"/>
      <c r="C36" s="89"/>
      <c r="D36" s="90"/>
      <c r="E36" s="91"/>
      <c r="F36" s="91"/>
      <c r="G36" s="91" t="s">
        <v>52</v>
      </c>
      <c r="H36" s="92">
        <f>SUM(H23:H35)</f>
        <v>0</v>
      </c>
      <c r="I36" s="91"/>
      <c r="J36" s="93"/>
      <c r="K36" s="94"/>
    </row>
    <row r="37" spans="1:11" ht="15.75" thickBot="1" x14ac:dyDescent="0.3">
      <c r="A37" s="88"/>
      <c r="B37" s="89"/>
      <c r="C37" s="89"/>
      <c r="D37" s="89"/>
      <c r="E37" s="95"/>
      <c r="F37" s="91"/>
      <c r="G37" s="91"/>
      <c r="H37" s="91"/>
      <c r="I37" s="91"/>
      <c r="J37" s="93" t="s">
        <v>72</v>
      </c>
      <c r="K37" s="96" t="s">
        <v>53</v>
      </c>
    </row>
    <row r="38" spans="1:11" ht="15.75" thickBot="1" x14ac:dyDescent="0.3">
      <c r="A38" s="88"/>
      <c r="B38" s="89"/>
      <c r="C38" s="89"/>
      <c r="D38" s="89"/>
      <c r="E38" s="91"/>
      <c r="F38" s="91"/>
      <c r="G38" s="91"/>
      <c r="H38" s="91" t="s">
        <v>54</v>
      </c>
      <c r="I38" s="97" t="s">
        <v>55</v>
      </c>
      <c r="J38" s="98">
        <f>H36*0.23</f>
        <v>0</v>
      </c>
      <c r="K38" s="99">
        <f>H36*1.23</f>
        <v>0</v>
      </c>
    </row>
    <row r="39" spans="1:11" ht="15.75" thickBot="1" x14ac:dyDescent="0.3">
      <c r="A39" s="100"/>
      <c r="B39" s="101"/>
      <c r="C39" s="101"/>
      <c r="D39" s="101"/>
      <c r="E39" s="101"/>
      <c r="F39" s="102"/>
      <c r="G39" s="103"/>
      <c r="H39" s="103"/>
      <c r="I39" s="104"/>
      <c r="J39" s="105"/>
      <c r="K39" s="106"/>
    </row>
    <row r="40" spans="1:11" x14ac:dyDescent="0.25">
      <c r="A40" s="107"/>
      <c r="F40" s="7"/>
      <c r="G40" s="108"/>
      <c r="H40" s="109"/>
      <c r="I40" s="110"/>
      <c r="J40" s="109"/>
      <c r="K40" s="20"/>
    </row>
    <row r="41" spans="1:11" x14ac:dyDescent="0.25">
      <c r="A41" s="111" t="s">
        <v>56</v>
      </c>
      <c r="B41" s="112"/>
      <c r="C41" s="112"/>
      <c r="D41" s="112"/>
      <c r="E41" s="112"/>
      <c r="F41" s="112"/>
      <c r="G41" s="113"/>
      <c r="H41" s="113"/>
      <c r="I41" s="114"/>
      <c r="J41" s="113"/>
      <c r="K41" s="113"/>
    </row>
    <row r="42" spans="1:11" x14ac:dyDescent="0.25">
      <c r="A42" s="111" t="s">
        <v>57</v>
      </c>
      <c r="B42" s="112"/>
      <c r="C42" s="112"/>
      <c r="D42" s="112"/>
      <c r="E42" s="112"/>
      <c r="F42" s="112"/>
      <c r="G42" s="115"/>
      <c r="H42" s="115"/>
      <c r="I42" s="116"/>
      <c r="J42" s="117"/>
      <c r="K42" s="118"/>
    </row>
    <row r="43" spans="1:11" x14ac:dyDescent="0.25">
      <c r="A43" s="111"/>
      <c r="B43" s="119"/>
      <c r="C43" s="119"/>
      <c r="D43" s="119"/>
      <c r="E43" s="119"/>
      <c r="F43" s="119"/>
      <c r="G43" s="119"/>
      <c r="H43" s="119"/>
      <c r="I43" s="119"/>
      <c r="J43" s="119"/>
      <c r="K43" s="119"/>
    </row>
    <row r="44" spans="1:11" x14ac:dyDescent="0.25">
      <c r="A44" s="120"/>
      <c r="B44" s="120"/>
      <c r="C44" s="120"/>
      <c r="D44" s="120"/>
      <c r="E44" s="120"/>
      <c r="F44" s="120"/>
      <c r="G44" s="120"/>
      <c r="H44" s="120"/>
      <c r="I44" s="120"/>
      <c r="J44" s="120"/>
      <c r="K44" s="120"/>
    </row>
    <row r="45" spans="1:11" x14ac:dyDescent="0.25">
      <c r="F45" s="7"/>
      <c r="H45" s="7"/>
      <c r="J45" s="7"/>
      <c r="K45" s="7"/>
    </row>
    <row r="46" spans="1:11" x14ac:dyDescent="0.25">
      <c r="A46" s="121"/>
      <c r="B46" s="121"/>
      <c r="C46" s="6"/>
      <c r="D46" s="6"/>
      <c r="E46" s="6"/>
      <c r="F46" s="6"/>
      <c r="G46" s="122" t="s">
        <v>58</v>
      </c>
      <c r="H46" s="122"/>
      <c r="I46" s="122"/>
      <c r="J46" s="7"/>
      <c r="K46" s="7"/>
    </row>
    <row r="47" spans="1:11" x14ac:dyDescent="0.25">
      <c r="A47" s="179" t="s">
        <v>59</v>
      </c>
      <c r="B47" s="179"/>
      <c r="C47" s="179"/>
      <c r="D47" s="5"/>
      <c r="E47" s="5"/>
      <c r="F47" s="6"/>
      <c r="G47" s="122" t="s">
        <v>60</v>
      </c>
      <c r="H47" s="122"/>
      <c r="I47" s="122"/>
      <c r="J47" s="7"/>
      <c r="K47" s="7"/>
    </row>
  </sheetData>
  <mergeCells count="15">
    <mergeCell ref="A27:C27"/>
    <mergeCell ref="A22:C22"/>
    <mergeCell ref="A23:C23"/>
    <mergeCell ref="A24:C24"/>
    <mergeCell ref="A25:C25"/>
    <mergeCell ref="A26:C26"/>
    <mergeCell ref="A34:C34"/>
    <mergeCell ref="A35:C35"/>
    <mergeCell ref="A47:C47"/>
    <mergeCell ref="A28:C28"/>
    <mergeCell ref="A29:C29"/>
    <mergeCell ref="A30:C30"/>
    <mergeCell ref="A31:C31"/>
    <mergeCell ref="A32:C32"/>
    <mergeCell ref="A33:C33"/>
  </mergeCells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9ECB3-DE7A-412D-AF8C-C4C14208A733}">
  <sheetPr>
    <tabColor rgb="FFC00000"/>
    <pageSetUpPr fitToPage="1"/>
  </sheetPr>
  <dimension ref="A1:K47"/>
  <sheetViews>
    <sheetView workbookViewId="0">
      <selection activeCell="F23" sqref="F23:F33"/>
    </sheetView>
  </sheetViews>
  <sheetFormatPr defaultRowHeight="15" x14ac:dyDescent="0.25"/>
  <cols>
    <col min="1" max="2" width="13" customWidth="1"/>
    <col min="3" max="3" width="18" customWidth="1"/>
    <col min="4" max="11" width="13" customWidth="1"/>
  </cols>
  <sheetData>
    <row r="1" spans="1:11" x14ac:dyDescent="0.25">
      <c r="A1" s="5" t="s">
        <v>8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x14ac:dyDescent="0.25">
      <c r="A2" s="8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x14ac:dyDescent="0.25">
      <c r="A3" s="8" t="s">
        <v>9</v>
      </c>
      <c r="B3" s="6"/>
      <c r="C3" s="6"/>
      <c r="D3" s="6"/>
      <c r="E3" s="6"/>
      <c r="F3" s="6"/>
      <c r="G3" s="6"/>
      <c r="H3" s="6"/>
      <c r="I3" s="6"/>
      <c r="J3" s="6"/>
      <c r="K3" s="7"/>
    </row>
    <row r="4" spans="1:11" x14ac:dyDescent="0.25">
      <c r="A4" s="6"/>
      <c r="B4" s="9" t="s">
        <v>10</v>
      </c>
      <c r="C4" s="5"/>
      <c r="D4" s="6"/>
      <c r="E4" s="6"/>
      <c r="F4" s="6"/>
      <c r="G4" s="6"/>
      <c r="H4" s="6"/>
      <c r="I4" s="6"/>
      <c r="J4" s="6"/>
      <c r="K4" s="7"/>
    </row>
    <row r="5" spans="1:11" x14ac:dyDescent="0.25">
      <c r="A5" s="10" t="s">
        <v>11</v>
      </c>
      <c r="B5" s="6"/>
      <c r="C5" s="6"/>
      <c r="D5" s="6"/>
      <c r="E5" s="6"/>
      <c r="F5" s="6"/>
      <c r="G5" s="6"/>
      <c r="H5" s="6"/>
      <c r="I5" s="6"/>
      <c r="J5" s="6"/>
      <c r="K5" s="7"/>
    </row>
    <row r="6" spans="1:11" x14ac:dyDescent="0.25">
      <c r="A6" s="8"/>
      <c r="B6" s="6"/>
      <c r="C6" s="6"/>
      <c r="D6" s="6"/>
      <c r="E6" s="6"/>
      <c r="F6" s="6"/>
      <c r="G6" s="6"/>
      <c r="H6" s="6"/>
      <c r="I6" s="6"/>
      <c r="J6" s="6"/>
      <c r="K6" s="7"/>
    </row>
    <row r="7" spans="1:11" x14ac:dyDescent="0.25">
      <c r="A7" s="6" t="s">
        <v>12</v>
      </c>
      <c r="B7" s="6"/>
      <c r="C7" s="6"/>
      <c r="D7" s="6"/>
      <c r="E7" s="6"/>
      <c r="F7" s="6"/>
      <c r="G7" s="6"/>
      <c r="H7" s="6"/>
      <c r="I7" s="6"/>
      <c r="J7" s="6"/>
      <c r="K7" s="7"/>
    </row>
    <row r="8" spans="1:11" x14ac:dyDescent="0.25">
      <c r="A8" s="6" t="s">
        <v>13</v>
      </c>
      <c r="B8" s="6"/>
      <c r="C8" s="6"/>
      <c r="D8" s="6"/>
      <c r="E8" s="6"/>
      <c r="F8" s="6"/>
      <c r="G8" s="6"/>
      <c r="H8" s="6"/>
      <c r="I8" s="6"/>
      <c r="J8" s="6"/>
      <c r="K8" s="7"/>
    </row>
    <row r="9" spans="1:1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7"/>
    </row>
    <row r="10" spans="1:11" x14ac:dyDescent="0.25">
      <c r="A10" s="8" t="s">
        <v>14</v>
      </c>
      <c r="B10" s="8"/>
      <c r="C10" s="8"/>
      <c r="D10" s="8"/>
      <c r="E10" s="8"/>
      <c r="F10" s="8"/>
      <c r="G10" s="8"/>
      <c r="H10" s="8"/>
      <c r="I10" s="8"/>
      <c r="J10" s="8"/>
      <c r="K10" s="7"/>
    </row>
    <row r="11" spans="1:11" x14ac:dyDescent="0.25">
      <c r="A11" s="11" t="s">
        <v>4</v>
      </c>
      <c r="B11" s="11"/>
      <c r="C11" s="9"/>
      <c r="E11" s="12"/>
      <c r="F11" s="13"/>
      <c r="G11" s="14"/>
      <c r="H11" s="8"/>
      <c r="I11" s="8"/>
      <c r="J11" s="8"/>
      <c r="K11" s="7"/>
    </row>
    <row r="12" spans="1:11" ht="16.5" thickBot="1" x14ac:dyDescent="0.3">
      <c r="A12" s="15"/>
      <c r="B12" s="15"/>
      <c r="C12" s="15"/>
      <c r="D12" s="15"/>
      <c r="E12" s="15"/>
      <c r="F12" s="16"/>
      <c r="G12" s="15"/>
      <c r="H12" s="16"/>
      <c r="I12" s="15"/>
      <c r="J12" s="16"/>
      <c r="K12" s="16"/>
    </row>
    <row r="13" spans="1:11" x14ac:dyDescent="0.25">
      <c r="A13" s="17" t="s">
        <v>16</v>
      </c>
      <c r="B13" s="18"/>
      <c r="C13" s="19"/>
      <c r="D13" s="19"/>
      <c r="E13" s="19"/>
      <c r="F13" s="20" t="s">
        <v>17</v>
      </c>
      <c r="G13" s="19" t="s">
        <v>18</v>
      </c>
      <c r="H13" s="20"/>
      <c r="I13" s="19"/>
      <c r="J13" s="20"/>
      <c r="K13" s="21"/>
    </row>
    <row r="14" spans="1:11" x14ac:dyDescent="0.25">
      <c r="A14" s="11" t="s">
        <v>4</v>
      </c>
      <c r="D14" t="s">
        <v>19</v>
      </c>
      <c r="F14" s="145">
        <v>13.26</v>
      </c>
      <c r="G14" s="145">
        <v>15.46</v>
      </c>
      <c r="H14" s="136">
        <v>2.2000000000000002</v>
      </c>
      <c r="I14" s="123"/>
      <c r="K14" s="124"/>
    </row>
    <row r="15" spans="1:11" ht="15.75" thickBot="1" x14ac:dyDescent="0.3">
      <c r="A15" s="23"/>
      <c r="F15" s="134"/>
      <c r="G15" s="135"/>
      <c r="H15" s="125"/>
      <c r="I15" s="126"/>
      <c r="J15" s="127"/>
      <c r="K15" s="34"/>
    </row>
    <row r="16" spans="1:11" x14ac:dyDescent="0.25">
      <c r="A16" s="25" t="s">
        <v>20</v>
      </c>
      <c r="B16" s="138">
        <v>2200</v>
      </c>
      <c r="C16" t="s">
        <v>21</v>
      </c>
      <c r="D16" t="s">
        <v>61</v>
      </c>
      <c r="F16" s="7"/>
      <c r="H16" s="125"/>
      <c r="I16" s="126"/>
      <c r="J16" s="127"/>
      <c r="K16" s="128"/>
    </row>
    <row r="17" spans="1:11" x14ac:dyDescent="0.25">
      <c r="A17" s="27" t="s">
        <v>22</v>
      </c>
      <c r="B17" s="28">
        <v>6.4</v>
      </c>
      <c r="C17" t="s">
        <v>21</v>
      </c>
      <c r="F17" s="7"/>
      <c r="H17" s="126"/>
      <c r="I17" s="126"/>
      <c r="J17" s="129"/>
      <c r="K17" s="34"/>
    </row>
    <row r="18" spans="1:11" ht="17.25" x14ac:dyDescent="0.25">
      <c r="A18" s="29" t="s">
        <v>23</v>
      </c>
      <c r="B18" s="30">
        <f>B16*B17</f>
        <v>14080</v>
      </c>
      <c r="C18" t="s">
        <v>24</v>
      </c>
      <c r="F18" s="7"/>
      <c r="H18" s="126"/>
      <c r="I18" s="126"/>
      <c r="J18" s="7"/>
      <c r="K18" s="34"/>
    </row>
    <row r="19" spans="1:11" ht="18" thickBot="1" x14ac:dyDescent="0.3">
      <c r="A19" s="31" t="s">
        <v>25</v>
      </c>
      <c r="B19" s="32">
        <v>537</v>
      </c>
      <c r="C19" t="s">
        <v>24</v>
      </c>
      <c r="D19" t="s">
        <v>62</v>
      </c>
      <c r="E19" t="s">
        <v>63</v>
      </c>
      <c r="F19" s="7"/>
      <c r="H19" s="7"/>
      <c r="J19" s="33"/>
      <c r="K19" s="34"/>
    </row>
    <row r="20" spans="1:11" x14ac:dyDescent="0.25">
      <c r="A20" s="23"/>
      <c r="B20" s="35"/>
      <c r="F20" s="7"/>
      <c r="H20" s="7"/>
      <c r="J20" s="33"/>
      <c r="K20" s="34"/>
    </row>
    <row r="21" spans="1:11" ht="15.75" thickBot="1" x14ac:dyDescent="0.3">
      <c r="A21" s="36"/>
      <c r="B21" s="37"/>
      <c r="C21" s="38"/>
      <c r="D21" s="38"/>
      <c r="E21" s="38"/>
      <c r="F21" s="39"/>
      <c r="G21" s="38"/>
      <c r="H21" s="40"/>
      <c r="J21" s="7"/>
      <c r="K21" s="34"/>
    </row>
    <row r="22" spans="1:11" ht="26.25" thickBot="1" x14ac:dyDescent="0.3">
      <c r="A22" s="194" t="s">
        <v>26</v>
      </c>
      <c r="B22" s="195"/>
      <c r="C22" s="196"/>
      <c r="D22" s="42" t="s">
        <v>27</v>
      </c>
      <c r="E22" s="43" t="s">
        <v>28</v>
      </c>
      <c r="F22" s="44" t="s">
        <v>29</v>
      </c>
      <c r="G22" s="41" t="s">
        <v>30</v>
      </c>
      <c r="H22" s="45" t="s">
        <v>31</v>
      </c>
      <c r="I22" s="46"/>
      <c r="J22" s="47"/>
      <c r="K22" s="34"/>
    </row>
    <row r="23" spans="1:11" x14ac:dyDescent="0.25">
      <c r="A23" s="197" t="s">
        <v>32</v>
      </c>
      <c r="B23" s="198"/>
      <c r="C23" s="199"/>
      <c r="D23" s="48" t="s">
        <v>21</v>
      </c>
      <c r="E23" s="49" t="s">
        <v>33</v>
      </c>
      <c r="F23" s="50"/>
      <c r="G23" s="51">
        <v>100</v>
      </c>
      <c r="H23" s="52">
        <f t="shared" ref="H23:H32" si="0">F23*G23</f>
        <v>0</v>
      </c>
      <c r="I23" s="46"/>
      <c r="J23" s="53"/>
      <c r="K23" s="54"/>
    </row>
    <row r="24" spans="1:11" x14ac:dyDescent="0.25">
      <c r="A24" s="189" t="s">
        <v>34</v>
      </c>
      <c r="B24" s="190"/>
      <c r="C24" s="191"/>
      <c r="D24" s="1" t="s">
        <v>35</v>
      </c>
      <c r="E24" s="55"/>
      <c r="F24" s="56"/>
      <c r="G24" s="57">
        <f>B18+B19</f>
        <v>14617</v>
      </c>
      <c r="H24" s="58">
        <f t="shared" si="0"/>
        <v>0</v>
      </c>
      <c r="I24" s="46"/>
      <c r="J24" s="53"/>
      <c r="K24" s="54"/>
    </row>
    <row r="25" spans="1:11" ht="27" customHeight="1" x14ac:dyDescent="0.25">
      <c r="A25" s="180" t="s">
        <v>36</v>
      </c>
      <c r="B25" s="181"/>
      <c r="C25" s="200"/>
      <c r="D25" s="59" t="s">
        <v>35</v>
      </c>
      <c r="E25" s="60" t="s">
        <v>33</v>
      </c>
      <c r="F25" s="61"/>
      <c r="G25" s="62">
        <v>100</v>
      </c>
      <c r="H25" s="63">
        <f>F25*G25</f>
        <v>0</v>
      </c>
      <c r="I25" s="46"/>
      <c r="J25" s="53"/>
      <c r="K25" s="54"/>
    </row>
    <row r="26" spans="1:11" x14ac:dyDescent="0.25">
      <c r="A26" s="189" t="s">
        <v>37</v>
      </c>
      <c r="B26" s="190"/>
      <c r="C26" s="191"/>
      <c r="D26" s="1" t="s">
        <v>35</v>
      </c>
      <c r="E26" s="64" t="s">
        <v>38</v>
      </c>
      <c r="F26" s="56"/>
      <c r="G26" s="171">
        <v>28427</v>
      </c>
      <c r="H26" s="58">
        <f>F26*G26</f>
        <v>0</v>
      </c>
      <c r="I26" s="46"/>
      <c r="J26" s="53"/>
      <c r="K26" s="54"/>
    </row>
    <row r="27" spans="1:11" x14ac:dyDescent="0.25">
      <c r="A27" s="189" t="s">
        <v>39</v>
      </c>
      <c r="B27" s="190"/>
      <c r="C27" s="191"/>
      <c r="D27" s="65" t="s">
        <v>40</v>
      </c>
      <c r="E27" s="64" t="s">
        <v>33</v>
      </c>
      <c r="F27" s="56"/>
      <c r="G27" s="57">
        <f>B18+B19</f>
        <v>14617</v>
      </c>
      <c r="H27" s="58">
        <f t="shared" si="0"/>
        <v>0</v>
      </c>
      <c r="I27" s="46"/>
      <c r="J27" s="53"/>
      <c r="K27" s="54"/>
    </row>
    <row r="28" spans="1:11" ht="16.149999999999999" customHeight="1" x14ac:dyDescent="0.25">
      <c r="A28" s="180" t="s">
        <v>41</v>
      </c>
      <c r="B28" s="181"/>
      <c r="C28" s="182"/>
      <c r="D28" s="66" t="s">
        <v>40</v>
      </c>
      <c r="E28" s="67" t="s">
        <v>42</v>
      </c>
      <c r="F28" s="68"/>
      <c r="G28" s="69">
        <v>13810</v>
      </c>
      <c r="H28" s="58">
        <f t="shared" si="0"/>
        <v>0</v>
      </c>
      <c r="I28" s="46"/>
      <c r="J28" s="53"/>
      <c r="K28" s="54"/>
    </row>
    <row r="29" spans="1:11" x14ac:dyDescent="0.25">
      <c r="A29" s="183" t="s">
        <v>43</v>
      </c>
      <c r="B29" s="184"/>
      <c r="C29" s="185"/>
      <c r="D29" s="66" t="s">
        <v>40</v>
      </c>
      <c r="E29" s="70" t="s">
        <v>44</v>
      </c>
      <c r="F29" s="71"/>
      <c r="G29" s="69">
        <v>0</v>
      </c>
      <c r="H29" s="58">
        <f t="shared" si="0"/>
        <v>0</v>
      </c>
      <c r="I29" s="46"/>
      <c r="J29" s="53"/>
      <c r="K29" s="54"/>
    </row>
    <row r="30" spans="1:11" ht="30" customHeight="1" x14ac:dyDescent="0.25">
      <c r="A30" s="186" t="s">
        <v>45</v>
      </c>
      <c r="B30" s="187"/>
      <c r="C30" s="188"/>
      <c r="D30" s="66" t="s">
        <v>40</v>
      </c>
      <c r="E30" s="72" t="s">
        <v>46</v>
      </c>
      <c r="F30" s="73"/>
      <c r="G30" s="74">
        <v>0</v>
      </c>
      <c r="H30" s="63">
        <f t="shared" si="0"/>
        <v>0</v>
      </c>
      <c r="I30" s="75"/>
      <c r="J30" s="53"/>
      <c r="K30" s="54"/>
    </row>
    <row r="31" spans="1:11" x14ac:dyDescent="0.25">
      <c r="A31" s="189" t="s">
        <v>47</v>
      </c>
      <c r="B31" s="190"/>
      <c r="C31" s="191"/>
      <c r="D31" s="1" t="s">
        <v>48</v>
      </c>
      <c r="E31" s="64"/>
      <c r="F31" s="56"/>
      <c r="G31" s="57">
        <v>0</v>
      </c>
      <c r="H31" s="58">
        <f>F31*G31</f>
        <v>0</v>
      </c>
      <c r="I31" s="75"/>
      <c r="J31" s="53"/>
      <c r="K31" s="54"/>
    </row>
    <row r="32" spans="1:11" x14ac:dyDescent="0.25">
      <c r="A32" s="189" t="s">
        <v>49</v>
      </c>
      <c r="B32" s="190"/>
      <c r="C32" s="191"/>
      <c r="D32" s="1" t="s">
        <v>21</v>
      </c>
      <c r="E32" s="64"/>
      <c r="F32" s="56"/>
      <c r="G32" s="57">
        <f>B16+2*B17</f>
        <v>2212.8000000000002</v>
      </c>
      <c r="H32" s="58">
        <f t="shared" si="0"/>
        <v>0</v>
      </c>
      <c r="I32" s="75"/>
      <c r="J32" s="53"/>
      <c r="K32" s="54"/>
    </row>
    <row r="33" spans="1:11" ht="14.45" customHeight="1" x14ac:dyDescent="0.25">
      <c r="A33" s="192" t="s">
        <v>50</v>
      </c>
      <c r="B33" s="193"/>
      <c r="C33" s="193"/>
      <c r="D33" s="76" t="s">
        <v>21</v>
      </c>
      <c r="E33" s="77" t="s">
        <v>51</v>
      </c>
      <c r="F33" s="78"/>
      <c r="G33" s="172">
        <v>2200</v>
      </c>
      <c r="H33" s="82">
        <f>F33*G33</f>
        <v>0</v>
      </c>
      <c r="I33" s="173"/>
      <c r="J33" s="53"/>
      <c r="K33" s="81"/>
    </row>
    <row r="34" spans="1:11" x14ac:dyDescent="0.25">
      <c r="A34" s="174"/>
      <c r="B34" s="175"/>
      <c r="C34" s="176"/>
      <c r="D34" s="76"/>
      <c r="E34" s="77"/>
      <c r="F34" s="78"/>
      <c r="G34" s="79"/>
      <c r="H34" s="82"/>
      <c r="I34" s="80"/>
      <c r="J34" s="75"/>
      <c r="K34" s="81"/>
    </row>
    <row r="35" spans="1:11" ht="15.75" thickBot="1" x14ac:dyDescent="0.3">
      <c r="A35" s="177"/>
      <c r="B35" s="178"/>
      <c r="C35" s="178"/>
      <c r="D35" s="83"/>
      <c r="E35" s="84"/>
      <c r="F35" s="85"/>
      <c r="G35" s="86"/>
      <c r="H35" s="87"/>
      <c r="I35" s="80"/>
      <c r="J35" s="75"/>
      <c r="K35" s="81"/>
    </row>
    <row r="36" spans="1:11" ht="15.75" thickBot="1" x14ac:dyDescent="0.3">
      <c r="A36" s="88"/>
      <c r="B36" s="89"/>
      <c r="C36" s="89"/>
      <c r="D36" s="90"/>
      <c r="E36" s="91"/>
      <c r="F36" s="91"/>
      <c r="G36" s="91" t="s">
        <v>52</v>
      </c>
      <c r="H36" s="92">
        <f>SUM(H23:H35)</f>
        <v>0</v>
      </c>
      <c r="I36" s="91"/>
      <c r="J36" s="93"/>
      <c r="K36" s="94"/>
    </row>
    <row r="37" spans="1:11" ht="15.75" thickBot="1" x14ac:dyDescent="0.3">
      <c r="A37" s="88"/>
      <c r="B37" s="89"/>
      <c r="C37" s="89"/>
      <c r="D37" s="89"/>
      <c r="E37" s="95"/>
      <c r="F37" s="91"/>
      <c r="G37" s="91"/>
      <c r="H37" s="91"/>
      <c r="I37" s="91"/>
      <c r="J37" s="93" t="s">
        <v>72</v>
      </c>
      <c r="K37" s="96" t="s">
        <v>53</v>
      </c>
    </row>
    <row r="38" spans="1:11" ht="15.75" thickBot="1" x14ac:dyDescent="0.3">
      <c r="A38" s="88"/>
      <c r="B38" s="89"/>
      <c r="C38" s="89"/>
      <c r="D38" s="89"/>
      <c r="E38" s="91"/>
      <c r="F38" s="91"/>
      <c r="G38" s="91"/>
      <c r="H38" s="91" t="s">
        <v>54</v>
      </c>
      <c r="I38" s="97" t="s">
        <v>55</v>
      </c>
      <c r="J38" s="98">
        <f>H36*0.23</f>
        <v>0</v>
      </c>
      <c r="K38" s="99">
        <f>H36*1.23</f>
        <v>0</v>
      </c>
    </row>
    <row r="39" spans="1:11" ht="15.75" thickBot="1" x14ac:dyDescent="0.3">
      <c r="A39" s="100"/>
      <c r="B39" s="101"/>
      <c r="C39" s="101"/>
      <c r="D39" s="101"/>
      <c r="E39" s="101"/>
      <c r="F39" s="102"/>
      <c r="G39" s="103"/>
      <c r="H39" s="103"/>
      <c r="I39" s="104"/>
      <c r="J39" s="105"/>
      <c r="K39" s="106"/>
    </row>
    <row r="40" spans="1:11" x14ac:dyDescent="0.25">
      <c r="A40" s="107"/>
      <c r="F40" s="7"/>
      <c r="G40" s="108"/>
      <c r="H40" s="109"/>
      <c r="I40" s="110"/>
      <c r="J40" s="109"/>
      <c r="K40" s="20"/>
    </row>
    <row r="41" spans="1:11" x14ac:dyDescent="0.25">
      <c r="A41" s="111" t="s">
        <v>56</v>
      </c>
      <c r="B41" s="112"/>
      <c r="C41" s="112"/>
      <c r="D41" s="112"/>
      <c r="E41" s="112"/>
      <c r="F41" s="112"/>
      <c r="G41" s="113"/>
      <c r="H41" s="113"/>
      <c r="I41" s="114"/>
      <c r="J41" s="113"/>
      <c r="K41" s="113"/>
    </row>
    <row r="42" spans="1:11" x14ac:dyDescent="0.25">
      <c r="A42" s="111" t="s">
        <v>57</v>
      </c>
      <c r="B42" s="112"/>
      <c r="C42" s="112"/>
      <c r="D42" s="112"/>
      <c r="E42" s="112"/>
      <c r="F42" s="112"/>
      <c r="G42" s="115"/>
      <c r="H42" s="115"/>
      <c r="I42" s="116"/>
      <c r="J42" s="117"/>
      <c r="K42" s="118"/>
    </row>
    <row r="43" spans="1:11" x14ac:dyDescent="0.25">
      <c r="A43" s="111"/>
      <c r="B43" s="119"/>
      <c r="C43" s="119"/>
      <c r="D43" s="119"/>
      <c r="E43" s="119"/>
      <c r="F43" s="119"/>
      <c r="G43" s="119"/>
      <c r="H43" s="119"/>
      <c r="I43" s="119"/>
      <c r="J43" s="119"/>
      <c r="K43" s="119"/>
    </row>
    <row r="44" spans="1:11" x14ac:dyDescent="0.25">
      <c r="A44" s="120"/>
      <c r="B44" s="120"/>
      <c r="C44" s="120"/>
      <c r="D44" s="120"/>
      <c r="E44" s="120"/>
      <c r="F44" s="120"/>
      <c r="G44" s="120"/>
      <c r="H44" s="120"/>
      <c r="I44" s="120"/>
      <c r="J44" s="120"/>
      <c r="K44" s="120"/>
    </row>
    <row r="45" spans="1:11" x14ac:dyDescent="0.25">
      <c r="F45" s="7"/>
      <c r="H45" s="7"/>
      <c r="J45" s="7"/>
      <c r="K45" s="7"/>
    </row>
    <row r="46" spans="1:11" x14ac:dyDescent="0.25">
      <c r="A46" s="121"/>
      <c r="B46" s="121"/>
      <c r="C46" s="6"/>
      <c r="D46" s="6"/>
      <c r="E46" s="6"/>
      <c r="F46" s="6"/>
      <c r="G46" s="122" t="s">
        <v>58</v>
      </c>
      <c r="H46" s="122"/>
      <c r="I46" s="122"/>
      <c r="J46" s="7"/>
      <c r="K46" s="7"/>
    </row>
    <row r="47" spans="1:11" x14ac:dyDescent="0.25">
      <c r="A47" s="179" t="s">
        <v>59</v>
      </c>
      <c r="B47" s="179"/>
      <c r="C47" s="179"/>
      <c r="D47" s="5"/>
      <c r="E47" s="5"/>
      <c r="F47" s="6"/>
      <c r="G47" s="122" t="s">
        <v>60</v>
      </c>
      <c r="H47" s="122"/>
      <c r="I47" s="122"/>
      <c r="J47" s="7"/>
      <c r="K47" s="7"/>
    </row>
  </sheetData>
  <mergeCells count="15">
    <mergeCell ref="A27:C27"/>
    <mergeCell ref="A22:C22"/>
    <mergeCell ref="A23:C23"/>
    <mergeCell ref="A24:C24"/>
    <mergeCell ref="A25:C25"/>
    <mergeCell ref="A26:C26"/>
    <mergeCell ref="A34:C34"/>
    <mergeCell ref="A35:C35"/>
    <mergeCell ref="A47:C47"/>
    <mergeCell ref="A28:C28"/>
    <mergeCell ref="A29:C29"/>
    <mergeCell ref="A30:C30"/>
    <mergeCell ref="A31:C31"/>
    <mergeCell ref="A32:C32"/>
    <mergeCell ref="A33:C33"/>
  </mergeCells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16EC3-C4B5-4384-B72B-6D0E7CA5FB50}">
  <sheetPr>
    <tabColor rgb="FFC00000"/>
    <pageSetUpPr fitToPage="1"/>
  </sheetPr>
  <dimension ref="A1:K47"/>
  <sheetViews>
    <sheetView workbookViewId="0">
      <selection activeCell="G17" sqref="G17"/>
    </sheetView>
  </sheetViews>
  <sheetFormatPr defaultRowHeight="15" x14ac:dyDescent="0.25"/>
  <cols>
    <col min="1" max="2" width="13.7109375" customWidth="1"/>
    <col min="3" max="3" width="18" customWidth="1"/>
    <col min="4" max="11" width="13.7109375" customWidth="1"/>
  </cols>
  <sheetData>
    <row r="1" spans="1:11" x14ac:dyDescent="0.25">
      <c r="A1" s="5" t="s">
        <v>8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x14ac:dyDescent="0.25">
      <c r="A2" s="8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x14ac:dyDescent="0.25">
      <c r="A3" s="8" t="s">
        <v>9</v>
      </c>
      <c r="B3" s="6"/>
      <c r="C3" s="6"/>
      <c r="D3" s="6"/>
      <c r="E3" s="6"/>
      <c r="F3" s="6"/>
      <c r="G3" s="6"/>
      <c r="H3" s="6"/>
      <c r="I3" s="6"/>
      <c r="J3" s="6"/>
      <c r="K3" s="7"/>
    </row>
    <row r="4" spans="1:11" x14ac:dyDescent="0.25">
      <c r="A4" s="6"/>
      <c r="B4" s="9" t="s">
        <v>10</v>
      </c>
      <c r="C4" s="5"/>
      <c r="D4" s="6"/>
      <c r="E4" s="6"/>
      <c r="F4" s="6"/>
      <c r="G4" s="6"/>
      <c r="H4" s="6"/>
      <c r="I4" s="6"/>
      <c r="J4" s="6"/>
      <c r="K4" s="7"/>
    </row>
    <row r="5" spans="1:11" x14ac:dyDescent="0.25">
      <c r="A5" s="10" t="s">
        <v>11</v>
      </c>
      <c r="B5" s="6"/>
      <c r="C5" s="6"/>
      <c r="D5" s="6"/>
      <c r="E5" s="6"/>
      <c r="F5" s="6"/>
      <c r="G5" s="6"/>
      <c r="H5" s="6"/>
      <c r="I5" s="6"/>
      <c r="J5" s="6"/>
      <c r="K5" s="7"/>
    </row>
    <row r="6" spans="1:11" x14ac:dyDescent="0.25">
      <c r="A6" s="8"/>
      <c r="B6" s="6"/>
      <c r="C6" s="6"/>
      <c r="D6" s="6"/>
      <c r="E6" s="6"/>
      <c r="F6" s="6"/>
      <c r="G6" s="6"/>
      <c r="H6" s="6"/>
      <c r="I6" s="6"/>
      <c r="J6" s="6"/>
      <c r="K6" s="7"/>
    </row>
    <row r="7" spans="1:11" x14ac:dyDescent="0.25">
      <c r="A7" s="6" t="s">
        <v>12</v>
      </c>
      <c r="B7" s="6"/>
      <c r="C7" s="6"/>
      <c r="D7" s="6"/>
      <c r="E7" s="6"/>
      <c r="F7" s="6"/>
      <c r="G7" s="6"/>
      <c r="H7" s="6"/>
      <c r="I7" s="6"/>
      <c r="J7" s="6"/>
      <c r="K7" s="7"/>
    </row>
    <row r="8" spans="1:11" x14ac:dyDescent="0.25">
      <c r="A8" s="6" t="s">
        <v>13</v>
      </c>
      <c r="B8" s="6"/>
      <c r="C8" s="6"/>
      <c r="D8" s="6"/>
      <c r="E8" s="6"/>
      <c r="F8" s="6"/>
      <c r="G8" s="6"/>
      <c r="H8" s="6"/>
      <c r="I8" s="6"/>
      <c r="J8" s="6"/>
      <c r="K8" s="7"/>
    </row>
    <row r="9" spans="1:1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7"/>
    </row>
    <row r="10" spans="1:11" x14ac:dyDescent="0.25">
      <c r="A10" s="8" t="s">
        <v>14</v>
      </c>
      <c r="B10" s="8"/>
      <c r="C10" s="8"/>
      <c r="D10" s="8"/>
      <c r="E10" s="8"/>
      <c r="F10" s="8"/>
      <c r="G10" s="8"/>
      <c r="H10" s="8"/>
      <c r="I10" s="8"/>
      <c r="J10" s="8"/>
      <c r="K10" s="7"/>
    </row>
    <row r="11" spans="1:11" x14ac:dyDescent="0.25">
      <c r="A11" s="11" t="s">
        <v>15</v>
      </c>
      <c r="B11" s="11"/>
      <c r="C11" s="9"/>
      <c r="E11" s="12"/>
      <c r="F11" s="13"/>
      <c r="G11" s="14"/>
      <c r="H11" s="8"/>
      <c r="I11" s="8"/>
      <c r="J11" s="8"/>
      <c r="K11" s="7"/>
    </row>
    <row r="12" spans="1:11" ht="16.5" thickBot="1" x14ac:dyDescent="0.3">
      <c r="A12" s="15"/>
      <c r="B12" s="15"/>
      <c r="C12" s="15"/>
      <c r="D12" s="15"/>
      <c r="E12" s="15"/>
      <c r="F12" s="16"/>
      <c r="G12" s="15"/>
      <c r="H12" s="16"/>
      <c r="I12" s="15"/>
      <c r="J12" s="16"/>
      <c r="K12" s="16"/>
    </row>
    <row r="13" spans="1:11" x14ac:dyDescent="0.25">
      <c r="A13" s="17" t="s">
        <v>16</v>
      </c>
      <c r="B13" s="18"/>
      <c r="C13" s="19"/>
      <c r="D13" s="19"/>
      <c r="E13" s="19"/>
      <c r="F13" s="20" t="s">
        <v>17</v>
      </c>
      <c r="G13" s="19" t="s">
        <v>18</v>
      </c>
      <c r="H13" s="20"/>
      <c r="I13" s="19"/>
      <c r="J13" s="20"/>
      <c r="K13" s="21"/>
    </row>
    <row r="14" spans="1:11" x14ac:dyDescent="0.25">
      <c r="A14" s="11" t="s">
        <v>15</v>
      </c>
      <c r="D14" t="s">
        <v>19</v>
      </c>
      <c r="F14">
        <v>0.44500000000000001</v>
      </c>
      <c r="G14">
        <v>2.3450000000000002</v>
      </c>
      <c r="K14" s="34"/>
    </row>
    <row r="15" spans="1:11" ht="15.75" thickBot="1" x14ac:dyDescent="0.3">
      <c r="A15" s="23"/>
      <c r="K15" s="34"/>
    </row>
    <row r="16" spans="1:11" x14ac:dyDescent="0.25">
      <c r="A16" s="25" t="s">
        <v>20</v>
      </c>
      <c r="B16" s="26">
        <v>1900</v>
      </c>
      <c r="C16" t="s">
        <v>21</v>
      </c>
      <c r="K16" s="34"/>
    </row>
    <row r="17" spans="1:11" x14ac:dyDescent="0.25">
      <c r="A17" s="27" t="s">
        <v>22</v>
      </c>
      <c r="B17" s="28">
        <v>5.7</v>
      </c>
      <c r="C17" t="s">
        <v>21</v>
      </c>
      <c r="K17" s="34"/>
    </row>
    <row r="18" spans="1:11" ht="17.25" x14ac:dyDescent="0.25">
      <c r="A18" s="29" t="s">
        <v>23</v>
      </c>
      <c r="B18" s="30">
        <v>10830</v>
      </c>
      <c r="C18" t="s">
        <v>24</v>
      </c>
      <c r="I18">
        <f>SUM(I14:I17)</f>
        <v>0</v>
      </c>
      <c r="J18">
        <f>SUM(J14:J17)</f>
        <v>0</v>
      </c>
      <c r="K18" s="34">
        <f>SUM(K14:K17)</f>
        <v>0</v>
      </c>
    </row>
    <row r="19" spans="1:11" ht="18" thickBot="1" x14ac:dyDescent="0.3">
      <c r="A19" s="31" t="s">
        <v>25</v>
      </c>
      <c r="B19" s="32">
        <v>29</v>
      </c>
      <c r="C19" t="s">
        <v>24</v>
      </c>
      <c r="D19" s="24"/>
      <c r="K19" s="34"/>
    </row>
    <row r="20" spans="1:11" x14ac:dyDescent="0.25">
      <c r="A20" s="23"/>
      <c r="B20" s="35"/>
      <c r="F20" s="7"/>
      <c r="H20" s="7"/>
      <c r="J20" s="33"/>
      <c r="K20" s="34"/>
    </row>
    <row r="21" spans="1:11" ht="15.75" thickBot="1" x14ac:dyDescent="0.3">
      <c r="A21" s="36"/>
      <c r="B21" s="37"/>
      <c r="C21" s="38"/>
      <c r="D21" s="38"/>
      <c r="E21" s="38"/>
      <c r="F21" s="39"/>
      <c r="G21" s="38"/>
      <c r="H21" s="40"/>
      <c r="J21" s="7"/>
      <c r="K21" s="34"/>
    </row>
    <row r="22" spans="1:11" ht="26.25" thickBot="1" x14ac:dyDescent="0.3">
      <c r="A22" s="194" t="s">
        <v>26</v>
      </c>
      <c r="B22" s="195"/>
      <c r="C22" s="196"/>
      <c r="D22" s="42" t="s">
        <v>27</v>
      </c>
      <c r="E22" s="43" t="s">
        <v>28</v>
      </c>
      <c r="F22" s="44" t="s">
        <v>29</v>
      </c>
      <c r="G22" s="41" t="s">
        <v>30</v>
      </c>
      <c r="H22" s="45" t="s">
        <v>31</v>
      </c>
      <c r="I22" s="46"/>
      <c r="J22" s="47"/>
      <c r="K22" s="34"/>
    </row>
    <row r="23" spans="1:11" x14ac:dyDescent="0.25">
      <c r="A23" s="197" t="s">
        <v>32</v>
      </c>
      <c r="B23" s="198"/>
      <c r="C23" s="199"/>
      <c r="D23" s="48" t="s">
        <v>21</v>
      </c>
      <c r="E23" s="49" t="s">
        <v>33</v>
      </c>
      <c r="F23" s="50"/>
      <c r="G23" s="51">
        <v>25</v>
      </c>
      <c r="H23" s="52">
        <f t="shared" ref="H23:H32" si="0">F23*G23</f>
        <v>0</v>
      </c>
      <c r="I23" s="46"/>
      <c r="J23" s="53"/>
      <c r="K23" s="54"/>
    </row>
    <row r="24" spans="1:11" x14ac:dyDescent="0.25">
      <c r="A24" s="189" t="s">
        <v>34</v>
      </c>
      <c r="B24" s="190"/>
      <c r="C24" s="191"/>
      <c r="D24" s="1" t="s">
        <v>35</v>
      </c>
      <c r="E24" s="55"/>
      <c r="F24" s="56"/>
      <c r="G24" s="57">
        <f>B18+B19</f>
        <v>10859</v>
      </c>
      <c r="H24" s="58">
        <f t="shared" si="0"/>
        <v>0</v>
      </c>
      <c r="I24" s="46"/>
      <c r="J24" s="53"/>
      <c r="K24" s="54"/>
    </row>
    <row r="25" spans="1:11" ht="31.15" customHeight="1" x14ac:dyDescent="0.25">
      <c r="A25" s="180" t="s">
        <v>36</v>
      </c>
      <c r="B25" s="181"/>
      <c r="C25" s="200"/>
      <c r="D25" s="59" t="s">
        <v>35</v>
      </c>
      <c r="E25" s="60" t="s">
        <v>33</v>
      </c>
      <c r="F25" s="61"/>
      <c r="G25" s="62">
        <f>B18+B19</f>
        <v>10859</v>
      </c>
      <c r="H25" s="63">
        <f>F25*G25</f>
        <v>0</v>
      </c>
      <c r="I25" s="46"/>
      <c r="J25" s="53"/>
      <c r="K25" s="54"/>
    </row>
    <row r="26" spans="1:11" x14ac:dyDescent="0.25">
      <c r="A26" s="189" t="s">
        <v>37</v>
      </c>
      <c r="B26" s="190"/>
      <c r="C26" s="191"/>
      <c r="D26" s="1" t="s">
        <v>35</v>
      </c>
      <c r="E26" s="64" t="s">
        <v>38</v>
      </c>
      <c r="F26" s="56"/>
      <c r="G26" s="57">
        <f>B18+B19</f>
        <v>10859</v>
      </c>
      <c r="H26" s="58">
        <f>F26*G26</f>
        <v>0</v>
      </c>
      <c r="I26" s="46"/>
      <c r="J26" s="53"/>
      <c r="K26" s="54"/>
    </row>
    <row r="27" spans="1:11" x14ac:dyDescent="0.25">
      <c r="A27" s="189" t="s">
        <v>39</v>
      </c>
      <c r="B27" s="190"/>
      <c r="C27" s="191"/>
      <c r="D27" s="65" t="s">
        <v>40</v>
      </c>
      <c r="E27" s="64" t="s">
        <v>33</v>
      </c>
      <c r="F27" s="56"/>
      <c r="G27" s="57">
        <f>B18+B19</f>
        <v>10859</v>
      </c>
      <c r="H27" s="58">
        <f t="shared" si="0"/>
        <v>0</v>
      </c>
      <c r="I27" s="46"/>
      <c r="J27" s="53"/>
      <c r="K27" s="54"/>
    </row>
    <row r="28" spans="1:11" ht="16.149999999999999" customHeight="1" x14ac:dyDescent="0.25">
      <c r="A28" s="180" t="s">
        <v>41</v>
      </c>
      <c r="B28" s="181"/>
      <c r="C28" s="182"/>
      <c r="D28" s="66" t="s">
        <v>40</v>
      </c>
      <c r="E28" s="67" t="s">
        <v>42</v>
      </c>
      <c r="F28" s="68"/>
      <c r="G28" s="69">
        <v>10830</v>
      </c>
      <c r="H28" s="58">
        <f>F28*G28</f>
        <v>0</v>
      </c>
      <c r="I28" s="46"/>
      <c r="J28" s="53"/>
      <c r="K28" s="54"/>
    </row>
    <row r="29" spans="1:11" x14ac:dyDescent="0.25">
      <c r="A29" s="183" t="s">
        <v>43</v>
      </c>
      <c r="B29" s="184"/>
      <c r="C29" s="185"/>
      <c r="D29" s="66" t="s">
        <v>40</v>
      </c>
      <c r="E29" s="70" t="s">
        <v>44</v>
      </c>
      <c r="F29" s="71"/>
      <c r="G29" s="69">
        <v>10830</v>
      </c>
      <c r="H29" s="58">
        <f t="shared" si="0"/>
        <v>0</v>
      </c>
      <c r="I29" s="46"/>
      <c r="J29" s="53"/>
      <c r="K29" s="54"/>
    </row>
    <row r="30" spans="1:11" ht="27.6" customHeight="1" x14ac:dyDescent="0.25">
      <c r="A30" s="186" t="s">
        <v>45</v>
      </c>
      <c r="B30" s="187"/>
      <c r="C30" s="188"/>
      <c r="D30" s="66" t="s">
        <v>40</v>
      </c>
      <c r="E30" s="72" t="s">
        <v>46</v>
      </c>
      <c r="F30" s="73"/>
      <c r="G30" s="74">
        <v>10830</v>
      </c>
      <c r="H30" s="63">
        <f t="shared" si="0"/>
        <v>0</v>
      </c>
      <c r="I30" s="75"/>
      <c r="J30" s="53"/>
      <c r="K30" s="54"/>
    </row>
    <row r="31" spans="1:11" x14ac:dyDescent="0.25">
      <c r="A31" s="189" t="s">
        <v>47</v>
      </c>
      <c r="B31" s="190"/>
      <c r="C31" s="191"/>
      <c r="D31" s="1" t="s">
        <v>48</v>
      </c>
      <c r="E31" s="64"/>
      <c r="F31" s="56"/>
      <c r="G31" s="57">
        <v>0</v>
      </c>
      <c r="H31" s="58">
        <f>F31*G31</f>
        <v>0</v>
      </c>
      <c r="I31" s="75"/>
      <c r="J31" s="53"/>
      <c r="K31" s="54"/>
    </row>
    <row r="32" spans="1:11" x14ac:dyDescent="0.25">
      <c r="A32" s="189" t="s">
        <v>49</v>
      </c>
      <c r="B32" s="190"/>
      <c r="C32" s="191"/>
      <c r="D32" s="1" t="s">
        <v>21</v>
      </c>
      <c r="E32" s="64"/>
      <c r="F32" s="56"/>
      <c r="G32" s="57">
        <f>B16+2*B17</f>
        <v>1911.4</v>
      </c>
      <c r="H32" s="58">
        <f t="shared" si="0"/>
        <v>0</v>
      </c>
      <c r="I32" s="75"/>
      <c r="J32" s="53"/>
      <c r="K32" s="54"/>
    </row>
    <row r="33" spans="1:11" ht="14.45" customHeight="1" x14ac:dyDescent="0.25">
      <c r="A33" s="192" t="s">
        <v>50</v>
      </c>
      <c r="B33" s="193"/>
      <c r="C33" s="193"/>
      <c r="D33" s="76" t="s">
        <v>21</v>
      </c>
      <c r="E33" s="77" t="s">
        <v>51</v>
      </c>
      <c r="F33" s="78"/>
      <c r="G33" s="79">
        <v>2048</v>
      </c>
      <c r="H33" s="133">
        <f>F33*G33</f>
        <v>0</v>
      </c>
      <c r="I33" s="80"/>
      <c r="J33" s="53"/>
      <c r="K33" s="81"/>
    </row>
    <row r="34" spans="1:11" x14ac:dyDescent="0.25">
      <c r="A34" s="174"/>
      <c r="B34" s="175"/>
      <c r="C34" s="176"/>
      <c r="D34" s="76"/>
      <c r="E34" s="77"/>
      <c r="F34" s="78"/>
      <c r="G34" s="79"/>
      <c r="H34" s="82"/>
      <c r="I34" s="80"/>
      <c r="J34" s="75"/>
      <c r="K34" s="81"/>
    </row>
    <row r="35" spans="1:11" ht="15.75" thickBot="1" x14ac:dyDescent="0.3">
      <c r="A35" s="177"/>
      <c r="B35" s="178"/>
      <c r="C35" s="178"/>
      <c r="D35" s="83"/>
      <c r="E35" s="84"/>
      <c r="F35" s="85"/>
      <c r="G35" s="86"/>
      <c r="H35" s="87"/>
      <c r="I35" s="80"/>
      <c r="J35" s="75"/>
      <c r="K35" s="81"/>
    </row>
    <row r="36" spans="1:11" ht="15.75" thickBot="1" x14ac:dyDescent="0.3">
      <c r="A36" s="88"/>
      <c r="B36" s="89"/>
      <c r="C36" s="89"/>
      <c r="D36" s="90"/>
      <c r="E36" s="91"/>
      <c r="F36" s="91"/>
      <c r="G36" s="91" t="s">
        <v>52</v>
      </c>
      <c r="H36" s="92">
        <f>SUM(H23:H35)</f>
        <v>0</v>
      </c>
      <c r="I36" s="91"/>
      <c r="J36" s="93"/>
      <c r="K36" s="94"/>
    </row>
    <row r="37" spans="1:11" ht="15.75" thickBot="1" x14ac:dyDescent="0.3">
      <c r="A37" s="88"/>
      <c r="B37" s="89"/>
      <c r="C37" s="89"/>
      <c r="D37" s="89"/>
      <c r="E37" s="95"/>
      <c r="F37" s="91"/>
      <c r="G37" s="91"/>
      <c r="H37" s="91"/>
      <c r="I37" s="91"/>
      <c r="J37" s="93" t="s">
        <v>72</v>
      </c>
      <c r="K37" s="96" t="s">
        <v>53</v>
      </c>
    </row>
    <row r="38" spans="1:11" ht="15.75" thickBot="1" x14ac:dyDescent="0.3">
      <c r="A38" s="88"/>
      <c r="B38" s="89"/>
      <c r="C38" s="89"/>
      <c r="D38" s="89"/>
      <c r="E38" s="91"/>
      <c r="F38" s="91"/>
      <c r="G38" s="91"/>
      <c r="H38" s="91" t="s">
        <v>54</v>
      </c>
      <c r="I38" s="97" t="s">
        <v>55</v>
      </c>
      <c r="J38" s="98">
        <f>H36*0.23</f>
        <v>0</v>
      </c>
      <c r="K38" s="99">
        <f>H36*1.23</f>
        <v>0</v>
      </c>
    </row>
    <row r="39" spans="1:11" ht="15.75" thickBot="1" x14ac:dyDescent="0.3">
      <c r="A39" s="100"/>
      <c r="B39" s="101"/>
      <c r="C39" s="101"/>
      <c r="D39" s="101"/>
      <c r="E39" s="101"/>
      <c r="F39" s="102"/>
      <c r="G39" s="103"/>
      <c r="H39" s="103"/>
      <c r="I39" s="104"/>
      <c r="J39" s="105"/>
      <c r="K39" s="106"/>
    </row>
    <row r="40" spans="1:11" x14ac:dyDescent="0.25">
      <c r="A40" s="107"/>
      <c r="F40" s="7"/>
      <c r="G40" s="108"/>
      <c r="H40" s="109"/>
      <c r="I40" s="110"/>
      <c r="J40" s="109"/>
      <c r="K40" s="20"/>
    </row>
    <row r="41" spans="1:11" x14ac:dyDescent="0.25">
      <c r="A41" s="111" t="s">
        <v>56</v>
      </c>
      <c r="B41" s="112"/>
      <c r="C41" s="112"/>
      <c r="D41" s="112"/>
      <c r="E41" s="112"/>
      <c r="F41" s="112"/>
      <c r="G41" s="113"/>
      <c r="H41" s="113"/>
      <c r="I41" s="114"/>
      <c r="J41" s="113"/>
      <c r="K41" s="113"/>
    </row>
    <row r="42" spans="1:11" x14ac:dyDescent="0.25">
      <c r="A42" s="111" t="s">
        <v>57</v>
      </c>
      <c r="B42" s="112"/>
      <c r="C42" s="112"/>
      <c r="D42" s="112"/>
      <c r="E42" s="112"/>
      <c r="F42" s="112"/>
      <c r="G42" s="115"/>
      <c r="H42" s="115"/>
      <c r="I42" s="116"/>
      <c r="J42" s="117"/>
      <c r="K42" s="118"/>
    </row>
    <row r="43" spans="1:11" x14ac:dyDescent="0.25">
      <c r="A43" s="111"/>
      <c r="B43" s="119"/>
      <c r="C43" s="119"/>
      <c r="D43" s="119"/>
      <c r="E43" s="119"/>
      <c r="F43" s="119"/>
      <c r="G43" s="119"/>
      <c r="H43" s="119"/>
      <c r="I43" s="119"/>
      <c r="J43" s="119"/>
      <c r="K43" s="119"/>
    </row>
    <row r="44" spans="1:11" x14ac:dyDescent="0.25">
      <c r="A44" s="120"/>
      <c r="B44" s="120"/>
      <c r="C44" s="120"/>
      <c r="D44" s="120"/>
      <c r="E44" s="120"/>
      <c r="F44" s="120"/>
      <c r="G44" s="120"/>
      <c r="H44" s="120"/>
      <c r="I44" s="120"/>
      <c r="J44" s="120"/>
      <c r="K44" s="120"/>
    </row>
    <row r="45" spans="1:11" x14ac:dyDescent="0.25">
      <c r="F45" s="7"/>
      <c r="H45" s="7"/>
      <c r="J45" s="7"/>
      <c r="K45" s="7"/>
    </row>
    <row r="46" spans="1:11" x14ac:dyDescent="0.25">
      <c r="A46" s="121"/>
      <c r="B46" s="121"/>
      <c r="C46" s="6"/>
      <c r="D46" s="6"/>
      <c r="E46" s="6"/>
      <c r="F46" s="6"/>
      <c r="G46" s="122" t="s">
        <v>58</v>
      </c>
      <c r="H46" s="122"/>
      <c r="I46" s="122"/>
      <c r="J46" s="7"/>
      <c r="K46" s="7"/>
    </row>
    <row r="47" spans="1:11" x14ac:dyDescent="0.25">
      <c r="A47" s="179" t="s">
        <v>59</v>
      </c>
      <c r="B47" s="179"/>
      <c r="C47" s="179"/>
      <c r="D47" s="5"/>
      <c r="E47" s="5"/>
      <c r="F47" s="6"/>
      <c r="G47" s="122" t="s">
        <v>60</v>
      </c>
      <c r="H47" s="122"/>
      <c r="I47" s="122"/>
      <c r="J47" s="7"/>
      <c r="K47" s="7"/>
    </row>
  </sheetData>
  <mergeCells count="15">
    <mergeCell ref="A34:C34"/>
    <mergeCell ref="A35:C35"/>
    <mergeCell ref="A47:C47"/>
    <mergeCell ref="A28:C28"/>
    <mergeCell ref="A29:C29"/>
    <mergeCell ref="A30:C30"/>
    <mergeCell ref="A31:C31"/>
    <mergeCell ref="A32:C32"/>
    <mergeCell ref="A33:C33"/>
    <mergeCell ref="A27:C27"/>
    <mergeCell ref="A22:C22"/>
    <mergeCell ref="A23:C23"/>
    <mergeCell ref="A24:C24"/>
    <mergeCell ref="A25:C25"/>
    <mergeCell ref="A26:C26"/>
  </mergeCells>
  <pageMargins left="0.7" right="0.7" top="0.75" bottom="0.75" header="0.3" footer="0.3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B909-6BB0-4187-A6FE-3E2BBC640438}">
  <sheetPr>
    <tabColor rgb="FFC00000"/>
    <pageSetUpPr fitToPage="1"/>
  </sheetPr>
  <dimension ref="A1:K47"/>
  <sheetViews>
    <sheetView workbookViewId="0">
      <selection activeCell="J16" sqref="J16"/>
    </sheetView>
  </sheetViews>
  <sheetFormatPr defaultRowHeight="15" x14ac:dyDescent="0.25"/>
  <cols>
    <col min="1" max="2" width="13.28515625" customWidth="1"/>
    <col min="3" max="3" width="19.42578125" customWidth="1"/>
    <col min="4" max="11" width="13.28515625" customWidth="1"/>
  </cols>
  <sheetData>
    <row r="1" spans="1:11" x14ac:dyDescent="0.25">
      <c r="A1" s="5" t="s">
        <v>73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x14ac:dyDescent="0.25">
      <c r="A2" s="8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x14ac:dyDescent="0.25">
      <c r="A3" s="8" t="s">
        <v>9</v>
      </c>
      <c r="B3" s="6"/>
      <c r="C3" s="6"/>
      <c r="D3" s="6"/>
      <c r="E3" s="6"/>
      <c r="F3" s="6"/>
      <c r="G3" s="6"/>
      <c r="H3" s="6"/>
      <c r="I3" s="6"/>
      <c r="J3" s="6"/>
      <c r="K3" s="7"/>
    </row>
    <row r="4" spans="1:11" x14ac:dyDescent="0.25">
      <c r="A4" s="6"/>
      <c r="B4" s="9" t="s">
        <v>77</v>
      </c>
      <c r="C4" s="5"/>
      <c r="D4" s="6"/>
      <c r="E4" s="6"/>
      <c r="F4" s="6"/>
      <c r="G4" s="6"/>
      <c r="H4" s="6"/>
      <c r="I4" s="6"/>
      <c r="J4" s="6"/>
      <c r="K4" s="7"/>
    </row>
    <row r="5" spans="1:11" x14ac:dyDescent="0.25">
      <c r="A5" s="10" t="s">
        <v>11</v>
      </c>
      <c r="B5" s="6"/>
      <c r="C5" s="6"/>
      <c r="D5" s="6"/>
      <c r="E5" s="6"/>
      <c r="F5" s="6"/>
      <c r="G5" s="6"/>
      <c r="H5" s="6"/>
      <c r="I5" s="6"/>
      <c r="J5" s="6"/>
      <c r="K5" s="7"/>
    </row>
    <row r="6" spans="1:11" x14ac:dyDescent="0.25">
      <c r="A6" s="8"/>
      <c r="B6" s="6"/>
      <c r="C6" s="6"/>
      <c r="D6" s="6"/>
      <c r="E6" s="6"/>
      <c r="F6" s="6"/>
      <c r="G6" s="6"/>
      <c r="H6" s="6"/>
      <c r="I6" s="6"/>
      <c r="J6" s="6"/>
      <c r="K6" s="7"/>
    </row>
    <row r="7" spans="1:11" x14ac:dyDescent="0.25">
      <c r="A7" s="6" t="s">
        <v>12</v>
      </c>
      <c r="B7" s="6"/>
      <c r="C7" s="6"/>
      <c r="D7" s="6"/>
      <c r="E7" s="6"/>
      <c r="F7" s="6"/>
      <c r="G7" s="6"/>
      <c r="H7" s="6"/>
      <c r="I7" s="6"/>
      <c r="J7" s="6"/>
      <c r="K7" s="7"/>
    </row>
    <row r="8" spans="1:11" x14ac:dyDescent="0.25">
      <c r="A8" s="6" t="s">
        <v>13</v>
      </c>
      <c r="B8" s="6"/>
      <c r="C8" s="6"/>
      <c r="D8" s="6"/>
      <c r="E8" s="6"/>
      <c r="F8" s="6"/>
      <c r="G8" s="6"/>
      <c r="H8" s="6"/>
      <c r="I8" s="6"/>
      <c r="J8" s="6"/>
      <c r="K8" s="7"/>
    </row>
    <row r="9" spans="1:1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7"/>
    </row>
    <row r="10" spans="1:11" x14ac:dyDescent="0.25">
      <c r="A10" s="8" t="s">
        <v>14</v>
      </c>
      <c r="B10" s="8"/>
      <c r="C10" s="8"/>
      <c r="D10" s="8"/>
      <c r="E10" s="8"/>
      <c r="F10" s="8"/>
      <c r="G10" s="8"/>
      <c r="H10" s="8"/>
      <c r="I10" s="8"/>
      <c r="J10" s="8"/>
      <c r="K10" s="7"/>
    </row>
    <row r="11" spans="1:11" x14ac:dyDescent="0.25">
      <c r="A11" s="11" t="s">
        <v>64</v>
      </c>
      <c r="B11" s="11"/>
      <c r="C11" s="9"/>
      <c r="E11" s="12"/>
      <c r="F11" s="13"/>
      <c r="G11" s="14"/>
      <c r="H11" s="8"/>
      <c r="I11" s="8"/>
      <c r="J11" s="8"/>
      <c r="K11" s="7"/>
    </row>
    <row r="12" spans="1:11" ht="16.5" thickBot="1" x14ac:dyDescent="0.3">
      <c r="A12" s="15"/>
      <c r="B12" s="15"/>
      <c r="C12" s="15"/>
      <c r="D12" s="15"/>
      <c r="E12" s="15"/>
      <c r="F12" s="16"/>
      <c r="G12" s="15"/>
      <c r="H12" s="16"/>
      <c r="I12" s="15"/>
      <c r="J12" s="16"/>
      <c r="K12" s="16"/>
    </row>
    <row r="13" spans="1:11" x14ac:dyDescent="0.25">
      <c r="A13" s="17" t="s">
        <v>16</v>
      </c>
      <c r="B13" s="18"/>
      <c r="C13" s="19"/>
      <c r="D13" s="19"/>
      <c r="E13" s="19"/>
      <c r="F13" s="20" t="s">
        <v>17</v>
      </c>
      <c r="G13" s="19" t="s">
        <v>18</v>
      </c>
      <c r="H13" s="20"/>
      <c r="I13" s="19"/>
      <c r="J13" s="20"/>
      <c r="K13" s="21"/>
    </row>
    <row r="14" spans="1:11" x14ac:dyDescent="0.25">
      <c r="A14" s="130" t="s">
        <v>65</v>
      </c>
      <c r="D14" t="s">
        <v>19</v>
      </c>
      <c r="F14" s="22">
        <v>0</v>
      </c>
      <c r="G14" s="22">
        <v>0.31</v>
      </c>
      <c r="H14" s="123"/>
      <c r="I14" s="123"/>
      <c r="K14" s="124"/>
    </row>
    <row r="15" spans="1:11" ht="15.75" thickBot="1" x14ac:dyDescent="0.3">
      <c r="A15" s="23"/>
      <c r="F15" s="7"/>
      <c r="H15" s="125"/>
      <c r="I15" s="126"/>
      <c r="J15" s="127"/>
      <c r="K15" s="34"/>
    </row>
    <row r="16" spans="1:11" x14ac:dyDescent="0.25">
      <c r="A16" s="25" t="s">
        <v>20</v>
      </c>
      <c r="B16" s="26">
        <v>310</v>
      </c>
      <c r="C16" t="s">
        <v>21</v>
      </c>
      <c r="F16" s="7"/>
      <c r="H16" s="125"/>
      <c r="I16" s="126"/>
      <c r="J16" s="127"/>
      <c r="K16" s="128"/>
    </row>
    <row r="17" spans="1:11" x14ac:dyDescent="0.25">
      <c r="A17" s="27" t="s">
        <v>66</v>
      </c>
      <c r="B17" s="28">
        <v>10.3</v>
      </c>
      <c r="C17" t="s">
        <v>21</v>
      </c>
      <c r="F17" s="7"/>
      <c r="H17" s="126"/>
      <c r="I17" s="126"/>
      <c r="J17" s="129"/>
      <c r="K17" s="34"/>
    </row>
    <row r="18" spans="1:11" ht="17.25" x14ac:dyDescent="0.25">
      <c r="A18" s="29" t="s">
        <v>23</v>
      </c>
      <c r="B18" s="30">
        <f>B16*B17</f>
        <v>3193</v>
      </c>
      <c r="C18" t="s">
        <v>24</v>
      </c>
      <c r="F18" s="7"/>
      <c r="H18" s="126"/>
      <c r="I18" s="126"/>
      <c r="J18" s="129"/>
      <c r="K18" s="34"/>
    </row>
    <row r="19" spans="1:11" ht="18" thickBot="1" x14ac:dyDescent="0.3">
      <c r="A19" s="31" t="s">
        <v>25</v>
      </c>
      <c r="B19" s="32">
        <v>180</v>
      </c>
      <c r="C19" t="s">
        <v>24</v>
      </c>
      <c r="D19" s="24" t="s">
        <v>67</v>
      </c>
      <c r="F19" s="7"/>
      <c r="H19" s="7"/>
      <c r="J19" s="33"/>
      <c r="K19" s="34"/>
    </row>
    <row r="20" spans="1:11" x14ac:dyDescent="0.25">
      <c r="A20" s="23"/>
      <c r="B20" s="35"/>
      <c r="F20" s="7"/>
      <c r="H20" s="7"/>
      <c r="J20" s="33"/>
      <c r="K20" s="34"/>
    </row>
    <row r="21" spans="1:11" ht="15.75" thickBot="1" x14ac:dyDescent="0.3">
      <c r="A21" s="36"/>
      <c r="B21" s="37"/>
      <c r="C21" s="38"/>
      <c r="D21" s="38" t="s">
        <v>68</v>
      </c>
      <c r="E21" s="38"/>
      <c r="F21" s="39"/>
      <c r="G21" s="38"/>
      <c r="H21" s="40"/>
      <c r="J21" s="7"/>
      <c r="K21" s="34"/>
    </row>
    <row r="22" spans="1:11" ht="26.25" thickBot="1" x14ac:dyDescent="0.3">
      <c r="A22" s="201" t="s">
        <v>26</v>
      </c>
      <c r="B22" s="202"/>
      <c r="C22" s="203"/>
      <c r="D22" s="140" t="s">
        <v>27</v>
      </c>
      <c r="E22" s="141" t="s">
        <v>28</v>
      </c>
      <c r="F22" s="142" t="s">
        <v>29</v>
      </c>
      <c r="G22" s="139" t="s">
        <v>30</v>
      </c>
      <c r="H22" s="143" t="s">
        <v>31</v>
      </c>
      <c r="I22" s="46"/>
      <c r="J22" s="47"/>
      <c r="K22" s="34"/>
    </row>
    <row r="23" spans="1:11" x14ac:dyDescent="0.25">
      <c r="A23" s="197" t="s">
        <v>32</v>
      </c>
      <c r="B23" s="198"/>
      <c r="C23" s="199"/>
      <c r="D23" s="48" t="s">
        <v>21</v>
      </c>
      <c r="E23" s="49" t="s">
        <v>33</v>
      </c>
      <c r="F23" s="50"/>
      <c r="G23" s="51">
        <v>30</v>
      </c>
      <c r="H23" s="52">
        <f t="shared" ref="H23:H32" si="0">F23*G23</f>
        <v>0</v>
      </c>
      <c r="I23" s="46"/>
      <c r="J23" s="53"/>
      <c r="K23" s="54"/>
    </row>
    <row r="24" spans="1:11" x14ac:dyDescent="0.25">
      <c r="A24" s="189" t="s">
        <v>34</v>
      </c>
      <c r="B24" s="190"/>
      <c r="C24" s="191"/>
      <c r="D24" s="1" t="s">
        <v>35</v>
      </c>
      <c r="E24" s="55"/>
      <c r="F24" s="56"/>
      <c r="G24" s="57">
        <f>B18+B19</f>
        <v>3373</v>
      </c>
      <c r="H24" s="58">
        <f t="shared" si="0"/>
        <v>0</v>
      </c>
      <c r="I24" s="46"/>
      <c r="J24" s="53"/>
      <c r="K24" s="54"/>
    </row>
    <row r="25" spans="1:11" ht="30" customHeight="1" x14ac:dyDescent="0.25">
      <c r="A25" s="180" t="s">
        <v>36</v>
      </c>
      <c r="B25" s="181"/>
      <c r="C25" s="200"/>
      <c r="D25" s="59" t="s">
        <v>35</v>
      </c>
      <c r="E25" s="60" t="s">
        <v>69</v>
      </c>
      <c r="F25" s="61"/>
      <c r="G25" s="62">
        <f>B18+B19</f>
        <v>3373</v>
      </c>
      <c r="H25" s="63">
        <f>F25*G25</f>
        <v>0</v>
      </c>
      <c r="I25" s="46"/>
      <c r="J25" s="53"/>
      <c r="K25" s="54"/>
    </row>
    <row r="26" spans="1:11" x14ac:dyDescent="0.25">
      <c r="A26" s="189" t="s">
        <v>37</v>
      </c>
      <c r="B26" s="190"/>
      <c r="C26" s="191"/>
      <c r="D26" s="1" t="s">
        <v>35</v>
      </c>
      <c r="E26" s="64" t="s">
        <v>38</v>
      </c>
      <c r="F26" s="56"/>
      <c r="G26" s="57">
        <f>B18+B19</f>
        <v>3373</v>
      </c>
      <c r="H26" s="58">
        <f>F26*G26</f>
        <v>0</v>
      </c>
      <c r="I26" s="46"/>
      <c r="J26" s="53"/>
      <c r="K26" s="54"/>
    </row>
    <row r="27" spans="1:11" x14ac:dyDescent="0.25">
      <c r="A27" s="189" t="s">
        <v>39</v>
      </c>
      <c r="B27" s="190"/>
      <c r="C27" s="191"/>
      <c r="D27" s="65" t="s">
        <v>40</v>
      </c>
      <c r="E27" s="64" t="s">
        <v>69</v>
      </c>
      <c r="F27" s="56"/>
      <c r="G27" s="57">
        <f>B18+B19</f>
        <v>3373</v>
      </c>
      <c r="H27" s="58">
        <f t="shared" si="0"/>
        <v>0</v>
      </c>
      <c r="I27" s="46"/>
      <c r="J27" s="53"/>
      <c r="K27" s="54"/>
    </row>
    <row r="28" spans="1:11" x14ac:dyDescent="0.25">
      <c r="A28" s="189" t="s">
        <v>78</v>
      </c>
      <c r="B28" s="190"/>
      <c r="C28" s="191"/>
      <c r="D28" s="66" t="s">
        <v>40</v>
      </c>
      <c r="E28" s="67"/>
      <c r="F28" s="68"/>
      <c r="G28" s="69">
        <v>0</v>
      </c>
      <c r="H28" s="58">
        <f t="shared" si="0"/>
        <v>0</v>
      </c>
      <c r="I28" s="46"/>
      <c r="J28" s="53"/>
      <c r="K28" s="54"/>
    </row>
    <row r="29" spans="1:11" x14ac:dyDescent="0.25">
      <c r="A29" s="183" t="s">
        <v>43</v>
      </c>
      <c r="B29" s="184"/>
      <c r="C29" s="185"/>
      <c r="D29" s="66" t="s">
        <v>40</v>
      </c>
      <c r="E29" s="70"/>
      <c r="F29" s="71"/>
      <c r="G29" s="69">
        <v>0</v>
      </c>
      <c r="H29" s="58">
        <f t="shared" si="0"/>
        <v>0</v>
      </c>
      <c r="I29" s="46"/>
      <c r="J29" s="53"/>
      <c r="K29" s="54"/>
    </row>
    <row r="30" spans="1:11" ht="28.15" customHeight="1" x14ac:dyDescent="0.25">
      <c r="A30" s="186" t="s">
        <v>45</v>
      </c>
      <c r="B30" s="187"/>
      <c r="C30" s="188"/>
      <c r="D30" s="66" t="s">
        <v>40</v>
      </c>
      <c r="E30" s="72" t="s">
        <v>46</v>
      </c>
      <c r="F30" s="73"/>
      <c r="G30" s="74">
        <v>0</v>
      </c>
      <c r="H30" s="63">
        <f t="shared" si="0"/>
        <v>0</v>
      </c>
      <c r="I30" s="75"/>
      <c r="J30" s="53"/>
      <c r="K30" s="54"/>
    </row>
    <row r="31" spans="1:11" x14ac:dyDescent="0.25">
      <c r="A31" s="189" t="s">
        <v>47</v>
      </c>
      <c r="B31" s="190"/>
      <c r="C31" s="191"/>
      <c r="D31" s="1" t="s">
        <v>48</v>
      </c>
      <c r="E31" s="64" t="s">
        <v>70</v>
      </c>
      <c r="F31" s="56"/>
      <c r="G31" s="171">
        <v>2</v>
      </c>
      <c r="H31" s="58">
        <f>F31*G31</f>
        <v>0</v>
      </c>
      <c r="I31" s="75"/>
      <c r="J31" s="53"/>
      <c r="K31" s="54"/>
    </row>
    <row r="32" spans="1:11" x14ac:dyDescent="0.25">
      <c r="A32" s="189" t="s">
        <v>49</v>
      </c>
      <c r="B32" s="190"/>
      <c r="C32" s="191"/>
      <c r="D32" s="1" t="s">
        <v>21</v>
      </c>
      <c r="E32" s="64"/>
      <c r="F32" s="56"/>
      <c r="G32" s="57">
        <f>B16+2*B17</f>
        <v>330.6</v>
      </c>
      <c r="H32" s="58">
        <f t="shared" si="0"/>
        <v>0</v>
      </c>
      <c r="I32" s="75"/>
      <c r="J32" s="53"/>
      <c r="K32" s="54"/>
    </row>
    <row r="33" spans="1:11" ht="14.45" customHeight="1" x14ac:dyDescent="0.25">
      <c r="A33" s="192" t="s">
        <v>50</v>
      </c>
      <c r="B33" s="193"/>
      <c r="C33" s="193"/>
      <c r="D33" s="76" t="s">
        <v>21</v>
      </c>
      <c r="E33" s="77" t="s">
        <v>51</v>
      </c>
      <c r="F33" s="78"/>
      <c r="G33" s="79">
        <v>0</v>
      </c>
      <c r="H33" s="82">
        <f>F33*G33</f>
        <v>0</v>
      </c>
      <c r="I33" s="80"/>
      <c r="J33" s="53"/>
      <c r="K33" s="81"/>
    </row>
    <row r="34" spans="1:11" x14ac:dyDescent="0.25">
      <c r="A34" s="174" t="s">
        <v>81</v>
      </c>
      <c r="B34" s="175"/>
      <c r="C34" s="176"/>
      <c r="D34" s="76" t="s">
        <v>21</v>
      </c>
      <c r="E34" s="77"/>
      <c r="F34" s="78"/>
      <c r="G34" s="79">
        <v>1100</v>
      </c>
      <c r="H34" s="82">
        <f>F34*G34</f>
        <v>0</v>
      </c>
      <c r="I34" s="80"/>
      <c r="J34" s="75"/>
      <c r="K34" s="81"/>
    </row>
    <row r="35" spans="1:11" ht="15.75" thickBot="1" x14ac:dyDescent="0.3">
      <c r="A35" s="177" t="s">
        <v>82</v>
      </c>
      <c r="B35" s="178"/>
      <c r="C35" s="178"/>
      <c r="D35" s="83" t="s">
        <v>83</v>
      </c>
      <c r="E35" s="84"/>
      <c r="F35" s="85"/>
      <c r="G35" s="86">
        <v>360</v>
      </c>
      <c r="H35" s="87">
        <f>F35*G35</f>
        <v>0</v>
      </c>
      <c r="I35" s="80"/>
      <c r="J35" s="75"/>
      <c r="K35" s="81"/>
    </row>
    <row r="36" spans="1:11" ht="15.75" thickBot="1" x14ac:dyDescent="0.3">
      <c r="A36" s="88"/>
      <c r="B36" s="89"/>
      <c r="C36" s="89"/>
      <c r="D36" s="90"/>
      <c r="E36" s="91"/>
      <c r="F36" s="91"/>
      <c r="G36" s="91" t="s">
        <v>52</v>
      </c>
      <c r="H36" s="92">
        <f>SUM(H23:H35)</f>
        <v>0</v>
      </c>
      <c r="I36" s="91"/>
      <c r="J36" s="93"/>
      <c r="K36" s="94"/>
    </row>
    <row r="37" spans="1:11" ht="15.75" thickBot="1" x14ac:dyDescent="0.3">
      <c r="A37" s="88"/>
      <c r="B37" s="89"/>
      <c r="C37" s="89"/>
      <c r="D37" s="89"/>
      <c r="E37" s="95"/>
      <c r="F37" s="91"/>
      <c r="G37" s="91"/>
      <c r="H37" s="91"/>
      <c r="I37" s="91"/>
      <c r="J37" s="93" t="s">
        <v>72</v>
      </c>
      <c r="K37" s="96" t="s">
        <v>53</v>
      </c>
    </row>
    <row r="38" spans="1:11" ht="15.75" thickBot="1" x14ac:dyDescent="0.3">
      <c r="A38" s="88"/>
      <c r="B38" s="89"/>
      <c r="C38" s="89"/>
      <c r="D38" s="89"/>
      <c r="E38" s="91"/>
      <c r="F38" s="91"/>
      <c r="G38" s="91"/>
      <c r="H38" s="91" t="s">
        <v>54</v>
      </c>
      <c r="I38" s="97" t="s">
        <v>55</v>
      </c>
      <c r="J38" s="98">
        <f>H36*0.23</f>
        <v>0</v>
      </c>
      <c r="K38" s="99">
        <f>H36*1.23</f>
        <v>0</v>
      </c>
    </row>
    <row r="39" spans="1:11" ht="15.75" thickBot="1" x14ac:dyDescent="0.3">
      <c r="A39" s="100"/>
      <c r="B39" s="101"/>
      <c r="C39" s="101"/>
      <c r="D39" s="101"/>
      <c r="E39" s="101"/>
      <c r="F39" s="102"/>
      <c r="G39" s="103"/>
      <c r="H39" s="103"/>
      <c r="I39" s="104"/>
      <c r="J39" s="105"/>
      <c r="K39" s="106"/>
    </row>
    <row r="40" spans="1:11" x14ac:dyDescent="0.25">
      <c r="A40" s="107"/>
      <c r="F40" s="7"/>
      <c r="G40" s="108"/>
      <c r="H40" s="109"/>
      <c r="I40" s="110"/>
      <c r="J40" s="109"/>
      <c r="K40" s="20"/>
    </row>
    <row r="41" spans="1:11" x14ac:dyDescent="0.25">
      <c r="A41" s="111" t="s">
        <v>56</v>
      </c>
      <c r="B41" s="112"/>
      <c r="C41" s="112"/>
      <c r="D41" s="112"/>
      <c r="E41" s="112"/>
      <c r="F41" s="112"/>
      <c r="G41" s="113"/>
      <c r="H41" s="113"/>
      <c r="I41" s="114"/>
      <c r="J41" s="113"/>
      <c r="K41" s="113"/>
    </row>
    <row r="42" spans="1:11" x14ac:dyDescent="0.25">
      <c r="A42" s="111" t="s">
        <v>57</v>
      </c>
      <c r="B42" s="112"/>
      <c r="C42" s="112"/>
      <c r="D42" s="112"/>
      <c r="E42" s="112"/>
      <c r="F42" s="112"/>
      <c r="G42" s="115"/>
      <c r="H42" s="115"/>
      <c r="I42" s="116"/>
      <c r="J42" s="117"/>
      <c r="K42" s="118"/>
    </row>
    <row r="43" spans="1:11" x14ac:dyDescent="0.25">
      <c r="A43" s="111"/>
      <c r="B43" s="119"/>
      <c r="C43" s="119"/>
      <c r="D43" s="119"/>
      <c r="E43" s="119"/>
      <c r="F43" s="119"/>
      <c r="G43" s="119"/>
      <c r="H43" s="119"/>
      <c r="I43" s="119"/>
      <c r="J43" s="119"/>
      <c r="K43" s="119"/>
    </row>
    <row r="44" spans="1:11" x14ac:dyDescent="0.25">
      <c r="A44" s="120"/>
      <c r="B44" s="120"/>
      <c r="C44" s="120"/>
      <c r="D44" s="120"/>
      <c r="E44" s="120"/>
      <c r="F44" s="120"/>
      <c r="G44" s="120"/>
      <c r="H44" s="120"/>
      <c r="I44" s="120"/>
      <c r="J44" s="120"/>
      <c r="K44" s="120"/>
    </row>
    <row r="45" spans="1:11" x14ac:dyDescent="0.25">
      <c r="F45" s="7"/>
      <c r="H45" s="7"/>
      <c r="J45" s="7"/>
      <c r="K45" s="7"/>
    </row>
    <row r="46" spans="1:11" x14ac:dyDescent="0.25">
      <c r="A46" s="121"/>
      <c r="B46" s="121"/>
      <c r="C46" s="6"/>
      <c r="D46" s="6"/>
      <c r="E46" s="6"/>
      <c r="F46" s="6"/>
      <c r="G46" s="122" t="s">
        <v>58</v>
      </c>
      <c r="H46" s="122"/>
      <c r="I46" s="122"/>
      <c r="J46" s="7"/>
      <c r="K46" s="7"/>
    </row>
    <row r="47" spans="1:11" x14ac:dyDescent="0.25">
      <c r="A47" s="179" t="s">
        <v>59</v>
      </c>
      <c r="B47" s="179"/>
      <c r="C47" s="179"/>
      <c r="D47" s="5"/>
      <c r="E47" s="5"/>
      <c r="F47" s="6"/>
      <c r="G47" s="122" t="s">
        <v>60</v>
      </c>
      <c r="H47" s="122"/>
      <c r="I47" s="122"/>
      <c r="J47" s="7"/>
      <c r="K47" s="7"/>
    </row>
  </sheetData>
  <mergeCells count="15">
    <mergeCell ref="A34:C34"/>
    <mergeCell ref="A35:C35"/>
    <mergeCell ref="A47:C47"/>
    <mergeCell ref="A28:C28"/>
    <mergeCell ref="A29:C29"/>
    <mergeCell ref="A30:C30"/>
    <mergeCell ref="A31:C31"/>
    <mergeCell ref="A32:C32"/>
    <mergeCell ref="A33:C33"/>
    <mergeCell ref="A27:C27"/>
    <mergeCell ref="A22:C22"/>
    <mergeCell ref="A23:C23"/>
    <mergeCell ref="A24:C24"/>
    <mergeCell ref="A25:C25"/>
    <mergeCell ref="A26:C26"/>
  </mergeCells>
  <pageMargins left="0.7" right="0.7" top="0.75" bottom="0.75" header="0.3" footer="0.3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af94a11ab9c75f0807daf97f3ca43b26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da3ea0641eec68a65928001b83def4cc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Props1.xml><?xml version="1.0" encoding="utf-8"?>
<ds:datastoreItem xmlns:ds="http://schemas.openxmlformats.org/officeDocument/2006/customXml" ds:itemID="{201096CF-C9C5-4C8A-ABF9-5128C185BA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EB7D85-E581-49B6-8932-1F86194038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902c4-e348-4087-b368-0931af31445d"/>
    <ds:schemaRef ds:uri="3fa268eb-fbaa-4aa5-85e0-c51fff67a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BA0E58-5865-42DD-9AD8-27B06D287F30}">
  <ds:schemaRefs>
    <ds:schemaRef ds:uri="http://schemas.microsoft.com/office/2006/metadata/properties"/>
    <ds:schemaRef ds:uri="http://schemas.microsoft.com/office/infopath/2007/PartnerControls"/>
    <ds:schemaRef ds:uri="3fa268eb-fbaa-4aa5-85e0-c51fff67afcb"/>
    <ds:schemaRef ds:uri="274902c4-e348-4087-b368-0931af3144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opravy z RI 2025</vt:lpstr>
      <vt:lpstr>2551-KA</vt:lpstr>
      <vt:lpstr>2566-VK</vt:lpstr>
      <vt:lpstr>2604-VK</vt:lpstr>
      <vt:lpstr>585-LC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Monika Debnárová</cp:lastModifiedBy>
  <cp:lastPrinted>2025-05-22T10:15:50Z</cp:lastPrinted>
  <dcterms:created xsi:type="dcterms:W3CDTF">2025-05-12T09:30:39Z</dcterms:created>
  <dcterms:modified xsi:type="dcterms:W3CDTF">2025-08-12T14:29:31Z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</Properties>
</file>