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0-Nákup IP kamier s príslušenstvom_2časti/"/>
    </mc:Choice>
  </mc:AlternateContent>
  <xr:revisionPtr revIDLastSave="0" documentId="8_{843BFDD1-CA53-4992-83CE-27B990F39189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 pre časť 1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 pre časť 1'!$B$4:$I$37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6" l="1"/>
  <c r="I26" i="6" s="1"/>
  <c r="H25" i="6"/>
  <c r="I25" i="6" s="1"/>
  <c r="H27" i="6"/>
  <c r="I27" i="6" s="1"/>
  <c r="H23" i="6"/>
  <c r="I23" i="6" s="1"/>
  <c r="H22" i="6"/>
  <c r="I22" i="6" s="1"/>
  <c r="H21" i="6" l="1"/>
  <c r="I21" i="6" s="1"/>
  <c r="I29" i="6" s="1"/>
  <c r="H28" i="6"/>
  <c r="I28" i="6" s="1"/>
  <c r="F30" i="6"/>
  <c r="H18" i="6"/>
  <c r="F18" i="6"/>
</calcChain>
</file>

<file path=xl/sharedStrings.xml><?xml version="1.0" encoding="utf-8"?>
<sst xmlns="http://schemas.openxmlformats.org/spreadsheetml/2006/main" count="87" uniqueCount="83">
  <si>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</si>
  <si>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</si>
  <si>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</si>
  <si>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</si>
  <si>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</si>
  <si>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</si>
  <si>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</si>
  <si>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</si>
  <si>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</si>
  <si>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</si>
  <si>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</si>
  <si>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</si>
  <si>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</si>
  <si>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</si>
  <si>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</si>
  <si>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</si>
  <si>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</si>
  <si>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</si>
  <si>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</si>
  <si>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</si>
  <si>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</si>
  <si>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</si>
  <si>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</si>
  <si>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</si>
  <si>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</si>
  <si>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</si>
  <si>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</si>
  <si>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</si>
  <si>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</si>
  <si>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</si>
  <si>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</si>
  <si>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</si>
  <si>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</si>
  <si>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</si>
  <si>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</si>
  <si>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</si>
  <si>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</si>
  <si>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</si>
  <si>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</si>
  <si>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</si>
  <si>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</si>
  <si>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</si>
  <si>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</si>
  <si>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</si>
  <si>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</si>
  <si>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</si>
  <si>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</si>
  <si>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</si>
  <si>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</si>
  <si>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</si>
  <si>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</si>
  <si>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</si>
  <si>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</si>
  <si>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</si>
  <si>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</si>
  <si>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</si>
  <si>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</si>
  <si>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</si>
  <si>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>Pomocné kritérium hodnotenia 1 v prípade rovnosti ponúk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</si>
  <si>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</si>
  <si>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</si>
  <si>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</si>
  <si>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</si>
  <si>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</si>
  <si>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</si>
  <si>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</si>
  <si>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t>3</t>
  </si>
  <si>
    <t>1.1</t>
  </si>
  <si>
    <t>1.2</t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</si>
  <si>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</si>
  <si>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1.3</t>
  </si>
  <si>
    <t>2.1</t>
  </si>
  <si>
    <t>2.2</t>
  </si>
  <si>
    <t>Konzola ku otočnej kamere na vrchol kamerového stožiara (výložník labutí krk)</t>
  </si>
  <si>
    <t>Konzola ku otočnej kamere na uchytenie o stĺp verejného osvetlenia (štandardný adaptér)</t>
  </si>
  <si>
    <t>Príloha č. 2a - Ponuka uchádzača pre časť 1 "Otočná, pevná a dome kamera" vo výzve č. 80 "Nákup IP kamier               s príslušenstvom"</t>
  </si>
  <si>
    <t>Cena za "OTOČNÚ" IP kameru vrátane príslušentsva v zložení:</t>
  </si>
  <si>
    <t>Cena za "PEVNÚ" IP kameru vrátane príslušentsva v zložení:</t>
  </si>
  <si>
    <r>
      <t>Cena za "</t>
    </r>
    <r>
      <rPr>
        <b/>
        <sz val="11"/>
        <color theme="1"/>
        <rFont val="Garamond"/>
        <family val="1"/>
        <charset val="238"/>
      </rPr>
      <t>DOME</t>
    </r>
    <r>
      <rPr>
        <sz val="11"/>
        <color theme="1"/>
        <rFont val="Garamond"/>
        <family val="1"/>
        <charset val="238"/>
      </rPr>
      <t>" IP kameru (antivandal)</t>
    </r>
  </si>
  <si>
    <t>Konzola ku pevnej kamere na uchytenie o stĺp verejného osvetlenia (štandardný adaptér)</t>
  </si>
  <si>
    <t>IP Pevná kamera (bullet) vrátane montážneho boxu (set kamera a box)</t>
  </si>
  <si>
    <t>IP Otočná kamera PTZ vrátane konzoly na uchytenie o stenu (set kamera a konzola)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</si>
  <si>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35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</si>
</sst>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3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justify" vertical="center"/>
    </xf>
    <xf numFmtId="0" fontId="0" fillId="6" borderId="54" xfId="0" applyFill="1" applyBorder="1" applyAlignment="1">
      <alignment horizontal="left" vertical="center" wrapText="1" indent="1"/>
    </xf>
    <xf numFmtId="0" fontId="6" fillId="6" borderId="54" xfId="0" applyFont="1" applyFill="1" applyBorder="1" applyAlignment="1">
      <alignment horizontal="left" vertical="center" wrapText="1" indent="1"/>
    </xf>
    <xf numFmtId="0" fontId="2" fillId="6" borderId="54" xfId="0" applyFont="1" applyFill="1" applyBorder="1" applyAlignment="1">
      <alignment horizontal="center" vertical="center" wrapText="1"/>
    </xf>
    <xf numFmtId="0" fontId="11" fillId="6" borderId="54" xfId="4" applyFill="1" applyBorder="1" applyAlignment="1">
      <alignment horizontal="left" vertical="center" wrapText="1" indent="1"/>
    </xf>
    <xf numFmtId="0" fontId="0" fillId="6" borderId="54" xfId="0" applyFill="1" applyBorder="1" applyAlignment="1" applyProtection="1">
      <alignment horizontal="left" vertical="center" wrapText="1" indent="1"/>
      <protection locked="0"/>
    </xf>
    <xf numFmtId="0" fontId="0" fillId="6" borderId="54" xfId="0" applyFill="1" applyBorder="1" applyAlignment="1">
      <alignment horizontal="left" wrapText="1" indent="1"/>
    </xf>
    <xf numFmtId="0" fontId="16" fillId="5" borderId="52" xfId="2" applyFont="1" applyFill="1" applyBorder="1" applyProtection="1">
      <protection hidden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31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14" fillId="0" borderId="31" xfId="0" applyFont="1" applyBorder="1" applyAlignment="1">
      <alignment horizontal="center" vertical="center"/>
    </xf>
    <xf numFmtId="165" fontId="15" fillId="5" borderId="31" xfId="2" applyNumberFormat="1" applyFont="1" applyFill="1" applyBorder="1" applyAlignment="1">
      <alignment horizontal="center" vertical="center"/>
    </xf>
    <xf numFmtId="165" fontId="15" fillId="0" borderId="31" xfId="2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165" fontId="15" fillId="5" borderId="20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7" xfId="2" applyNumberFormat="1" applyFont="1" applyFill="1" applyBorder="1" applyAlignment="1">
      <alignment horizontal="center" vertical="center"/>
    </xf>
    <xf numFmtId="165" fontId="22" fillId="7" borderId="50" xfId="2" applyNumberFormat="1" applyFont="1" applyFill="1" applyBorder="1" applyAlignment="1">
      <alignment horizontal="center" vertical="center"/>
    </xf>
    <xf numFmtId="0" fontId="23" fillId="0" borderId="15" xfId="2" applyFont="1" applyFill="1" applyBorder="1"/>
    <xf numFmtId="0" fontId="23" fillId="0" borderId="16" xfId="2" applyFont="1" applyFill="1" applyBorder="1"/>
    <xf numFmtId="0" fontId="0" fillId="0" borderId="58" xfId="0" applyBorder="1" applyAlignment="1">
      <alignment wrapText="1"/>
    </xf>
    <xf numFmtId="0" fontId="0" fillId="6" borderId="61" xfId="0" applyFill="1" applyBorder="1"/>
    <xf numFmtId="0" fontId="17" fillId="0" borderId="62" xfId="2" applyFont="1" applyFill="1" applyBorder="1" applyAlignment="1">
      <alignment horizontal="left" wrapText="1"/>
    </xf>
    <xf numFmtId="0" fontId="17" fillId="0" borderId="65" xfId="2" applyFont="1" applyFill="1" applyBorder="1" applyAlignment="1">
      <alignment horizontal="center" wrapText="1"/>
    </xf>
    <xf numFmtId="0" fontId="17" fillId="0" borderId="8" xfId="2" applyFont="1" applyFill="1" applyBorder="1" applyAlignment="1">
      <alignment horizontal="center" wrapText="1"/>
    </xf>
    <xf numFmtId="165" fontId="15" fillId="0" borderId="68" xfId="2" applyNumberFormat="1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49" fontId="15" fillId="6" borderId="73" xfId="0" applyNumberFormat="1" applyFont="1" applyFill="1" applyBorder="1" applyAlignment="1">
      <alignment horizontal="left" vertical="center"/>
    </xf>
    <xf numFmtId="49" fontId="15" fillId="6" borderId="74" xfId="0" applyNumberFormat="1" applyFont="1" applyFill="1" applyBorder="1" applyAlignment="1">
      <alignment horizontal="left" vertical="center"/>
    </xf>
    <xf numFmtId="0" fontId="17" fillId="9" borderId="72" xfId="0" applyFont="1" applyFill="1" applyBorder="1" applyAlignment="1">
      <alignment horizontal="left" vertical="center"/>
    </xf>
    <xf numFmtId="0" fontId="17" fillId="6" borderId="69" xfId="0" applyFont="1" applyFill="1" applyBorder="1" applyAlignment="1">
      <alignment horizontal="left" vertical="center"/>
    </xf>
    <xf numFmtId="165" fontId="15" fillId="5" borderId="76" xfId="2" applyNumberFormat="1" applyFont="1" applyFill="1" applyBorder="1" applyAlignment="1">
      <alignment horizontal="center" vertical="center"/>
    </xf>
    <xf numFmtId="165" fontId="15" fillId="0" borderId="76" xfId="2" applyNumberFormat="1" applyFont="1" applyFill="1" applyBorder="1" applyAlignment="1">
      <alignment horizontal="center" vertical="center"/>
    </xf>
    <xf numFmtId="165" fontId="15" fillId="0" borderId="77" xfId="2" applyNumberFormat="1" applyFont="1" applyFill="1" applyBorder="1" applyAlignment="1">
      <alignment horizontal="center" vertical="center"/>
    </xf>
    <xf numFmtId="49" fontId="17" fillId="6" borderId="78" xfId="0" applyNumberFormat="1" applyFont="1" applyFill="1" applyBorder="1" applyAlignment="1">
      <alignment horizontal="left" vertical="center"/>
    </xf>
    <xf numFmtId="0" fontId="14" fillId="0" borderId="81" xfId="0" applyFont="1" applyBorder="1" applyAlignment="1">
      <alignment horizontal="center" vertical="center"/>
    </xf>
    <xf numFmtId="165" fontId="15" fillId="5" borderId="81" xfId="2" applyNumberFormat="1" applyFont="1" applyFill="1" applyBorder="1" applyAlignment="1">
      <alignment horizontal="center" vertical="center"/>
    </xf>
    <xf numFmtId="165" fontId="15" fillId="0" borderId="81" xfId="2" applyNumberFormat="1" applyFont="1" applyFill="1" applyBorder="1" applyAlignment="1">
      <alignment horizontal="center" vertical="center"/>
    </xf>
    <xf numFmtId="165" fontId="15" fillId="0" borderId="82" xfId="2" applyNumberFormat="1" applyFont="1" applyFill="1" applyBorder="1" applyAlignment="1">
      <alignment horizontal="center" vertical="center"/>
    </xf>
    <xf numFmtId="49" fontId="15" fillId="6" borderId="89" xfId="0" applyNumberFormat="1" applyFont="1" applyFill="1" applyBorder="1" applyAlignment="1">
      <alignment horizontal="left" vertical="center"/>
    </xf>
    <xf numFmtId="0" fontId="14" fillId="0" borderId="93" xfId="0" applyFont="1" applyBorder="1" applyAlignment="1">
      <alignment horizontal="center" vertical="center"/>
    </xf>
    <xf numFmtId="0" fontId="17" fillId="9" borderId="94" xfId="0" applyFont="1" applyFill="1" applyBorder="1" applyAlignment="1">
      <alignment horizontal="left" vertical="center"/>
    </xf>
    <xf numFmtId="49" fontId="15" fillId="6" borderId="98" xfId="0" applyNumberFormat="1" applyFont="1" applyFill="1" applyBorder="1" applyAlignment="1">
      <alignment horizontal="left" vertical="center"/>
    </xf>
    <xf numFmtId="165" fontId="15" fillId="0" borderId="99" xfId="2" applyNumberFormat="1" applyFont="1" applyFill="1" applyBorder="1" applyAlignment="1">
      <alignment horizontal="center" vertical="center"/>
    </xf>
    <xf numFmtId="49" fontId="15" fillId="6" borderId="100" xfId="0" applyNumberFormat="1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20" fillId="0" borderId="37" xfId="2" applyFont="1" applyFill="1" applyBorder="1" applyAlignment="1">
      <alignment horizontal="left"/>
    </xf>
    <xf numFmtId="0" fontId="20" fillId="0" borderId="32" xfId="2" applyFont="1" applyFill="1" applyBorder="1" applyAlignment="1">
      <alignment horizontal="left"/>
    </xf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60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28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left" vertical="center" wrapText="1"/>
    </xf>
    <xf numFmtId="0" fontId="14" fillId="6" borderId="28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7" fillId="0" borderId="63" xfId="2" applyFont="1" applyFill="1" applyBorder="1" applyAlignment="1">
      <alignment wrapText="1"/>
    </xf>
    <xf numFmtId="0" fontId="17" fillId="0" borderId="1" xfId="2" applyFont="1" applyFill="1" applyBorder="1" applyAlignment="1">
      <alignment wrapText="1"/>
    </xf>
    <xf numFmtId="0" fontId="17" fillId="0" borderId="64" xfId="2" applyFont="1" applyFill="1" applyBorder="1" applyAlignment="1">
      <alignment wrapText="1"/>
    </xf>
    <xf numFmtId="0" fontId="20" fillId="0" borderId="40" xfId="2" applyFont="1" applyFill="1" applyBorder="1" applyAlignment="1">
      <alignment horizontal="left"/>
    </xf>
    <xf numFmtId="0" fontId="20" fillId="0" borderId="39" xfId="2" applyFont="1" applyFill="1" applyBorder="1" applyAlignment="1">
      <alignment horizontal="left"/>
    </xf>
    <xf numFmtId="0" fontId="22" fillId="7" borderId="30" xfId="2" applyFont="1" applyFill="1" applyBorder="1" applyAlignment="1">
      <alignment horizontal="left" vertical="center"/>
    </xf>
    <xf numFmtId="0" fontId="22" fillId="7" borderId="16" xfId="2" applyFont="1" applyFill="1" applyBorder="1" applyAlignment="1">
      <alignment horizontal="left" vertical="center"/>
    </xf>
    <xf numFmtId="164" fontId="24" fillId="0" borderId="36" xfId="2" applyNumberFormat="1" applyFont="1" applyFill="1" applyBorder="1" applyAlignment="1">
      <alignment horizontal="right"/>
    </xf>
    <xf numFmtId="164" fontId="24" fillId="0" borderId="1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0" fontId="15" fillId="0" borderId="55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2" fontId="21" fillId="0" borderId="33" xfId="2" applyNumberFormat="1" applyFont="1" applyFill="1" applyBorder="1" applyAlignment="1">
      <alignment horizontal="left"/>
    </xf>
    <xf numFmtId="2" fontId="21" fillId="0" borderId="42" xfId="2" applyNumberFormat="1" applyFont="1" applyFill="1" applyBorder="1" applyAlignment="1">
      <alignment horizontal="left"/>
    </xf>
    <xf numFmtId="2" fontId="21" fillId="0" borderId="22" xfId="2" applyNumberFormat="1" applyFont="1" applyFill="1" applyBorder="1" applyAlignment="1">
      <alignment horizontal="left"/>
    </xf>
    <xf numFmtId="0" fontId="21" fillId="0" borderId="24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2" xfId="2" applyFont="1" applyFill="1" applyBorder="1" applyAlignment="1">
      <alignment horizontal="left"/>
    </xf>
    <xf numFmtId="0" fontId="17" fillId="9" borderId="95" xfId="0" applyFont="1" applyFill="1" applyBorder="1" applyAlignment="1">
      <alignment horizontal="center" vertical="center"/>
    </xf>
    <xf numFmtId="0" fontId="17" fillId="9" borderId="96" xfId="0" applyFont="1" applyFill="1" applyBorder="1" applyAlignment="1">
      <alignment horizontal="center" vertical="center"/>
    </xf>
    <xf numFmtId="0" fontId="17" fillId="9" borderId="97" xfId="0" applyFont="1" applyFill="1" applyBorder="1" applyAlignment="1">
      <alignment horizontal="center" vertical="center"/>
    </xf>
    <xf numFmtId="0" fontId="15" fillId="0" borderId="7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80" xfId="0" applyFont="1" applyBorder="1" applyAlignment="1">
      <alignment horizontal="left" vertical="center"/>
    </xf>
    <xf numFmtId="0" fontId="15" fillId="0" borderId="83" xfId="0" applyFont="1" applyBorder="1" applyAlignment="1">
      <alignment horizontal="left" vertical="center"/>
    </xf>
    <xf numFmtId="0" fontId="15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left" vertical="center"/>
    </xf>
    <xf numFmtId="0" fontId="15" fillId="0" borderId="90" xfId="0" applyFont="1" applyBorder="1" applyAlignment="1">
      <alignment horizontal="left" vertical="center"/>
    </xf>
    <xf numFmtId="0" fontId="15" fillId="0" borderId="91" xfId="0" applyFont="1" applyBorder="1" applyAlignment="1">
      <alignment horizontal="left" vertical="center"/>
    </xf>
    <xf numFmtId="0" fontId="15" fillId="0" borderId="92" xfId="0" applyFont="1" applyBorder="1" applyAlignment="1">
      <alignment horizontal="left" vertical="center"/>
    </xf>
    <xf numFmtId="0" fontId="15" fillId="0" borderId="86" xfId="0" applyFont="1" applyBorder="1" applyAlignment="1">
      <alignment horizontal="left" vertical="center"/>
    </xf>
    <xf numFmtId="0" fontId="15" fillId="0" borderId="87" xfId="0" applyFont="1" applyBorder="1" applyAlignment="1">
      <alignment horizontal="left" vertical="center"/>
    </xf>
    <xf numFmtId="0" fontId="15" fillId="0" borderId="88" xfId="0" applyFont="1" applyBorder="1" applyAlignment="1">
      <alignment horizontal="left" vertical="center"/>
    </xf>
    <xf numFmtId="0" fontId="17" fillId="9" borderId="75" xfId="0" applyFont="1" applyFill="1" applyBorder="1" applyAlignment="1">
      <alignment horizontal="center" vertical="center"/>
    </xf>
    <xf numFmtId="0" fontId="17" fillId="9" borderId="66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49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5" fillId="6" borderId="39" xfId="2" applyFont="1" applyFill="1" applyBorder="1" applyAlignment="1">
      <alignment horizontal="center" wrapText="1"/>
    </xf>
    <xf numFmtId="0" fontId="25" fillId="6" borderId="41" xfId="2" applyFont="1" applyFill="1" applyBorder="1" applyAlignment="1">
      <alignment horizontal="center" wrapText="1"/>
    </xf>
    <xf numFmtId="0" fontId="18" fillId="6" borderId="43" xfId="2" applyFont="1" applyFill="1" applyBorder="1" applyAlignment="1">
      <alignment horizontal="center"/>
    </xf>
    <xf numFmtId="0" fontId="18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/>
    </xf>
    <xf numFmtId="0" fontId="27" fillId="0" borderId="59" xfId="2" applyFont="1" applyFill="1" applyBorder="1" applyAlignment="1">
      <alignment horizontal="left" vertical="top"/>
    </xf>
    <xf numFmtId="0" fontId="27" fillId="0" borderId="18" xfId="2" applyFont="1" applyFill="1" applyBorder="1" applyAlignment="1">
      <alignment horizontal="left" vertical="top"/>
    </xf>
    <xf numFmtId="0" fontId="27" fillId="0" borderId="60" xfId="2" applyFont="1" applyFill="1" applyBorder="1" applyAlignment="1">
      <alignment horizontal="left" vertical="top"/>
    </xf>
    <xf numFmtId="0" fontId="25" fillId="6" borderId="30" xfId="2" applyFont="1" applyFill="1" applyBorder="1" applyAlignment="1">
      <alignment horizontal="left" vertical="center" wrapText="1"/>
    </xf>
    <xf numFmtId="0" fontId="25" fillId="6" borderId="16" xfId="2" applyFont="1" applyFill="1" applyBorder="1" applyAlignment="1">
      <alignment horizontal="left" vertical="center" wrapText="1"/>
    </xf>
    <xf numFmtId="0" fontId="25" fillId="6" borderId="21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7"/>
  <sheetViews>
    <sheetView showGridLines="0" tabSelected="1" topLeftCell="A17" zoomScale="55" zoomScaleNormal="55" zoomScaleSheetLayoutView="160" workbookViewId="0">
      <selection activeCell="H34" sqref="H34:I34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89" t="s">
        <v>56</v>
      </c>
      <c r="C1" s="89"/>
      <c r="D1" s="89"/>
      <c r="E1" s="89"/>
      <c r="F1" s="89"/>
      <c r="G1" s="89"/>
      <c r="H1" s="89"/>
      <c r="I1" s="89"/>
    </row>
    <row r="2" spans="2:10" ht="25.5" customHeight="1" x14ac:dyDescent="0.4">
      <c r="B2" s="90" t="s">
        <v>41</v>
      </c>
      <c r="C2" s="90"/>
      <c r="D2" s="90"/>
      <c r="E2" s="90"/>
      <c r="F2" s="90"/>
      <c r="G2" s="90"/>
      <c r="H2" s="90"/>
      <c r="I2" s="90"/>
    </row>
    <row r="3" spans="2:10" ht="15" thickBot="1" x14ac:dyDescent="0.4">
      <c r="B3" s="65"/>
      <c r="C3" s="65"/>
      <c r="D3" s="65"/>
      <c r="E3" s="65"/>
      <c r="F3" s="65"/>
    </row>
    <row r="4" spans="2:10" ht="45.75" customHeight="1" thickBot="1" x14ac:dyDescent="0.4">
      <c r="B4" s="94" t="s">
        <v>75</v>
      </c>
      <c r="C4" s="95"/>
      <c r="D4" s="95"/>
      <c r="E4" s="95"/>
      <c r="F4" s="95"/>
      <c r="G4" s="95"/>
      <c r="H4" s="95"/>
      <c r="I4" s="96"/>
    </row>
    <row r="5" spans="2:10" s="12" customFormat="1" ht="15" thickBot="1" x14ac:dyDescent="0.4">
      <c r="B5" s="97"/>
      <c r="C5" s="98"/>
      <c r="D5" s="98"/>
      <c r="E5" s="98"/>
      <c r="F5" s="98"/>
      <c r="G5" s="98"/>
      <c r="H5" s="98"/>
      <c r="I5" s="98"/>
      <c r="J5" s="39"/>
    </row>
    <row r="6" spans="2:10" ht="17.149999999999999" customHeight="1" x14ac:dyDescent="0.35">
      <c r="B6" s="103" t="s">
        <v>0</v>
      </c>
      <c r="C6" s="104"/>
      <c r="D6" s="104"/>
      <c r="E6" s="104"/>
      <c r="F6" s="99"/>
      <c r="G6" s="99"/>
      <c r="H6" s="99"/>
      <c r="I6" s="100"/>
    </row>
    <row r="7" spans="2:10" ht="17.149999999999999" customHeight="1" thickBot="1" x14ac:dyDescent="0.4">
      <c r="B7" s="105" t="s">
        <v>1</v>
      </c>
      <c r="C7" s="106"/>
      <c r="D7" s="106"/>
      <c r="E7" s="106"/>
      <c r="F7" s="107" t="s">
        <v>2</v>
      </c>
      <c r="G7" s="107"/>
      <c r="H7" s="101"/>
      <c r="I7" s="102"/>
    </row>
    <row r="8" spans="2:10" s="12" customFormat="1" ht="15" thickBot="1" x14ac:dyDescent="0.4">
      <c r="B8" s="86"/>
      <c r="C8" s="87"/>
      <c r="D8" s="87"/>
      <c r="E8" s="87"/>
      <c r="F8" s="87"/>
      <c r="G8" s="87"/>
      <c r="H8" s="87"/>
      <c r="I8" s="87"/>
      <c r="J8" s="39"/>
    </row>
    <row r="9" spans="2:10" ht="30" customHeight="1" x14ac:dyDescent="0.35">
      <c r="B9" s="66" t="s">
        <v>3</v>
      </c>
      <c r="C9" s="67"/>
      <c r="D9" s="67"/>
      <c r="E9" s="67"/>
      <c r="F9" s="67"/>
      <c r="G9" s="67"/>
      <c r="H9" s="67"/>
      <c r="I9" s="68"/>
    </row>
    <row r="10" spans="2:10" ht="36.75" customHeight="1" x14ac:dyDescent="0.35">
      <c r="B10" s="71" t="s">
        <v>60</v>
      </c>
      <c r="C10" s="72"/>
      <c r="D10" s="72"/>
      <c r="E10" s="72"/>
      <c r="F10" s="72"/>
      <c r="G10" s="72"/>
      <c r="H10" s="73"/>
      <c r="I10" s="23"/>
    </row>
    <row r="11" spans="2:10" ht="45" customHeight="1" x14ac:dyDescent="0.35">
      <c r="B11" s="74" t="s">
        <v>61</v>
      </c>
      <c r="C11" s="75"/>
      <c r="D11" s="75"/>
      <c r="E11" s="75"/>
      <c r="F11" s="75"/>
      <c r="G11" s="75"/>
      <c r="H11" s="76"/>
      <c r="I11" s="24"/>
    </row>
    <row r="12" spans="2:10" ht="45" customHeight="1" x14ac:dyDescent="0.35">
      <c r="B12" s="80" t="s">
        <v>62</v>
      </c>
      <c r="C12" s="81"/>
      <c r="D12" s="81"/>
      <c r="E12" s="81"/>
      <c r="F12" s="81"/>
      <c r="G12" s="81"/>
      <c r="H12" s="82"/>
      <c r="I12" s="24"/>
    </row>
    <row r="13" spans="2:10" ht="45" customHeight="1" x14ac:dyDescent="0.35">
      <c r="B13" s="80" t="s">
        <v>63</v>
      </c>
      <c r="C13" s="81"/>
      <c r="D13" s="81"/>
      <c r="E13" s="81"/>
      <c r="F13" s="81"/>
      <c r="G13" s="81"/>
      <c r="H13" s="82"/>
      <c r="I13" s="24"/>
    </row>
    <row r="14" spans="2:10" ht="45" customHeight="1" thickBot="1" x14ac:dyDescent="0.4">
      <c r="B14" s="77" t="s">
        <v>64</v>
      </c>
      <c r="C14" s="78"/>
      <c r="D14" s="78"/>
      <c r="E14" s="78"/>
      <c r="F14" s="78"/>
      <c r="G14" s="78"/>
      <c r="H14" s="79"/>
      <c r="I14" s="25"/>
    </row>
    <row r="15" spans="2:10" s="12" customFormat="1" ht="15" thickBot="1" x14ac:dyDescent="0.4">
      <c r="B15" s="91"/>
      <c r="C15" s="92"/>
      <c r="D15" s="92"/>
      <c r="E15" s="92"/>
      <c r="F15" s="92"/>
      <c r="G15" s="92"/>
      <c r="H15" s="92"/>
      <c r="I15" s="92"/>
      <c r="J15" s="39"/>
    </row>
    <row r="16" spans="2:10" ht="24" customHeight="1" x14ac:dyDescent="0.35">
      <c r="B16" s="83" t="s">
        <v>39</v>
      </c>
      <c r="C16" s="84"/>
      <c r="D16" s="84"/>
      <c r="E16" s="84"/>
      <c r="F16" s="84"/>
      <c r="G16" s="84"/>
      <c r="H16" s="84"/>
      <c r="I16" s="85"/>
    </row>
    <row r="17" spans="2:9" ht="15.65" customHeight="1" x14ac:dyDescent="0.35">
      <c r="B17" s="111" t="s">
        <v>4</v>
      </c>
      <c r="C17" s="112"/>
      <c r="D17" s="70"/>
      <c r="E17" s="26" t="s">
        <v>5</v>
      </c>
      <c r="F17" s="69" t="s">
        <v>6</v>
      </c>
      <c r="G17" s="70"/>
      <c r="H17" s="69" t="s">
        <v>7</v>
      </c>
      <c r="I17" s="93"/>
    </row>
    <row r="18" spans="2:9" ht="20.149999999999999" customHeight="1" thickBot="1" x14ac:dyDescent="0.4">
      <c r="B18" s="127" t="s">
        <v>40</v>
      </c>
      <c r="C18" s="128"/>
      <c r="D18" s="129"/>
      <c r="E18" s="27">
        <v>100</v>
      </c>
      <c r="F18" s="124" t="str">
        <f>IF(E18=100,"neuplatňuje sa","sem doplň minimum")</f>
        <v>neuplatňuje sa</v>
      </c>
      <c r="G18" s="125"/>
      <c r="H18" s="124" t="str">
        <f>IF(E18=100,"neuplatňuje sa","sem doplň maximum")</f>
        <v>neuplatňuje sa</v>
      </c>
      <c r="I18" s="126"/>
    </row>
    <row r="19" spans="2:9" ht="31" customHeight="1" thickBot="1" x14ac:dyDescent="0.4">
      <c r="B19" s="40" t="s">
        <v>54</v>
      </c>
      <c r="C19" s="108" t="s">
        <v>42</v>
      </c>
      <c r="D19" s="109"/>
      <c r="E19" s="110"/>
      <c r="F19" s="41" t="s">
        <v>45</v>
      </c>
      <c r="G19" s="41" t="s">
        <v>55</v>
      </c>
      <c r="H19" s="41" t="s">
        <v>57</v>
      </c>
      <c r="I19" s="42" t="s">
        <v>59</v>
      </c>
    </row>
    <row r="20" spans="2:9" ht="17.149999999999999" customHeight="1" x14ac:dyDescent="0.35">
      <c r="B20" s="48">
        <v>1</v>
      </c>
      <c r="C20" s="145" t="s">
        <v>76</v>
      </c>
      <c r="D20" s="146"/>
      <c r="E20" s="146"/>
      <c r="F20" s="146"/>
      <c r="G20" s="146"/>
      <c r="H20" s="146"/>
      <c r="I20" s="147"/>
    </row>
    <row r="21" spans="2:9" ht="17.149999999999999" customHeight="1" x14ac:dyDescent="0.35">
      <c r="B21" s="46" t="s">
        <v>67</v>
      </c>
      <c r="C21" s="118" t="s">
        <v>81</v>
      </c>
      <c r="D21" s="119"/>
      <c r="E21" s="120"/>
      <c r="F21" s="28">
        <v>12</v>
      </c>
      <c r="G21" s="29">
        <v>0</v>
      </c>
      <c r="H21" s="30">
        <f>IF(F$7="Som platcom DPH",G21*0.23,0)</f>
        <v>0</v>
      </c>
      <c r="I21" s="43">
        <f t="shared" ref="I21" si="0">SUM(G21+H21)*F21</f>
        <v>0</v>
      </c>
    </row>
    <row r="22" spans="2:9" ht="17.149999999999999" customHeight="1" x14ac:dyDescent="0.35">
      <c r="B22" s="47" t="s">
        <v>68</v>
      </c>
      <c r="C22" s="136" t="s">
        <v>74</v>
      </c>
      <c r="D22" s="137"/>
      <c r="E22" s="138"/>
      <c r="F22" s="44">
        <v>5</v>
      </c>
      <c r="G22" s="29">
        <v>0</v>
      </c>
      <c r="H22" s="30">
        <f>IF(F$7="Som platcom DPH",G22*0.23,0)</f>
        <v>0</v>
      </c>
      <c r="I22" s="43">
        <f t="shared" ref="I22:I23" si="1">SUM(G22+H22)*F22</f>
        <v>0</v>
      </c>
    </row>
    <row r="23" spans="2:9" ht="17.149999999999999" customHeight="1" thickBot="1" x14ac:dyDescent="0.4">
      <c r="B23" s="58" t="s">
        <v>70</v>
      </c>
      <c r="C23" s="139" t="s">
        <v>73</v>
      </c>
      <c r="D23" s="140"/>
      <c r="E23" s="141"/>
      <c r="F23" s="59">
        <v>4</v>
      </c>
      <c r="G23" s="50">
        <v>0</v>
      </c>
      <c r="H23" s="51">
        <f>IF(F$7="Som platcom DPH",G23*0.23,0)</f>
        <v>0</v>
      </c>
      <c r="I23" s="52">
        <f t="shared" si="1"/>
        <v>0</v>
      </c>
    </row>
    <row r="24" spans="2:9" ht="17.149999999999999" customHeight="1" x14ac:dyDescent="0.35">
      <c r="B24" s="60">
        <v>2</v>
      </c>
      <c r="C24" s="130" t="s">
        <v>77</v>
      </c>
      <c r="D24" s="131"/>
      <c r="E24" s="131"/>
      <c r="F24" s="131"/>
      <c r="G24" s="131"/>
      <c r="H24" s="131"/>
      <c r="I24" s="132"/>
    </row>
    <row r="25" spans="2:9" ht="17.149999999999999" customHeight="1" x14ac:dyDescent="0.35">
      <c r="B25" s="61" t="s">
        <v>71</v>
      </c>
      <c r="C25" s="118" t="s">
        <v>80</v>
      </c>
      <c r="D25" s="119"/>
      <c r="E25" s="120"/>
      <c r="F25" s="45">
        <v>7</v>
      </c>
      <c r="G25" s="29">
        <v>0</v>
      </c>
      <c r="H25" s="30">
        <f>IF(F$7="Som platcom DPH",G25*0.23,0)</f>
        <v>0</v>
      </c>
      <c r="I25" s="62">
        <f t="shared" ref="I25" si="2">SUM(G25+H25)*F25</f>
        <v>0</v>
      </c>
    </row>
    <row r="26" spans="2:9" ht="17.149999999999999" customHeight="1" thickBot="1" x14ac:dyDescent="0.4">
      <c r="B26" s="63" t="s">
        <v>72</v>
      </c>
      <c r="C26" s="142" t="s">
        <v>79</v>
      </c>
      <c r="D26" s="143"/>
      <c r="E26" s="144"/>
      <c r="F26" s="64">
        <v>7</v>
      </c>
      <c r="G26" s="32">
        <v>0</v>
      </c>
      <c r="H26" s="33">
        <f>IF(F$7="Som platcom DPH",G26*0.23,0)</f>
        <v>0</v>
      </c>
      <c r="I26" s="34">
        <f t="shared" ref="I26" si="3">SUM(G26+H26)*F26</f>
        <v>0</v>
      </c>
    </row>
    <row r="27" spans="2:9" ht="17.149999999999999" customHeight="1" thickBot="1" x14ac:dyDescent="0.4">
      <c r="B27" s="53" t="s">
        <v>66</v>
      </c>
      <c r="C27" s="133" t="s">
        <v>78</v>
      </c>
      <c r="D27" s="134"/>
      <c r="E27" s="135"/>
      <c r="F27" s="54">
        <v>3</v>
      </c>
      <c r="G27" s="55">
        <v>0</v>
      </c>
      <c r="H27" s="56">
        <f>IF(F$7="Som platcom DPH",G27*0.23,0)</f>
        <v>0</v>
      </c>
      <c r="I27" s="57">
        <f t="shared" ref="I27" si="4">SUM(G27+H27)*F27</f>
        <v>0</v>
      </c>
    </row>
    <row r="28" spans="2:9" ht="19" customHeight="1" thickBot="1" x14ac:dyDescent="0.4">
      <c r="B28" s="49">
        <v>4</v>
      </c>
      <c r="C28" s="121" t="s">
        <v>69</v>
      </c>
      <c r="D28" s="122"/>
      <c r="E28" s="123"/>
      <c r="F28" s="31">
        <v>1</v>
      </c>
      <c r="G28" s="32">
        <v>0</v>
      </c>
      <c r="H28" s="33">
        <f>IF(F$7="Som platcom DPH",G28*0.23,0)</f>
        <v>0</v>
      </c>
      <c r="I28" s="34">
        <f t="shared" ref="I28" si="5">SUM(G28+H28)*F28</f>
        <v>0</v>
      </c>
    </row>
    <row r="29" spans="2:9" ht="31" customHeight="1" thickBot="1" x14ac:dyDescent="0.4">
      <c r="B29" s="113" t="s">
        <v>43</v>
      </c>
      <c r="C29" s="114"/>
      <c r="D29" s="114"/>
      <c r="E29" s="114"/>
      <c r="F29" s="114"/>
      <c r="G29" s="114"/>
      <c r="H29" s="114"/>
      <c r="I29" s="35">
        <f>SUM(I21,I22,I23,I25,I26,I27,I28)</f>
        <v>0</v>
      </c>
    </row>
    <row r="30" spans="2:9" ht="16" customHeight="1" thickBot="1" x14ac:dyDescent="0.4">
      <c r="B30" s="36" t="s">
        <v>9</v>
      </c>
      <c r="C30" s="37"/>
      <c r="D30" s="37"/>
      <c r="E30" s="37"/>
      <c r="F30" s="115" t="str">
        <f>IF(E18=100,"Toto je jediné kritérium a prepočet na body sa preto neuplatňuje",IF(B18="čím menej, tým lepšie",(E18*(H18-I29)/(H18-F18)),(E18*(I29-F18)/(H18-F18))))</f>
        <v>Toto je jediné kritérium a prepočet na body sa preto neuplatňuje</v>
      </c>
      <c r="G30" s="116"/>
      <c r="H30" s="116"/>
      <c r="I30" s="117"/>
    </row>
    <row r="31" spans="2:9" ht="15" customHeight="1" thickBot="1" x14ac:dyDescent="0.4">
      <c r="B31" s="86"/>
      <c r="C31" s="87"/>
      <c r="D31" s="87"/>
      <c r="E31" s="87"/>
      <c r="F31" s="87"/>
      <c r="G31" s="87"/>
      <c r="H31" s="87"/>
      <c r="I31" s="88"/>
    </row>
    <row r="32" spans="2:9" ht="23.15" customHeight="1" thickBot="1" x14ac:dyDescent="0.4">
      <c r="B32" s="164" t="s">
        <v>58</v>
      </c>
      <c r="C32" s="165"/>
      <c r="D32" s="165"/>
      <c r="E32" s="165"/>
      <c r="F32" s="165"/>
      <c r="G32" s="165"/>
      <c r="H32" s="165"/>
      <c r="I32" s="166"/>
    </row>
    <row r="33" spans="1:9" ht="20.5" customHeight="1" x14ac:dyDescent="0.35">
      <c r="B33" s="169"/>
      <c r="C33" s="170"/>
      <c r="D33" s="170"/>
      <c r="E33" s="170"/>
      <c r="F33" s="170"/>
      <c r="G33" s="171"/>
      <c r="H33" s="167" t="s">
        <v>8</v>
      </c>
      <c r="I33" s="168"/>
    </row>
    <row r="34" spans="1:9" s="13" customFormat="1" ht="26.25" customHeight="1" thickBot="1" x14ac:dyDescent="0.4">
      <c r="B34" s="175" t="s">
        <v>65</v>
      </c>
      <c r="C34" s="176"/>
      <c r="D34" s="176"/>
      <c r="E34" s="176"/>
      <c r="F34" s="176"/>
      <c r="G34" s="177"/>
      <c r="H34" s="178"/>
      <c r="I34" s="179"/>
    </row>
    <row r="35" spans="1:9" s="13" customFormat="1" ht="29.5" customHeight="1" thickBot="1" x14ac:dyDescent="0.4">
      <c r="A35" s="38"/>
      <c r="B35" s="172" t="s">
        <v>82</v>
      </c>
      <c r="C35" s="173"/>
      <c r="D35" s="173"/>
      <c r="E35" s="173"/>
      <c r="F35" s="173"/>
      <c r="G35" s="173"/>
      <c r="H35" s="173"/>
      <c r="I35" s="174"/>
    </row>
    <row r="36" spans="1:9" ht="15.65" customHeight="1" x14ac:dyDescent="0.35">
      <c r="B36" s="154" t="s">
        <v>10</v>
      </c>
      <c r="C36" s="155"/>
      <c r="D36" s="156"/>
      <c r="E36" s="160" t="s">
        <v>44</v>
      </c>
      <c r="F36" s="161"/>
      <c r="G36" s="148" t="s">
        <v>11</v>
      </c>
      <c r="H36" s="149"/>
      <c r="I36" s="150"/>
    </row>
    <row r="37" spans="1:9" ht="11.5" customHeight="1" thickBot="1" x14ac:dyDescent="0.4">
      <c r="B37" s="157"/>
      <c r="C37" s="158"/>
      <c r="D37" s="159"/>
      <c r="E37" s="162"/>
      <c r="F37" s="163"/>
      <c r="G37" s="151"/>
      <c r="H37" s="152"/>
      <c r="I37" s="153"/>
    </row>
  </sheetData>
  <mergeCells count="47">
    <mergeCell ref="G36:I37"/>
    <mergeCell ref="B36:D37"/>
    <mergeCell ref="E36:F37"/>
    <mergeCell ref="B32:I32"/>
    <mergeCell ref="H33:I33"/>
    <mergeCell ref="B33:G33"/>
    <mergeCell ref="B35:I35"/>
    <mergeCell ref="B34:G34"/>
    <mergeCell ref="H34:I34"/>
    <mergeCell ref="B29:H29"/>
    <mergeCell ref="F30:I30"/>
    <mergeCell ref="C21:E21"/>
    <mergeCell ref="C28:E28"/>
    <mergeCell ref="F18:G18"/>
    <mergeCell ref="H18:I18"/>
    <mergeCell ref="B18:D18"/>
    <mergeCell ref="C24:I24"/>
    <mergeCell ref="C27:E27"/>
    <mergeCell ref="C22:E22"/>
    <mergeCell ref="C23:E23"/>
    <mergeCell ref="C26:E26"/>
    <mergeCell ref="C20:I20"/>
    <mergeCell ref="C25:E25"/>
    <mergeCell ref="B31:I31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3:F3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 pre časť 1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 pre časť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2025-12-11T17:04:08Z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