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zivatel.dat\Silnice\ZN-Prodlouzeni_cyklostezky\Rozpocet\"/>
    </mc:Choice>
  </mc:AlternateContent>
  <bookViews>
    <workbookView xWindow="360" yWindow="270" windowWidth="18735" windowHeight="12210"/>
  </bookViews>
  <sheets>
    <sheet name="Pokyny pro vyplnění" sheetId="11" r:id="rId1"/>
    <sheet name="Stavba" sheetId="1" r:id="rId2"/>
    <sheet name="VzorPolozky" sheetId="10" state="hidden" r:id="rId3"/>
    <sheet name="00 01 Naklady" sheetId="12" r:id="rId4"/>
    <sheet name="SO 101 01 Pol" sheetId="13" r:id="rId5"/>
    <sheet name="SO 102 01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01 Naklady'!$1:$7</definedName>
    <definedName name="_xlnm.Print_Titles" localSheetId="4">'SO 101 01 Pol'!$1:$7</definedName>
    <definedName name="_xlnm.Print_Titles" localSheetId="5">'SO 102 01 Pol'!$1:$7</definedName>
    <definedName name="oadresa">Stavba!$D$6</definedName>
    <definedName name="Objednatel" localSheetId="1">Stavba!$D$5</definedName>
    <definedName name="Objekt" localSheetId="1">Stavba!$B$38</definedName>
    <definedName name="_xlnm.Print_Area" localSheetId="3">'00 01 Naklady'!$A$1:$W$28</definedName>
    <definedName name="_xlnm.Print_Area" localSheetId="4">'SO 101 01 Pol'!$A$1:$W$114</definedName>
    <definedName name="_xlnm.Print_Area" localSheetId="5">'SO 102 01 Pol'!$A$1:$W$39</definedName>
    <definedName name="_xlnm.Print_Area" localSheetId="1">Stavba!$A$1:$J$134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3" i="1" l="1"/>
  <c r="I132" i="1"/>
  <c r="I131" i="1"/>
  <c r="I130" i="1"/>
  <c r="I129" i="1"/>
  <c r="I128" i="1"/>
  <c r="I127" i="1"/>
  <c r="I126" i="1"/>
  <c r="I125" i="1"/>
  <c r="I124" i="1"/>
  <c r="G45" i="1"/>
  <c r="H45" i="1" s="1"/>
  <c r="I45" i="1" s="1"/>
  <c r="F45" i="1"/>
  <c r="G44" i="1"/>
  <c r="H44" i="1" s="1"/>
  <c r="I44" i="1" s="1"/>
  <c r="F44" i="1"/>
  <c r="G43" i="1"/>
  <c r="F43" i="1"/>
  <c r="G42" i="1"/>
  <c r="F42" i="1"/>
  <c r="G41" i="1"/>
  <c r="H41" i="1" s="1"/>
  <c r="I41" i="1" s="1"/>
  <c r="F41" i="1"/>
  <c r="G40" i="1"/>
  <c r="H40" i="1" s="1"/>
  <c r="I40" i="1" s="1"/>
  <c r="F40" i="1"/>
  <c r="G39" i="1"/>
  <c r="H39" i="1" s="1"/>
  <c r="F39" i="1"/>
  <c r="G33" i="14"/>
  <c r="G9" i="14"/>
  <c r="M9" i="14" s="1"/>
  <c r="I9" i="14"/>
  <c r="I8" i="14" s="1"/>
  <c r="K9" i="14"/>
  <c r="K8" i="14" s="1"/>
  <c r="O9" i="14"/>
  <c r="Q9" i="14"/>
  <c r="Q8" i="14" s="1"/>
  <c r="V9" i="14"/>
  <c r="V8" i="14" s="1"/>
  <c r="G12" i="14"/>
  <c r="I12" i="14"/>
  <c r="K12" i="14"/>
  <c r="M12" i="14"/>
  <c r="O12" i="14"/>
  <c r="Q12" i="14"/>
  <c r="V12" i="14"/>
  <c r="G18" i="14"/>
  <c r="I18" i="14"/>
  <c r="K18" i="14"/>
  <c r="M18" i="14"/>
  <c r="O18" i="14"/>
  <c r="Q18" i="14"/>
  <c r="V18" i="14"/>
  <c r="G21" i="14"/>
  <c r="G8" i="14" s="1"/>
  <c r="I21" i="14"/>
  <c r="K21" i="14"/>
  <c r="O21" i="14"/>
  <c r="O8" i="14" s="1"/>
  <c r="Q21" i="14"/>
  <c r="V21" i="14"/>
  <c r="G25" i="14"/>
  <c r="I25" i="14"/>
  <c r="O25" i="14"/>
  <c r="Q25" i="14"/>
  <c r="G26" i="14"/>
  <c r="I26" i="14"/>
  <c r="K26" i="14"/>
  <c r="K25" i="14" s="1"/>
  <c r="M26" i="14"/>
  <c r="M25" i="14" s="1"/>
  <c r="O26" i="14"/>
  <c r="Q26" i="14"/>
  <c r="V26" i="14"/>
  <c r="V25" i="14" s="1"/>
  <c r="G29" i="14"/>
  <c r="I29" i="14"/>
  <c r="K29" i="14"/>
  <c r="M29" i="14"/>
  <c r="O29" i="14"/>
  <c r="Q29" i="14"/>
  <c r="V29" i="14"/>
  <c r="AE33" i="14"/>
  <c r="G108" i="13"/>
  <c r="BA98" i="13"/>
  <c r="BA55" i="13"/>
  <c r="BA52" i="13"/>
  <c r="BA10" i="13"/>
  <c r="G9" i="13"/>
  <c r="I9" i="13"/>
  <c r="I8" i="13" s="1"/>
  <c r="K9" i="13"/>
  <c r="M9" i="13"/>
  <c r="O9" i="13"/>
  <c r="Q9" i="13"/>
  <c r="Q8" i="13" s="1"/>
  <c r="V9" i="13"/>
  <c r="G12" i="13"/>
  <c r="M12" i="13" s="1"/>
  <c r="I12" i="13"/>
  <c r="K12" i="13"/>
  <c r="K8" i="13" s="1"/>
  <c r="O12" i="13"/>
  <c r="Q12" i="13"/>
  <c r="V12" i="13"/>
  <c r="V8" i="13" s="1"/>
  <c r="G15" i="13"/>
  <c r="I15" i="13"/>
  <c r="K15" i="13"/>
  <c r="M15" i="13"/>
  <c r="O15" i="13"/>
  <c r="Q15" i="13"/>
  <c r="V15" i="13"/>
  <c r="G18" i="13"/>
  <c r="G8" i="13" s="1"/>
  <c r="I18" i="13"/>
  <c r="K18" i="13"/>
  <c r="O18" i="13"/>
  <c r="O8" i="13" s="1"/>
  <c r="Q18" i="13"/>
  <c r="V18" i="13"/>
  <c r="G21" i="13"/>
  <c r="I21" i="13"/>
  <c r="K21" i="13"/>
  <c r="M21" i="13"/>
  <c r="O21" i="13"/>
  <c r="Q21" i="13"/>
  <c r="V21" i="13"/>
  <c r="G24" i="13"/>
  <c r="M24" i="13" s="1"/>
  <c r="I24" i="13"/>
  <c r="K24" i="13"/>
  <c r="O24" i="13"/>
  <c r="Q24" i="13"/>
  <c r="V24" i="13"/>
  <c r="G27" i="13"/>
  <c r="I27" i="13"/>
  <c r="K27" i="13"/>
  <c r="M27" i="13"/>
  <c r="O27" i="13"/>
  <c r="Q27" i="13"/>
  <c r="V27" i="13"/>
  <c r="G30" i="13"/>
  <c r="M30" i="13" s="1"/>
  <c r="I30" i="13"/>
  <c r="K30" i="13"/>
  <c r="O30" i="13"/>
  <c r="Q30" i="13"/>
  <c r="V30" i="13"/>
  <c r="G33" i="13"/>
  <c r="I33" i="13"/>
  <c r="K33" i="13"/>
  <c r="M33" i="13"/>
  <c r="O33" i="13"/>
  <c r="Q33" i="13"/>
  <c r="V33" i="13"/>
  <c r="G36" i="13"/>
  <c r="M36" i="13" s="1"/>
  <c r="I36" i="13"/>
  <c r="K36" i="13"/>
  <c r="O36" i="13"/>
  <c r="Q36" i="13"/>
  <c r="V36" i="13"/>
  <c r="G39" i="13"/>
  <c r="I39" i="13"/>
  <c r="K39" i="13"/>
  <c r="M39" i="13"/>
  <c r="O39" i="13"/>
  <c r="Q39" i="13"/>
  <c r="V39" i="13"/>
  <c r="G41" i="13"/>
  <c r="K41" i="13"/>
  <c r="O41" i="13"/>
  <c r="V41" i="13"/>
  <c r="G42" i="13"/>
  <c r="I42" i="13"/>
  <c r="I41" i="13" s="1"/>
  <c r="K42" i="13"/>
  <c r="M42" i="13"/>
  <c r="M41" i="13" s="1"/>
  <c r="O42" i="13"/>
  <c r="Q42" i="13"/>
  <c r="Q41" i="13" s="1"/>
  <c r="V42" i="13"/>
  <c r="G46" i="13"/>
  <c r="I46" i="13"/>
  <c r="I45" i="13" s="1"/>
  <c r="K46" i="13"/>
  <c r="M46" i="13"/>
  <c r="O46" i="13"/>
  <c r="Q46" i="13"/>
  <c r="Q45" i="13" s="1"/>
  <c r="V46" i="13"/>
  <c r="G49" i="13"/>
  <c r="G45" i="13" s="1"/>
  <c r="I49" i="13"/>
  <c r="K49" i="13"/>
  <c r="O49" i="13"/>
  <c r="O45" i="13" s="1"/>
  <c r="Q49" i="13"/>
  <c r="V49" i="13"/>
  <c r="G51" i="13"/>
  <c r="I51" i="13"/>
  <c r="K51" i="13"/>
  <c r="M51" i="13"/>
  <c r="O51" i="13"/>
  <c r="Q51" i="13"/>
  <c r="V51" i="13"/>
  <c r="G54" i="13"/>
  <c r="M54" i="13" s="1"/>
  <c r="I54" i="13"/>
  <c r="K54" i="13"/>
  <c r="K45" i="13" s="1"/>
  <c r="O54" i="13"/>
  <c r="Q54" i="13"/>
  <c r="V54" i="13"/>
  <c r="V45" i="13" s="1"/>
  <c r="G57" i="13"/>
  <c r="I57" i="13"/>
  <c r="K57" i="13"/>
  <c r="M57" i="13"/>
  <c r="O57" i="13"/>
  <c r="Q57" i="13"/>
  <c r="V57" i="13"/>
  <c r="G59" i="13"/>
  <c r="M59" i="13" s="1"/>
  <c r="I59" i="13"/>
  <c r="K59" i="13"/>
  <c r="O59" i="13"/>
  <c r="Q59" i="13"/>
  <c r="V59" i="13"/>
  <c r="G62" i="13"/>
  <c r="M62" i="13" s="1"/>
  <c r="I62" i="13"/>
  <c r="K62" i="13"/>
  <c r="K61" i="13" s="1"/>
  <c r="O62" i="13"/>
  <c r="O61" i="13" s="1"/>
  <c r="Q62" i="13"/>
  <c r="V62" i="13"/>
  <c r="V61" i="13" s="1"/>
  <c r="G64" i="13"/>
  <c r="I64" i="13"/>
  <c r="K64" i="13"/>
  <c r="M64" i="13"/>
  <c r="O64" i="13"/>
  <c r="Q64" i="13"/>
  <c r="V64" i="13"/>
  <c r="G66" i="13"/>
  <c r="M66" i="13" s="1"/>
  <c r="I66" i="13"/>
  <c r="K66" i="13"/>
  <c r="O66" i="13"/>
  <c r="Q66" i="13"/>
  <c r="V66" i="13"/>
  <c r="G72" i="13"/>
  <c r="I72" i="13"/>
  <c r="I61" i="13" s="1"/>
  <c r="K72" i="13"/>
  <c r="M72" i="13"/>
  <c r="O72" i="13"/>
  <c r="Q72" i="13"/>
  <c r="Q61" i="13" s="1"/>
  <c r="V72" i="13"/>
  <c r="G75" i="13"/>
  <c r="M75" i="13" s="1"/>
  <c r="I75" i="13"/>
  <c r="K75" i="13"/>
  <c r="O75" i="13"/>
  <c r="Q75" i="13"/>
  <c r="V75" i="13"/>
  <c r="G78" i="13"/>
  <c r="I78" i="13"/>
  <c r="K78" i="13"/>
  <c r="M78" i="13"/>
  <c r="O78" i="13"/>
  <c r="Q78" i="13"/>
  <c r="V78" i="13"/>
  <c r="G80" i="13"/>
  <c r="M80" i="13" s="1"/>
  <c r="I80" i="13"/>
  <c r="K80" i="13"/>
  <c r="O80" i="13"/>
  <c r="Q80" i="13"/>
  <c r="V80" i="13"/>
  <c r="G81" i="13"/>
  <c r="I81" i="13"/>
  <c r="K81" i="13"/>
  <c r="M81" i="13"/>
  <c r="O81" i="13"/>
  <c r="Q81" i="13"/>
  <c r="V81" i="13"/>
  <c r="G82" i="13"/>
  <c r="M82" i="13" s="1"/>
  <c r="I82" i="13"/>
  <c r="K82" i="13"/>
  <c r="O82" i="13"/>
  <c r="Q82" i="13"/>
  <c r="V82" i="13"/>
  <c r="G83" i="13"/>
  <c r="I83" i="13"/>
  <c r="K83" i="13"/>
  <c r="M83" i="13"/>
  <c r="O83" i="13"/>
  <c r="Q83" i="13"/>
  <c r="V83" i="13"/>
  <c r="G84" i="13"/>
  <c r="K84" i="13"/>
  <c r="O84" i="13"/>
  <c r="V84" i="13"/>
  <c r="G85" i="13"/>
  <c r="I85" i="13"/>
  <c r="I84" i="13" s="1"/>
  <c r="K85" i="13"/>
  <c r="M85" i="13"/>
  <c r="M84" i="13" s="1"/>
  <c r="O85" i="13"/>
  <c r="Q85" i="13"/>
  <c r="Q84" i="13" s="1"/>
  <c r="V85" i="13"/>
  <c r="G90" i="13"/>
  <c r="K90" i="13"/>
  <c r="O90" i="13"/>
  <c r="V90" i="13"/>
  <c r="G91" i="13"/>
  <c r="I91" i="13"/>
  <c r="I90" i="13" s="1"/>
  <c r="K91" i="13"/>
  <c r="M91" i="13"/>
  <c r="M90" i="13" s="1"/>
  <c r="O91" i="13"/>
  <c r="Q91" i="13"/>
  <c r="Q90" i="13" s="1"/>
  <c r="V91" i="13"/>
  <c r="G93" i="13"/>
  <c r="O93" i="13"/>
  <c r="G94" i="13"/>
  <c r="I94" i="13"/>
  <c r="I93" i="13" s="1"/>
  <c r="K94" i="13"/>
  <c r="M94" i="13"/>
  <c r="O94" i="13"/>
  <c r="Q94" i="13"/>
  <c r="Q93" i="13" s="1"/>
  <c r="V94" i="13"/>
  <c r="G103" i="13"/>
  <c r="M103" i="13" s="1"/>
  <c r="I103" i="13"/>
  <c r="K103" i="13"/>
  <c r="K93" i="13" s="1"/>
  <c r="O103" i="13"/>
  <c r="Q103" i="13"/>
  <c r="V103" i="13"/>
  <c r="V93" i="13" s="1"/>
  <c r="AE108" i="13"/>
  <c r="AF108" i="13"/>
  <c r="G27" i="12"/>
  <c r="BA21" i="12"/>
  <c r="BA19" i="12"/>
  <c r="BA15" i="12"/>
  <c r="G8" i="12"/>
  <c r="O8" i="12"/>
  <c r="G9" i="12"/>
  <c r="I9" i="12"/>
  <c r="I8" i="12" s="1"/>
  <c r="K9" i="12"/>
  <c r="M9" i="12"/>
  <c r="O9" i="12"/>
  <c r="Q9" i="12"/>
  <c r="Q8" i="12" s="1"/>
  <c r="V9" i="12"/>
  <c r="G12" i="12"/>
  <c r="M12" i="12" s="1"/>
  <c r="I12" i="12"/>
  <c r="K12" i="12"/>
  <c r="K8" i="12" s="1"/>
  <c r="O12" i="12"/>
  <c r="Q12" i="12"/>
  <c r="V12" i="12"/>
  <c r="V8" i="12" s="1"/>
  <c r="G14" i="12"/>
  <c r="I14" i="12"/>
  <c r="K14" i="12"/>
  <c r="M14" i="12"/>
  <c r="O14" i="12"/>
  <c r="Q14" i="12"/>
  <c r="V14" i="12"/>
  <c r="G17" i="12"/>
  <c r="G18" i="12"/>
  <c r="I18" i="12"/>
  <c r="I17" i="12" s="1"/>
  <c r="K18" i="12"/>
  <c r="M18" i="12"/>
  <c r="O18" i="12"/>
  <c r="Q18" i="12"/>
  <c r="Q17" i="12" s="1"/>
  <c r="V18" i="12"/>
  <c r="G20" i="12"/>
  <c r="M20" i="12" s="1"/>
  <c r="I20" i="12"/>
  <c r="K20" i="12"/>
  <c r="K17" i="12" s="1"/>
  <c r="O20" i="12"/>
  <c r="Q20" i="12"/>
  <c r="V20" i="12"/>
  <c r="V17" i="12" s="1"/>
  <c r="G22" i="12"/>
  <c r="I22" i="12"/>
  <c r="K22" i="12"/>
  <c r="M22" i="12"/>
  <c r="O22" i="12"/>
  <c r="Q22" i="12"/>
  <c r="V22" i="12"/>
  <c r="G24" i="12"/>
  <c r="M24" i="12" s="1"/>
  <c r="I24" i="12"/>
  <c r="K24" i="12"/>
  <c r="O24" i="12"/>
  <c r="O17" i="12" s="1"/>
  <c r="Q24" i="12"/>
  <c r="V24" i="12"/>
  <c r="AE27" i="12"/>
  <c r="AF27" i="12"/>
  <c r="I20" i="1"/>
  <c r="I19" i="1"/>
  <c r="I18" i="1"/>
  <c r="I17" i="1"/>
  <c r="I16" i="1"/>
  <c r="I134" i="1"/>
  <c r="J133" i="1" s="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6" i="1"/>
  <c r="G23" i="1" s="1"/>
  <c r="G46" i="1"/>
  <c r="G25" i="1" s="1"/>
  <c r="A25" i="1" s="1"/>
  <c r="A26" i="1" s="1"/>
  <c r="G26" i="1" s="1"/>
  <c r="H42" i="1"/>
  <c r="I42" i="1" s="1"/>
  <c r="J130" i="1" l="1"/>
  <c r="J125" i="1"/>
  <c r="J128" i="1"/>
  <c r="J127" i="1"/>
  <c r="J126" i="1"/>
  <c r="J124" i="1"/>
  <c r="J132" i="1"/>
  <c r="H43" i="1"/>
  <c r="I43" i="1" s="1"/>
  <c r="H46" i="1"/>
  <c r="I39" i="1"/>
  <c r="I46" i="1" s="1"/>
  <c r="J42" i="1" s="1"/>
  <c r="A23" i="1"/>
  <c r="A24" i="1" s="1"/>
  <c r="G24" i="1" s="1"/>
  <c r="A27" i="1" s="1"/>
  <c r="A29" i="1" s="1"/>
  <c r="G29" i="1" s="1"/>
  <c r="G27" i="1" s="1"/>
  <c r="G28" i="1"/>
  <c r="M8" i="14"/>
  <c r="M21" i="14"/>
  <c r="AF33" i="14"/>
  <c r="M8" i="13"/>
  <c r="M93" i="13"/>
  <c r="M61" i="13"/>
  <c r="G61" i="13"/>
  <c r="M49" i="13"/>
  <c r="M45" i="13" s="1"/>
  <c r="M18" i="13"/>
  <c r="M17" i="12"/>
  <c r="M8" i="12"/>
  <c r="J129" i="1"/>
  <c r="J131" i="1"/>
  <c r="I21" i="1"/>
  <c r="J28" i="1"/>
  <c r="J26" i="1"/>
  <c r="G38" i="1"/>
  <c r="F38" i="1"/>
  <c r="H32" i="1"/>
  <c r="J23" i="1"/>
  <c r="J24" i="1"/>
  <c r="J25" i="1"/>
  <c r="J27" i="1"/>
  <c r="E24" i="1"/>
  <c r="E26" i="1"/>
  <c r="J134" i="1" l="1"/>
  <c r="J44" i="1"/>
  <c r="J40" i="1"/>
  <c r="J43" i="1"/>
  <c r="J41" i="1"/>
  <c r="J39" i="1"/>
  <c r="J46" i="1" s="1"/>
  <c r="J45"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<sst xmlns="http://schemas.openxmlformats.org/spreadsheetml/2006/main" count="820" uniqueCount="352">
  <si>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</si>
  <si>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</si>
  <si>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</si>
  <si>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</si>
  <si>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</si>
  <si>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</si>
  <si>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</si>
  <si>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</si>
  <si>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</si>
  <si>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</si>
  <si>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</si>
  <si>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</si>
  <si>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</si>
  <si>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</si>
  <si>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</si>
  <si>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</si>
  <si>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</si>
  <si>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</si>
  <si>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</si>
  <si>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</si>
  <si>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</si>
  <si>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</si>
  <si>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</si>
  <si>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</si>
  <si>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</si>
  <si>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</si>
  <si>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</si>
  <si>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</si>
  <si>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</si>
  <si>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</si>
  <si>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</si>
  <si>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</si>
  <si>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</si>
  <si>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</si>
  <si>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</si>
  <si>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</si>
  <si>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</si>
  <si>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</si>
  <si>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</si>
  <si>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</si>
  <si>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</si>
  <si>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</si>
  <si>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</si>
  <si>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57</t>
  </si>
  <si>
    <t>Prodloužení cyklostezky Pražská, cyklotrasa Prokopa Holého, Zborovská, Bratrstva</t>
  </si>
  <si>
    <t>Město Znojmo</t>
  </si>
  <si>
    <t>Obroková 1/12</t>
  </si>
  <si>
    <t>Znojmo-Znojmo</t>
  </si>
  <si>
    <t>66902</t>
  </si>
  <si>
    <t>00293881</t>
  </si>
  <si>
    <t>CZ00293881</t>
  </si>
  <si>
    <t>Stavba</t>
  </si>
  <si>
    <t>00</t>
  </si>
  <si>
    <t>Vedlejší a ostatní náklady</t>
  </si>
  <si>
    <t>01</t>
  </si>
  <si>
    <t>SO 101</t>
  </si>
  <si>
    <t>Prodloužení cyklostezky Pražská</t>
  </si>
  <si>
    <t>Soupis prací</t>
  </si>
  <si>
    <t>SO 102</t>
  </si>
  <si>
    <t>Cyklotrasa Prokopa Holého, Zborovská, Bratrstva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</si>
  <si>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</si>
  <si>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</si>
  <si>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</si>
  <si>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</si>
  <si>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</si>
  <si>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</si>
  <si>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</si>
  <si>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</si>
  <si>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</si>
  <si>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</si>
  <si>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</si>
  <si>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</si>
  <si>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</si>
  <si>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</si>
  <si>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</si>
  <si>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</si>
  <si>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</si>
  <si>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</si>
  <si>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</si>
  <si>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</si>
  <si>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</si>
  <si>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</si>
  <si>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</si>
  <si>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</si>
  <si>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</si>
  <si>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</si>
  <si>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</si>
  <si>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</si>
  <si>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</si>
  <si>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</si>
  <si>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</si>
  <si>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</si>
  <si>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</si>
  <si>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</si>
  <si>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</si>
  <si>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</si>
  <si>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</si>
  <si>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</si>
  <si>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</si>
  <si>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</si>
  <si>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</si>
  <si>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</si>
  <si>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</si>
  <si>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</si>
  <si>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</si>
  <si>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</si>
  <si>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</si>
  <si>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</si>
  <si>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</si>
  <si>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</si>
  <si>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t>
  </si>
  <si>
    <t>Vodorovné konstrukce</t>
  </si>
  <si>
    <t>5</t>
  </si>
  <si>
    <t>Komunikace</t>
  </si>
  <si>
    <t>91</t>
  </si>
  <si>
    <t>Doplňující práce na komunikaci</t>
  </si>
  <si>
    <t>96</t>
  </si>
  <si>
    <t>Bourání konstrukcí</t>
  </si>
  <si>
    <t>99</t>
  </si>
  <si>
    <t>Staveništní přesun hmot</t>
  </si>
  <si>
    <t>M46</t>
  </si>
  <si>
    <t>Zemní práce při montážích</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</si>
  <si>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</si>
  <si>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</si>
  <si>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</si>
  <si>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</si>
  <si>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</si>
  <si>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</si>
  <si>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</si>
  <si>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</si>
  <si>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</si>
  <si>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</si>
  <si>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</si>
  <si>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</si>
  <si>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</si>
  <si>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</si>
  <si>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</si>
  <si>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</si>
  <si>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</si>
  <si>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</si>
  <si>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</si>
  <si>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</si>
  <si>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</si>
  <si>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</si>
  <si>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</si>
  <si>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</si>
  <si>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</si>
  <si>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</si>
  <si>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</si>
  <si>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</si>
  <si>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</si>
  <si>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</si>
  <si>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</si>
  <si>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</si>
  <si>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</si>
  <si>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005111020R</t>
  </si>
  <si>
    <t>Vytyčení stavby</t>
  </si>
  <si>
    <t>Soubor</t>
  </si>
  <si>
    <t>RTS 19/ I</t>
  </si>
  <si>
    <t>Indiv</t>
  </si>
  <si>
    <t>POL99_2</t>
  </si>
  <si>
    <t>POP</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</si>
  <si>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</si>
  <si>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</si>
  <si>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</si>
  <si>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</si>
  <si>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005121010R</t>
  </si>
  <si>
    <t>Vybudování zařízení staveniště</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</si>
  <si>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</si>
  <si>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Vybudování, provoz a odstranění staveniště : 1</t>
  </si>
  <si>
    <t>VV</t>
  </si>
  <si>
    <t>005211020R</t>
  </si>
  <si>
    <t>Ochrana stávaj. inženýrských sítí na staveništi</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</si>
  <si>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</si>
  <si>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</si>
  <si>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</si>
  <si>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</si>
  <si>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005241020R</t>
  </si>
  <si>
    <t xml:space="preserve">Geodetické zaměření skutečného provedení  </t>
  </si>
  <si>
    <t>Náklady na provedení skutečného zaměření stavby v rozsahu nezbytném pro zápis změny do katastru nemovitostí.</t>
  </si>
  <si>
    <t>005241010R</t>
  </si>
  <si>
    <t xml:space="preserve">Dokumentace skutečného provedení </t>
  </si>
  <si>
    <t>Náklady na vyhotovení dokumentace skutečného provedení stavby a její předání objednateli v požadované formě a požadovaném počtu.</t>
  </si>
  <si>
    <t>SUM</t>
  </si>
  <si>
    <t>Geodetické zaměření rohů stavby, stabilizace bodů a sestavení laviček.</t>
  </si>
  <si>
    <t>END</t>
  </si>
  <si>
    <t>Položkový soupis prací a dodávek</t>
  </si>
  <si>
    <t>112101101R00</t>
  </si>
  <si>
    <t>Kácení stromů listnatých_x000D_
 o průměru kmene přes 100 do 300 mm</t>
  </si>
  <si>
    <t>kus</t>
  </si>
  <si>
    <t>800-1</t>
  </si>
  <si>
    <t>POL1_</t>
  </si>
  <si>
    <t>s odřezáním kmene a odvětvením, včetně případného odklizení kmene a větví na oddělené hromady na vzdálenost do 50 m nebo s naložením na dopravní prostředek,</t>
  </si>
  <si>
    <t>SPI</t>
  </si>
  <si>
    <t>Odstranění 4 listnatých stromů : 4*1</t>
  </si>
  <si>
    <t>113106231R00</t>
  </si>
  <si>
    <t>Rozebrání vozovek a ploch s jakoukoliv výplní spár _x000D_
 v jakékoliv ploše, ze zámkové dlažky, kladených do lože z kameniva</t>
  </si>
  <si>
    <t>m2</t>
  </si>
  <si>
    <t>822-1</t>
  </si>
  <si>
    <t>s přemístěním hmot na skládku na vzdálenost do 3 m nebo s naložením na dopravní prostředek</t>
  </si>
  <si>
    <t>Odstranění dlažby na vjezdech : 10</t>
  </si>
  <si>
    <t>113201111R00</t>
  </si>
  <si>
    <t>Vytrhání obrub chodníkových ležatých</t>
  </si>
  <si>
    <t>m</t>
  </si>
  <si>
    <t>s vybouráním lože, s přemístěním hmot na skládku na vzdálenost do 3 m nebo naložením na dopravní prostředek</t>
  </si>
  <si>
    <t>ABO 13-10 : 8*1</t>
  </si>
  <si>
    <t>113202111R00</t>
  </si>
  <si>
    <t>Vytrhání obrub z krajníků nebo obrubníků stojatých</t>
  </si>
  <si>
    <t>ABO 2-15 : 5*1</t>
  </si>
  <si>
    <t>121101100R00</t>
  </si>
  <si>
    <t>Sejmutí ornice s přemístěním na vzdálenost do 50 m</t>
  </si>
  <si>
    <t>m3</t>
  </si>
  <si>
    <t>nebo lesní půdy, s vodorovným přemístěním na hromady v místě upotřebení nebo na dočasné či trvalé skládky se složením</t>
  </si>
  <si>
    <t>Vegetace s trávou tl. 10 cm : 219*0,1</t>
  </si>
  <si>
    <t>122102201R00</t>
  </si>
  <si>
    <t>Odkopávky a prokopávky pro silnice v horninách 1 a 2 _x000D_
 do 100 m3</t>
  </si>
  <si>
    <t>s přemístěním výkopku v příčných profilech na vzdálenost do 15 m nebo s naložením na dopravní prostředek.</t>
  </si>
  <si>
    <t>219*0,24</t>
  </si>
  <si>
    <t>162701105R00</t>
  </si>
  <si>
    <t>Vodorovné přemístění výkopku z horniny 1 až 4, na vzdálenost přes 9 000  do 10 000 m</t>
  </si>
  <si>
    <t>po suchu, bez naložení výkopku, avšak se složením bez rozhrnutí, zpáteční cesta vozidla.</t>
  </si>
  <si>
    <t>Výkop pro cyklostezku - dosypání krajnic : 52,56-14,6</t>
  </si>
  <si>
    <t>181101101R00</t>
  </si>
  <si>
    <t>Úprava pláně v zářezech v hornině 1 až 4, bez zhutnění</t>
  </si>
  <si>
    <t>vyrovnáním výškových rozdílů, ploch vodorovných a ploch do sklonu 1 : 5.</t>
  </si>
  <si>
    <t>73*1</t>
  </si>
  <si>
    <t>181101102R00</t>
  </si>
  <si>
    <t>Úprava pláně v zářezech v hornině 1 až 4, se zhutněním</t>
  </si>
  <si>
    <t>183*1</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</si>
  <si>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</si>
  <si>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</si>
  <si>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</si>
  <si>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Použije se odebraná ornice : 73</t>
  </si>
  <si>
    <t>199000002R00</t>
  </si>
  <si>
    <t>Poplatky za skládku horniny 1- 4</t>
  </si>
  <si>
    <t>52,56-14,6</t>
  </si>
  <si>
    <t>460510321R00</t>
  </si>
  <si>
    <t>Chránička kabelová dělená KOPOHALF, DN 110 mm</t>
  </si>
  <si>
    <t>Montáž podélně půlené chráničky na kabel CETIN, včetně výkopu a dodávky chráničky a zpětného záhozu : 5+7</t>
  </si>
  <si>
    <t>Připoložení 1x rezervy : 5+7</t>
  </si>
  <si>
    <t>564113524R00</t>
  </si>
  <si>
    <t>Podklad nebo podsyp z asfaltového recyklátu frakce 0-32 mm, tloušťka po zhutnění 24 cm</t>
  </si>
  <si>
    <t>s rozprostřením, vlhčením a zhutněním</t>
  </si>
  <si>
    <t>Pro cyklostezku : 183*1</t>
  </si>
  <si>
    <t>569903311R00</t>
  </si>
  <si>
    <t>Zřízení zemních krajnic z hornin jakékoliv třídy se zhutněním</t>
  </si>
  <si>
    <t>použije se zemina z odkopávek : 146*0,1</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</si>
  <si>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</si>
  <si>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</si>
  <si>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</si>
  <si>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zámková dlažba šedá : 131*1</t>
  </si>
  <si>
    <t>596215040R00</t>
  </si>
  <si>
    <t>Kladení zámkové dlažby do drtě tloušťka dlažby 80 mm, tloušťka lože 40 mm</t>
  </si>
  <si>
    <t>Zámková dlažba červená vjezdů - předláždění, konstrukčí vrstvy budou zachovány : 10*1</t>
  </si>
  <si>
    <t>59245110R</t>
  </si>
  <si>
    <t>dlažba betonová dvouvrstvá, skladebná; obdélník; šedá; l = 200 mm; š = 100 mm; tl. 60,0 mm</t>
  </si>
  <si>
    <t>SPCM</t>
  </si>
  <si>
    <t>POL3_</t>
  </si>
  <si>
    <t>cyklostezka : 131*1</t>
  </si>
  <si>
    <t>592451171R</t>
  </si>
  <si>
    <t>dlažba betonová dvouvrstvá; obdélník; červená; l = 200 mm; š = 100 mm; tl. 80,0 mm</t>
  </si>
  <si>
    <t>vjezd : 10*1</t>
  </si>
  <si>
    <t>914001121R00</t>
  </si>
  <si>
    <t xml:space="preserve">Osazení a montáž svislých dopravních značek sloupek, do betonového základu a AL patky,  </t>
  </si>
  <si>
    <t>Osazení slouků a značek včetněvákopu, betonového základu a AL patky : 4*1</t>
  </si>
  <si>
    <t>915721111R00</t>
  </si>
  <si>
    <t>Vodorovné značení krytů stříkané barvou, bílou, stopčar, zeber, stínů, šipek, nápisů, přechodů apod.</t>
  </si>
  <si>
    <t>značka A19 : 1*1</t>
  </si>
  <si>
    <t>917862111R00</t>
  </si>
  <si>
    <t>Osazení silničního nebo chodníkového obrubníku stojatého, s boční opěrou z betonu prostého, do lože z betonu prostého C 12/15</t>
  </si>
  <si>
    <t>S dodáním hmot pro lože tl. 80-100 mm.</t>
  </si>
  <si>
    <t>ABO 2-15N : 6</t>
  </si>
  <si>
    <t>ABO 2-15PL : 1</t>
  </si>
  <si>
    <t>ABO 2-15PP : 1</t>
  </si>
  <si>
    <t>ABO 14-10 : 156</t>
  </si>
  <si>
    <t>40445033.AR</t>
  </si>
  <si>
    <t>značka dopravní silniční svislá; příkazová C1-C14; tvar kruh; 700 mm; štít z pozink.plechu s dvoj.ohybem,retroref.folie II.tř.; záruka 10 let</t>
  </si>
  <si>
    <t>C8a : 2</t>
  </si>
  <si>
    <t>C8b : 2</t>
  </si>
  <si>
    <t>40445124.AR</t>
  </si>
  <si>
    <t>značka dopravní silniční svislá; informaticvní směrová IS 21; tvar obdélník; 300x200 mm; štít z pozink.plechu s dvoj.ohybem,retroref.folie I.tř.; záruka 7 let</t>
  </si>
  <si>
    <t>IS21a - celkem použito 3 značky, z toho se 2 značky použijí demontované : 3-2</t>
  </si>
  <si>
    <t>IS 21b : 1*1</t>
  </si>
  <si>
    <t>40450215R</t>
  </si>
  <si>
    <t>příslušenství k dopr.značení sloupek - trubka Fe pozink. pr. 60mm, délka 300 mm</t>
  </si>
  <si>
    <t>sloupek : 4*1</t>
  </si>
  <si>
    <t>59217421R</t>
  </si>
  <si>
    <t>obrubník chodníkový materiál beton; l = 1000,0 mm; š = 100,0 mm; h = 250,0 mm; barva šedá</t>
  </si>
  <si>
    <t>59217490R</t>
  </si>
  <si>
    <t>obrubník silniční nájezdový; materiál beton; l = 1000,0 mm; š = 150,0 mm; h = 150,0 mm; barva šedá</t>
  </si>
  <si>
    <t>59217491R</t>
  </si>
  <si>
    <t>obrubník silniční přechodový pravý; materiál beton; l = 1000,0 mm; š = 150,0 mm; výškový rozsah h = 150 až 250 mm; barva šedá</t>
  </si>
  <si>
    <t>59217492R</t>
  </si>
  <si>
    <t>obrubník silniční přechodový levý; materiál beton; l = 1000,0 mm; š = 150,0 mm; výškový rozsah h = 150 až 250 mm; barva šedá</t>
  </si>
  <si>
    <t>998223011R00</t>
  </si>
  <si>
    <t>Přesun hmot pozemních komunikací, kryt dlážděný jakékoliv délky objektu</t>
  </si>
  <si>
    <t>t</t>
  </si>
  <si>
    <t>POL7_</t>
  </si>
  <si>
    <t>vodorovně do 200 m</t>
  </si>
  <si>
    <t xml:space="preserve">Hmotnosti z položek s pořadovými čísly: : </t>
  </si>
  <si>
    <t xml:space="preserve">12,13,15,16,17,18,19,20,21,22,23,24,25,26,27,28, : </t>
  </si>
  <si>
    <t>Součet: : 162,47464</t>
  </si>
  <si>
    <t>460620006RT1</t>
  </si>
  <si>
    <t>Osetí povrchu trávou, včetně dodávky osiva</t>
  </si>
  <si>
    <t>979082318R00</t>
  </si>
  <si>
    <t xml:space="preserve">Vodorovná doprava suti a vybouraných hmot vodorovná doprava suti a vybouraných hmot bez naložení, s vyložením a hrubým urovnáním po suchu, vzdálenost přes 5000 do 6000 m,  </t>
  </si>
  <si>
    <t>832-1</t>
  </si>
  <si>
    <t>POL8_</t>
  </si>
  <si>
    <t>bez naložení, s vyložením a hrubým urovnáním</t>
  </si>
  <si>
    <t>Včetně:</t>
  </si>
  <si>
    <t>- při vodorovné dopravě po suchu : přepravy za ztížených provozních podmínek,</t>
  </si>
  <si>
    <t>- při vodorovné dopravě po vodě : vyložení na hromady na suchu nebo na přeložení na dopravní prostředek na suchu do 15 m vodorovně a současně do 4 m svisle,</t>
  </si>
  <si>
    <t>- při nakládání nebo překládání : dopravy do 15 m vodorovně a současně do 4 m svisle.</t>
  </si>
  <si>
    <t xml:space="preserve">Demontážní hmotnosti z položek s pořadovými čísly: : </t>
  </si>
  <si>
    <t xml:space="preserve">2,3,4, : </t>
  </si>
  <si>
    <t>Součet: : 5,36000</t>
  </si>
  <si>
    <t>979990001R00</t>
  </si>
  <si>
    <t>Poplatek za skládku stavební suti</t>
  </si>
  <si>
    <t>801-3</t>
  </si>
  <si>
    <t>RTS 18/ I</t>
  </si>
  <si>
    <t>JKSO:</t>
  </si>
  <si>
    <t>822.6</t>
  </si>
  <si>
    <t>cyklostezky</t>
  </si>
  <si>
    <t>JKSO</t>
  </si>
  <si>
    <t>220 m2</t>
  </si>
  <si>
    <t>kryt (materiál konstrukce krytu) dlážděný</t>
  </si>
  <si>
    <t>JKSOChar</t>
  </si>
  <si>
    <t>novostavba objektu</t>
  </si>
  <si>
    <t>JKSOAkce</t>
  </si>
  <si>
    <t>Sloupky a AL patky se použijí z demontované značky na ul. Pražská : 2</t>
  </si>
  <si>
    <t xml:space="preserve">IS21b - 1 ks, IS21c - 1ks : </t>
  </si>
  <si>
    <t>914001125R00</t>
  </si>
  <si>
    <t xml:space="preserve">Osazení a montáž svislých dopravních značek značka, na sloupek,sloup, konzolu nebo objekt,  </t>
  </si>
  <si>
    <t>IS21a : 2</t>
  </si>
  <si>
    <t>IS21b : 3</t>
  </si>
  <si>
    <t>IS21c : 3</t>
  </si>
  <si>
    <t>IS12a : 1</t>
  </si>
  <si>
    <t>IS12b : 1</t>
  </si>
  <si>
    <t>40445098.AR</t>
  </si>
  <si>
    <t>značka dopravní silniční svislá; informativní směrová IS 12; tvar obdélník; 1000x500 mm; štít z pozink.plechu s dvoj.ohybem,retroref.folie I.tř.; záruka 7 let</t>
  </si>
  <si>
    <t>IS21a - celkem použito 2 značky, z toho se 2 značky použijí demontované : 2-2</t>
  </si>
  <si>
    <t>IS21b : 4</t>
  </si>
  <si>
    <t>IS21c : 4</t>
  </si>
  <si>
    <t>966006211R00</t>
  </si>
  <si>
    <t>Odstranění svislých dopr. značek včetně demontáže ze sloupů nebo konzolí</t>
  </si>
  <si>
    <t>s odklizením materiálu na skládku na vzdálenost do 20 m nebo s naložením na dopravní prostředek</t>
  </si>
  <si>
    <t>Demontáž značky IS 21a z ul. Pražská - použije se zpětně : 4</t>
  </si>
  <si>
    <t>966006215R00</t>
  </si>
  <si>
    <t>Odstranění svislých dopr. značek včetně demontáže sloupků z AL patek</t>
  </si>
  <si>
    <t>Odstranění sloupků a AL patek a zpěná montáž (přesun) : 2</t>
  </si>
  <si>
    <t>1 m2</t>
  </si>
  <si>
    <t>kryt (materiál konstrukce krytu) bez krytu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</si>
</sst>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4" borderId="18" xfId="0" applyNumberFormat="1" applyFont="1" applyFill="1" applyBorder="1" applyAlignment="1" applyProtection="1">
      <alignment horizontal="left" vertical="center"/>
      <protection locked="0"/>
    </xf>
    <xf numFmtId="49" fontId="8" fillId="4" borderId="0"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9" fillId="0" borderId="0" xfId="0" applyNumberFormat="1" applyFont="1" applyBorder="1" applyAlignment="1">
      <alignment horizontal="center" vertical="top" wrapText="1" shrinkToFit="1"/>
    </xf>
    <xf numFmtId="0"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20"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9"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7"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2.75" x14ac:dyDescent="0.2"/>
  <sheetData>
    <row r="1" spans="1:7" x14ac:dyDescent="0.2">
      <c r="A1" s="36" t="s">
        <v>38</v>
      </c>
    </row>
    <row r="2" spans="1:7" ht="57.75" customHeight="1" x14ac:dyDescent="0.2">
      <c r="A2" s="78" t="s">
        <v>39</v>
      </c>
      <c r="B2" s="78"/>
      <c r="C2" s="78"/>
      <c r="D2" s="78"/>
      <c r="E2" s="78"/>
      <c r="F2" s="78"/>
      <c r="G2" s="78"/>
    </row>
  </sheetData>
  <sheetProtection algorithmName="SHA-512" hashValue="HPrgEfIy+XiIR8GJsDnUrMNw8EBZfv/ZLmzaoXcYRIOi5RlNmnOxRRc68l4p8DkKhjOb4SyoHFb2dgy12bI+og==" saltValue="hq2a7Dgx2/Y13UQfOBVBS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7"/>
  <sheetViews>
    <sheetView showGridLines="0" topLeftCell="B22"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2" t="s">
        <v>36</v>
      </c>
      <c r="B1" s="79" t="s">
        <v>41</v>
      </c>
      <c r="C1" s="80"/>
      <c r="D1" s="80"/>
      <c r="E1" s="80"/>
      <c r="F1" s="80"/>
      <c r="G1" s="80"/>
      <c r="H1" s="80"/>
      <c r="I1" s="80"/>
      <c r="J1" s="81"/>
    </row>
    <row r="2" spans="1:15" ht="36" customHeight="1" x14ac:dyDescent="0.2">
      <c r="A2" s="3"/>
      <c r="B2" s="103" t="s">
        <v>22</v>
      </c>
      <c r="C2" s="104"/>
      <c r="D2" s="105" t="s">
        <v>43</v>
      </c>
      <c r="E2" s="106" t="s">
        <v>44</v>
      </c>
      <c r="F2" s="107"/>
      <c r="G2" s="107"/>
      <c r="H2" s="107"/>
      <c r="I2" s="107"/>
      <c r="J2" s="108"/>
      <c r="O2" s="2"/>
    </row>
    <row r="3" spans="1:15" ht="27" hidden="1" customHeight="1" x14ac:dyDescent="0.2">
      <c r="A3" s="3"/>
      <c r="B3" s="109"/>
      <c r="C3" s="104"/>
      <c r="D3" s="110"/>
      <c r="E3" s="111"/>
      <c r="F3" s="112"/>
      <c r="G3" s="112"/>
      <c r="H3" s="112"/>
      <c r="I3" s="112"/>
      <c r="J3" s="113"/>
    </row>
    <row r="4" spans="1:15" ht="23.25" customHeight="1" x14ac:dyDescent="0.2">
      <c r="A4" s="3"/>
      <c r="B4" s="114"/>
      <c r="C4" s="115"/>
      <c r="D4" s="116"/>
      <c r="E4" s="117"/>
      <c r="F4" s="117"/>
      <c r="G4" s="117"/>
      <c r="H4" s="117"/>
      <c r="I4" s="117"/>
      <c r="J4" s="118"/>
    </row>
    <row r="5" spans="1:15" ht="24" customHeight="1" x14ac:dyDescent="0.2">
      <c r="A5" s="3"/>
      <c r="B5" s="46" t="s">
        <v>42</v>
      </c>
      <c r="C5" s="4"/>
      <c r="D5" s="119" t="s">
        <v>45</v>
      </c>
      <c r="E5" s="25"/>
      <c r="F5" s="25"/>
      <c r="G5" s="25"/>
      <c r="H5" s="27" t="s">
        <v>40</v>
      </c>
      <c r="I5" s="119" t="s">
        <v>49</v>
      </c>
      <c r="J5" s="10"/>
    </row>
    <row r="6" spans="1:15" ht="15.75" customHeight="1" x14ac:dyDescent="0.2">
      <c r="A6" s="3"/>
      <c r="B6" s="40"/>
      <c r="C6" s="25"/>
      <c r="D6" s="119" t="s">
        <v>46</v>
      </c>
      <c r="E6" s="25"/>
      <c r="F6" s="25"/>
      <c r="G6" s="25"/>
      <c r="H6" s="27" t="s">
        <v>34</v>
      </c>
      <c r="I6" s="119" t="s">
        <v>50</v>
      </c>
      <c r="J6" s="10"/>
    </row>
    <row r="7" spans="1:15" ht="15.75" customHeight="1" x14ac:dyDescent="0.2">
      <c r="A7" s="3"/>
      <c r="B7" s="41"/>
      <c r="C7" s="121" t="s">
        <v>48</v>
      </c>
      <c r="D7" s="120" t="s">
        <v>47</v>
      </c>
      <c r="E7" s="33"/>
      <c r="F7" s="33"/>
      <c r="G7" s="33"/>
      <c r="H7" s="35"/>
      <c r="I7" s="33"/>
      <c r="J7" s="50"/>
    </row>
    <row r="8" spans="1:15" ht="24" hidden="1" customHeight="1" x14ac:dyDescent="0.2">
      <c r="A8" s="3"/>
      <c r="B8" s="46" t="s">
        <v>20</v>
      </c>
      <c r="C8" s="4"/>
      <c r="D8" s="34"/>
      <c r="E8" s="4"/>
      <c r="F8" s="4"/>
      <c r="G8" s="44"/>
      <c r="H8" s="27" t="s">
        <v>40</v>
      </c>
      <c r="I8" s="32"/>
      <c r="J8" s="10"/>
    </row>
    <row r="9" spans="1:15" ht="15.75" hidden="1" customHeight="1" x14ac:dyDescent="0.2">
      <c r="A9" s="3"/>
      <c r="B9" s="3"/>
      <c r="C9" s="4"/>
      <c r="D9" s="34"/>
      <c r="E9" s="4"/>
      <c r="F9" s="4"/>
      <c r="G9" s="44"/>
      <c r="H9" s="27" t="s">
        <v>34</v>
      </c>
      <c r="I9" s="32"/>
      <c r="J9" s="10"/>
    </row>
    <row r="10" spans="1:15" ht="15.75" hidden="1" customHeight="1" x14ac:dyDescent="0.2">
      <c r="A10" s="3"/>
      <c r="B10" s="51"/>
      <c r="C10" s="26"/>
      <c r="D10" s="45"/>
      <c r="E10" s="54"/>
      <c r="F10" s="54"/>
      <c r="G10" s="52"/>
      <c r="H10" s="52"/>
      <c r="I10" s="53"/>
      <c r="J10" s="50"/>
    </row>
    <row r="11" spans="1:15" ht="24" customHeight="1" x14ac:dyDescent="0.2">
      <c r="A11" s="3"/>
      <c r="B11" s="46" t="s">
        <v>19</v>
      </c>
      <c r="C11" s="4"/>
      <c r="D11" s="122"/>
      <c r="E11" s="122"/>
      <c r="F11" s="122"/>
      <c r="G11" s="122"/>
      <c r="H11" s="27" t="s">
        <v>40</v>
      </c>
      <c r="I11" s="126"/>
      <c r="J11" s="10"/>
    </row>
    <row r="12" spans="1:15" ht="15.75" customHeight="1" x14ac:dyDescent="0.2">
      <c r="A12" s="3"/>
      <c r="B12" s="40"/>
      <c r="C12" s="25"/>
      <c r="D12" s="123"/>
      <c r="E12" s="123"/>
      <c r="F12" s="123"/>
      <c r="G12" s="123"/>
      <c r="H12" s="27" t="s">
        <v>34</v>
      </c>
      <c r="I12" s="126"/>
      <c r="J12" s="10"/>
    </row>
    <row r="13" spans="1:15" ht="15.75" customHeight="1" x14ac:dyDescent="0.2">
      <c r="A13" s="3"/>
      <c r="B13" s="41"/>
      <c r="C13" s="125"/>
      <c r="D13" s="124"/>
      <c r="E13" s="124"/>
      <c r="F13" s="124"/>
      <c r="G13" s="124"/>
      <c r="H13" s="28"/>
      <c r="I13" s="33"/>
      <c r="J13" s="50"/>
    </row>
    <row r="14" spans="1:15" ht="24" hidden="1" customHeight="1" x14ac:dyDescent="0.2">
      <c r="A14" s="3"/>
      <c r="B14" s="65" t="s">
        <v>21</v>
      </c>
      <c r="C14" s="66"/>
      <c r="D14" s="67"/>
      <c r="E14" s="68"/>
      <c r="F14" s="68"/>
      <c r="G14" s="68"/>
      <c r="H14" s="69"/>
      <c r="I14" s="68"/>
      <c r="J14" s="70"/>
    </row>
    <row r="15" spans="1:15" ht="32.25" customHeight="1" x14ac:dyDescent="0.2">
      <c r="A15" s="3"/>
      <c r="B15" s="51" t="s">
        <v>32</v>
      </c>
      <c r="C15" s="71"/>
      <c r="D15" s="52"/>
      <c r="E15" s="88"/>
      <c r="F15" s="88"/>
      <c r="G15" s="89"/>
      <c r="H15" s="89"/>
      <c r="I15" s="89" t="s">
        <v>29</v>
      </c>
      <c r="J15" s="90"/>
    </row>
    <row r="16" spans="1:15" ht="23.25" customHeight="1" x14ac:dyDescent="0.2">
      <c r="A16" s="191" t="s">
        <v>24</v>
      </c>
      <c r="B16" s="56" t="s">
        <v>24</v>
      </c>
      <c r="C16" s="57"/>
      <c r="D16" s="58"/>
      <c r="E16" s="85"/>
      <c r="F16" s="86"/>
      <c r="G16" s="85"/>
      <c r="H16" s="86"/>
      <c r="I16" s="85">
        <f>SUMIF(F124:F133,A16,I124:I133)+SUMIF(F124:F133,"PSU",I124:I133)</f>
        <v>0</v>
      </c>
      <c r="J16" s="87"/>
    </row>
    <row r="17" spans="1:10" ht="23.25" customHeight="1" x14ac:dyDescent="0.2">
      <c r="A17" s="191" t="s">
        <v>25</v>
      </c>
      <c r="B17" s="56" t="s">
        <v>25</v>
      </c>
      <c r="C17" s="57"/>
      <c r="D17" s="58"/>
      <c r="E17" s="85"/>
      <c r="F17" s="86"/>
      <c r="G17" s="85"/>
      <c r="H17" s="86"/>
      <c r="I17" s="85">
        <f>SUMIF(F124:F133,A17,I124:I133)</f>
        <v>0</v>
      </c>
      <c r="J17" s="87"/>
    </row>
    <row r="18" spans="1:10" ht="23.25" customHeight="1" x14ac:dyDescent="0.2">
      <c r="A18" s="191" t="s">
        <v>26</v>
      </c>
      <c r="B18" s="56" t="s">
        <v>26</v>
      </c>
      <c r="C18" s="57"/>
      <c r="D18" s="58"/>
      <c r="E18" s="85"/>
      <c r="F18" s="86"/>
      <c r="G18" s="85"/>
      <c r="H18" s="86"/>
      <c r="I18" s="85">
        <f>SUMIF(F124:F133,A18,I124:I133)</f>
        <v>0</v>
      </c>
      <c r="J18" s="87"/>
    </row>
    <row r="19" spans="1:10" ht="23.25" customHeight="1" x14ac:dyDescent="0.2">
      <c r="A19" s="191" t="s">
        <v>125</v>
      </c>
      <c r="B19" s="56" t="s">
        <v>27</v>
      </c>
      <c r="C19" s="57"/>
      <c r="D19" s="58"/>
      <c r="E19" s="85"/>
      <c r="F19" s="86"/>
      <c r="G19" s="85"/>
      <c r="H19" s="86"/>
      <c r="I19" s="85">
        <f>SUMIF(F124:F133,A19,I124:I133)</f>
        <v>0</v>
      </c>
      <c r="J19" s="87"/>
    </row>
    <row r="20" spans="1:10" ht="23.25" customHeight="1" x14ac:dyDescent="0.2">
      <c r="A20" s="191" t="s">
        <v>126</v>
      </c>
      <c r="B20" s="56" t="s">
        <v>28</v>
      </c>
      <c r="C20" s="57"/>
      <c r="D20" s="58"/>
      <c r="E20" s="85"/>
      <c r="F20" s="86"/>
      <c r="G20" s="85"/>
      <c r="H20" s="86"/>
      <c r="I20" s="85">
        <f>SUMIF(F124:F133,A20,I124:I133)</f>
        <v>0</v>
      </c>
      <c r="J20" s="87"/>
    </row>
    <row r="21" spans="1:10" ht="23.25" customHeight="1" x14ac:dyDescent="0.2">
      <c r="A21" s="3"/>
      <c r="B21" s="73" t="s">
        <v>29</v>
      </c>
      <c r="C21" s="74"/>
      <c r="D21" s="75"/>
      <c r="E21" s="91"/>
      <c r="F21" s="92"/>
      <c r="G21" s="91"/>
      <c r="H21" s="92"/>
      <c r="I21" s="91">
        <f>SUM(I16:J20)</f>
        <v>0</v>
      </c>
      <c r="J21" s="98"/>
    </row>
    <row r="22" spans="1:10" ht="33" customHeight="1" x14ac:dyDescent="0.2">
      <c r="A22" s="3"/>
      <c r="B22" s="64" t="s">
        <v>33</v>
      </c>
      <c r="C22" s="57"/>
      <c r="D22" s="58"/>
      <c r="E22" s="63"/>
      <c r="F22" s="60"/>
      <c r="G22" s="49"/>
      <c r="H22" s="49"/>
      <c r="I22" s="49"/>
      <c r="J22" s="61"/>
    </row>
    <row r="23" spans="1:10" ht="23.25" customHeight="1" x14ac:dyDescent="0.2">
      <c r="A23" s="3">
        <f>ZakladDPHSni*SazbaDPH1/100</f>
        <v>0</v>
      </c>
      <c r="B23" s="56" t="s">
        <v>12</v>
      </c>
      <c r="C23" s="57"/>
      <c r="D23" s="58"/>
      <c r="E23" s="59">
        <v>15</v>
      </c>
      <c r="F23" s="60" t="s">
        <v>0</v>
      </c>
      <c r="G23" s="96">
        <f>ZakladDPHSniVypocet</f>
        <v>0</v>
      </c>
      <c r="H23" s="97"/>
      <c r="I23" s="97"/>
      <c r="J23" s="61" t="str">
        <f t="shared" ref="J23:J28" si="0">Mena</f>
        <v>CZK</v>
      </c>
    </row>
    <row r="24" spans="1:10" ht="23.25" customHeight="1" x14ac:dyDescent="0.2">
      <c r="A24" s="3">
        <f>(A23-INT(A23))*100</f>
        <v>0</v>
      </c>
      <c r="B24" s="56" t="s">
        <v>13</v>
      </c>
      <c r="C24" s="57"/>
      <c r="D24" s="58"/>
      <c r="E24" s="59">
        <f>SazbaDPH1</f>
        <v>15</v>
      </c>
      <c r="F24" s="60" t="s">
        <v>0</v>
      </c>
      <c r="G24" s="94">
        <f>IF(A24&gt;50, ROUNDUP(A23, 0), ROUNDDOWN(A23, 0))</f>
        <v>0</v>
      </c>
      <c r="H24" s="95"/>
      <c r="I24" s="95"/>
      <c r="J24" s="61" t="str">
        <f t="shared" si="0"/>
        <v>CZK</v>
      </c>
    </row>
    <row r="25" spans="1:10" ht="23.25" customHeight="1" x14ac:dyDescent="0.2">
      <c r="A25" s="3">
        <f>ZakladDPHZakl*SazbaDPH2/100</f>
        <v>0</v>
      </c>
      <c r="B25" s="56" t="s">
        <v>14</v>
      </c>
      <c r="C25" s="57"/>
      <c r="D25" s="58"/>
      <c r="E25" s="59">
        <v>21</v>
      </c>
      <c r="F25" s="60" t="s">
        <v>0</v>
      </c>
      <c r="G25" s="96">
        <f>ZakladDPHZaklVypocet</f>
        <v>0</v>
      </c>
      <c r="H25" s="97"/>
      <c r="I25" s="97"/>
      <c r="J25" s="61" t="str">
        <f t="shared" si="0"/>
        <v>CZK</v>
      </c>
    </row>
    <row r="26" spans="1:10" ht="23.25" customHeight="1" x14ac:dyDescent="0.2">
      <c r="A26" s="3">
        <f>(A25-INT(A25))*100</f>
        <v>0</v>
      </c>
      <c r="B26" s="48" t="s">
        <v>15</v>
      </c>
      <c r="C26" s="21"/>
      <c r="D26" s="17"/>
      <c r="E26" s="42">
        <f>SazbaDPH2</f>
        <v>21</v>
      </c>
      <c r="F26" s="43" t="s">
        <v>0</v>
      </c>
      <c r="G26" s="82">
        <f>IF(A26&gt;50, ROUNDUP(A25, 0), ROUNDDOWN(A25, 0))</f>
        <v>0</v>
      </c>
      <c r="H26" s="83"/>
      <c r="I26" s="83"/>
      <c r="J26" s="55" t="str">
        <f t="shared" si="0"/>
        <v>CZK</v>
      </c>
    </row>
    <row r="27" spans="1:10" ht="23.25" customHeight="1" thickBot="1" x14ac:dyDescent="0.25">
      <c r="A27" s="3">
        <f>ZakladDPHSni+DPHSni+ZakladDPHZakl+DPHZakl</f>
        <v>0</v>
      </c>
      <c r="B27" s="47" t="s">
        <v>4</v>
      </c>
      <c r="C27" s="19"/>
      <c r="D27" s="22"/>
      <c r="E27" s="19"/>
      <c r="F27" s="20"/>
      <c r="G27" s="84">
        <f>CenaCelkem-(ZakladDPHSni+DPHSni+ZakladDPHZakl+DPHZakl)</f>
        <v>0</v>
      </c>
      <c r="H27" s="84"/>
      <c r="I27" s="84"/>
      <c r="J27" s="62"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61</v>
      </c>
    </row>
    <row r="30" spans="1:10" ht="12.75" customHeight="1" x14ac:dyDescent="0.2">
      <c r="A30" s="3"/>
      <c r="B30" s="3"/>
      <c r="C30" s="4"/>
      <c r="D30" s="4"/>
      <c r="E30" s="4"/>
      <c r="F30" s="4"/>
      <c r="G30" s="44"/>
      <c r="H30" s="4"/>
      <c r="I30" s="44"/>
      <c r="J30" s="11"/>
    </row>
    <row r="31" spans="1:10" ht="30" customHeight="1" x14ac:dyDescent="0.2">
      <c r="A31" s="3"/>
      <c r="B31" s="3"/>
      <c r="C31" s="4"/>
      <c r="D31" s="4"/>
      <c r="E31" s="4"/>
      <c r="F31" s="4"/>
      <c r="G31" s="44"/>
      <c r="H31" s="4"/>
      <c r="I31" s="44"/>
      <c r="J31" s="11"/>
    </row>
    <row r="32" spans="1:10" ht="18.75" customHeight="1" x14ac:dyDescent="0.2">
      <c r="A32" s="3"/>
      <c r="B32" s="23"/>
      <c r="C32" s="18" t="s">
        <v>11</v>
      </c>
      <c r="D32" s="38"/>
      <c r="E32" s="38"/>
      <c r="F32" s="18" t="s">
        <v>10</v>
      </c>
      <c r="G32" s="38"/>
      <c r="H32" s="39">
        <f ca="1">TODAY()</f>
        <v>43609</v>
      </c>
      <c r="I32" s="38"/>
      <c r="J32" s="11"/>
    </row>
    <row r="33" spans="1:52" ht="47.25" customHeight="1" x14ac:dyDescent="0.2">
      <c r="A33" s="3"/>
      <c r="B33" s="3"/>
      <c r="C33" s="4"/>
      <c r="D33" s="4"/>
      <c r="E33" s="4"/>
      <c r="F33" s="4"/>
      <c r="G33" s="44"/>
      <c r="H33" s="4"/>
      <c r="I33" s="44"/>
      <c r="J33" s="11"/>
    </row>
    <row r="34" spans="1:52" s="36" customFormat="1" ht="18.75" customHeight="1" x14ac:dyDescent="0.2">
      <c r="A34" s="29"/>
      <c r="B34" s="29"/>
      <c r="C34" s="30"/>
      <c r="D34" s="24"/>
      <c r="E34" s="24"/>
      <c r="F34" s="30"/>
      <c r="G34" s="31"/>
      <c r="H34" s="24"/>
      <c r="I34" s="31"/>
      <c r="J34" s="37"/>
    </row>
    <row r="35" spans="1:52" ht="12.75" customHeight="1" x14ac:dyDescent="0.2">
      <c r="A35" s="3"/>
      <c r="B35" s="3"/>
      <c r="C35" s="4"/>
      <c r="D35" s="93" t="s">
        <v>2</v>
      </c>
      <c r="E35" s="93"/>
      <c r="F35" s="4"/>
      <c r="G35" s="44"/>
      <c r="H35" s="12" t="s">
        <v>3</v>
      </c>
      <c r="I35" s="44"/>
      <c r="J35" s="11"/>
    </row>
    <row r="36" spans="1:52" ht="13.5" customHeight="1" thickBot="1" x14ac:dyDescent="0.25">
      <c r="A36" s="13"/>
      <c r="B36" s="13"/>
      <c r="C36" s="14"/>
      <c r="D36" s="14"/>
      <c r="E36" s="14"/>
      <c r="F36" s="14"/>
      <c r="G36" s="15"/>
      <c r="H36" s="14"/>
      <c r="I36" s="15"/>
      <c r="J36" s="16"/>
    </row>
    <row r="37" spans="1:52" ht="27" customHeight="1" x14ac:dyDescent="0.2">
      <c r="B37" s="132" t="s">
        <v>16</v>
      </c>
      <c r="C37" s="133"/>
      <c r="D37" s="133"/>
      <c r="E37" s="133"/>
      <c r="F37" s="134"/>
      <c r="G37" s="134"/>
      <c r="H37" s="134"/>
      <c r="I37" s="134"/>
      <c r="J37" s="133"/>
    </row>
    <row r="38" spans="1:52" ht="25.5"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'00 01 Naklady'!AE27+'SO 101 01 Pol'!AE108+'SO 102 01 Pol'!AE33</f>
        <v>0</v>
      </c>
      <c r="G39" s="145">
        <f>'00 01 Naklady'!AF27+'SO 101 01 Pol'!AF108+'SO 102 01 Pol'!AF33</f>
        <v>0</v>
      </c>
      <c r="H39" s="146">
        <f>(F39*SazbaDPH1/100)+(G39*SazbaDPH2/100)</f>
        <v>0</v>
      </c>
      <c r="I39" s="146">
        <f>F39+G39+H39</f>
        <v>0</v>
      </c>
      <c r="J39" s="147" t="str">
        <f>IF(CenaCelkemVypocet=0,"",I39/CenaCelkemVypocet*100)</f>
        <v/>
      </c>
    </row>
    <row r="40" spans="1:52" ht="25.5" customHeight="1" x14ac:dyDescent="0.2">
      <c r="A40" s="131">
        <v>2</v>
      </c>
      <c r="B40" s="148" t="s">
        <v>52</v>
      </c>
      <c r="C40" s="149" t="s">
        <v>53</v>
      </c>
      <c r="D40" s="150"/>
      <c r="E40" s="150"/>
      <c r="F40" s="151">
        <f>'00 01 Naklady'!AE27</f>
        <v>0</v>
      </c>
      <c r="G40" s="152">
        <f>'00 01 Naklady'!AF27</f>
        <v>0</v>
      </c>
      <c r="H40" s="152">
        <f>(F40*SazbaDPH1/100)+(G40*SazbaDPH2/100)</f>
        <v>0</v>
      </c>
      <c r="I40" s="152">
        <f>F40+G40+H40</f>
        <v>0</v>
      </c>
      <c r="J40" s="153" t="str">
        <f>IF(CenaCelkemVypocet=0,"",I40/CenaCelkemVypocet*100)</f>
        <v/>
      </c>
    </row>
    <row r="41" spans="1:52" ht="25.5" customHeight="1" x14ac:dyDescent="0.2">
      <c r="A41" s="131">
        <v>3</v>
      </c>
      <c r="B41" s="154" t="s">
        <v>54</v>
      </c>
      <c r="C41" s="142" t="s">
        <v>53</v>
      </c>
      <c r="D41" s="143"/>
      <c r="E41" s="143"/>
      <c r="F41" s="155">
        <f>'00 01 Naklady'!AE27</f>
        <v>0</v>
      </c>
      <c r="G41" s="146">
        <f>'00 01 Naklady'!AF27</f>
        <v>0</v>
      </c>
      <c r="H41" s="146">
        <f>(F41*SazbaDPH1/100)+(G41*SazbaDPH2/100)</f>
        <v>0</v>
      </c>
      <c r="I41" s="146">
        <f>F41+G41+H41</f>
        <v>0</v>
      </c>
      <c r="J41" s="147" t="str">
        <f>IF(CenaCelkemVypocet=0,"",I41/CenaCelkemVypocet*100)</f>
        <v/>
      </c>
    </row>
    <row r="42" spans="1:52" ht="25.5" customHeight="1" x14ac:dyDescent="0.2">
      <c r="A42" s="131">
        <v>2</v>
      </c>
      <c r="B42" s="148" t="s">
        <v>55</v>
      </c>
      <c r="C42" s="149" t="s">
        <v>56</v>
      </c>
      <c r="D42" s="150"/>
      <c r="E42" s="150"/>
      <c r="F42" s="151">
        <f>'SO 101 01 Pol'!AE108</f>
        <v>0</v>
      </c>
      <c r="G42" s="152">
        <f>'SO 101 01 Pol'!AF108</f>
        <v>0</v>
      </c>
      <c r="H42" s="152">
        <f>(F42*SazbaDPH1/100)+(G42*SazbaDPH2/100)</f>
        <v>0</v>
      </c>
      <c r="I42" s="152">
        <f>F42+G42+H42</f>
        <v>0</v>
      </c>
      <c r="J42" s="153" t="str">
        <f>IF(CenaCelkemVypocet=0,"",I42/CenaCelkemVypocet*100)</f>
        <v/>
      </c>
    </row>
    <row r="43" spans="1:52" ht="25.5" customHeight="1" x14ac:dyDescent="0.2">
      <c r="A43" s="131">
        <v>3</v>
      </c>
      <c r="B43" s="154" t="s">
        <v>54</v>
      </c>
      <c r="C43" s="142" t="s">
        <v>57</v>
      </c>
      <c r="D43" s="143"/>
      <c r="E43" s="143"/>
      <c r="F43" s="155">
        <f>'SO 101 01 Pol'!AE108</f>
        <v>0</v>
      </c>
      <c r="G43" s="146">
        <f>'SO 101 01 Pol'!AF108</f>
        <v>0</v>
      </c>
      <c r="H43" s="146">
        <f>(F43*SazbaDPH1/100)+(G43*SazbaDPH2/100)</f>
        <v>0</v>
      </c>
      <c r="I43" s="146">
        <f>F43+G43+H43</f>
        <v>0</v>
      </c>
      <c r="J43" s="147" t="str">
        <f>IF(CenaCelkemVypocet=0,"",I43/CenaCelkemVypocet*100)</f>
        <v/>
      </c>
    </row>
    <row r="44" spans="1:52" ht="25.5" customHeight="1" x14ac:dyDescent="0.2">
      <c r="A44" s="131">
        <v>2</v>
      </c>
      <c r="B44" s="148" t="s">
        <v>58</v>
      </c>
      <c r="C44" s="149" t="s">
        <v>59</v>
      </c>
      <c r="D44" s="150"/>
      <c r="E44" s="150"/>
      <c r="F44" s="151">
        <f>'SO 102 01 Pol'!AE33</f>
        <v>0</v>
      </c>
      <c r="G44" s="152">
        <f>'SO 102 01 Pol'!AF33</f>
        <v>0</v>
      </c>
      <c r="H44" s="152">
        <f>(F44*SazbaDPH1/100)+(G44*SazbaDPH2/100)</f>
        <v>0</v>
      </c>
      <c r="I44" s="152">
        <f>F44+G44+H44</f>
        <v>0</v>
      </c>
      <c r="J44" s="153" t="str">
        <f>IF(CenaCelkemVypocet=0,"",I44/CenaCelkemVypocet*100)</f>
        <v/>
      </c>
    </row>
    <row r="45" spans="1:52" ht="25.5" customHeight="1" x14ac:dyDescent="0.2">
      <c r="A45" s="131">
        <v>3</v>
      </c>
      <c r="B45" s="154" t="s">
        <v>54</v>
      </c>
      <c r="C45" s="142" t="s">
        <v>57</v>
      </c>
      <c r="D45" s="143"/>
      <c r="E45" s="143"/>
      <c r="F45" s="155">
        <f>'SO 102 01 Pol'!AE33</f>
        <v>0</v>
      </c>
      <c r="G45" s="146">
        <f>'SO 102 01 Pol'!AF33</f>
        <v>0</v>
      </c>
      <c r="H45" s="146">
        <f>(F45*SazbaDPH1/100)+(G45*SazbaDPH2/100)</f>
        <v>0</v>
      </c>
      <c r="I45" s="146">
        <f>F45+G45+H45</f>
        <v>0</v>
      </c>
      <c r="J45" s="147" t="str">
        <f>IF(CenaCelkemVypocet=0,"",I45/CenaCelkemVypocet*100)</f>
        <v/>
      </c>
    </row>
    <row r="46" spans="1:52" ht="25.5" customHeight="1" x14ac:dyDescent="0.2">
      <c r="A46" s="131"/>
      <c r="B46" s="156" t="s">
        <v>60</v>
      </c>
      <c r="C46" s="157"/>
      <c r="D46" s="157"/>
      <c r="E46" s="158"/>
      <c r="F46" s="159">
        <f>SUMIF(A39:A45,"=1",F39:F45)</f>
        <v>0</v>
      </c>
      <c r="G46" s="160">
        <f>SUMIF(A39:A45,"=1",G39:G45)</f>
        <v>0</v>
      </c>
      <c r="H46" s="160">
        <f>SUMIF(A39:A45,"=1",H39:H45)</f>
        <v>0</v>
      </c>
      <c r="I46" s="160">
        <f>SUMIF(A39:A45,"=1",I39:I45)</f>
        <v>0</v>
      </c>
      <c r="J46" s="161">
        <f>SUMIF(A39:A45,"=1",J39:J45)</f>
        <v>0</v>
      </c>
    </row>
    <row r="48" spans="1:52" x14ac:dyDescent="0.2">
      <c r="B48" s="172" t="s">
        <v>62</v>
      </c>
      <c r="C48" s="172"/>
      <c r="D48" s="172"/>
      <c r="E48" s="172"/>
      <c r="F48" s="172"/>
      <c r="G48" s="172"/>
      <c r="H48" s="172"/>
      <c r="I48" s="172"/>
      <c r="J48" s="172"/>
      <c r="AZ48" s="171" t="str">
        <f>B48</f>
        <v>1. PODMÍNKY PRO ZPRACOVÁNÍ NABÍDKOVÉ CENY</v>
      </c>
    </row>
    <row r="50" spans="2:52" x14ac:dyDescent="0.2">
      <c r="B50" s="172" t="s">
        <v>63</v>
      </c>
      <c r="C50" s="172"/>
      <c r="D50" s="172"/>
      <c r="E50" s="172"/>
      <c r="F50" s="172"/>
      <c r="G50" s="172"/>
      <c r="H50" s="172"/>
      <c r="I50" s="172"/>
      <c r="J50" s="172"/>
      <c r="AZ50" s="171" t="str">
        <f>B50</f>
        <v xml:space="preserve">        Preambule</v>
      </c>
    </row>
    <row r="52" spans="2:52" ht="51" x14ac:dyDescent="0.2">
      <c r="B52" s="172" t="s">
        <v>64</v>
      </c>
      <c r="C52" s="172"/>
      <c r="D52" s="172"/>
      <c r="E52" s="172"/>
      <c r="F52" s="172"/>
      <c r="G52" s="172"/>
      <c r="H52" s="172"/>
      <c r="I52" s="172"/>
      <c r="J52" s="172"/>
      <c r="AZ52" s="171"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2" t="s">
        <v>65</v>
      </c>
      <c r="C53" s="172"/>
      <c r="D53" s="172"/>
      <c r="E53" s="172"/>
      <c r="F53" s="172"/>
      <c r="G53" s="172"/>
      <c r="H53" s="172"/>
      <c r="I53" s="172"/>
      <c r="J53" s="172"/>
      <c r="AZ53" s="171"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2" t="s">
        <v>66</v>
      </c>
      <c r="C55" s="172"/>
      <c r="D55" s="172"/>
      <c r="E55" s="172"/>
      <c r="F55" s="172"/>
      <c r="G55" s="172"/>
      <c r="H55" s="172"/>
      <c r="I55" s="172"/>
      <c r="J55" s="172"/>
      <c r="AZ55" s="171" t="str">
        <f>B55</f>
        <v xml:space="preserve">        Vymezení některých pojmů</v>
      </c>
    </row>
    <row r="58" spans="2:52" x14ac:dyDescent="0.2">
      <c r="B58" s="172" t="s">
        <v>67</v>
      </c>
      <c r="C58" s="172"/>
      <c r="D58" s="172"/>
      <c r="E58" s="172"/>
      <c r="F58" s="172"/>
      <c r="G58" s="172"/>
      <c r="H58" s="172"/>
      <c r="I58" s="172"/>
      <c r="J58" s="172"/>
      <c r="AZ58" s="171" t="str">
        <f>B58</f>
        <v>Pro účely zpracování nabídkové ceny se jsou použity některé pojmy, pod kterými se rozumí:</v>
      </c>
    </row>
    <row r="59" spans="2:52" ht="38.25" x14ac:dyDescent="0.2">
      <c r="B59" s="172" t="s">
        <v>68</v>
      </c>
      <c r="C59" s="172"/>
      <c r="D59" s="172"/>
      <c r="E59" s="172"/>
      <c r="F59" s="172"/>
      <c r="G59" s="172"/>
      <c r="H59" s="172"/>
      <c r="I59" s="172"/>
      <c r="J59" s="172"/>
      <c r="AZ59" s="171"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2" t="s">
        <v>69</v>
      </c>
      <c r="C60" s="172"/>
      <c r="D60" s="172"/>
      <c r="E60" s="172"/>
      <c r="F60" s="172"/>
      <c r="G60" s="172"/>
      <c r="H60" s="172"/>
      <c r="I60" s="172"/>
      <c r="J60" s="172"/>
      <c r="AZ60" s="171"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2" t="s">
        <v>70</v>
      </c>
      <c r="C61" s="172"/>
      <c r="D61" s="172"/>
      <c r="E61" s="172"/>
      <c r="F61" s="172"/>
      <c r="G61" s="172"/>
      <c r="H61" s="172"/>
      <c r="I61" s="172"/>
      <c r="J61" s="172"/>
      <c r="AZ61" s="171"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2" t="s">
        <v>71</v>
      </c>
      <c r="C62" s="172"/>
      <c r="D62" s="172"/>
      <c r="E62" s="172"/>
      <c r="F62" s="172"/>
      <c r="G62" s="172"/>
      <c r="H62" s="172"/>
      <c r="I62" s="172"/>
      <c r="J62" s="172"/>
      <c r="AZ62" s="171"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2" t="s">
        <v>72</v>
      </c>
      <c r="C63" s="172"/>
      <c r="D63" s="172"/>
      <c r="E63" s="172"/>
      <c r="F63" s="172"/>
      <c r="G63" s="172"/>
      <c r="H63" s="172"/>
      <c r="I63" s="172"/>
      <c r="J63" s="172"/>
      <c r="AZ63" s="171"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2" t="s">
        <v>73</v>
      </c>
      <c r="C65" s="172"/>
      <c r="D65" s="172"/>
      <c r="E65" s="172"/>
      <c r="F65" s="172"/>
      <c r="G65" s="172"/>
      <c r="H65" s="172"/>
      <c r="I65" s="172"/>
      <c r="J65" s="172"/>
      <c r="AZ65" s="171" t="str">
        <f>B65</f>
        <v xml:space="preserve">        Cenová soustava</v>
      </c>
    </row>
    <row r="67" spans="2:52" x14ac:dyDescent="0.2">
      <c r="B67" s="172" t="s">
        <v>74</v>
      </c>
      <c r="C67" s="172"/>
      <c r="D67" s="172"/>
      <c r="E67" s="172"/>
      <c r="F67" s="172"/>
      <c r="G67" s="172"/>
      <c r="H67" s="172"/>
      <c r="I67" s="172"/>
      <c r="J67" s="172"/>
      <c r="AZ67" s="171" t="str">
        <f>B67</f>
        <v xml:space="preserve">        Použitá cenová soustava</v>
      </c>
    </row>
    <row r="68" spans="2:52" ht="38.25" x14ac:dyDescent="0.2">
      <c r="B68" s="172" t="s">
        <v>75</v>
      </c>
      <c r="C68" s="172"/>
      <c r="D68" s="172"/>
      <c r="E68" s="172"/>
      <c r="F68" s="172"/>
      <c r="G68" s="172"/>
      <c r="H68" s="172"/>
      <c r="I68" s="172"/>
      <c r="J68" s="172"/>
      <c r="AZ68" s="171"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2" t="s">
        <v>76</v>
      </c>
      <c r="C70" s="172"/>
      <c r="D70" s="172"/>
      <c r="E70" s="172"/>
      <c r="F70" s="172"/>
      <c r="G70" s="172"/>
      <c r="H70" s="172"/>
      <c r="I70" s="172"/>
      <c r="J70" s="172"/>
      <c r="AZ70" s="171" t="str">
        <f>B70</f>
        <v xml:space="preserve">        Technické podmínky</v>
      </c>
    </row>
    <row r="71" spans="2:52" ht="38.25" x14ac:dyDescent="0.2">
      <c r="B71" s="172" t="s">
        <v>77</v>
      </c>
      <c r="C71" s="172"/>
      <c r="D71" s="172"/>
      <c r="E71" s="172"/>
      <c r="F71" s="172"/>
      <c r="G71" s="172"/>
      <c r="H71" s="172"/>
      <c r="I71" s="172"/>
      <c r="J71" s="172"/>
      <c r="AZ71" s="171"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2" t="s">
        <v>78</v>
      </c>
      <c r="C73" s="172"/>
      <c r="D73" s="172"/>
      <c r="E73" s="172"/>
      <c r="F73" s="172"/>
      <c r="G73" s="172"/>
      <c r="H73" s="172"/>
      <c r="I73" s="172"/>
      <c r="J73" s="172"/>
      <c r="AZ73" s="171" t="str">
        <f>B73</f>
        <v>Individuální položky</v>
      </c>
    </row>
    <row r="74" spans="2:52" ht="38.25" x14ac:dyDescent="0.2">
      <c r="B74" s="172" t="s">
        <v>79</v>
      </c>
      <c r="C74" s="172"/>
      <c r="D74" s="172"/>
      <c r="E74" s="172"/>
      <c r="F74" s="172"/>
      <c r="G74" s="172"/>
      <c r="H74" s="172"/>
      <c r="I74" s="172"/>
      <c r="J74" s="172"/>
      <c r="AZ74" s="171"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2" t="s">
        <v>80</v>
      </c>
      <c r="C76" s="172"/>
      <c r="D76" s="172"/>
      <c r="E76" s="172"/>
      <c r="F76" s="172"/>
      <c r="G76" s="172"/>
      <c r="H76" s="172"/>
      <c r="I76" s="172"/>
      <c r="J76" s="172"/>
      <c r="AZ76" s="171" t="str">
        <f>B76</f>
        <v xml:space="preserve">        Závaznost a změna soupisu</v>
      </c>
    </row>
    <row r="78" spans="2:52" x14ac:dyDescent="0.2">
      <c r="B78" s="172" t="s">
        <v>81</v>
      </c>
      <c r="C78" s="172"/>
      <c r="D78" s="172"/>
      <c r="E78" s="172"/>
      <c r="F78" s="172"/>
      <c r="G78" s="172"/>
      <c r="H78" s="172"/>
      <c r="I78" s="172"/>
      <c r="J78" s="172"/>
      <c r="AZ78" s="171" t="str">
        <f>B78</f>
        <v xml:space="preserve">        Závaznost soupisu</v>
      </c>
    </row>
    <row r="79" spans="2:52" ht="38.25" x14ac:dyDescent="0.2">
      <c r="B79" s="172" t="s">
        <v>82</v>
      </c>
      <c r="C79" s="172"/>
      <c r="D79" s="172"/>
      <c r="E79" s="172"/>
      <c r="F79" s="172"/>
      <c r="G79" s="172"/>
      <c r="H79" s="172"/>
      <c r="I79" s="172"/>
      <c r="J79" s="172"/>
      <c r="AZ79" s="171"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2" t="s">
        <v>83</v>
      </c>
      <c r="C81" s="172"/>
      <c r="D81" s="172"/>
      <c r="E81" s="172"/>
      <c r="F81" s="172"/>
      <c r="G81" s="172"/>
      <c r="H81" s="172"/>
      <c r="I81" s="172"/>
      <c r="J81" s="172"/>
      <c r="AZ81" s="171" t="str">
        <f>B81</f>
        <v xml:space="preserve">        Zvláštní podmínky pro stanovení nabídkové ceny</v>
      </c>
    </row>
    <row r="83" spans="2:52" x14ac:dyDescent="0.2">
      <c r="B83" s="172" t="s">
        <v>84</v>
      </c>
      <c r="C83" s="172"/>
      <c r="D83" s="172"/>
      <c r="E83" s="172"/>
      <c r="F83" s="172"/>
      <c r="G83" s="172"/>
      <c r="H83" s="172"/>
      <c r="I83" s="172"/>
      <c r="J83" s="172"/>
      <c r="AZ83" s="171" t="str">
        <f>B83</f>
        <v xml:space="preserve">        Přeprava vybouraných hmot, suti a vytěžené zeminy</v>
      </c>
    </row>
    <row r="84" spans="2:52" ht="76.5" x14ac:dyDescent="0.2">
      <c r="B84" s="172" t="s">
        <v>85</v>
      </c>
      <c r="C84" s="172"/>
      <c r="D84" s="172"/>
      <c r="E84" s="172"/>
      <c r="F84" s="172"/>
      <c r="G84" s="172"/>
      <c r="H84" s="172"/>
      <c r="I84" s="172"/>
      <c r="J84" s="172"/>
      <c r="AZ84" s="171"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2" t="s">
        <v>86</v>
      </c>
      <c r="C86" s="172"/>
      <c r="D86" s="172"/>
      <c r="E86" s="172"/>
      <c r="F86" s="172"/>
      <c r="G86" s="172"/>
      <c r="H86" s="172"/>
      <c r="I86" s="172"/>
      <c r="J86" s="172"/>
      <c r="AZ86" s="171" t="str">
        <f>B86</f>
        <v xml:space="preserve">        Vnitrostaveništní přesun stavebního materiálu</v>
      </c>
    </row>
    <row r="87" spans="2:52" ht="51" x14ac:dyDescent="0.2">
      <c r="B87" s="172" t="s">
        <v>87</v>
      </c>
      <c r="C87" s="172"/>
      <c r="D87" s="172"/>
      <c r="E87" s="172"/>
      <c r="F87" s="172"/>
      <c r="G87" s="172"/>
      <c r="H87" s="172"/>
      <c r="I87" s="172"/>
      <c r="J87" s="172"/>
      <c r="AZ87" s="171"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63.75" x14ac:dyDescent="0.2">
      <c r="B88" s="172" t="s">
        <v>88</v>
      </c>
      <c r="C88" s="172"/>
      <c r="D88" s="172"/>
      <c r="E88" s="172"/>
      <c r="F88" s="172"/>
      <c r="G88" s="172"/>
      <c r="H88" s="172"/>
      <c r="I88" s="172"/>
      <c r="J88" s="172"/>
      <c r="AZ88" s="171"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2" t="s">
        <v>89</v>
      </c>
      <c r="C90" s="172"/>
      <c r="D90" s="172"/>
      <c r="E90" s="172"/>
      <c r="F90" s="172"/>
      <c r="G90" s="172"/>
      <c r="H90" s="172"/>
      <c r="I90" s="172"/>
      <c r="J90" s="172"/>
      <c r="AZ90" s="171" t="str">
        <f>B90</f>
        <v xml:space="preserve">        Příplatky za ztížené podmínky prací</v>
      </c>
    </row>
    <row r="91" spans="2:52" ht="25.5" x14ac:dyDescent="0.2">
      <c r="B91" s="172" t="s">
        <v>90</v>
      </c>
      <c r="C91" s="172"/>
      <c r="D91" s="172"/>
      <c r="E91" s="172"/>
      <c r="F91" s="172"/>
      <c r="G91" s="172"/>
      <c r="H91" s="172"/>
      <c r="I91" s="172"/>
      <c r="J91" s="172"/>
      <c r="AZ91" s="171" t="str">
        <f>B91</f>
        <v>Pokud soupis položku příplatku za ztížené podmínky obsahuje, je dodavatel povinen ji ocenit bez ohledu na to, že tento příplatek dodavatel standardně neuplatňuje.</v>
      </c>
    </row>
    <row r="93" spans="2:52" x14ac:dyDescent="0.2">
      <c r="B93" s="172" t="s">
        <v>91</v>
      </c>
      <c r="C93" s="172"/>
      <c r="D93" s="172"/>
      <c r="E93" s="172"/>
      <c r="F93" s="172"/>
      <c r="G93" s="172"/>
      <c r="H93" s="172"/>
      <c r="I93" s="172"/>
      <c r="J93" s="172"/>
      <c r="AZ93" s="171" t="str">
        <f>B93</f>
        <v xml:space="preserve">        Vedlejší a ostatní náklady</v>
      </c>
    </row>
    <row r="94" spans="2:52" ht="25.5" x14ac:dyDescent="0.2">
      <c r="B94" s="172" t="s">
        <v>92</v>
      </c>
      <c r="C94" s="172"/>
      <c r="D94" s="172"/>
      <c r="E94" s="172"/>
      <c r="F94" s="172"/>
      <c r="G94" s="172"/>
      <c r="H94" s="172"/>
      <c r="I94" s="172"/>
      <c r="J94" s="172"/>
      <c r="AZ94" s="171" t="str">
        <f>B94</f>
        <v>Tyto náklady jsou popsány v samostatném soupisu stavebních prací, dodávek a služeb s tím, že dodavatel je povinen v rámci těchto nákladů ocenit všechny definované náklady souhrnně pro celou stavbu.</v>
      </c>
    </row>
    <row r="98" spans="2:52" x14ac:dyDescent="0.2">
      <c r="B98" s="172" t="s">
        <v>93</v>
      </c>
      <c r="C98" s="172"/>
      <c r="D98" s="172"/>
      <c r="E98" s="172"/>
      <c r="F98" s="172"/>
      <c r="G98" s="172"/>
      <c r="H98" s="172"/>
      <c r="I98" s="172"/>
      <c r="J98" s="172"/>
      <c r="AZ98" s="171" t="str">
        <f>B98</f>
        <v>2. SPECIFICKÉ PODMÍNKY PRO ZPRACOVÁNÍ NABÍDKOVÉ CENY</v>
      </c>
    </row>
    <row r="100" spans="2:52" x14ac:dyDescent="0.2">
      <c r="B100" s="172" t="s">
        <v>94</v>
      </c>
      <c r="C100" s="172"/>
      <c r="D100" s="172"/>
      <c r="E100" s="172"/>
      <c r="F100" s="172"/>
      <c r="G100" s="172"/>
      <c r="H100" s="172"/>
      <c r="I100" s="172"/>
      <c r="J100" s="172"/>
      <c r="AZ100" s="171" t="str">
        <f>B100</f>
        <v>Zde doplní zpracovatel soupisu  případná specifika týkající se konkrétní zakázky.</v>
      </c>
    </row>
    <row r="103" spans="2:52" x14ac:dyDescent="0.2">
      <c r="B103" s="172" t="s">
        <v>95</v>
      </c>
      <c r="C103" s="172"/>
      <c r="D103" s="172"/>
      <c r="E103" s="172"/>
      <c r="F103" s="172"/>
      <c r="G103" s="172"/>
      <c r="H103" s="172"/>
      <c r="I103" s="172"/>
      <c r="J103" s="172"/>
      <c r="AZ103" s="171" t="str">
        <f>B103</f>
        <v>3. ELEKTRONICKÁ PODOBA SOUPISU</v>
      </c>
    </row>
    <row r="105" spans="2:52" x14ac:dyDescent="0.2">
      <c r="B105" s="172" t="s">
        <v>96</v>
      </c>
      <c r="C105" s="172"/>
      <c r="D105" s="172"/>
      <c r="E105" s="172"/>
      <c r="F105" s="172"/>
      <c r="G105" s="172"/>
      <c r="H105" s="172"/>
      <c r="I105" s="172"/>
      <c r="J105" s="172"/>
      <c r="AZ105" s="171" t="str">
        <f>B105</f>
        <v xml:space="preserve">        Elektronická podoba soupisu</v>
      </c>
    </row>
    <row r="106" spans="2:52" ht="25.5" x14ac:dyDescent="0.2">
      <c r="B106" s="172" t="s">
        <v>97</v>
      </c>
      <c r="C106" s="172"/>
      <c r="D106" s="172"/>
      <c r="E106" s="172"/>
      <c r="F106" s="172"/>
      <c r="G106" s="172"/>
      <c r="H106" s="172"/>
      <c r="I106" s="172"/>
      <c r="J106" s="172"/>
      <c r="AZ106" s="171" t="str">
        <f>B106</f>
        <v>V souladu se zákonem jsou předložené soupisy zpracovány i v elektronické podobě.  Elektronickou podobou soupisu stavebních prací, dodávek a služeb je formát MS EXCEL.</v>
      </c>
    </row>
    <row r="107" spans="2:52" ht="25.5" x14ac:dyDescent="0.2">
      <c r="B107" s="172" t="s">
        <v>98</v>
      </c>
      <c r="C107" s="172"/>
      <c r="D107" s="172"/>
      <c r="E107" s="172"/>
      <c r="F107" s="172"/>
      <c r="G107" s="172"/>
      <c r="H107" s="172"/>
      <c r="I107" s="172"/>
      <c r="J107" s="172"/>
      <c r="AZ107" s="171" t="str">
        <f>B107</f>
        <v>Popis formátu soupisu odpovídá svou strukturou vzorovému soupisu volně dostupnému na internetové adrese:</v>
      </c>
    </row>
    <row r="109" spans="2:52" x14ac:dyDescent="0.2">
      <c r="B109" s="172" t="s">
        <v>99</v>
      </c>
      <c r="C109" s="172"/>
      <c r="D109" s="172"/>
      <c r="E109" s="172"/>
      <c r="F109" s="172"/>
      <c r="G109" s="172"/>
      <c r="H109" s="172"/>
      <c r="I109" s="172"/>
      <c r="J109" s="172"/>
      <c r="AZ109" s="171" t="str">
        <f>B109</f>
        <v>www.stavebnionline.cz/soupis</v>
      </c>
    </row>
    <row r="111" spans="2:52" x14ac:dyDescent="0.2">
      <c r="B111" s="172" t="s">
        <v>100</v>
      </c>
      <c r="C111" s="172"/>
      <c r="D111" s="172"/>
      <c r="E111" s="172"/>
      <c r="F111" s="172"/>
      <c r="G111" s="172"/>
      <c r="H111" s="172"/>
      <c r="I111" s="172"/>
      <c r="J111" s="172"/>
      <c r="AZ111" s="171" t="str">
        <f>B111</f>
        <v xml:space="preserve">        Zpracování elektronické podoby soupisu</v>
      </c>
    </row>
    <row r="112" spans="2:52" ht="51" x14ac:dyDescent="0.2">
      <c r="B112" s="172" t="s">
        <v>101</v>
      </c>
      <c r="C112" s="172"/>
      <c r="D112" s="172"/>
      <c r="E112" s="172"/>
      <c r="F112" s="172"/>
      <c r="G112" s="172"/>
      <c r="H112" s="172"/>
      <c r="I112" s="172"/>
      <c r="J112" s="172"/>
      <c r="AZ112" s="171"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2" t="s">
        <v>102</v>
      </c>
      <c r="C114" s="172"/>
      <c r="D114" s="172"/>
      <c r="E114" s="172"/>
      <c r="F114" s="172"/>
      <c r="G114" s="172"/>
      <c r="H114" s="172"/>
      <c r="I114" s="172"/>
      <c r="J114" s="172"/>
      <c r="AZ114" s="171" t="str">
        <f>B114</f>
        <v xml:space="preserve">        Jiný formát soupisu</v>
      </c>
    </row>
    <row r="115" spans="1:52" ht="38.25" x14ac:dyDescent="0.2">
      <c r="B115" s="172" t="s">
        <v>103</v>
      </c>
      <c r="C115" s="172"/>
      <c r="D115" s="172"/>
      <c r="E115" s="172"/>
      <c r="F115" s="172"/>
      <c r="G115" s="172"/>
      <c r="H115" s="172"/>
      <c r="I115" s="172"/>
      <c r="J115" s="172"/>
      <c r="AZ115" s="171"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2" t="s">
        <v>104</v>
      </c>
      <c r="C117" s="172"/>
      <c r="D117" s="172"/>
      <c r="E117" s="172"/>
      <c r="F117" s="172"/>
      <c r="G117" s="172"/>
      <c r="H117" s="172"/>
      <c r="I117" s="172"/>
      <c r="J117" s="172"/>
      <c r="AZ117" s="171" t="str">
        <f>B117</f>
        <v xml:space="preserve">        Závěrečné ustanovení</v>
      </c>
    </row>
    <row r="118" spans="1:52" x14ac:dyDescent="0.2">
      <c r="B118" s="172" t="s">
        <v>105</v>
      </c>
      <c r="C118" s="172"/>
      <c r="D118" s="172"/>
      <c r="E118" s="172"/>
      <c r="F118" s="172"/>
      <c r="G118" s="172"/>
      <c r="H118" s="172"/>
      <c r="I118" s="172"/>
      <c r="J118" s="172"/>
      <c r="AZ118" s="171" t="str">
        <f>B118</f>
        <v>Ostatní podmínky vztahující se ke zpracování nabídkové ceny jsou uvedeny v zadávací dokumentaci.</v>
      </c>
    </row>
    <row r="121" spans="1:52" ht="15.75" x14ac:dyDescent="0.25">
      <c r="B121" s="173" t="s">
        <v>106</v>
      </c>
    </row>
    <row r="123" spans="1:52" ht="25.5" customHeight="1" x14ac:dyDescent="0.2">
      <c r="A123" s="174"/>
      <c r="B123" s="177" t="s">
        <v>17</v>
      </c>
      <c r="C123" s="177" t="s">
        <v>5</v>
      </c>
      <c r="D123" s="178"/>
      <c r="E123" s="178"/>
      <c r="F123" s="179" t="s">
        <v>107</v>
      </c>
      <c r="G123" s="179"/>
      <c r="H123" s="179"/>
      <c r="I123" s="179" t="s">
        <v>29</v>
      </c>
      <c r="J123" s="179" t="s">
        <v>0</v>
      </c>
    </row>
    <row r="124" spans="1:52" ht="25.5" customHeight="1" x14ac:dyDescent="0.2">
      <c r="A124" s="175"/>
      <c r="B124" s="180" t="s">
        <v>108</v>
      </c>
      <c r="C124" s="181" t="s">
        <v>109</v>
      </c>
      <c r="D124" s="182"/>
      <c r="E124" s="182"/>
      <c r="F124" s="187" t="s">
        <v>24</v>
      </c>
      <c r="G124" s="188"/>
      <c r="H124" s="188"/>
      <c r="I124" s="188">
        <f>'SO 101 01 Pol'!G8</f>
        <v>0</v>
      </c>
      <c r="J124" s="185" t="str">
        <f>IF(I134=0,"",I124/I134*100)</f>
        <v/>
      </c>
    </row>
    <row r="125" spans="1:52" ht="25.5" customHeight="1" x14ac:dyDescent="0.2">
      <c r="A125" s="175"/>
      <c r="B125" s="180" t="s">
        <v>110</v>
      </c>
      <c r="C125" s="181" t="s">
        <v>111</v>
      </c>
      <c r="D125" s="182"/>
      <c r="E125" s="182"/>
      <c r="F125" s="187" t="s">
        <v>24</v>
      </c>
      <c r="G125" s="188"/>
      <c r="H125" s="188"/>
      <c r="I125" s="188">
        <f>'SO 101 01 Pol'!G41</f>
        <v>0</v>
      </c>
      <c r="J125" s="185" t="str">
        <f>IF(I134=0,"",I125/I134*100)</f>
        <v/>
      </c>
    </row>
    <row r="126" spans="1:52" ht="25.5" customHeight="1" x14ac:dyDescent="0.2">
      <c r="A126" s="175"/>
      <c r="B126" s="180" t="s">
        <v>112</v>
      </c>
      <c r="C126" s="181" t="s">
        <v>113</v>
      </c>
      <c r="D126" s="182"/>
      <c r="E126" s="182"/>
      <c r="F126" s="187" t="s">
        <v>24</v>
      </c>
      <c r="G126" s="188"/>
      <c r="H126" s="188"/>
      <c r="I126" s="188">
        <f>'SO 101 01 Pol'!G45</f>
        <v>0</v>
      </c>
      <c r="J126" s="185" t="str">
        <f>IF(I134=0,"",I126/I134*100)</f>
        <v/>
      </c>
    </row>
    <row r="127" spans="1:52" ht="25.5" customHeight="1" x14ac:dyDescent="0.2">
      <c r="A127" s="175"/>
      <c r="B127" s="180" t="s">
        <v>114</v>
      </c>
      <c r="C127" s="181" t="s">
        <v>115</v>
      </c>
      <c r="D127" s="182"/>
      <c r="E127" s="182"/>
      <c r="F127" s="187" t="s">
        <v>24</v>
      </c>
      <c r="G127" s="188"/>
      <c r="H127" s="188"/>
      <c r="I127" s="188">
        <f>'SO 101 01 Pol'!G61+'SO 102 01 Pol'!G8</f>
        <v>0</v>
      </c>
      <c r="J127" s="185" t="str">
        <f>IF(I134=0,"",I127/I134*100)</f>
        <v/>
      </c>
    </row>
    <row r="128" spans="1:52" ht="25.5" customHeight="1" x14ac:dyDescent="0.2">
      <c r="A128" s="175"/>
      <c r="B128" s="180" t="s">
        <v>116</v>
      </c>
      <c r="C128" s="181" t="s">
        <v>117</v>
      </c>
      <c r="D128" s="182"/>
      <c r="E128" s="182"/>
      <c r="F128" s="187" t="s">
        <v>24</v>
      </c>
      <c r="G128" s="188"/>
      <c r="H128" s="188"/>
      <c r="I128" s="188">
        <f>'SO 102 01 Pol'!G25</f>
        <v>0</v>
      </c>
      <c r="J128" s="185" t="str">
        <f>IF(I134=0,"",I128/I134*100)</f>
        <v/>
      </c>
    </row>
    <row r="129" spans="1:10" ht="25.5" customHeight="1" x14ac:dyDescent="0.2">
      <c r="A129" s="175"/>
      <c r="B129" s="180" t="s">
        <v>118</v>
      </c>
      <c r="C129" s="181" t="s">
        <v>119</v>
      </c>
      <c r="D129" s="182"/>
      <c r="E129" s="182"/>
      <c r="F129" s="187" t="s">
        <v>24</v>
      </c>
      <c r="G129" s="188"/>
      <c r="H129" s="188"/>
      <c r="I129" s="188">
        <f>'SO 101 01 Pol'!G84</f>
        <v>0</v>
      </c>
      <c r="J129" s="185" t="str">
        <f>IF(I134=0,"",I129/I134*100)</f>
        <v/>
      </c>
    </row>
    <row r="130" spans="1:10" ht="25.5" customHeight="1" x14ac:dyDescent="0.2">
      <c r="A130" s="175"/>
      <c r="B130" s="180" t="s">
        <v>120</v>
      </c>
      <c r="C130" s="181" t="s">
        <v>121</v>
      </c>
      <c r="D130" s="182"/>
      <c r="E130" s="182"/>
      <c r="F130" s="187" t="s">
        <v>26</v>
      </c>
      <c r="G130" s="188"/>
      <c r="H130" s="188"/>
      <c r="I130" s="188">
        <f>'SO 101 01 Pol'!G90</f>
        <v>0</v>
      </c>
      <c r="J130" s="185" t="str">
        <f>IF(I134=0,"",I130/I134*100)</f>
        <v/>
      </c>
    </row>
    <row r="131" spans="1:10" ht="25.5" customHeight="1" x14ac:dyDescent="0.2">
      <c r="A131" s="175"/>
      <c r="B131" s="180" t="s">
        <v>122</v>
      </c>
      <c r="C131" s="181" t="s">
        <v>123</v>
      </c>
      <c r="D131" s="182"/>
      <c r="E131" s="182"/>
      <c r="F131" s="187" t="s">
        <v>124</v>
      </c>
      <c r="G131" s="188"/>
      <c r="H131" s="188"/>
      <c r="I131" s="188">
        <f>'SO 101 01 Pol'!G93</f>
        <v>0</v>
      </c>
      <c r="J131" s="185" t="str">
        <f>IF(I134=0,"",I131/I134*100)</f>
        <v/>
      </c>
    </row>
    <row r="132" spans="1:10" ht="25.5" customHeight="1" x14ac:dyDescent="0.2">
      <c r="A132" s="175"/>
      <c r="B132" s="180" t="s">
        <v>125</v>
      </c>
      <c r="C132" s="181" t="s">
        <v>27</v>
      </c>
      <c r="D132" s="182"/>
      <c r="E132" s="182"/>
      <c r="F132" s="187" t="s">
        <v>125</v>
      </c>
      <c r="G132" s="188"/>
      <c r="H132" s="188"/>
      <c r="I132" s="188">
        <f>'00 01 Naklady'!G8</f>
        <v>0</v>
      </c>
      <c r="J132" s="185" t="str">
        <f>IF(I134=0,"",I132/I134*100)</f>
        <v/>
      </c>
    </row>
    <row r="133" spans="1:10" ht="25.5" customHeight="1" x14ac:dyDescent="0.2">
      <c r="A133" s="175"/>
      <c r="B133" s="180" t="s">
        <v>126</v>
      </c>
      <c r="C133" s="181" t="s">
        <v>28</v>
      </c>
      <c r="D133" s="182"/>
      <c r="E133" s="182"/>
      <c r="F133" s="187" t="s">
        <v>126</v>
      </c>
      <c r="G133" s="188"/>
      <c r="H133" s="188"/>
      <c r="I133" s="188">
        <f>'00 01 Naklady'!G17</f>
        <v>0</v>
      </c>
      <c r="J133" s="185" t="str">
        <f>IF(I134=0,"",I133/I134*100)</f>
        <v/>
      </c>
    </row>
    <row r="134" spans="1:10" ht="25.5" customHeight="1" x14ac:dyDescent="0.2">
      <c r="A134" s="176"/>
      <c r="B134" s="183" t="s">
        <v>1</v>
      </c>
      <c r="C134" s="183"/>
      <c r="D134" s="184"/>
      <c r="E134" s="184"/>
      <c r="F134" s="189"/>
      <c r="G134" s="190"/>
      <c r="H134" s="190"/>
      <c r="I134" s="190">
        <f>SUM(I124:I133)</f>
        <v>0</v>
      </c>
      <c r="J134" s="186">
        <f>SUM(J124:J133)</f>
        <v>0</v>
      </c>
    </row>
    <row r="135" spans="1:10" x14ac:dyDescent="0.2">
      <c r="F135" s="129"/>
      <c r="G135" s="128"/>
      <c r="H135" s="129"/>
      <c r="I135" s="128"/>
      <c r="J135" s="130"/>
    </row>
    <row r="136" spans="1:10" x14ac:dyDescent="0.2">
      <c r="F136" s="129"/>
      <c r="G136" s="128"/>
      <c r="H136" s="129"/>
      <c r="I136" s="128"/>
      <c r="J136" s="130"/>
    </row>
    <row r="137" spans="1:10" x14ac:dyDescent="0.2">
      <c r="F137" s="129"/>
      <c r="G137" s="128"/>
      <c r="H137" s="129"/>
      <c r="I137" s="128"/>
      <c r="J137" s="130"/>
    </row>
  </sheetData>
  <sheetProtection algorithmName="SHA-512" hashValue="tjWg0+aKU5W439rtJQGT9PHFZ1DcR8EGXB56HUt96zNmPMAmsjlCDoFWV26TzmCOqQLAaWUlC+7pZQP5ljkSag==" saltValue="20dPFRaqPGLYswdHm1Yvv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8">
    <mergeCell ref="C132:E132"/>
    <mergeCell ref="C133:E133"/>
    <mergeCell ref="C127:E127"/>
    <mergeCell ref="C128:E128"/>
    <mergeCell ref="C129:E129"/>
    <mergeCell ref="C130:E130"/>
    <mergeCell ref="C131:E131"/>
    <mergeCell ref="B117:J117"/>
    <mergeCell ref="B118:J118"/>
    <mergeCell ref="C124:E124"/>
    <mergeCell ref="C125:E125"/>
    <mergeCell ref="C126:E126"/>
    <mergeCell ref="B109:J109"/>
    <mergeCell ref="B111:J111"/>
    <mergeCell ref="B112:J112"/>
    <mergeCell ref="B114:J114"/>
    <mergeCell ref="B115:J115"/>
    <mergeCell ref="B100:J100"/>
    <mergeCell ref="B103:J103"/>
    <mergeCell ref="B105:J105"/>
    <mergeCell ref="B106:J106"/>
    <mergeCell ref="B107:J107"/>
    <mergeCell ref="B90:J90"/>
    <mergeCell ref="B91:J91"/>
    <mergeCell ref="B93:J93"/>
    <mergeCell ref="B94:J94"/>
    <mergeCell ref="B98:J98"/>
    <mergeCell ref="B83:J83"/>
    <mergeCell ref="B84:J84"/>
    <mergeCell ref="B86:J86"/>
    <mergeCell ref="B87:J87"/>
    <mergeCell ref="B88:J88"/>
    <mergeCell ref="B74:J74"/>
    <mergeCell ref="B76:J76"/>
    <mergeCell ref="B78:J78"/>
    <mergeCell ref="B79:J79"/>
    <mergeCell ref="B81:J81"/>
    <mergeCell ref="B67:J67"/>
    <mergeCell ref="B68:J68"/>
    <mergeCell ref="B70:J70"/>
    <mergeCell ref="B71:J71"/>
    <mergeCell ref="B73:J73"/>
    <mergeCell ref="B60:J60"/>
    <mergeCell ref="B61:J61"/>
    <mergeCell ref="B62:J62"/>
    <mergeCell ref="B63:J63"/>
    <mergeCell ref="B65:J65"/>
    <mergeCell ref="B52:J52"/>
    <mergeCell ref="B53:J53"/>
    <mergeCell ref="B55:J55"/>
    <mergeCell ref="B58:J58"/>
    <mergeCell ref="B59:J59"/>
    <mergeCell ref="C44:E44"/>
    <mergeCell ref="C45:E45"/>
    <mergeCell ref="B46:E46"/>
    <mergeCell ref="B48:J48"/>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9" t="s">
        <v>6</v>
      </c>
      <c r="B1" s="99"/>
      <c r="C1" s="100"/>
      <c r="D1" s="99"/>
      <c r="E1" s="99"/>
      <c r="F1" s="99"/>
      <c r="G1" s="99"/>
    </row>
    <row r="2" spans="1:7" ht="24.95" customHeight="1" x14ac:dyDescent="0.2">
      <c r="A2" s="77" t="s">
        <v>7</v>
      </c>
      <c r="B2" s="76"/>
      <c r="C2" s="101"/>
      <c r="D2" s="101"/>
      <c r="E2" s="101"/>
      <c r="F2" s="101"/>
      <c r="G2" s="102"/>
    </row>
    <row r="3" spans="1:7" ht="24.95" customHeight="1" x14ac:dyDescent="0.2">
      <c r="A3" s="77" t="s">
        <v>8</v>
      </c>
      <c r="B3" s="76"/>
      <c r="C3" s="101"/>
      <c r="D3" s="101"/>
      <c r="E3" s="101"/>
      <c r="F3" s="101"/>
      <c r="G3" s="102"/>
    </row>
    <row r="4" spans="1:7" ht="24.95" customHeight="1" x14ac:dyDescent="0.2">
      <c r="A4" s="77" t="s">
        <v>9</v>
      </c>
      <c r="B4" s="76"/>
      <c r="C4" s="101"/>
      <c r="D4" s="101"/>
      <c r="E4" s="101"/>
      <c r="F4" s="101"/>
      <c r="G4" s="102"/>
    </row>
    <row r="5" spans="1:7" x14ac:dyDescent="0.2">
      <c r="B5" s="6"/>
      <c r="C5" s="7"/>
      <c r="D5" s="8"/>
    </row>
  </sheetData>
  <sheetProtection algorithmName="SHA-512" hashValue="aKSZd/qO2w44BdZVSWTBA4uuuG8TkZdZMfgh3hQFLA+8xmnNdT9t3+j8HFqYrLibwmUBo3pUUeDH9kFD+uQtQA==" saltValue="KMl+wj2yBT86AMIeYMiic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127</v>
      </c>
      <c r="B1" s="193"/>
      <c r="C1" s="193"/>
      <c r="D1" s="193"/>
      <c r="E1" s="193"/>
      <c r="F1" s="193"/>
      <c r="G1" s="193"/>
      <c r="AG1" t="s">
        <v>128</v>
      </c>
    </row>
    <row r="2" spans="1:60" ht="24.95" customHeight="1" x14ac:dyDescent="0.2">
      <c r="A2" s="194" t="s">
        <v>7</v>
      </c>
      <c r="B2" s="76" t="s">
        <v>43</v>
      </c>
      <c r="C2" s="197" t="s">
        <v>44</v>
      </c>
      <c r="D2" s="195"/>
      <c r="E2" s="195"/>
      <c r="F2" s="195"/>
      <c r="G2" s="196"/>
      <c r="AG2" t="s">
        <v>129</v>
      </c>
    </row>
    <row r="3" spans="1:60" ht="24.95" customHeight="1" x14ac:dyDescent="0.2">
      <c r="A3" s="194" t="s">
        <v>8</v>
      </c>
      <c r="B3" s="76" t="s">
        <v>52</v>
      </c>
      <c r="C3" s="197" t="s">
        <v>53</v>
      </c>
      <c r="D3" s="195"/>
      <c r="E3" s="195"/>
      <c r="F3" s="195"/>
      <c r="G3" s="196"/>
      <c r="AC3" s="127" t="s">
        <v>130</v>
      </c>
      <c r="AG3" t="s">
        <v>131</v>
      </c>
    </row>
    <row r="4" spans="1:60" ht="24.95" customHeight="1" x14ac:dyDescent="0.2">
      <c r="A4" s="198" t="s">
        <v>9</v>
      </c>
      <c r="B4" s="199" t="s">
        <v>54</v>
      </c>
      <c r="C4" s="200" t="s">
        <v>53</v>
      </c>
      <c r="D4" s="201"/>
      <c r="E4" s="201"/>
      <c r="F4" s="201"/>
      <c r="G4" s="202"/>
      <c r="AG4" t="s">
        <v>132</v>
      </c>
    </row>
    <row r="5" spans="1:60" x14ac:dyDescent="0.2">
      <c r="D5" s="192"/>
    </row>
    <row r="6" spans="1:60" ht="38.25" x14ac:dyDescent="0.2">
      <c r="A6" s="204" t="s">
        <v>133</v>
      </c>
      <c r="B6" s="206" t="s">
        <v>134</v>
      </c>
      <c r="C6" s="206" t="s">
        <v>135</v>
      </c>
      <c r="D6" s="205" t="s">
        <v>136</v>
      </c>
      <c r="E6" s="204" t="s">
        <v>137</v>
      </c>
      <c r="F6" s="203" t="s">
        <v>138</v>
      </c>
      <c r="G6" s="204" t="s">
        <v>29</v>
      </c>
      <c r="H6" s="207" t="s">
        <v>30</v>
      </c>
      <c r="I6" s="207" t="s">
        <v>139</v>
      </c>
      <c r="J6" s="207" t="s">
        <v>31</v>
      </c>
      <c r="K6" s="207" t="s">
        <v>140</v>
      </c>
      <c r="L6" s="207" t="s">
        <v>141</v>
      </c>
      <c r="M6" s="207" t="s">
        <v>142</v>
      </c>
      <c r="N6" s="207" t="s">
        <v>143</v>
      </c>
      <c r="O6" s="207" t="s">
        <v>144</v>
      </c>
      <c r="P6" s="207" t="s">
        <v>145</v>
      </c>
      <c r="Q6" s="207" t="s">
        <v>146</v>
      </c>
      <c r="R6" s="207" t="s">
        <v>147</v>
      </c>
      <c r="S6" s="207" t="s">
        <v>148</v>
      </c>
      <c r="T6" s="207" t="s">
        <v>149</v>
      </c>
      <c r="U6" s="207" t="s">
        <v>150</v>
      </c>
      <c r="V6" s="207" t="s">
        <v>151</v>
      </c>
      <c r="W6" s="207" t="s">
        <v>152</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1" t="s">
        <v>153</v>
      </c>
      <c r="B8" s="222" t="s">
        <v>125</v>
      </c>
      <c r="C8" s="238" t="s">
        <v>27</v>
      </c>
      <c r="D8" s="223"/>
      <c r="E8" s="224"/>
      <c r="F8" s="225"/>
      <c r="G8" s="225">
        <f>SUMIF(AG9:AG16,"&lt;&gt;NOR",G9:G16)</f>
        <v>0</v>
      </c>
      <c r="H8" s="225"/>
      <c r="I8" s="225">
        <f>SUM(I9:I16)</f>
        <v>0</v>
      </c>
      <c r="J8" s="225"/>
      <c r="K8" s="225">
        <f>SUM(K9:K16)</f>
        <v>0</v>
      </c>
      <c r="L8" s="225"/>
      <c r="M8" s="225">
        <f>SUM(M9:M16)</f>
        <v>0</v>
      </c>
      <c r="N8" s="225"/>
      <c r="O8" s="225">
        <f>SUM(O9:O16)</f>
        <v>0</v>
      </c>
      <c r="P8" s="225"/>
      <c r="Q8" s="225">
        <f>SUM(Q9:Q16)</f>
        <v>0</v>
      </c>
      <c r="R8" s="225"/>
      <c r="S8" s="225"/>
      <c r="T8" s="226"/>
      <c r="U8" s="220"/>
      <c r="V8" s="220">
        <f>SUM(V9:V16)</f>
        <v>0</v>
      </c>
      <c r="W8" s="220"/>
      <c r="AG8" t="s">
        <v>154</v>
      </c>
    </row>
    <row r="9" spans="1:60" outlineLevel="1" x14ac:dyDescent="0.2">
      <c r="A9" s="227">
        <v>1</v>
      </c>
      <c r="B9" s="228" t="s">
        <v>155</v>
      </c>
      <c r="C9" s="239" t="s">
        <v>156</v>
      </c>
      <c r="D9" s="229" t="s">
        <v>157</v>
      </c>
      <c r="E9" s="230">
        <v>1</v>
      </c>
      <c r="F9" s="231"/>
      <c r="G9" s="232">
        <f>ROUND(E9*F9,2)</f>
        <v>0</v>
      </c>
      <c r="H9" s="231"/>
      <c r="I9" s="232">
        <f>ROUND(E9*H9,2)</f>
        <v>0</v>
      </c>
      <c r="J9" s="231"/>
      <c r="K9" s="232">
        <f>ROUND(E9*J9,2)</f>
        <v>0</v>
      </c>
      <c r="L9" s="232">
        <v>21</v>
      </c>
      <c r="M9" s="232">
        <f>G9*(1+L9/100)</f>
        <v>0</v>
      </c>
      <c r="N9" s="232">
        <v>0</v>
      </c>
      <c r="O9" s="232">
        <f>ROUND(E9*N9,2)</f>
        <v>0</v>
      </c>
      <c r="P9" s="232">
        <v>0</v>
      </c>
      <c r="Q9" s="232">
        <f>ROUND(E9*P9,2)</f>
        <v>0</v>
      </c>
      <c r="R9" s="232"/>
      <c r="S9" s="232" t="s">
        <v>158</v>
      </c>
      <c r="T9" s="233" t="s">
        <v>159</v>
      </c>
      <c r="U9" s="217">
        <v>0</v>
      </c>
      <c r="V9" s="217">
        <f>ROUND(E9*U9,2)</f>
        <v>0</v>
      </c>
      <c r="W9" s="217"/>
      <c r="X9" s="208"/>
      <c r="Y9" s="208"/>
      <c r="Z9" s="208"/>
      <c r="AA9" s="208"/>
      <c r="AB9" s="208"/>
      <c r="AC9" s="208"/>
      <c r="AD9" s="208"/>
      <c r="AE9" s="208"/>
      <c r="AF9" s="208"/>
      <c r="AG9" s="208" t="s">
        <v>160</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0" t="s">
        <v>184</v>
      </c>
      <c r="D10" s="234"/>
      <c r="E10" s="234"/>
      <c r="F10" s="234"/>
      <c r="G10" s="234"/>
      <c r="H10" s="217"/>
      <c r="I10" s="217"/>
      <c r="J10" s="217"/>
      <c r="K10" s="217"/>
      <c r="L10" s="217"/>
      <c r="M10" s="217"/>
      <c r="N10" s="217"/>
      <c r="O10" s="217"/>
      <c r="P10" s="217"/>
      <c r="Q10" s="217"/>
      <c r="R10" s="217"/>
      <c r="S10" s="217"/>
      <c r="T10" s="217"/>
      <c r="U10" s="217"/>
      <c r="V10" s="217"/>
      <c r="W10" s="217"/>
      <c r="X10" s="208"/>
      <c r="Y10" s="208"/>
      <c r="Z10" s="208"/>
      <c r="AA10" s="208"/>
      <c r="AB10" s="208"/>
      <c r="AC10" s="208"/>
      <c r="AD10" s="208"/>
      <c r="AE10" s="208"/>
      <c r="AF10" s="208"/>
      <c r="AG10" s="208" t="s">
        <v>161</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1" t="s">
        <v>162</v>
      </c>
      <c r="D11" s="235"/>
      <c r="E11" s="235"/>
      <c r="F11" s="235"/>
      <c r="G11" s="235"/>
      <c r="H11" s="217"/>
      <c r="I11" s="217"/>
      <c r="J11" s="217"/>
      <c r="K11" s="217"/>
      <c r="L11" s="217"/>
      <c r="M11" s="217"/>
      <c r="N11" s="217"/>
      <c r="O11" s="217"/>
      <c r="P11" s="217"/>
      <c r="Q11" s="217"/>
      <c r="R11" s="217"/>
      <c r="S11" s="217"/>
      <c r="T11" s="217"/>
      <c r="U11" s="217"/>
      <c r="V11" s="217"/>
      <c r="W11" s="217"/>
      <c r="X11" s="208"/>
      <c r="Y11" s="208"/>
      <c r="Z11" s="208"/>
      <c r="AA11" s="208"/>
      <c r="AB11" s="208"/>
      <c r="AC11" s="208"/>
      <c r="AD11" s="208"/>
      <c r="AE11" s="208"/>
      <c r="AF11" s="208"/>
      <c r="AG11" s="208" t="s">
        <v>161</v>
      </c>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27">
        <v>2</v>
      </c>
      <c r="B12" s="228" t="s">
        <v>163</v>
      </c>
      <c r="C12" s="239" t="s">
        <v>164</v>
      </c>
      <c r="D12" s="229" t="s">
        <v>157</v>
      </c>
      <c r="E12" s="230">
        <v>1</v>
      </c>
      <c r="F12" s="231"/>
      <c r="G12" s="232">
        <f>ROUND(E12*F12,2)</f>
        <v>0</v>
      </c>
      <c r="H12" s="231"/>
      <c r="I12" s="232">
        <f>ROUND(E12*H12,2)</f>
        <v>0</v>
      </c>
      <c r="J12" s="231"/>
      <c r="K12" s="232">
        <f>ROUND(E12*J12,2)</f>
        <v>0</v>
      </c>
      <c r="L12" s="232">
        <v>21</v>
      </c>
      <c r="M12" s="232">
        <f>G12*(1+L12/100)</f>
        <v>0</v>
      </c>
      <c r="N12" s="232">
        <v>0</v>
      </c>
      <c r="O12" s="232">
        <f>ROUND(E12*N12,2)</f>
        <v>0</v>
      </c>
      <c r="P12" s="232">
        <v>0</v>
      </c>
      <c r="Q12" s="232">
        <f>ROUND(E12*P12,2)</f>
        <v>0</v>
      </c>
      <c r="R12" s="232"/>
      <c r="S12" s="232" t="s">
        <v>158</v>
      </c>
      <c r="T12" s="233" t="s">
        <v>159</v>
      </c>
      <c r="U12" s="217">
        <v>0</v>
      </c>
      <c r="V12" s="217">
        <f>ROUND(E12*U12,2)</f>
        <v>0</v>
      </c>
      <c r="W12" s="217"/>
      <c r="X12" s="208"/>
      <c r="Y12" s="208"/>
      <c r="Z12" s="208"/>
      <c r="AA12" s="208"/>
      <c r="AB12" s="208"/>
      <c r="AC12" s="208"/>
      <c r="AD12" s="208"/>
      <c r="AE12" s="208"/>
      <c r="AF12" s="208"/>
      <c r="AG12" s="208" t="s">
        <v>160</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0" t="s">
        <v>165</v>
      </c>
      <c r="D13" s="234"/>
      <c r="E13" s="234"/>
      <c r="F13" s="234"/>
      <c r="G13" s="234"/>
      <c r="H13" s="217"/>
      <c r="I13" s="217"/>
      <c r="J13" s="217"/>
      <c r="K13" s="217"/>
      <c r="L13" s="217"/>
      <c r="M13" s="217"/>
      <c r="N13" s="217"/>
      <c r="O13" s="217"/>
      <c r="P13" s="217"/>
      <c r="Q13" s="217"/>
      <c r="R13" s="217"/>
      <c r="S13" s="217"/>
      <c r="T13" s="217"/>
      <c r="U13" s="217"/>
      <c r="V13" s="217"/>
      <c r="W13" s="217"/>
      <c r="X13" s="208"/>
      <c r="Y13" s="208"/>
      <c r="Z13" s="208"/>
      <c r="AA13" s="208"/>
      <c r="AB13" s="208"/>
      <c r="AC13" s="208"/>
      <c r="AD13" s="208"/>
      <c r="AE13" s="208"/>
      <c r="AF13" s="208"/>
      <c r="AG13" s="208" t="s">
        <v>161</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27">
        <v>3</v>
      </c>
      <c r="B14" s="228" t="s">
        <v>166</v>
      </c>
      <c r="C14" s="239" t="s">
        <v>167</v>
      </c>
      <c r="D14" s="229" t="s">
        <v>157</v>
      </c>
      <c r="E14" s="230">
        <v>1</v>
      </c>
      <c r="F14" s="231"/>
      <c r="G14" s="232">
        <f>ROUND(E14*F14,2)</f>
        <v>0</v>
      </c>
      <c r="H14" s="231"/>
      <c r="I14" s="232">
        <f>ROUND(E14*H14,2)</f>
        <v>0</v>
      </c>
      <c r="J14" s="231"/>
      <c r="K14" s="232">
        <f>ROUND(E14*J14,2)</f>
        <v>0</v>
      </c>
      <c r="L14" s="232">
        <v>21</v>
      </c>
      <c r="M14" s="232">
        <f>G14*(1+L14/100)</f>
        <v>0</v>
      </c>
      <c r="N14" s="232">
        <v>0</v>
      </c>
      <c r="O14" s="232">
        <f>ROUND(E14*N14,2)</f>
        <v>0</v>
      </c>
      <c r="P14" s="232">
        <v>0</v>
      </c>
      <c r="Q14" s="232">
        <f>ROUND(E14*P14,2)</f>
        <v>0</v>
      </c>
      <c r="R14" s="232"/>
      <c r="S14" s="232" t="s">
        <v>158</v>
      </c>
      <c r="T14" s="233" t="s">
        <v>159</v>
      </c>
      <c r="U14" s="217">
        <v>0</v>
      </c>
      <c r="V14" s="217">
        <f>ROUND(E14*U14,2)</f>
        <v>0</v>
      </c>
      <c r="W14" s="217"/>
      <c r="X14" s="208"/>
      <c r="Y14" s="208"/>
      <c r="Z14" s="208"/>
      <c r="AA14" s="208"/>
      <c r="AB14" s="208"/>
      <c r="AC14" s="208"/>
      <c r="AD14" s="208"/>
      <c r="AE14" s="208"/>
      <c r="AF14" s="208"/>
      <c r="AG14" s="208" t="s">
        <v>160</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ht="22.5" outlineLevel="1" x14ac:dyDescent="0.2">
      <c r="A15" s="215"/>
      <c r="B15" s="216"/>
      <c r="C15" s="240" t="s">
        <v>168</v>
      </c>
      <c r="D15" s="234"/>
      <c r="E15" s="234"/>
      <c r="F15" s="234"/>
      <c r="G15" s="234"/>
      <c r="H15" s="217"/>
      <c r="I15" s="217"/>
      <c r="J15" s="217"/>
      <c r="K15" s="217"/>
      <c r="L15" s="217"/>
      <c r="M15" s="217"/>
      <c r="N15" s="217"/>
      <c r="O15" s="217"/>
      <c r="P15" s="217"/>
      <c r="Q15" s="217"/>
      <c r="R15" s="217"/>
      <c r="S15" s="217"/>
      <c r="T15" s="217"/>
      <c r="U15" s="217"/>
      <c r="V15" s="217"/>
      <c r="W15" s="217"/>
      <c r="X15" s="208"/>
      <c r="Y15" s="208"/>
      <c r="Z15" s="208"/>
      <c r="AA15" s="208"/>
      <c r="AB15" s="208"/>
      <c r="AC15" s="208"/>
      <c r="AD15" s="208"/>
      <c r="AE15" s="208"/>
      <c r="AF15" s="208"/>
      <c r="AG15" s="208" t="s">
        <v>161</v>
      </c>
      <c r="AH15" s="208"/>
      <c r="AI15" s="208"/>
      <c r="AJ15" s="208"/>
      <c r="AK15" s="208"/>
      <c r="AL15" s="208"/>
      <c r="AM15" s="208"/>
      <c r="AN15" s="208"/>
      <c r="AO15" s="208"/>
      <c r="AP15" s="208"/>
      <c r="AQ15" s="208"/>
      <c r="AR15" s="208"/>
      <c r="AS15" s="208"/>
      <c r="AT15" s="208"/>
      <c r="AU15" s="208"/>
      <c r="AV15" s="208"/>
      <c r="AW15" s="208"/>
      <c r="AX15" s="208"/>
      <c r="AY15" s="208"/>
      <c r="AZ15" s="208"/>
      <c r="BA15" s="236" t="str">
        <f>C15</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5" s="208"/>
      <c r="BC15" s="208"/>
      <c r="BD15" s="208"/>
      <c r="BE15" s="208"/>
      <c r="BF15" s="208"/>
      <c r="BG15" s="208"/>
      <c r="BH15" s="208"/>
    </row>
    <row r="16" spans="1:60" outlineLevel="1" x14ac:dyDescent="0.2">
      <c r="A16" s="215"/>
      <c r="B16" s="216"/>
      <c r="C16" s="242" t="s">
        <v>169</v>
      </c>
      <c r="D16" s="218"/>
      <c r="E16" s="219">
        <v>1</v>
      </c>
      <c r="F16" s="217"/>
      <c r="G16" s="217"/>
      <c r="H16" s="217"/>
      <c r="I16" s="217"/>
      <c r="J16" s="217"/>
      <c r="K16" s="217"/>
      <c r="L16" s="217"/>
      <c r="M16" s="217"/>
      <c r="N16" s="217"/>
      <c r="O16" s="217"/>
      <c r="P16" s="217"/>
      <c r="Q16" s="217"/>
      <c r="R16" s="217"/>
      <c r="S16" s="217"/>
      <c r="T16" s="217"/>
      <c r="U16" s="217"/>
      <c r="V16" s="217"/>
      <c r="W16" s="217"/>
      <c r="X16" s="208"/>
      <c r="Y16" s="208"/>
      <c r="Z16" s="208"/>
      <c r="AA16" s="208"/>
      <c r="AB16" s="208"/>
      <c r="AC16" s="208"/>
      <c r="AD16" s="208"/>
      <c r="AE16" s="208"/>
      <c r="AF16" s="208"/>
      <c r="AG16" s="208" t="s">
        <v>170</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x14ac:dyDescent="0.2">
      <c r="A17" s="221" t="s">
        <v>153</v>
      </c>
      <c r="B17" s="222" t="s">
        <v>126</v>
      </c>
      <c r="C17" s="238" t="s">
        <v>28</v>
      </c>
      <c r="D17" s="223"/>
      <c r="E17" s="224"/>
      <c r="F17" s="225"/>
      <c r="G17" s="225">
        <f>SUMIF(AG18:AG25,"&lt;&gt;NOR",G18:G25)</f>
        <v>0</v>
      </c>
      <c r="H17" s="225"/>
      <c r="I17" s="225">
        <f>SUM(I18:I25)</f>
        <v>0</v>
      </c>
      <c r="J17" s="225"/>
      <c r="K17" s="225">
        <f>SUM(K18:K25)</f>
        <v>0</v>
      </c>
      <c r="L17" s="225"/>
      <c r="M17" s="225">
        <f>SUM(M18:M25)</f>
        <v>0</v>
      </c>
      <c r="N17" s="225"/>
      <c r="O17" s="225">
        <f>SUM(O18:O25)</f>
        <v>0</v>
      </c>
      <c r="P17" s="225"/>
      <c r="Q17" s="225">
        <f>SUM(Q18:Q25)</f>
        <v>0</v>
      </c>
      <c r="R17" s="225"/>
      <c r="S17" s="225"/>
      <c r="T17" s="226"/>
      <c r="U17" s="220"/>
      <c r="V17" s="220">
        <f>SUM(V18:V25)</f>
        <v>0</v>
      </c>
      <c r="W17" s="220"/>
      <c r="AG17" t="s">
        <v>154</v>
      </c>
    </row>
    <row r="18" spans="1:60" outlineLevel="1" x14ac:dyDescent="0.2">
      <c r="A18" s="227">
        <v>4</v>
      </c>
      <c r="B18" s="228" t="s">
        <v>171</v>
      </c>
      <c r="C18" s="239" t="s">
        <v>172</v>
      </c>
      <c r="D18" s="229" t="s">
        <v>157</v>
      </c>
      <c r="E18" s="230">
        <v>1</v>
      </c>
      <c r="F18" s="231"/>
      <c r="G18" s="232">
        <f>ROUND(E18*F18,2)</f>
        <v>0</v>
      </c>
      <c r="H18" s="231"/>
      <c r="I18" s="232">
        <f>ROUND(E18*H18,2)</f>
        <v>0</v>
      </c>
      <c r="J18" s="231"/>
      <c r="K18" s="232">
        <f>ROUND(E18*J18,2)</f>
        <v>0</v>
      </c>
      <c r="L18" s="232">
        <v>21</v>
      </c>
      <c r="M18" s="232">
        <f>G18*(1+L18/100)</f>
        <v>0</v>
      </c>
      <c r="N18" s="232">
        <v>0</v>
      </c>
      <c r="O18" s="232">
        <f>ROUND(E18*N18,2)</f>
        <v>0</v>
      </c>
      <c r="P18" s="232">
        <v>0</v>
      </c>
      <c r="Q18" s="232">
        <f>ROUND(E18*P18,2)</f>
        <v>0</v>
      </c>
      <c r="R18" s="232"/>
      <c r="S18" s="232" t="s">
        <v>158</v>
      </c>
      <c r="T18" s="233" t="s">
        <v>159</v>
      </c>
      <c r="U18" s="217">
        <v>0</v>
      </c>
      <c r="V18" s="217">
        <f>ROUND(E18*U18,2)</f>
        <v>0</v>
      </c>
      <c r="W18" s="217"/>
      <c r="X18" s="208"/>
      <c r="Y18" s="208"/>
      <c r="Z18" s="208"/>
      <c r="AA18" s="208"/>
      <c r="AB18" s="208"/>
      <c r="AC18" s="208"/>
      <c r="AD18" s="208"/>
      <c r="AE18" s="208"/>
      <c r="AF18" s="208"/>
      <c r="AG18" s="208" t="s">
        <v>160</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ht="22.5" outlineLevel="1" x14ac:dyDescent="0.2">
      <c r="A19" s="215"/>
      <c r="B19" s="216"/>
      <c r="C19" s="240" t="s">
        <v>173</v>
      </c>
      <c r="D19" s="234"/>
      <c r="E19" s="234"/>
      <c r="F19" s="234"/>
      <c r="G19" s="234"/>
      <c r="H19" s="217"/>
      <c r="I19" s="217"/>
      <c r="J19" s="217"/>
      <c r="K19" s="217"/>
      <c r="L19" s="217"/>
      <c r="M19" s="217"/>
      <c r="N19" s="217"/>
      <c r="O19" s="217"/>
      <c r="P19" s="217"/>
      <c r="Q19" s="217"/>
      <c r="R19" s="217"/>
      <c r="S19" s="217"/>
      <c r="T19" s="217"/>
      <c r="U19" s="217"/>
      <c r="V19" s="217"/>
      <c r="W19" s="217"/>
      <c r="X19" s="208"/>
      <c r="Y19" s="208"/>
      <c r="Z19" s="208"/>
      <c r="AA19" s="208"/>
      <c r="AB19" s="208"/>
      <c r="AC19" s="208"/>
      <c r="AD19" s="208"/>
      <c r="AE19" s="208"/>
      <c r="AF19" s="208"/>
      <c r="AG19" s="208" t="s">
        <v>161</v>
      </c>
      <c r="AH19" s="208"/>
      <c r="AI19" s="208"/>
      <c r="AJ19" s="208"/>
      <c r="AK19" s="208"/>
      <c r="AL19" s="208"/>
      <c r="AM19" s="208"/>
      <c r="AN19" s="208"/>
      <c r="AO19" s="208"/>
      <c r="AP19" s="208"/>
      <c r="AQ19" s="208"/>
      <c r="AR19" s="208"/>
      <c r="AS19" s="208"/>
      <c r="AT19" s="208"/>
      <c r="AU19" s="208"/>
      <c r="AV19" s="208"/>
      <c r="AW19" s="208"/>
      <c r="AX19" s="208"/>
      <c r="AY19" s="208"/>
      <c r="AZ19" s="208"/>
      <c r="BA19" s="236" t="str">
        <f>C19</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19" s="208"/>
      <c r="BC19" s="208"/>
      <c r="BD19" s="208"/>
      <c r="BE19" s="208"/>
      <c r="BF19" s="208"/>
      <c r="BG19" s="208"/>
      <c r="BH19" s="208"/>
    </row>
    <row r="20" spans="1:60" outlineLevel="1" x14ac:dyDescent="0.2">
      <c r="A20" s="227">
        <v>5</v>
      </c>
      <c r="B20" s="228" t="s">
        <v>174</v>
      </c>
      <c r="C20" s="239" t="s">
        <v>175</v>
      </c>
      <c r="D20" s="229" t="s">
        <v>157</v>
      </c>
      <c r="E20" s="230">
        <v>1</v>
      </c>
      <c r="F20" s="231"/>
      <c r="G20" s="232">
        <f>ROUND(E20*F20,2)</f>
        <v>0</v>
      </c>
      <c r="H20" s="231"/>
      <c r="I20" s="232">
        <f>ROUND(E20*H20,2)</f>
        <v>0</v>
      </c>
      <c r="J20" s="231"/>
      <c r="K20" s="232">
        <f>ROUND(E20*J20,2)</f>
        <v>0</v>
      </c>
      <c r="L20" s="232">
        <v>21</v>
      </c>
      <c r="M20" s="232">
        <f>G20*(1+L20/100)</f>
        <v>0</v>
      </c>
      <c r="N20" s="232">
        <v>0</v>
      </c>
      <c r="O20" s="232">
        <f>ROUND(E20*N20,2)</f>
        <v>0</v>
      </c>
      <c r="P20" s="232">
        <v>0</v>
      </c>
      <c r="Q20" s="232">
        <f>ROUND(E20*P20,2)</f>
        <v>0</v>
      </c>
      <c r="R20" s="232"/>
      <c r="S20" s="232" t="s">
        <v>158</v>
      </c>
      <c r="T20" s="233" t="s">
        <v>159</v>
      </c>
      <c r="U20" s="217">
        <v>0</v>
      </c>
      <c r="V20" s="217">
        <f>ROUND(E20*U20,2)</f>
        <v>0</v>
      </c>
      <c r="W20" s="217"/>
      <c r="X20" s="208"/>
      <c r="Y20" s="208"/>
      <c r="Z20" s="208"/>
      <c r="AA20" s="208"/>
      <c r="AB20" s="208"/>
      <c r="AC20" s="208"/>
      <c r="AD20" s="208"/>
      <c r="AE20" s="208"/>
      <c r="AF20" s="208"/>
      <c r="AG20" s="208" t="s">
        <v>160</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ht="33.75" outlineLevel="1" x14ac:dyDescent="0.2">
      <c r="A21" s="215"/>
      <c r="B21" s="216"/>
      <c r="C21" s="240" t="s">
        <v>176</v>
      </c>
      <c r="D21" s="234"/>
      <c r="E21" s="234"/>
      <c r="F21" s="234"/>
      <c r="G21" s="234"/>
      <c r="H21" s="217"/>
      <c r="I21" s="217"/>
      <c r="J21" s="217"/>
      <c r="K21" s="217"/>
      <c r="L21" s="217"/>
      <c r="M21" s="217"/>
      <c r="N21" s="217"/>
      <c r="O21" s="217"/>
      <c r="P21" s="217"/>
      <c r="Q21" s="217"/>
      <c r="R21" s="217"/>
      <c r="S21" s="217"/>
      <c r="T21" s="217"/>
      <c r="U21" s="217"/>
      <c r="V21" s="217"/>
      <c r="W21" s="217"/>
      <c r="X21" s="208"/>
      <c r="Y21" s="208"/>
      <c r="Z21" s="208"/>
      <c r="AA21" s="208"/>
      <c r="AB21" s="208"/>
      <c r="AC21" s="208"/>
      <c r="AD21" s="208"/>
      <c r="AE21" s="208"/>
      <c r="AF21" s="208"/>
      <c r="AG21" s="208" t="s">
        <v>161</v>
      </c>
      <c r="AH21" s="208"/>
      <c r="AI21" s="208"/>
      <c r="AJ21" s="208"/>
      <c r="AK21" s="208"/>
      <c r="AL21" s="208"/>
      <c r="AM21" s="208"/>
      <c r="AN21" s="208"/>
      <c r="AO21" s="208"/>
      <c r="AP21" s="208"/>
      <c r="AQ21" s="208"/>
      <c r="AR21" s="208"/>
      <c r="AS21" s="208"/>
      <c r="AT21" s="208"/>
      <c r="AU21" s="208"/>
      <c r="AV21" s="208"/>
      <c r="AW21" s="208"/>
      <c r="AX21" s="208"/>
      <c r="AY21" s="208"/>
      <c r="AZ21" s="208"/>
      <c r="BA21" s="236" t="str">
        <f>C21</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1" s="208"/>
      <c r="BC21" s="208"/>
      <c r="BD21" s="208"/>
      <c r="BE21" s="208"/>
      <c r="BF21" s="208"/>
      <c r="BG21" s="208"/>
      <c r="BH21" s="208"/>
    </row>
    <row r="22" spans="1:60" outlineLevel="1" x14ac:dyDescent="0.2">
      <c r="A22" s="227">
        <v>6</v>
      </c>
      <c r="B22" s="228" t="s">
        <v>177</v>
      </c>
      <c r="C22" s="239" t="s">
        <v>178</v>
      </c>
      <c r="D22" s="229" t="s">
        <v>157</v>
      </c>
      <c r="E22" s="230">
        <v>1</v>
      </c>
      <c r="F22" s="231"/>
      <c r="G22" s="232">
        <f>ROUND(E22*F22,2)</f>
        <v>0</v>
      </c>
      <c r="H22" s="231"/>
      <c r="I22" s="232">
        <f>ROUND(E22*H22,2)</f>
        <v>0</v>
      </c>
      <c r="J22" s="231"/>
      <c r="K22" s="232">
        <f>ROUND(E22*J22,2)</f>
        <v>0</v>
      </c>
      <c r="L22" s="232">
        <v>21</v>
      </c>
      <c r="M22" s="232">
        <f>G22*(1+L22/100)</f>
        <v>0</v>
      </c>
      <c r="N22" s="232">
        <v>0</v>
      </c>
      <c r="O22" s="232">
        <f>ROUND(E22*N22,2)</f>
        <v>0</v>
      </c>
      <c r="P22" s="232">
        <v>0</v>
      </c>
      <c r="Q22" s="232">
        <f>ROUND(E22*P22,2)</f>
        <v>0</v>
      </c>
      <c r="R22" s="232"/>
      <c r="S22" s="232" t="s">
        <v>158</v>
      </c>
      <c r="T22" s="233" t="s">
        <v>159</v>
      </c>
      <c r="U22" s="217">
        <v>0</v>
      </c>
      <c r="V22" s="217">
        <f>ROUND(E22*U22,2)</f>
        <v>0</v>
      </c>
      <c r="W22" s="217"/>
      <c r="X22" s="208"/>
      <c r="Y22" s="208"/>
      <c r="Z22" s="208"/>
      <c r="AA22" s="208"/>
      <c r="AB22" s="208"/>
      <c r="AC22" s="208"/>
      <c r="AD22" s="208"/>
      <c r="AE22" s="208"/>
      <c r="AF22" s="208"/>
      <c r="AG22" s="208" t="s">
        <v>160</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0" t="s">
        <v>179</v>
      </c>
      <c r="D23" s="234"/>
      <c r="E23" s="234"/>
      <c r="F23" s="234"/>
      <c r="G23" s="234"/>
      <c r="H23" s="217"/>
      <c r="I23" s="217"/>
      <c r="J23" s="217"/>
      <c r="K23" s="217"/>
      <c r="L23" s="217"/>
      <c r="M23" s="217"/>
      <c r="N23" s="217"/>
      <c r="O23" s="217"/>
      <c r="P23" s="217"/>
      <c r="Q23" s="217"/>
      <c r="R23" s="217"/>
      <c r="S23" s="217"/>
      <c r="T23" s="217"/>
      <c r="U23" s="217"/>
      <c r="V23" s="217"/>
      <c r="W23" s="217"/>
      <c r="X23" s="208"/>
      <c r="Y23" s="208"/>
      <c r="Z23" s="208"/>
      <c r="AA23" s="208"/>
      <c r="AB23" s="208"/>
      <c r="AC23" s="208"/>
      <c r="AD23" s="208"/>
      <c r="AE23" s="208"/>
      <c r="AF23" s="208"/>
      <c r="AG23" s="208" t="s">
        <v>161</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27">
        <v>7</v>
      </c>
      <c r="B24" s="228" t="s">
        <v>180</v>
      </c>
      <c r="C24" s="239" t="s">
        <v>181</v>
      </c>
      <c r="D24" s="229" t="s">
        <v>157</v>
      </c>
      <c r="E24" s="230">
        <v>1</v>
      </c>
      <c r="F24" s="231"/>
      <c r="G24" s="232">
        <f>ROUND(E24*F24,2)</f>
        <v>0</v>
      </c>
      <c r="H24" s="231"/>
      <c r="I24" s="232">
        <f>ROUND(E24*H24,2)</f>
        <v>0</v>
      </c>
      <c r="J24" s="231"/>
      <c r="K24" s="232">
        <f>ROUND(E24*J24,2)</f>
        <v>0</v>
      </c>
      <c r="L24" s="232">
        <v>21</v>
      </c>
      <c r="M24" s="232">
        <f>G24*(1+L24/100)</f>
        <v>0</v>
      </c>
      <c r="N24" s="232">
        <v>0</v>
      </c>
      <c r="O24" s="232">
        <f>ROUND(E24*N24,2)</f>
        <v>0</v>
      </c>
      <c r="P24" s="232">
        <v>0</v>
      </c>
      <c r="Q24" s="232">
        <f>ROUND(E24*P24,2)</f>
        <v>0</v>
      </c>
      <c r="R24" s="232"/>
      <c r="S24" s="232" t="s">
        <v>158</v>
      </c>
      <c r="T24" s="233" t="s">
        <v>159</v>
      </c>
      <c r="U24" s="217">
        <v>0</v>
      </c>
      <c r="V24" s="217">
        <f>ROUND(E24*U24,2)</f>
        <v>0</v>
      </c>
      <c r="W24" s="217"/>
      <c r="X24" s="208"/>
      <c r="Y24" s="208"/>
      <c r="Z24" s="208"/>
      <c r="AA24" s="208"/>
      <c r="AB24" s="208"/>
      <c r="AC24" s="208"/>
      <c r="AD24" s="208"/>
      <c r="AE24" s="208"/>
      <c r="AF24" s="208"/>
      <c r="AG24" s="208" t="s">
        <v>160</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40" t="s">
        <v>182</v>
      </c>
      <c r="D25" s="234"/>
      <c r="E25" s="234"/>
      <c r="F25" s="234"/>
      <c r="G25" s="234"/>
      <c r="H25" s="217"/>
      <c r="I25" s="217"/>
      <c r="J25" s="217"/>
      <c r="K25" s="217"/>
      <c r="L25" s="217"/>
      <c r="M25" s="217"/>
      <c r="N25" s="217"/>
      <c r="O25" s="217"/>
      <c r="P25" s="217"/>
      <c r="Q25" s="217"/>
      <c r="R25" s="217"/>
      <c r="S25" s="217"/>
      <c r="T25" s="217"/>
      <c r="U25" s="217"/>
      <c r="V25" s="217"/>
      <c r="W25" s="217"/>
      <c r="X25" s="208"/>
      <c r="Y25" s="208"/>
      <c r="Z25" s="208"/>
      <c r="AA25" s="208"/>
      <c r="AB25" s="208"/>
      <c r="AC25" s="208"/>
      <c r="AD25" s="208"/>
      <c r="AE25" s="208"/>
      <c r="AF25" s="208"/>
      <c r="AG25" s="208" t="s">
        <v>161</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x14ac:dyDescent="0.2">
      <c r="A26" s="5"/>
      <c r="B26" s="6"/>
      <c r="C26" s="243"/>
      <c r="D26" s="8"/>
      <c r="E26" s="5"/>
      <c r="F26" s="5"/>
      <c r="G26" s="5"/>
      <c r="H26" s="5"/>
      <c r="I26" s="5"/>
      <c r="J26" s="5"/>
      <c r="K26" s="5"/>
      <c r="L26" s="5"/>
      <c r="M26" s="5"/>
      <c r="N26" s="5"/>
      <c r="O26" s="5"/>
      <c r="P26" s="5"/>
      <c r="Q26" s="5"/>
      <c r="R26" s="5"/>
      <c r="S26" s="5"/>
      <c r="T26" s="5"/>
      <c r="U26" s="5"/>
      <c r="V26" s="5"/>
      <c r="W26" s="5"/>
      <c r="AE26">
        <v>15</v>
      </c>
      <c r="AF26">
        <v>21</v>
      </c>
    </row>
    <row r="27" spans="1:60" x14ac:dyDescent="0.2">
      <c r="A27" s="211"/>
      <c r="B27" s="212" t="s">
        <v>29</v>
      </c>
      <c r="C27" s="244"/>
      <c r="D27" s="213"/>
      <c r="E27" s="214"/>
      <c r="F27" s="214"/>
      <c r="G27" s="237">
        <f>G8+G17</f>
        <v>0</v>
      </c>
      <c r="H27" s="5"/>
      <c r="I27" s="5"/>
      <c r="J27" s="5"/>
      <c r="K27" s="5"/>
      <c r="L27" s="5"/>
      <c r="M27" s="5"/>
      <c r="N27" s="5"/>
      <c r="O27" s="5"/>
      <c r="P27" s="5"/>
      <c r="Q27" s="5"/>
      <c r="R27" s="5"/>
      <c r="S27" s="5"/>
      <c r="T27" s="5"/>
      <c r="U27" s="5"/>
      <c r="V27" s="5"/>
      <c r="W27" s="5"/>
      <c r="AE27">
        <f>SUMIF(L7:L25,AE26,G7:G25)</f>
        <v>0</v>
      </c>
      <c r="AF27">
        <f>SUMIF(L7:L25,AF26,G7:G25)</f>
        <v>0</v>
      </c>
      <c r="AG27" t="s">
        <v>183</v>
      </c>
    </row>
    <row r="28" spans="1:60" x14ac:dyDescent="0.2">
      <c r="C28" s="245"/>
      <c r="D28" s="192"/>
      <c r="AG28" t="s">
        <v>185</v>
      </c>
    </row>
    <row r="29" spans="1:60" x14ac:dyDescent="0.2">
      <c r="D29" s="192"/>
    </row>
    <row r="30" spans="1:60" x14ac:dyDescent="0.2">
      <c r="D30" s="192"/>
    </row>
    <row r="31" spans="1:60" x14ac:dyDescent="0.2">
      <c r="D31" s="192"/>
    </row>
    <row r="32" spans="1:60" x14ac:dyDescent="0.2">
      <c r="D32" s="192"/>
    </row>
    <row r="33" spans="4:4" x14ac:dyDescent="0.2">
      <c r="D33" s="192"/>
    </row>
    <row r="34" spans="4:4" x14ac:dyDescent="0.2">
      <c r="D34" s="192"/>
    </row>
    <row r="35" spans="4:4" x14ac:dyDescent="0.2">
      <c r="D35" s="192"/>
    </row>
    <row r="36" spans="4:4" x14ac:dyDescent="0.2">
      <c r="D36" s="192"/>
    </row>
    <row r="37" spans="4:4" x14ac:dyDescent="0.2">
      <c r="D37" s="192"/>
    </row>
    <row r="38" spans="4:4" x14ac:dyDescent="0.2">
      <c r="D38" s="192"/>
    </row>
    <row r="39" spans="4:4" x14ac:dyDescent="0.2">
      <c r="D39" s="192"/>
    </row>
    <row r="40" spans="4:4" x14ac:dyDescent="0.2">
      <c r="D40" s="192"/>
    </row>
    <row r="41" spans="4:4" x14ac:dyDescent="0.2">
      <c r="D41" s="192"/>
    </row>
    <row r="42" spans="4:4" x14ac:dyDescent="0.2">
      <c r="D42" s="192"/>
    </row>
    <row r="43" spans="4:4" x14ac:dyDescent="0.2">
      <c r="D43" s="192"/>
    </row>
    <row r="44" spans="4:4" x14ac:dyDescent="0.2">
      <c r="D44" s="192"/>
    </row>
    <row r="45" spans="4:4" x14ac:dyDescent="0.2">
      <c r="D45" s="192"/>
    </row>
    <row r="46" spans="4:4" x14ac:dyDescent="0.2">
      <c r="D46" s="192"/>
    </row>
    <row r="47" spans="4:4" x14ac:dyDescent="0.2">
      <c r="D47" s="192"/>
    </row>
    <row r="48" spans="4:4" x14ac:dyDescent="0.2">
      <c r="D48" s="192"/>
    </row>
    <row r="49" spans="4:4" x14ac:dyDescent="0.2">
      <c r="D49" s="192"/>
    </row>
    <row r="50" spans="4:4" x14ac:dyDescent="0.2">
      <c r="D50" s="192"/>
    </row>
    <row r="51" spans="4:4" x14ac:dyDescent="0.2">
      <c r="D51" s="192"/>
    </row>
    <row r="52" spans="4:4" x14ac:dyDescent="0.2">
      <c r="D52" s="192"/>
    </row>
    <row r="53" spans="4:4" x14ac:dyDescent="0.2">
      <c r="D53" s="192"/>
    </row>
    <row r="54" spans="4:4" x14ac:dyDescent="0.2">
      <c r="D54" s="192"/>
    </row>
    <row r="55" spans="4:4" x14ac:dyDescent="0.2">
      <c r="D55" s="192"/>
    </row>
    <row r="56" spans="4:4" x14ac:dyDescent="0.2">
      <c r="D56" s="192"/>
    </row>
    <row r="57" spans="4:4" x14ac:dyDescent="0.2">
      <c r="D57" s="192"/>
    </row>
    <row r="58" spans="4:4" x14ac:dyDescent="0.2">
      <c r="D58" s="192"/>
    </row>
    <row r="59" spans="4:4" x14ac:dyDescent="0.2">
      <c r="D59" s="192"/>
    </row>
    <row r="60" spans="4:4" x14ac:dyDescent="0.2">
      <c r="D60" s="192"/>
    </row>
    <row r="61" spans="4:4" x14ac:dyDescent="0.2">
      <c r="D61" s="192"/>
    </row>
    <row r="62" spans="4:4" x14ac:dyDescent="0.2">
      <c r="D62" s="192"/>
    </row>
    <row r="63" spans="4:4" x14ac:dyDescent="0.2">
      <c r="D63" s="192"/>
    </row>
    <row r="64" spans="4:4" x14ac:dyDescent="0.2">
      <c r="D64" s="192"/>
    </row>
    <row r="65" spans="4:4" x14ac:dyDescent="0.2">
      <c r="D65" s="192"/>
    </row>
    <row r="66" spans="4:4" x14ac:dyDescent="0.2">
      <c r="D66" s="192"/>
    </row>
    <row r="67" spans="4:4" x14ac:dyDescent="0.2">
      <c r="D67" s="192"/>
    </row>
    <row r="68" spans="4:4" x14ac:dyDescent="0.2">
      <c r="D68" s="192"/>
    </row>
    <row r="69" spans="4:4" x14ac:dyDescent="0.2">
      <c r="D69" s="192"/>
    </row>
    <row r="70" spans="4:4" x14ac:dyDescent="0.2">
      <c r="D70" s="192"/>
    </row>
    <row r="71" spans="4:4" x14ac:dyDescent="0.2">
      <c r="D71" s="192"/>
    </row>
    <row r="72" spans="4:4" x14ac:dyDescent="0.2">
      <c r="D72" s="192"/>
    </row>
    <row r="73" spans="4:4" x14ac:dyDescent="0.2">
      <c r="D73" s="192"/>
    </row>
    <row r="74" spans="4:4" x14ac:dyDescent="0.2">
      <c r="D74" s="192"/>
    </row>
    <row r="75" spans="4:4" x14ac:dyDescent="0.2">
      <c r="D75" s="192"/>
    </row>
    <row r="76" spans="4:4" x14ac:dyDescent="0.2">
      <c r="D76" s="192"/>
    </row>
    <row r="77" spans="4:4" x14ac:dyDescent="0.2">
      <c r="D77" s="192"/>
    </row>
    <row r="78" spans="4:4" x14ac:dyDescent="0.2">
      <c r="D78" s="192"/>
    </row>
    <row r="79" spans="4:4" x14ac:dyDescent="0.2">
      <c r="D79" s="192"/>
    </row>
    <row r="80" spans="4:4" x14ac:dyDescent="0.2">
      <c r="D80" s="192"/>
    </row>
    <row r="81" spans="4:4" x14ac:dyDescent="0.2">
      <c r="D81" s="192"/>
    </row>
    <row r="82" spans="4:4" x14ac:dyDescent="0.2">
      <c r="D82" s="192"/>
    </row>
    <row r="83" spans="4:4" x14ac:dyDescent="0.2">
      <c r="D83" s="192"/>
    </row>
    <row r="84" spans="4:4" x14ac:dyDescent="0.2">
      <c r="D84" s="192"/>
    </row>
    <row r="85" spans="4:4" x14ac:dyDescent="0.2">
      <c r="D85" s="192"/>
    </row>
    <row r="86" spans="4:4" x14ac:dyDescent="0.2">
      <c r="D86" s="192"/>
    </row>
    <row r="87" spans="4:4" x14ac:dyDescent="0.2">
      <c r="D87" s="192"/>
    </row>
    <row r="88" spans="4:4" x14ac:dyDescent="0.2">
      <c r="D88" s="192"/>
    </row>
    <row r="89" spans="4:4" x14ac:dyDescent="0.2">
      <c r="D89" s="192"/>
    </row>
    <row r="90" spans="4:4" x14ac:dyDescent="0.2">
      <c r="D90" s="192"/>
    </row>
    <row r="91" spans="4:4" x14ac:dyDescent="0.2">
      <c r="D91" s="192"/>
    </row>
    <row r="92" spans="4:4" x14ac:dyDescent="0.2">
      <c r="D92" s="192"/>
    </row>
    <row r="93" spans="4:4" x14ac:dyDescent="0.2">
      <c r="D93" s="192"/>
    </row>
    <row r="94" spans="4:4" x14ac:dyDescent="0.2">
      <c r="D94" s="192"/>
    </row>
    <row r="95" spans="4:4" x14ac:dyDescent="0.2">
      <c r="D95" s="192"/>
    </row>
    <row r="96" spans="4:4" x14ac:dyDescent="0.2">
      <c r="D96" s="192"/>
    </row>
    <row r="97" spans="4:4" x14ac:dyDescent="0.2">
      <c r="D97" s="192"/>
    </row>
    <row r="98" spans="4:4" x14ac:dyDescent="0.2">
      <c r="D98" s="192"/>
    </row>
    <row r="99" spans="4:4" x14ac:dyDescent="0.2">
      <c r="D99" s="192"/>
    </row>
    <row r="100" spans="4:4" x14ac:dyDescent="0.2">
      <c r="D100" s="192"/>
    </row>
    <row r="101" spans="4:4" x14ac:dyDescent="0.2">
      <c r="D101" s="192"/>
    </row>
    <row r="102" spans="4:4" x14ac:dyDescent="0.2">
      <c r="D102" s="192"/>
    </row>
    <row r="103" spans="4:4" x14ac:dyDescent="0.2">
      <c r="D103" s="192"/>
    </row>
    <row r="104" spans="4:4" x14ac:dyDescent="0.2">
      <c r="D104" s="192"/>
    </row>
    <row r="105" spans="4:4" x14ac:dyDescent="0.2">
      <c r="D105" s="192"/>
    </row>
    <row r="106" spans="4:4" x14ac:dyDescent="0.2">
      <c r="D106" s="192"/>
    </row>
    <row r="107" spans="4:4" x14ac:dyDescent="0.2">
      <c r="D107" s="192"/>
    </row>
    <row r="108" spans="4:4" x14ac:dyDescent="0.2">
      <c r="D108" s="192"/>
    </row>
    <row r="109" spans="4:4" x14ac:dyDescent="0.2">
      <c r="D109" s="192"/>
    </row>
    <row r="110" spans="4:4" x14ac:dyDescent="0.2">
      <c r="D110" s="192"/>
    </row>
    <row r="111" spans="4:4" x14ac:dyDescent="0.2">
      <c r="D111" s="192"/>
    </row>
    <row r="112" spans="4:4" x14ac:dyDescent="0.2">
      <c r="D112" s="192"/>
    </row>
    <row r="113" spans="4:4" x14ac:dyDescent="0.2">
      <c r="D113" s="192"/>
    </row>
    <row r="114" spans="4:4" x14ac:dyDescent="0.2">
      <c r="D114" s="192"/>
    </row>
    <row r="115" spans="4:4" x14ac:dyDescent="0.2">
      <c r="D115" s="192"/>
    </row>
    <row r="116" spans="4:4" x14ac:dyDescent="0.2">
      <c r="D116" s="192"/>
    </row>
    <row r="117" spans="4:4" x14ac:dyDescent="0.2">
      <c r="D117" s="192"/>
    </row>
    <row r="118" spans="4:4" x14ac:dyDescent="0.2">
      <c r="D118" s="192"/>
    </row>
    <row r="119" spans="4:4" x14ac:dyDescent="0.2">
      <c r="D119" s="192"/>
    </row>
    <row r="120" spans="4:4" x14ac:dyDescent="0.2">
      <c r="D120" s="192"/>
    </row>
    <row r="121" spans="4:4" x14ac:dyDescent="0.2">
      <c r="D121" s="192"/>
    </row>
    <row r="122" spans="4:4" x14ac:dyDescent="0.2">
      <c r="D122" s="192"/>
    </row>
    <row r="123" spans="4:4" x14ac:dyDescent="0.2">
      <c r="D123" s="192"/>
    </row>
    <row r="124" spans="4:4" x14ac:dyDescent="0.2">
      <c r="D124" s="192"/>
    </row>
    <row r="125" spans="4:4" x14ac:dyDescent="0.2">
      <c r="D125" s="192"/>
    </row>
    <row r="126" spans="4:4" x14ac:dyDescent="0.2">
      <c r="D126" s="192"/>
    </row>
    <row r="127" spans="4:4" x14ac:dyDescent="0.2">
      <c r="D127" s="192"/>
    </row>
    <row r="128" spans="4:4"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aivyf0/gWykCAs5PBjsEhbCpONSZAu2+U4/4LcrkmT/e9Cz+72tWnFZcf2uKtGTcj21Do4pXFE03kNvxhEBuEA==" saltValue="MXjQvwNJzDE6dJ/Q5xfhMg==" spinCount="100000" sheet="1"/>
  <mergeCells count="12">
    <mergeCell ref="C13:G13"/>
    <mergeCell ref="C15:G15"/>
    <mergeCell ref="C19:G19"/>
    <mergeCell ref="C21:G21"/>
    <mergeCell ref="C23:G23"/>
    <mergeCell ref="C25:G25"/>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186</v>
      </c>
      <c r="B1" s="193"/>
      <c r="C1" s="193"/>
      <c r="D1" s="193"/>
      <c r="E1" s="193"/>
      <c r="F1" s="193"/>
      <c r="G1" s="193"/>
      <c r="AG1" t="s">
        <v>128</v>
      </c>
    </row>
    <row r="2" spans="1:60" ht="24.95" customHeight="1" x14ac:dyDescent="0.2">
      <c r="A2" s="194" t="s">
        <v>7</v>
      </c>
      <c r="B2" s="76" t="s">
        <v>43</v>
      </c>
      <c r="C2" s="197" t="s">
        <v>44</v>
      </c>
      <c r="D2" s="195"/>
      <c r="E2" s="195"/>
      <c r="F2" s="195"/>
      <c r="G2" s="196"/>
      <c r="AG2" t="s">
        <v>129</v>
      </c>
    </row>
    <row r="3" spans="1:60" ht="24.95" customHeight="1" x14ac:dyDescent="0.2">
      <c r="A3" s="194" t="s">
        <v>8</v>
      </c>
      <c r="B3" s="76" t="s">
        <v>55</v>
      </c>
      <c r="C3" s="197" t="s">
        <v>56</v>
      </c>
      <c r="D3" s="195"/>
      <c r="E3" s="195"/>
      <c r="F3" s="195"/>
      <c r="G3" s="196"/>
      <c r="AC3" s="127" t="s">
        <v>129</v>
      </c>
      <c r="AG3" t="s">
        <v>131</v>
      </c>
    </row>
    <row r="4" spans="1:60" ht="24.95" customHeight="1" x14ac:dyDescent="0.2">
      <c r="A4" s="198" t="s">
        <v>9</v>
      </c>
      <c r="B4" s="199" t="s">
        <v>54</v>
      </c>
      <c r="C4" s="200" t="s">
        <v>57</v>
      </c>
      <c r="D4" s="201"/>
      <c r="E4" s="201"/>
      <c r="F4" s="201"/>
      <c r="G4" s="202"/>
      <c r="AG4" t="s">
        <v>132</v>
      </c>
    </row>
    <row r="5" spans="1:60" x14ac:dyDescent="0.2">
      <c r="D5" s="192"/>
    </row>
    <row r="6" spans="1:60" ht="38.25" x14ac:dyDescent="0.2">
      <c r="A6" s="204" t="s">
        <v>133</v>
      </c>
      <c r="B6" s="206" t="s">
        <v>134</v>
      </c>
      <c r="C6" s="206" t="s">
        <v>135</v>
      </c>
      <c r="D6" s="205" t="s">
        <v>136</v>
      </c>
      <c r="E6" s="204" t="s">
        <v>137</v>
      </c>
      <c r="F6" s="203" t="s">
        <v>138</v>
      </c>
      <c r="G6" s="204" t="s">
        <v>29</v>
      </c>
      <c r="H6" s="207" t="s">
        <v>30</v>
      </c>
      <c r="I6" s="207" t="s">
        <v>139</v>
      </c>
      <c r="J6" s="207" t="s">
        <v>31</v>
      </c>
      <c r="K6" s="207" t="s">
        <v>140</v>
      </c>
      <c r="L6" s="207" t="s">
        <v>141</v>
      </c>
      <c r="M6" s="207" t="s">
        <v>142</v>
      </c>
      <c r="N6" s="207" t="s">
        <v>143</v>
      </c>
      <c r="O6" s="207" t="s">
        <v>144</v>
      </c>
      <c r="P6" s="207" t="s">
        <v>145</v>
      </c>
      <c r="Q6" s="207" t="s">
        <v>146</v>
      </c>
      <c r="R6" s="207" t="s">
        <v>147</v>
      </c>
      <c r="S6" s="207" t="s">
        <v>148</v>
      </c>
      <c r="T6" s="207" t="s">
        <v>149</v>
      </c>
      <c r="U6" s="207" t="s">
        <v>150</v>
      </c>
      <c r="V6" s="207" t="s">
        <v>151</v>
      </c>
      <c r="W6" s="207" t="s">
        <v>152</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1" t="s">
        <v>153</v>
      </c>
      <c r="B8" s="222" t="s">
        <v>108</v>
      </c>
      <c r="C8" s="238" t="s">
        <v>109</v>
      </c>
      <c r="D8" s="223"/>
      <c r="E8" s="224"/>
      <c r="F8" s="225"/>
      <c r="G8" s="225">
        <f>SUMIF(AG9:AG40,"&lt;&gt;NOR",G9:G40)</f>
        <v>0</v>
      </c>
      <c r="H8" s="225"/>
      <c r="I8" s="225">
        <f>SUM(I9:I40)</f>
        <v>0</v>
      </c>
      <c r="J8" s="225"/>
      <c r="K8" s="225">
        <f>SUM(K9:K40)</f>
        <v>0</v>
      </c>
      <c r="L8" s="225"/>
      <c r="M8" s="225">
        <f>SUM(M9:M40)</f>
        <v>0</v>
      </c>
      <c r="N8" s="225"/>
      <c r="O8" s="225">
        <f>SUM(O9:O40)</f>
        <v>0</v>
      </c>
      <c r="P8" s="225"/>
      <c r="Q8" s="225">
        <f>SUM(Q9:Q40)</f>
        <v>5.3599999999999994</v>
      </c>
      <c r="R8" s="225"/>
      <c r="S8" s="225"/>
      <c r="T8" s="226"/>
      <c r="U8" s="220"/>
      <c r="V8" s="220">
        <f>SUM(V9:V40)</f>
        <v>43.480000000000004</v>
      </c>
      <c r="W8" s="220"/>
      <c r="AG8" t="s">
        <v>154</v>
      </c>
    </row>
    <row r="9" spans="1:60" ht="22.5" outlineLevel="1" x14ac:dyDescent="0.2">
      <c r="A9" s="227">
        <v>1</v>
      </c>
      <c r="B9" s="228" t="s">
        <v>187</v>
      </c>
      <c r="C9" s="239" t="s">
        <v>188</v>
      </c>
      <c r="D9" s="229" t="s">
        <v>189</v>
      </c>
      <c r="E9" s="230">
        <v>4</v>
      </c>
      <c r="F9" s="231"/>
      <c r="G9" s="232">
        <f>ROUND(E9*F9,2)</f>
        <v>0</v>
      </c>
      <c r="H9" s="231"/>
      <c r="I9" s="232">
        <f>ROUND(E9*H9,2)</f>
        <v>0</v>
      </c>
      <c r="J9" s="231"/>
      <c r="K9" s="232">
        <f>ROUND(E9*J9,2)</f>
        <v>0</v>
      </c>
      <c r="L9" s="232">
        <v>21</v>
      </c>
      <c r="M9" s="232">
        <f>G9*(1+L9/100)</f>
        <v>0</v>
      </c>
      <c r="N9" s="232">
        <v>0</v>
      </c>
      <c r="O9" s="232">
        <f>ROUND(E9*N9,2)</f>
        <v>0</v>
      </c>
      <c r="P9" s="232">
        <v>0</v>
      </c>
      <c r="Q9" s="232">
        <f>ROUND(E9*P9,2)</f>
        <v>0</v>
      </c>
      <c r="R9" s="232" t="s">
        <v>190</v>
      </c>
      <c r="S9" s="232" t="s">
        <v>158</v>
      </c>
      <c r="T9" s="233" t="s">
        <v>158</v>
      </c>
      <c r="U9" s="217">
        <v>0.49</v>
      </c>
      <c r="V9" s="217">
        <f>ROUND(E9*U9,2)</f>
        <v>1.96</v>
      </c>
      <c r="W9" s="217"/>
      <c r="X9" s="208"/>
      <c r="Y9" s="208"/>
      <c r="Z9" s="208"/>
      <c r="AA9" s="208"/>
      <c r="AB9" s="208"/>
      <c r="AC9" s="208"/>
      <c r="AD9" s="208"/>
      <c r="AE9" s="208"/>
      <c r="AF9" s="208"/>
      <c r="AG9" s="208" t="s">
        <v>191</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ht="22.5" outlineLevel="1" x14ac:dyDescent="0.2">
      <c r="A10" s="215"/>
      <c r="B10" s="216"/>
      <c r="C10" s="255" t="s">
        <v>192</v>
      </c>
      <c r="D10" s="247"/>
      <c r="E10" s="247"/>
      <c r="F10" s="247"/>
      <c r="G10" s="247"/>
      <c r="H10" s="217"/>
      <c r="I10" s="217"/>
      <c r="J10" s="217"/>
      <c r="K10" s="217"/>
      <c r="L10" s="217"/>
      <c r="M10" s="217"/>
      <c r="N10" s="217"/>
      <c r="O10" s="217"/>
      <c r="P10" s="217"/>
      <c r="Q10" s="217"/>
      <c r="R10" s="217"/>
      <c r="S10" s="217"/>
      <c r="T10" s="217"/>
      <c r="U10" s="217"/>
      <c r="V10" s="217"/>
      <c r="W10" s="217"/>
      <c r="X10" s="208"/>
      <c r="Y10" s="208"/>
      <c r="Z10" s="208"/>
      <c r="AA10" s="208"/>
      <c r="AB10" s="208"/>
      <c r="AC10" s="208"/>
      <c r="AD10" s="208"/>
      <c r="AE10" s="208"/>
      <c r="AF10" s="208"/>
      <c r="AG10" s="208" t="s">
        <v>193</v>
      </c>
      <c r="AH10" s="208"/>
      <c r="AI10" s="208"/>
      <c r="AJ10" s="208"/>
      <c r="AK10" s="208"/>
      <c r="AL10" s="208"/>
      <c r="AM10" s="208"/>
      <c r="AN10" s="208"/>
      <c r="AO10" s="208"/>
      <c r="AP10" s="208"/>
      <c r="AQ10" s="208"/>
      <c r="AR10" s="208"/>
      <c r="AS10" s="208"/>
      <c r="AT10" s="208"/>
      <c r="AU10" s="208"/>
      <c r="AV10" s="208"/>
      <c r="AW10" s="208"/>
      <c r="AX10" s="208"/>
      <c r="AY10" s="208"/>
      <c r="AZ10" s="208"/>
      <c r="BA10" s="236" t="str">
        <f>C10</f>
        <v>s odřezáním kmene a odvětvením, včetně případného odklizení kmene a větví na oddělené hromady na vzdálenost do 50 m nebo s naložením na dopravní prostředek,</v>
      </c>
      <c r="BB10" s="208"/>
      <c r="BC10" s="208"/>
      <c r="BD10" s="208"/>
      <c r="BE10" s="208"/>
      <c r="BF10" s="208"/>
      <c r="BG10" s="208"/>
      <c r="BH10" s="208"/>
    </row>
    <row r="11" spans="1:60" outlineLevel="1" x14ac:dyDescent="0.2">
      <c r="A11" s="215"/>
      <c r="B11" s="216"/>
      <c r="C11" s="242" t="s">
        <v>194</v>
      </c>
      <c r="D11" s="218"/>
      <c r="E11" s="219">
        <v>4</v>
      </c>
      <c r="F11" s="217"/>
      <c r="G11" s="217"/>
      <c r="H11" s="217"/>
      <c r="I11" s="217"/>
      <c r="J11" s="217"/>
      <c r="K11" s="217"/>
      <c r="L11" s="217"/>
      <c r="M11" s="217"/>
      <c r="N11" s="217"/>
      <c r="O11" s="217"/>
      <c r="P11" s="217"/>
      <c r="Q11" s="217"/>
      <c r="R11" s="217"/>
      <c r="S11" s="217"/>
      <c r="T11" s="217"/>
      <c r="U11" s="217"/>
      <c r="V11" s="217"/>
      <c r="W11" s="217"/>
      <c r="X11" s="208"/>
      <c r="Y11" s="208"/>
      <c r="Z11" s="208"/>
      <c r="AA11" s="208"/>
      <c r="AB11" s="208"/>
      <c r="AC11" s="208"/>
      <c r="AD11" s="208"/>
      <c r="AE11" s="208"/>
      <c r="AF11" s="208"/>
      <c r="AG11" s="208" t="s">
        <v>170</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ht="22.5" outlineLevel="1" x14ac:dyDescent="0.2">
      <c r="A12" s="227">
        <v>2</v>
      </c>
      <c r="B12" s="228" t="s">
        <v>195</v>
      </c>
      <c r="C12" s="239" t="s">
        <v>196</v>
      </c>
      <c r="D12" s="229" t="s">
        <v>197</v>
      </c>
      <c r="E12" s="230">
        <v>10</v>
      </c>
      <c r="F12" s="231"/>
      <c r="G12" s="232">
        <f>ROUND(E12*F12,2)</f>
        <v>0</v>
      </c>
      <c r="H12" s="231"/>
      <c r="I12" s="232">
        <f>ROUND(E12*H12,2)</f>
        <v>0</v>
      </c>
      <c r="J12" s="231"/>
      <c r="K12" s="232">
        <f>ROUND(E12*J12,2)</f>
        <v>0</v>
      </c>
      <c r="L12" s="232">
        <v>21</v>
      </c>
      <c r="M12" s="232">
        <f>G12*(1+L12/100)</f>
        <v>0</v>
      </c>
      <c r="N12" s="232">
        <v>0</v>
      </c>
      <c r="O12" s="232">
        <f>ROUND(E12*N12,2)</f>
        <v>0</v>
      </c>
      <c r="P12" s="232">
        <v>0.22500000000000001</v>
      </c>
      <c r="Q12" s="232">
        <f>ROUND(E12*P12,2)</f>
        <v>2.25</v>
      </c>
      <c r="R12" s="232" t="s">
        <v>198</v>
      </c>
      <c r="S12" s="232" t="s">
        <v>158</v>
      </c>
      <c r="T12" s="233" t="s">
        <v>158</v>
      </c>
      <c r="U12" s="217">
        <v>0.14199999999999999</v>
      </c>
      <c r="V12" s="217">
        <f>ROUND(E12*U12,2)</f>
        <v>1.42</v>
      </c>
      <c r="W12" s="217"/>
      <c r="X12" s="208"/>
      <c r="Y12" s="208"/>
      <c r="Z12" s="208"/>
      <c r="AA12" s="208"/>
      <c r="AB12" s="208"/>
      <c r="AC12" s="208"/>
      <c r="AD12" s="208"/>
      <c r="AE12" s="208"/>
      <c r="AF12" s="208"/>
      <c r="AG12" s="208" t="s">
        <v>191</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55" t="s">
        <v>199</v>
      </c>
      <c r="D13" s="247"/>
      <c r="E13" s="247"/>
      <c r="F13" s="247"/>
      <c r="G13" s="247"/>
      <c r="H13" s="217"/>
      <c r="I13" s="217"/>
      <c r="J13" s="217"/>
      <c r="K13" s="217"/>
      <c r="L13" s="217"/>
      <c r="M13" s="217"/>
      <c r="N13" s="217"/>
      <c r="O13" s="217"/>
      <c r="P13" s="217"/>
      <c r="Q13" s="217"/>
      <c r="R13" s="217"/>
      <c r="S13" s="217"/>
      <c r="T13" s="217"/>
      <c r="U13" s="217"/>
      <c r="V13" s="217"/>
      <c r="W13" s="217"/>
      <c r="X13" s="208"/>
      <c r="Y13" s="208"/>
      <c r="Z13" s="208"/>
      <c r="AA13" s="208"/>
      <c r="AB13" s="208"/>
      <c r="AC13" s="208"/>
      <c r="AD13" s="208"/>
      <c r="AE13" s="208"/>
      <c r="AF13" s="208"/>
      <c r="AG13" s="208" t="s">
        <v>193</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2" t="s">
        <v>200</v>
      </c>
      <c r="D14" s="218"/>
      <c r="E14" s="219">
        <v>10</v>
      </c>
      <c r="F14" s="217"/>
      <c r="G14" s="217"/>
      <c r="H14" s="217"/>
      <c r="I14" s="217"/>
      <c r="J14" s="217"/>
      <c r="K14" s="217"/>
      <c r="L14" s="217"/>
      <c r="M14" s="217"/>
      <c r="N14" s="217"/>
      <c r="O14" s="217"/>
      <c r="P14" s="217"/>
      <c r="Q14" s="217"/>
      <c r="R14" s="217"/>
      <c r="S14" s="217"/>
      <c r="T14" s="217"/>
      <c r="U14" s="217"/>
      <c r="V14" s="217"/>
      <c r="W14" s="217"/>
      <c r="X14" s="208"/>
      <c r="Y14" s="208"/>
      <c r="Z14" s="208"/>
      <c r="AA14" s="208"/>
      <c r="AB14" s="208"/>
      <c r="AC14" s="208"/>
      <c r="AD14" s="208"/>
      <c r="AE14" s="208"/>
      <c r="AF14" s="208"/>
      <c r="AG14" s="208" t="s">
        <v>170</v>
      </c>
      <c r="AH14" s="208">
        <v>0</v>
      </c>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27">
        <v>3</v>
      </c>
      <c r="B15" s="228" t="s">
        <v>201</v>
      </c>
      <c r="C15" s="239" t="s">
        <v>202</v>
      </c>
      <c r="D15" s="229" t="s">
        <v>203</v>
      </c>
      <c r="E15" s="230">
        <v>8</v>
      </c>
      <c r="F15" s="231"/>
      <c r="G15" s="232">
        <f>ROUND(E15*F15,2)</f>
        <v>0</v>
      </c>
      <c r="H15" s="231"/>
      <c r="I15" s="232">
        <f>ROUND(E15*H15,2)</f>
        <v>0</v>
      </c>
      <c r="J15" s="231"/>
      <c r="K15" s="232">
        <f>ROUND(E15*J15,2)</f>
        <v>0</v>
      </c>
      <c r="L15" s="232">
        <v>21</v>
      </c>
      <c r="M15" s="232">
        <f>G15*(1+L15/100)</f>
        <v>0</v>
      </c>
      <c r="N15" s="232">
        <v>0</v>
      </c>
      <c r="O15" s="232">
        <f>ROUND(E15*N15,2)</f>
        <v>0</v>
      </c>
      <c r="P15" s="232">
        <v>0.22</v>
      </c>
      <c r="Q15" s="232">
        <f>ROUND(E15*P15,2)</f>
        <v>1.76</v>
      </c>
      <c r="R15" s="232" t="s">
        <v>198</v>
      </c>
      <c r="S15" s="232" t="s">
        <v>158</v>
      </c>
      <c r="T15" s="233" t="s">
        <v>158</v>
      </c>
      <c r="U15" s="217">
        <v>0.14299999999999999</v>
      </c>
      <c r="V15" s="217">
        <f>ROUND(E15*U15,2)</f>
        <v>1.1399999999999999</v>
      </c>
      <c r="W15" s="217"/>
      <c r="X15" s="208"/>
      <c r="Y15" s="208"/>
      <c r="Z15" s="208"/>
      <c r="AA15" s="208"/>
      <c r="AB15" s="208"/>
      <c r="AC15" s="208"/>
      <c r="AD15" s="208"/>
      <c r="AE15" s="208"/>
      <c r="AF15" s="208"/>
      <c r="AG15" s="208" t="s">
        <v>191</v>
      </c>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55" t="s">
        <v>204</v>
      </c>
      <c r="D16" s="247"/>
      <c r="E16" s="247"/>
      <c r="F16" s="247"/>
      <c r="G16" s="247"/>
      <c r="H16" s="217"/>
      <c r="I16" s="217"/>
      <c r="J16" s="217"/>
      <c r="K16" s="217"/>
      <c r="L16" s="217"/>
      <c r="M16" s="217"/>
      <c r="N16" s="217"/>
      <c r="O16" s="217"/>
      <c r="P16" s="217"/>
      <c r="Q16" s="217"/>
      <c r="R16" s="217"/>
      <c r="S16" s="217"/>
      <c r="T16" s="217"/>
      <c r="U16" s="217"/>
      <c r="V16" s="217"/>
      <c r="W16" s="217"/>
      <c r="X16" s="208"/>
      <c r="Y16" s="208"/>
      <c r="Z16" s="208"/>
      <c r="AA16" s="208"/>
      <c r="AB16" s="208"/>
      <c r="AC16" s="208"/>
      <c r="AD16" s="208"/>
      <c r="AE16" s="208"/>
      <c r="AF16" s="208"/>
      <c r="AG16" s="208" t="s">
        <v>193</v>
      </c>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2" t="s">
        <v>205</v>
      </c>
      <c r="D17" s="218"/>
      <c r="E17" s="219">
        <v>8</v>
      </c>
      <c r="F17" s="217"/>
      <c r="G17" s="217"/>
      <c r="H17" s="217"/>
      <c r="I17" s="217"/>
      <c r="J17" s="217"/>
      <c r="K17" s="217"/>
      <c r="L17" s="217"/>
      <c r="M17" s="217"/>
      <c r="N17" s="217"/>
      <c r="O17" s="217"/>
      <c r="P17" s="217"/>
      <c r="Q17" s="217"/>
      <c r="R17" s="217"/>
      <c r="S17" s="217"/>
      <c r="T17" s="217"/>
      <c r="U17" s="217"/>
      <c r="V17" s="217"/>
      <c r="W17" s="217"/>
      <c r="X17" s="208"/>
      <c r="Y17" s="208"/>
      <c r="Z17" s="208"/>
      <c r="AA17" s="208"/>
      <c r="AB17" s="208"/>
      <c r="AC17" s="208"/>
      <c r="AD17" s="208"/>
      <c r="AE17" s="208"/>
      <c r="AF17" s="208"/>
      <c r="AG17" s="208" t="s">
        <v>170</v>
      </c>
      <c r="AH17" s="208">
        <v>0</v>
      </c>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x14ac:dyDescent="0.2">
      <c r="A18" s="227">
        <v>4</v>
      </c>
      <c r="B18" s="228" t="s">
        <v>206</v>
      </c>
      <c r="C18" s="239" t="s">
        <v>207</v>
      </c>
      <c r="D18" s="229" t="s">
        <v>203</v>
      </c>
      <c r="E18" s="230">
        <v>5</v>
      </c>
      <c r="F18" s="231"/>
      <c r="G18" s="232">
        <f>ROUND(E18*F18,2)</f>
        <v>0</v>
      </c>
      <c r="H18" s="231"/>
      <c r="I18" s="232">
        <f>ROUND(E18*H18,2)</f>
        <v>0</v>
      </c>
      <c r="J18" s="231"/>
      <c r="K18" s="232">
        <f>ROUND(E18*J18,2)</f>
        <v>0</v>
      </c>
      <c r="L18" s="232">
        <v>21</v>
      </c>
      <c r="M18" s="232">
        <f>G18*(1+L18/100)</f>
        <v>0</v>
      </c>
      <c r="N18" s="232">
        <v>0</v>
      </c>
      <c r="O18" s="232">
        <f>ROUND(E18*N18,2)</f>
        <v>0</v>
      </c>
      <c r="P18" s="232">
        <v>0.27</v>
      </c>
      <c r="Q18" s="232">
        <f>ROUND(E18*P18,2)</f>
        <v>1.35</v>
      </c>
      <c r="R18" s="232" t="s">
        <v>198</v>
      </c>
      <c r="S18" s="232" t="s">
        <v>158</v>
      </c>
      <c r="T18" s="233" t="s">
        <v>158</v>
      </c>
      <c r="U18" s="217">
        <v>0.123</v>
      </c>
      <c r="V18" s="217">
        <f>ROUND(E18*U18,2)</f>
        <v>0.62</v>
      </c>
      <c r="W18" s="217"/>
      <c r="X18" s="208"/>
      <c r="Y18" s="208"/>
      <c r="Z18" s="208"/>
      <c r="AA18" s="208"/>
      <c r="AB18" s="208"/>
      <c r="AC18" s="208"/>
      <c r="AD18" s="208"/>
      <c r="AE18" s="208"/>
      <c r="AF18" s="208"/>
      <c r="AG18" s="208" t="s">
        <v>191</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55" t="s">
        <v>204</v>
      </c>
      <c r="D19" s="247"/>
      <c r="E19" s="247"/>
      <c r="F19" s="247"/>
      <c r="G19" s="247"/>
      <c r="H19" s="217"/>
      <c r="I19" s="217"/>
      <c r="J19" s="217"/>
      <c r="K19" s="217"/>
      <c r="L19" s="217"/>
      <c r="M19" s="217"/>
      <c r="N19" s="217"/>
      <c r="O19" s="217"/>
      <c r="P19" s="217"/>
      <c r="Q19" s="217"/>
      <c r="R19" s="217"/>
      <c r="S19" s="217"/>
      <c r="T19" s="217"/>
      <c r="U19" s="217"/>
      <c r="V19" s="217"/>
      <c r="W19" s="217"/>
      <c r="X19" s="208"/>
      <c r="Y19" s="208"/>
      <c r="Z19" s="208"/>
      <c r="AA19" s="208"/>
      <c r="AB19" s="208"/>
      <c r="AC19" s="208"/>
      <c r="AD19" s="208"/>
      <c r="AE19" s="208"/>
      <c r="AF19" s="208"/>
      <c r="AG19" s="208" t="s">
        <v>193</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2" t="s">
        <v>208</v>
      </c>
      <c r="D20" s="218"/>
      <c r="E20" s="219">
        <v>5</v>
      </c>
      <c r="F20" s="217"/>
      <c r="G20" s="217"/>
      <c r="H20" s="217"/>
      <c r="I20" s="217"/>
      <c r="J20" s="217"/>
      <c r="K20" s="217"/>
      <c r="L20" s="217"/>
      <c r="M20" s="217"/>
      <c r="N20" s="217"/>
      <c r="O20" s="217"/>
      <c r="P20" s="217"/>
      <c r="Q20" s="217"/>
      <c r="R20" s="217"/>
      <c r="S20" s="217"/>
      <c r="T20" s="217"/>
      <c r="U20" s="217"/>
      <c r="V20" s="217"/>
      <c r="W20" s="217"/>
      <c r="X20" s="208"/>
      <c r="Y20" s="208"/>
      <c r="Z20" s="208"/>
      <c r="AA20" s="208"/>
      <c r="AB20" s="208"/>
      <c r="AC20" s="208"/>
      <c r="AD20" s="208"/>
      <c r="AE20" s="208"/>
      <c r="AF20" s="208"/>
      <c r="AG20" s="208" t="s">
        <v>170</v>
      </c>
      <c r="AH20" s="208">
        <v>0</v>
      </c>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27">
        <v>5</v>
      </c>
      <c r="B21" s="228" t="s">
        <v>209</v>
      </c>
      <c r="C21" s="239" t="s">
        <v>210</v>
      </c>
      <c r="D21" s="229" t="s">
        <v>211</v>
      </c>
      <c r="E21" s="230">
        <v>21.9</v>
      </c>
      <c r="F21" s="231"/>
      <c r="G21" s="232">
        <f>ROUND(E21*F21,2)</f>
        <v>0</v>
      </c>
      <c r="H21" s="231"/>
      <c r="I21" s="232">
        <f>ROUND(E21*H21,2)</f>
        <v>0</v>
      </c>
      <c r="J21" s="231"/>
      <c r="K21" s="232">
        <f>ROUND(E21*J21,2)</f>
        <v>0</v>
      </c>
      <c r="L21" s="232">
        <v>21</v>
      </c>
      <c r="M21" s="232">
        <f>G21*(1+L21/100)</f>
        <v>0</v>
      </c>
      <c r="N21" s="232">
        <v>0</v>
      </c>
      <c r="O21" s="232">
        <f>ROUND(E21*N21,2)</f>
        <v>0</v>
      </c>
      <c r="P21" s="232">
        <v>0</v>
      </c>
      <c r="Q21" s="232">
        <f>ROUND(E21*P21,2)</f>
        <v>0</v>
      </c>
      <c r="R21" s="232" t="s">
        <v>190</v>
      </c>
      <c r="S21" s="232" t="s">
        <v>158</v>
      </c>
      <c r="T21" s="233" t="s">
        <v>158</v>
      </c>
      <c r="U21" s="217">
        <v>9.5200000000000007E-2</v>
      </c>
      <c r="V21" s="217">
        <f>ROUND(E21*U21,2)</f>
        <v>2.08</v>
      </c>
      <c r="W21" s="217"/>
      <c r="X21" s="208"/>
      <c r="Y21" s="208"/>
      <c r="Z21" s="208"/>
      <c r="AA21" s="208"/>
      <c r="AB21" s="208"/>
      <c r="AC21" s="208"/>
      <c r="AD21" s="208"/>
      <c r="AE21" s="208"/>
      <c r="AF21" s="208"/>
      <c r="AG21" s="208" t="s">
        <v>191</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55" t="s">
        <v>212</v>
      </c>
      <c r="D22" s="247"/>
      <c r="E22" s="247"/>
      <c r="F22" s="247"/>
      <c r="G22" s="247"/>
      <c r="H22" s="217"/>
      <c r="I22" s="217"/>
      <c r="J22" s="217"/>
      <c r="K22" s="217"/>
      <c r="L22" s="217"/>
      <c r="M22" s="217"/>
      <c r="N22" s="217"/>
      <c r="O22" s="217"/>
      <c r="P22" s="217"/>
      <c r="Q22" s="217"/>
      <c r="R22" s="217"/>
      <c r="S22" s="217"/>
      <c r="T22" s="217"/>
      <c r="U22" s="217"/>
      <c r="V22" s="217"/>
      <c r="W22" s="217"/>
      <c r="X22" s="208"/>
      <c r="Y22" s="208"/>
      <c r="Z22" s="208"/>
      <c r="AA22" s="208"/>
      <c r="AB22" s="208"/>
      <c r="AC22" s="208"/>
      <c r="AD22" s="208"/>
      <c r="AE22" s="208"/>
      <c r="AF22" s="208"/>
      <c r="AG22" s="208" t="s">
        <v>193</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2" t="s">
        <v>213</v>
      </c>
      <c r="D23" s="218"/>
      <c r="E23" s="219">
        <v>21.9</v>
      </c>
      <c r="F23" s="217"/>
      <c r="G23" s="217"/>
      <c r="H23" s="217"/>
      <c r="I23" s="217"/>
      <c r="J23" s="217"/>
      <c r="K23" s="217"/>
      <c r="L23" s="217"/>
      <c r="M23" s="217"/>
      <c r="N23" s="217"/>
      <c r="O23" s="217"/>
      <c r="P23" s="217"/>
      <c r="Q23" s="217"/>
      <c r="R23" s="217"/>
      <c r="S23" s="217"/>
      <c r="T23" s="217"/>
      <c r="U23" s="217"/>
      <c r="V23" s="217"/>
      <c r="W23" s="217"/>
      <c r="X23" s="208"/>
      <c r="Y23" s="208"/>
      <c r="Z23" s="208"/>
      <c r="AA23" s="208"/>
      <c r="AB23" s="208"/>
      <c r="AC23" s="208"/>
      <c r="AD23" s="208"/>
      <c r="AE23" s="208"/>
      <c r="AF23" s="208"/>
      <c r="AG23" s="208" t="s">
        <v>170</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ht="22.5" outlineLevel="1" x14ac:dyDescent="0.2">
      <c r="A24" s="227">
        <v>6</v>
      </c>
      <c r="B24" s="228" t="s">
        <v>214</v>
      </c>
      <c r="C24" s="239" t="s">
        <v>215</v>
      </c>
      <c r="D24" s="229" t="s">
        <v>211</v>
      </c>
      <c r="E24" s="230">
        <v>52.56</v>
      </c>
      <c r="F24" s="231"/>
      <c r="G24" s="232">
        <f>ROUND(E24*F24,2)</f>
        <v>0</v>
      </c>
      <c r="H24" s="231"/>
      <c r="I24" s="232">
        <f>ROUND(E24*H24,2)</f>
        <v>0</v>
      </c>
      <c r="J24" s="231"/>
      <c r="K24" s="232">
        <f>ROUND(E24*J24,2)</f>
        <v>0</v>
      </c>
      <c r="L24" s="232">
        <v>21</v>
      </c>
      <c r="M24" s="232">
        <f>G24*(1+L24/100)</f>
        <v>0</v>
      </c>
      <c r="N24" s="232">
        <v>0</v>
      </c>
      <c r="O24" s="232">
        <f>ROUND(E24*N24,2)</f>
        <v>0</v>
      </c>
      <c r="P24" s="232">
        <v>0</v>
      </c>
      <c r="Q24" s="232">
        <f>ROUND(E24*P24,2)</f>
        <v>0</v>
      </c>
      <c r="R24" s="232" t="s">
        <v>190</v>
      </c>
      <c r="S24" s="232" t="s">
        <v>158</v>
      </c>
      <c r="T24" s="233" t="s">
        <v>158</v>
      </c>
      <c r="U24" s="217">
        <v>0.23599999999999999</v>
      </c>
      <c r="V24" s="217">
        <f>ROUND(E24*U24,2)</f>
        <v>12.4</v>
      </c>
      <c r="W24" s="217"/>
      <c r="X24" s="208"/>
      <c r="Y24" s="208"/>
      <c r="Z24" s="208"/>
      <c r="AA24" s="208"/>
      <c r="AB24" s="208"/>
      <c r="AC24" s="208"/>
      <c r="AD24" s="208"/>
      <c r="AE24" s="208"/>
      <c r="AF24" s="208"/>
      <c r="AG24" s="208" t="s">
        <v>191</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55" t="s">
        <v>216</v>
      </c>
      <c r="D25" s="247"/>
      <c r="E25" s="247"/>
      <c r="F25" s="247"/>
      <c r="G25" s="247"/>
      <c r="H25" s="217"/>
      <c r="I25" s="217"/>
      <c r="J25" s="217"/>
      <c r="K25" s="217"/>
      <c r="L25" s="217"/>
      <c r="M25" s="217"/>
      <c r="N25" s="217"/>
      <c r="O25" s="217"/>
      <c r="P25" s="217"/>
      <c r="Q25" s="217"/>
      <c r="R25" s="217"/>
      <c r="S25" s="217"/>
      <c r="T25" s="217"/>
      <c r="U25" s="217"/>
      <c r="V25" s="217"/>
      <c r="W25" s="217"/>
      <c r="X25" s="208"/>
      <c r="Y25" s="208"/>
      <c r="Z25" s="208"/>
      <c r="AA25" s="208"/>
      <c r="AB25" s="208"/>
      <c r="AC25" s="208"/>
      <c r="AD25" s="208"/>
      <c r="AE25" s="208"/>
      <c r="AF25" s="208"/>
      <c r="AG25" s="208" t="s">
        <v>193</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2" t="s">
        <v>217</v>
      </c>
      <c r="D26" s="218"/>
      <c r="E26" s="219">
        <v>52.56</v>
      </c>
      <c r="F26" s="217"/>
      <c r="G26" s="217"/>
      <c r="H26" s="217"/>
      <c r="I26" s="217"/>
      <c r="J26" s="217"/>
      <c r="K26" s="217"/>
      <c r="L26" s="217"/>
      <c r="M26" s="217"/>
      <c r="N26" s="217"/>
      <c r="O26" s="217"/>
      <c r="P26" s="217"/>
      <c r="Q26" s="217"/>
      <c r="R26" s="217"/>
      <c r="S26" s="217"/>
      <c r="T26" s="217"/>
      <c r="U26" s="217"/>
      <c r="V26" s="217"/>
      <c r="W26" s="217"/>
      <c r="X26" s="208"/>
      <c r="Y26" s="208"/>
      <c r="Z26" s="208"/>
      <c r="AA26" s="208"/>
      <c r="AB26" s="208"/>
      <c r="AC26" s="208"/>
      <c r="AD26" s="208"/>
      <c r="AE26" s="208"/>
      <c r="AF26" s="208"/>
      <c r="AG26" s="208" t="s">
        <v>170</v>
      </c>
      <c r="AH26" s="208">
        <v>0</v>
      </c>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ht="22.5" outlineLevel="1" x14ac:dyDescent="0.2">
      <c r="A27" s="227">
        <v>7</v>
      </c>
      <c r="B27" s="228" t="s">
        <v>218</v>
      </c>
      <c r="C27" s="239" t="s">
        <v>219</v>
      </c>
      <c r="D27" s="229" t="s">
        <v>211</v>
      </c>
      <c r="E27" s="230">
        <v>37.96</v>
      </c>
      <c r="F27" s="231"/>
      <c r="G27" s="232">
        <f>ROUND(E27*F27,2)</f>
        <v>0</v>
      </c>
      <c r="H27" s="231"/>
      <c r="I27" s="232">
        <f>ROUND(E27*H27,2)</f>
        <v>0</v>
      </c>
      <c r="J27" s="231"/>
      <c r="K27" s="232">
        <f>ROUND(E27*J27,2)</f>
        <v>0</v>
      </c>
      <c r="L27" s="232">
        <v>21</v>
      </c>
      <c r="M27" s="232">
        <f>G27*(1+L27/100)</f>
        <v>0</v>
      </c>
      <c r="N27" s="232">
        <v>0</v>
      </c>
      <c r="O27" s="232">
        <f>ROUND(E27*N27,2)</f>
        <v>0</v>
      </c>
      <c r="P27" s="232">
        <v>0</v>
      </c>
      <c r="Q27" s="232">
        <f>ROUND(E27*P27,2)</f>
        <v>0</v>
      </c>
      <c r="R27" s="232" t="s">
        <v>190</v>
      </c>
      <c r="S27" s="232" t="s">
        <v>158</v>
      </c>
      <c r="T27" s="233" t="s">
        <v>158</v>
      </c>
      <c r="U27" s="217">
        <v>1.0999999999999999E-2</v>
      </c>
      <c r="V27" s="217">
        <f>ROUND(E27*U27,2)</f>
        <v>0.42</v>
      </c>
      <c r="W27" s="217"/>
      <c r="X27" s="208"/>
      <c r="Y27" s="208"/>
      <c r="Z27" s="208"/>
      <c r="AA27" s="208"/>
      <c r="AB27" s="208"/>
      <c r="AC27" s="208"/>
      <c r="AD27" s="208"/>
      <c r="AE27" s="208"/>
      <c r="AF27" s="208"/>
      <c r="AG27" s="208" t="s">
        <v>191</v>
      </c>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55" t="s">
        <v>220</v>
      </c>
      <c r="D28" s="247"/>
      <c r="E28" s="247"/>
      <c r="F28" s="247"/>
      <c r="G28" s="247"/>
      <c r="H28" s="217"/>
      <c r="I28" s="217"/>
      <c r="J28" s="217"/>
      <c r="K28" s="217"/>
      <c r="L28" s="217"/>
      <c r="M28" s="217"/>
      <c r="N28" s="217"/>
      <c r="O28" s="217"/>
      <c r="P28" s="217"/>
      <c r="Q28" s="217"/>
      <c r="R28" s="217"/>
      <c r="S28" s="217"/>
      <c r="T28" s="217"/>
      <c r="U28" s="217"/>
      <c r="V28" s="217"/>
      <c r="W28" s="217"/>
      <c r="X28" s="208"/>
      <c r="Y28" s="208"/>
      <c r="Z28" s="208"/>
      <c r="AA28" s="208"/>
      <c r="AB28" s="208"/>
      <c r="AC28" s="208"/>
      <c r="AD28" s="208"/>
      <c r="AE28" s="208"/>
      <c r="AF28" s="208"/>
      <c r="AG28" s="208" t="s">
        <v>193</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2" t="s">
        <v>221</v>
      </c>
      <c r="D29" s="218"/>
      <c r="E29" s="219">
        <v>37.96</v>
      </c>
      <c r="F29" s="217"/>
      <c r="G29" s="217"/>
      <c r="H29" s="217"/>
      <c r="I29" s="217"/>
      <c r="J29" s="217"/>
      <c r="K29" s="217"/>
      <c r="L29" s="217"/>
      <c r="M29" s="217"/>
      <c r="N29" s="217"/>
      <c r="O29" s="217"/>
      <c r="P29" s="217"/>
      <c r="Q29" s="217"/>
      <c r="R29" s="217"/>
      <c r="S29" s="217"/>
      <c r="T29" s="217"/>
      <c r="U29" s="217"/>
      <c r="V29" s="217"/>
      <c r="W29" s="217"/>
      <c r="X29" s="208"/>
      <c r="Y29" s="208"/>
      <c r="Z29" s="208"/>
      <c r="AA29" s="208"/>
      <c r="AB29" s="208"/>
      <c r="AC29" s="208"/>
      <c r="AD29" s="208"/>
      <c r="AE29" s="208"/>
      <c r="AF29" s="208"/>
      <c r="AG29" s="208" t="s">
        <v>170</v>
      </c>
      <c r="AH29" s="208">
        <v>0</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27">
        <v>8</v>
      </c>
      <c r="B30" s="228" t="s">
        <v>222</v>
      </c>
      <c r="C30" s="239" t="s">
        <v>223</v>
      </c>
      <c r="D30" s="229" t="s">
        <v>197</v>
      </c>
      <c r="E30" s="230">
        <v>73</v>
      </c>
      <c r="F30" s="231"/>
      <c r="G30" s="232">
        <f>ROUND(E30*F30,2)</f>
        <v>0</v>
      </c>
      <c r="H30" s="231"/>
      <c r="I30" s="232">
        <f>ROUND(E30*H30,2)</f>
        <v>0</v>
      </c>
      <c r="J30" s="231"/>
      <c r="K30" s="232">
        <f>ROUND(E30*J30,2)</f>
        <v>0</v>
      </c>
      <c r="L30" s="232">
        <v>21</v>
      </c>
      <c r="M30" s="232">
        <f>G30*(1+L30/100)</f>
        <v>0</v>
      </c>
      <c r="N30" s="232">
        <v>0</v>
      </c>
      <c r="O30" s="232">
        <f>ROUND(E30*N30,2)</f>
        <v>0</v>
      </c>
      <c r="P30" s="232">
        <v>0</v>
      </c>
      <c r="Q30" s="232">
        <f>ROUND(E30*P30,2)</f>
        <v>0</v>
      </c>
      <c r="R30" s="232" t="s">
        <v>190</v>
      </c>
      <c r="S30" s="232" t="s">
        <v>158</v>
      </c>
      <c r="T30" s="233" t="s">
        <v>158</v>
      </c>
      <c r="U30" s="217">
        <v>1.2999999999999999E-2</v>
      </c>
      <c r="V30" s="217">
        <f>ROUND(E30*U30,2)</f>
        <v>0.95</v>
      </c>
      <c r="W30" s="217"/>
      <c r="X30" s="208"/>
      <c r="Y30" s="208"/>
      <c r="Z30" s="208"/>
      <c r="AA30" s="208"/>
      <c r="AB30" s="208"/>
      <c r="AC30" s="208"/>
      <c r="AD30" s="208"/>
      <c r="AE30" s="208"/>
      <c r="AF30" s="208"/>
      <c r="AG30" s="208" t="s">
        <v>191</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5"/>
      <c r="B31" s="216"/>
      <c r="C31" s="255" t="s">
        <v>224</v>
      </c>
      <c r="D31" s="247"/>
      <c r="E31" s="247"/>
      <c r="F31" s="247"/>
      <c r="G31" s="247"/>
      <c r="H31" s="217"/>
      <c r="I31" s="217"/>
      <c r="J31" s="217"/>
      <c r="K31" s="217"/>
      <c r="L31" s="217"/>
      <c r="M31" s="217"/>
      <c r="N31" s="217"/>
      <c r="O31" s="217"/>
      <c r="P31" s="217"/>
      <c r="Q31" s="217"/>
      <c r="R31" s="217"/>
      <c r="S31" s="217"/>
      <c r="T31" s="217"/>
      <c r="U31" s="217"/>
      <c r="V31" s="217"/>
      <c r="W31" s="217"/>
      <c r="X31" s="208"/>
      <c r="Y31" s="208"/>
      <c r="Z31" s="208"/>
      <c r="AA31" s="208"/>
      <c r="AB31" s="208"/>
      <c r="AC31" s="208"/>
      <c r="AD31" s="208"/>
      <c r="AE31" s="208"/>
      <c r="AF31" s="208"/>
      <c r="AG31" s="208" t="s">
        <v>193</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2" t="s">
        <v>225</v>
      </c>
      <c r="D32" s="218"/>
      <c r="E32" s="219">
        <v>73</v>
      </c>
      <c r="F32" s="217"/>
      <c r="G32" s="217"/>
      <c r="H32" s="217"/>
      <c r="I32" s="217"/>
      <c r="J32" s="217"/>
      <c r="K32" s="217"/>
      <c r="L32" s="217"/>
      <c r="M32" s="217"/>
      <c r="N32" s="217"/>
      <c r="O32" s="217"/>
      <c r="P32" s="217"/>
      <c r="Q32" s="217"/>
      <c r="R32" s="217"/>
      <c r="S32" s="217"/>
      <c r="T32" s="217"/>
      <c r="U32" s="217"/>
      <c r="V32" s="217"/>
      <c r="W32" s="217"/>
      <c r="X32" s="208"/>
      <c r="Y32" s="208"/>
      <c r="Z32" s="208"/>
      <c r="AA32" s="208"/>
      <c r="AB32" s="208"/>
      <c r="AC32" s="208"/>
      <c r="AD32" s="208"/>
      <c r="AE32" s="208"/>
      <c r="AF32" s="208"/>
      <c r="AG32" s="208" t="s">
        <v>170</v>
      </c>
      <c r="AH32" s="208">
        <v>0</v>
      </c>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27">
        <v>9</v>
      </c>
      <c r="B33" s="228" t="s">
        <v>226</v>
      </c>
      <c r="C33" s="239" t="s">
        <v>227</v>
      </c>
      <c r="D33" s="229" t="s">
        <v>197</v>
      </c>
      <c r="E33" s="230">
        <v>183</v>
      </c>
      <c r="F33" s="231"/>
      <c r="G33" s="232">
        <f>ROUND(E33*F33,2)</f>
        <v>0</v>
      </c>
      <c r="H33" s="231"/>
      <c r="I33" s="232">
        <f>ROUND(E33*H33,2)</f>
        <v>0</v>
      </c>
      <c r="J33" s="231"/>
      <c r="K33" s="232">
        <f>ROUND(E33*J33,2)</f>
        <v>0</v>
      </c>
      <c r="L33" s="232">
        <v>21</v>
      </c>
      <c r="M33" s="232">
        <f>G33*(1+L33/100)</f>
        <v>0</v>
      </c>
      <c r="N33" s="232">
        <v>0</v>
      </c>
      <c r="O33" s="232">
        <f>ROUND(E33*N33,2)</f>
        <v>0</v>
      </c>
      <c r="P33" s="232">
        <v>0</v>
      </c>
      <c r="Q33" s="232">
        <f>ROUND(E33*P33,2)</f>
        <v>0</v>
      </c>
      <c r="R33" s="232" t="s">
        <v>190</v>
      </c>
      <c r="S33" s="232" t="s">
        <v>158</v>
      </c>
      <c r="T33" s="233" t="s">
        <v>158</v>
      </c>
      <c r="U33" s="217">
        <v>1.7999999999999999E-2</v>
      </c>
      <c r="V33" s="217">
        <f>ROUND(E33*U33,2)</f>
        <v>3.29</v>
      </c>
      <c r="W33" s="217"/>
      <c r="X33" s="208"/>
      <c r="Y33" s="208"/>
      <c r="Z33" s="208"/>
      <c r="AA33" s="208"/>
      <c r="AB33" s="208"/>
      <c r="AC33" s="208"/>
      <c r="AD33" s="208"/>
      <c r="AE33" s="208"/>
      <c r="AF33" s="208"/>
      <c r="AG33" s="208" t="s">
        <v>191</v>
      </c>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55" t="s">
        <v>224</v>
      </c>
      <c r="D34" s="247"/>
      <c r="E34" s="247"/>
      <c r="F34" s="247"/>
      <c r="G34" s="247"/>
      <c r="H34" s="217"/>
      <c r="I34" s="217"/>
      <c r="J34" s="217"/>
      <c r="K34" s="217"/>
      <c r="L34" s="217"/>
      <c r="M34" s="217"/>
      <c r="N34" s="217"/>
      <c r="O34" s="217"/>
      <c r="P34" s="217"/>
      <c r="Q34" s="217"/>
      <c r="R34" s="217"/>
      <c r="S34" s="217"/>
      <c r="T34" s="217"/>
      <c r="U34" s="217"/>
      <c r="V34" s="217"/>
      <c r="W34" s="217"/>
      <c r="X34" s="208"/>
      <c r="Y34" s="208"/>
      <c r="Z34" s="208"/>
      <c r="AA34" s="208"/>
      <c r="AB34" s="208"/>
      <c r="AC34" s="208"/>
      <c r="AD34" s="208"/>
      <c r="AE34" s="208"/>
      <c r="AF34" s="208"/>
      <c r="AG34" s="208" t="s">
        <v>193</v>
      </c>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2" t="s">
        <v>228</v>
      </c>
      <c r="D35" s="218"/>
      <c r="E35" s="219">
        <v>183</v>
      </c>
      <c r="F35" s="217"/>
      <c r="G35" s="217"/>
      <c r="H35" s="217"/>
      <c r="I35" s="217"/>
      <c r="J35" s="217"/>
      <c r="K35" s="217"/>
      <c r="L35" s="217"/>
      <c r="M35" s="217"/>
      <c r="N35" s="217"/>
      <c r="O35" s="217"/>
      <c r="P35" s="217"/>
      <c r="Q35" s="217"/>
      <c r="R35" s="217"/>
      <c r="S35" s="217"/>
      <c r="T35" s="217"/>
      <c r="U35" s="217"/>
      <c r="V35" s="217"/>
      <c r="W35" s="217"/>
      <c r="X35" s="208"/>
      <c r="Y35" s="208"/>
      <c r="Z35" s="208"/>
      <c r="AA35" s="208"/>
      <c r="AB35" s="208"/>
      <c r="AC35" s="208"/>
      <c r="AD35" s="208"/>
      <c r="AE35" s="208"/>
      <c r="AF35" s="208"/>
      <c r="AG35" s="208" t="s">
        <v>170</v>
      </c>
      <c r="AH35" s="208">
        <v>0</v>
      </c>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ht="22.5" outlineLevel="1" x14ac:dyDescent="0.2">
      <c r="A36" s="227">
        <v>10</v>
      </c>
      <c r="B36" s="228" t="s">
        <v>229</v>
      </c>
      <c r="C36" s="239" t="s">
        <v>230</v>
      </c>
      <c r="D36" s="229" t="s">
        <v>197</v>
      </c>
      <c r="E36" s="230">
        <v>73</v>
      </c>
      <c r="F36" s="231"/>
      <c r="G36" s="232">
        <f>ROUND(E36*F36,2)</f>
        <v>0</v>
      </c>
      <c r="H36" s="231"/>
      <c r="I36" s="232">
        <f>ROUND(E36*H36,2)</f>
        <v>0</v>
      </c>
      <c r="J36" s="231"/>
      <c r="K36" s="232">
        <f>ROUND(E36*J36,2)</f>
        <v>0</v>
      </c>
      <c r="L36" s="232">
        <v>21</v>
      </c>
      <c r="M36" s="232">
        <f>G36*(1+L36/100)</f>
        <v>0</v>
      </c>
      <c r="N36" s="232">
        <v>0</v>
      </c>
      <c r="O36" s="232">
        <f>ROUND(E36*N36,2)</f>
        <v>0</v>
      </c>
      <c r="P36" s="232">
        <v>0</v>
      </c>
      <c r="Q36" s="232">
        <f>ROUND(E36*P36,2)</f>
        <v>0</v>
      </c>
      <c r="R36" s="232" t="s">
        <v>190</v>
      </c>
      <c r="S36" s="232" t="s">
        <v>158</v>
      </c>
      <c r="T36" s="233" t="s">
        <v>158</v>
      </c>
      <c r="U36" s="217">
        <v>0.26300000000000001</v>
      </c>
      <c r="V36" s="217">
        <f>ROUND(E36*U36,2)</f>
        <v>19.2</v>
      </c>
      <c r="W36" s="217"/>
      <c r="X36" s="208"/>
      <c r="Y36" s="208"/>
      <c r="Z36" s="208"/>
      <c r="AA36" s="208"/>
      <c r="AB36" s="208"/>
      <c r="AC36" s="208"/>
      <c r="AD36" s="208"/>
      <c r="AE36" s="208"/>
      <c r="AF36" s="208"/>
      <c r="AG36" s="208" t="s">
        <v>191</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55" t="s">
        <v>231</v>
      </c>
      <c r="D37" s="247"/>
      <c r="E37" s="247"/>
      <c r="F37" s="247"/>
      <c r="G37" s="247"/>
      <c r="H37" s="217"/>
      <c r="I37" s="217"/>
      <c r="J37" s="217"/>
      <c r="K37" s="217"/>
      <c r="L37" s="217"/>
      <c r="M37" s="217"/>
      <c r="N37" s="217"/>
      <c r="O37" s="217"/>
      <c r="P37" s="217"/>
      <c r="Q37" s="217"/>
      <c r="R37" s="217"/>
      <c r="S37" s="217"/>
      <c r="T37" s="217"/>
      <c r="U37" s="217"/>
      <c r="V37" s="217"/>
      <c r="W37" s="217"/>
      <c r="X37" s="208"/>
      <c r="Y37" s="208"/>
      <c r="Z37" s="208"/>
      <c r="AA37" s="208"/>
      <c r="AB37" s="208"/>
      <c r="AC37" s="208"/>
      <c r="AD37" s="208"/>
      <c r="AE37" s="208"/>
      <c r="AF37" s="208"/>
      <c r="AG37" s="208" t="s">
        <v>193</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5"/>
      <c r="B38" s="216"/>
      <c r="C38" s="242" t="s">
        <v>232</v>
      </c>
      <c r="D38" s="218"/>
      <c r="E38" s="219">
        <v>73</v>
      </c>
      <c r="F38" s="217"/>
      <c r="G38" s="217"/>
      <c r="H38" s="217"/>
      <c r="I38" s="217"/>
      <c r="J38" s="217"/>
      <c r="K38" s="217"/>
      <c r="L38" s="217"/>
      <c r="M38" s="217"/>
      <c r="N38" s="217"/>
      <c r="O38" s="217"/>
      <c r="P38" s="217"/>
      <c r="Q38" s="217"/>
      <c r="R38" s="217"/>
      <c r="S38" s="217"/>
      <c r="T38" s="217"/>
      <c r="U38" s="217"/>
      <c r="V38" s="217"/>
      <c r="W38" s="217"/>
      <c r="X38" s="208"/>
      <c r="Y38" s="208"/>
      <c r="Z38" s="208"/>
      <c r="AA38" s="208"/>
      <c r="AB38" s="208"/>
      <c r="AC38" s="208"/>
      <c r="AD38" s="208"/>
      <c r="AE38" s="208"/>
      <c r="AF38" s="208"/>
      <c r="AG38" s="208" t="s">
        <v>170</v>
      </c>
      <c r="AH38" s="208">
        <v>0</v>
      </c>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27">
        <v>11</v>
      </c>
      <c r="B39" s="228" t="s">
        <v>233</v>
      </c>
      <c r="C39" s="239" t="s">
        <v>234</v>
      </c>
      <c r="D39" s="229" t="s">
        <v>211</v>
      </c>
      <c r="E39" s="230">
        <v>37.96</v>
      </c>
      <c r="F39" s="231"/>
      <c r="G39" s="232">
        <f>ROUND(E39*F39,2)</f>
        <v>0</v>
      </c>
      <c r="H39" s="231"/>
      <c r="I39" s="232">
        <f>ROUND(E39*H39,2)</f>
        <v>0</v>
      </c>
      <c r="J39" s="231"/>
      <c r="K39" s="232">
        <f>ROUND(E39*J39,2)</f>
        <v>0</v>
      </c>
      <c r="L39" s="232">
        <v>21</v>
      </c>
      <c r="M39" s="232">
        <f>G39*(1+L39/100)</f>
        <v>0</v>
      </c>
      <c r="N39" s="232">
        <v>0</v>
      </c>
      <c r="O39" s="232">
        <f>ROUND(E39*N39,2)</f>
        <v>0</v>
      </c>
      <c r="P39" s="232">
        <v>0</v>
      </c>
      <c r="Q39" s="232">
        <f>ROUND(E39*P39,2)</f>
        <v>0</v>
      </c>
      <c r="R39" s="232" t="s">
        <v>190</v>
      </c>
      <c r="S39" s="232" t="s">
        <v>158</v>
      </c>
      <c r="T39" s="233" t="s">
        <v>158</v>
      </c>
      <c r="U39" s="217">
        <v>0</v>
      </c>
      <c r="V39" s="217">
        <f>ROUND(E39*U39,2)</f>
        <v>0</v>
      </c>
      <c r="W39" s="217"/>
      <c r="X39" s="208"/>
      <c r="Y39" s="208"/>
      <c r="Z39" s="208"/>
      <c r="AA39" s="208"/>
      <c r="AB39" s="208"/>
      <c r="AC39" s="208"/>
      <c r="AD39" s="208"/>
      <c r="AE39" s="208"/>
      <c r="AF39" s="208"/>
      <c r="AG39" s="208" t="s">
        <v>191</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42" t="s">
        <v>235</v>
      </c>
      <c r="D40" s="218"/>
      <c r="E40" s="219">
        <v>37.96</v>
      </c>
      <c r="F40" s="217"/>
      <c r="G40" s="217"/>
      <c r="H40" s="217"/>
      <c r="I40" s="217"/>
      <c r="J40" s="217"/>
      <c r="K40" s="217"/>
      <c r="L40" s="217"/>
      <c r="M40" s="217"/>
      <c r="N40" s="217"/>
      <c r="O40" s="217"/>
      <c r="P40" s="217"/>
      <c r="Q40" s="217"/>
      <c r="R40" s="217"/>
      <c r="S40" s="217"/>
      <c r="T40" s="217"/>
      <c r="U40" s="217"/>
      <c r="V40" s="217"/>
      <c r="W40" s="217"/>
      <c r="X40" s="208"/>
      <c r="Y40" s="208"/>
      <c r="Z40" s="208"/>
      <c r="AA40" s="208"/>
      <c r="AB40" s="208"/>
      <c r="AC40" s="208"/>
      <c r="AD40" s="208"/>
      <c r="AE40" s="208"/>
      <c r="AF40" s="208"/>
      <c r="AG40" s="208" t="s">
        <v>170</v>
      </c>
      <c r="AH40" s="208">
        <v>0</v>
      </c>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x14ac:dyDescent="0.2">
      <c r="A41" s="221" t="s">
        <v>153</v>
      </c>
      <c r="B41" s="222" t="s">
        <v>110</v>
      </c>
      <c r="C41" s="238" t="s">
        <v>111</v>
      </c>
      <c r="D41" s="223"/>
      <c r="E41" s="224"/>
      <c r="F41" s="225"/>
      <c r="G41" s="225">
        <f>SUMIF(AG42:AG44,"&lt;&gt;NOR",G42:G44)</f>
        <v>0</v>
      </c>
      <c r="H41" s="225"/>
      <c r="I41" s="225">
        <f>SUM(I42:I44)</f>
        <v>0</v>
      </c>
      <c r="J41" s="225"/>
      <c r="K41" s="225">
        <f>SUM(K42:K44)</f>
        <v>0</v>
      </c>
      <c r="L41" s="225"/>
      <c r="M41" s="225">
        <f>SUM(M42:M44)</f>
        <v>0</v>
      </c>
      <c r="N41" s="225"/>
      <c r="O41" s="225">
        <f>SUM(O42:O44)</f>
        <v>0.06</v>
      </c>
      <c r="P41" s="225"/>
      <c r="Q41" s="225">
        <f>SUM(Q42:Q44)</f>
        <v>0</v>
      </c>
      <c r="R41" s="225"/>
      <c r="S41" s="225"/>
      <c r="T41" s="226"/>
      <c r="U41" s="220"/>
      <c r="V41" s="220">
        <f>SUM(V42:V44)</f>
        <v>1.2</v>
      </c>
      <c r="W41" s="220"/>
      <c r="AG41" t="s">
        <v>154</v>
      </c>
    </row>
    <row r="42" spans="1:60" outlineLevel="1" x14ac:dyDescent="0.2">
      <c r="A42" s="227">
        <v>12</v>
      </c>
      <c r="B42" s="228" t="s">
        <v>236</v>
      </c>
      <c r="C42" s="239" t="s">
        <v>237</v>
      </c>
      <c r="D42" s="229" t="s">
        <v>203</v>
      </c>
      <c r="E42" s="230">
        <v>24</v>
      </c>
      <c r="F42" s="231"/>
      <c r="G42" s="232">
        <f>ROUND(E42*F42,2)</f>
        <v>0</v>
      </c>
      <c r="H42" s="231"/>
      <c r="I42" s="232">
        <f>ROUND(E42*H42,2)</f>
        <v>0</v>
      </c>
      <c r="J42" s="231"/>
      <c r="K42" s="232">
        <f>ROUND(E42*J42,2)</f>
        <v>0</v>
      </c>
      <c r="L42" s="232">
        <v>21</v>
      </c>
      <c r="M42" s="232">
        <f>G42*(1+L42/100)</f>
        <v>0</v>
      </c>
      <c r="N42" s="232">
        <v>2.4199999999999998E-3</v>
      </c>
      <c r="O42" s="232">
        <f>ROUND(E42*N42,2)</f>
        <v>0.06</v>
      </c>
      <c r="P42" s="232">
        <v>0</v>
      </c>
      <c r="Q42" s="232">
        <f>ROUND(E42*P42,2)</f>
        <v>0</v>
      </c>
      <c r="R42" s="232"/>
      <c r="S42" s="232" t="s">
        <v>158</v>
      </c>
      <c r="T42" s="233" t="s">
        <v>158</v>
      </c>
      <c r="U42" s="217">
        <v>0.05</v>
      </c>
      <c r="V42" s="217">
        <f>ROUND(E42*U42,2)</f>
        <v>1.2</v>
      </c>
      <c r="W42" s="217"/>
      <c r="X42" s="208"/>
      <c r="Y42" s="208"/>
      <c r="Z42" s="208"/>
      <c r="AA42" s="208"/>
      <c r="AB42" s="208"/>
      <c r="AC42" s="208"/>
      <c r="AD42" s="208"/>
      <c r="AE42" s="208"/>
      <c r="AF42" s="208"/>
      <c r="AG42" s="208" t="s">
        <v>191</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ht="22.5" outlineLevel="1" x14ac:dyDescent="0.2">
      <c r="A43" s="215"/>
      <c r="B43" s="216"/>
      <c r="C43" s="242" t="s">
        <v>238</v>
      </c>
      <c r="D43" s="218"/>
      <c r="E43" s="219">
        <v>12</v>
      </c>
      <c r="F43" s="217"/>
      <c r="G43" s="217"/>
      <c r="H43" s="217"/>
      <c r="I43" s="217"/>
      <c r="J43" s="217"/>
      <c r="K43" s="217"/>
      <c r="L43" s="217"/>
      <c r="M43" s="217"/>
      <c r="N43" s="217"/>
      <c r="O43" s="217"/>
      <c r="P43" s="217"/>
      <c r="Q43" s="217"/>
      <c r="R43" s="217"/>
      <c r="S43" s="217"/>
      <c r="T43" s="217"/>
      <c r="U43" s="217"/>
      <c r="V43" s="217"/>
      <c r="W43" s="217"/>
      <c r="X43" s="208"/>
      <c r="Y43" s="208"/>
      <c r="Z43" s="208"/>
      <c r="AA43" s="208"/>
      <c r="AB43" s="208"/>
      <c r="AC43" s="208"/>
      <c r="AD43" s="208"/>
      <c r="AE43" s="208"/>
      <c r="AF43" s="208"/>
      <c r="AG43" s="208" t="s">
        <v>170</v>
      </c>
      <c r="AH43" s="208">
        <v>0</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42" t="s">
        <v>239</v>
      </c>
      <c r="D44" s="218"/>
      <c r="E44" s="219">
        <v>12</v>
      </c>
      <c r="F44" s="217"/>
      <c r="G44" s="217"/>
      <c r="H44" s="217"/>
      <c r="I44" s="217"/>
      <c r="J44" s="217"/>
      <c r="K44" s="217"/>
      <c r="L44" s="217"/>
      <c r="M44" s="217"/>
      <c r="N44" s="217"/>
      <c r="O44" s="217"/>
      <c r="P44" s="217"/>
      <c r="Q44" s="217"/>
      <c r="R44" s="217"/>
      <c r="S44" s="217"/>
      <c r="T44" s="217"/>
      <c r="U44" s="217"/>
      <c r="V44" s="217"/>
      <c r="W44" s="217"/>
      <c r="X44" s="208"/>
      <c r="Y44" s="208"/>
      <c r="Z44" s="208"/>
      <c r="AA44" s="208"/>
      <c r="AB44" s="208"/>
      <c r="AC44" s="208"/>
      <c r="AD44" s="208"/>
      <c r="AE44" s="208"/>
      <c r="AF44" s="208"/>
      <c r="AG44" s="208" t="s">
        <v>170</v>
      </c>
      <c r="AH44" s="208">
        <v>0</v>
      </c>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x14ac:dyDescent="0.2">
      <c r="A45" s="221" t="s">
        <v>153</v>
      </c>
      <c r="B45" s="222" t="s">
        <v>112</v>
      </c>
      <c r="C45" s="238" t="s">
        <v>113</v>
      </c>
      <c r="D45" s="223"/>
      <c r="E45" s="224"/>
      <c r="F45" s="225"/>
      <c r="G45" s="225">
        <f>SUMIF(AG46:AG60,"&lt;&gt;NOR",G46:G60)</f>
        <v>0</v>
      </c>
      <c r="H45" s="225"/>
      <c r="I45" s="225">
        <f>SUM(I46:I60)</f>
        <v>0</v>
      </c>
      <c r="J45" s="225"/>
      <c r="K45" s="225">
        <f>SUM(K46:K60)</f>
        <v>0</v>
      </c>
      <c r="L45" s="225"/>
      <c r="M45" s="225">
        <f>SUM(M46:M60)</f>
        <v>0</v>
      </c>
      <c r="N45" s="225"/>
      <c r="O45" s="225">
        <f>SUM(O46:O60)</f>
        <v>121.26999999999998</v>
      </c>
      <c r="P45" s="225"/>
      <c r="Q45" s="225">
        <f>SUM(Q46:Q60)</f>
        <v>0</v>
      </c>
      <c r="R45" s="225"/>
      <c r="S45" s="225"/>
      <c r="T45" s="226"/>
      <c r="U45" s="220"/>
      <c r="V45" s="220">
        <f>SUM(V46:V60)</f>
        <v>81.67</v>
      </c>
      <c r="W45" s="220"/>
      <c r="AG45" t="s">
        <v>154</v>
      </c>
    </row>
    <row r="46" spans="1:60" ht="22.5" outlineLevel="1" x14ac:dyDescent="0.2">
      <c r="A46" s="227">
        <v>13</v>
      </c>
      <c r="B46" s="228" t="s">
        <v>240</v>
      </c>
      <c r="C46" s="239" t="s">
        <v>241</v>
      </c>
      <c r="D46" s="229" t="s">
        <v>197</v>
      </c>
      <c r="E46" s="230">
        <v>183</v>
      </c>
      <c r="F46" s="231"/>
      <c r="G46" s="232">
        <f>ROUND(E46*F46,2)</f>
        <v>0</v>
      </c>
      <c r="H46" s="231"/>
      <c r="I46" s="232">
        <f>ROUND(E46*H46,2)</f>
        <v>0</v>
      </c>
      <c r="J46" s="231"/>
      <c r="K46" s="232">
        <f>ROUND(E46*J46,2)</f>
        <v>0</v>
      </c>
      <c r="L46" s="232">
        <v>21</v>
      </c>
      <c r="M46" s="232">
        <f>G46*(1+L46/100)</f>
        <v>0</v>
      </c>
      <c r="N46" s="232">
        <v>0.504</v>
      </c>
      <c r="O46" s="232">
        <f>ROUND(E46*N46,2)</f>
        <v>92.23</v>
      </c>
      <c r="P46" s="232">
        <v>0</v>
      </c>
      <c r="Q46" s="232">
        <f>ROUND(E46*P46,2)</f>
        <v>0</v>
      </c>
      <c r="R46" s="232" t="s">
        <v>198</v>
      </c>
      <c r="S46" s="232" t="s">
        <v>158</v>
      </c>
      <c r="T46" s="233" t="s">
        <v>158</v>
      </c>
      <c r="U46" s="217">
        <v>0.02</v>
      </c>
      <c r="V46" s="217">
        <f>ROUND(E46*U46,2)</f>
        <v>3.66</v>
      </c>
      <c r="W46" s="217"/>
      <c r="X46" s="208"/>
      <c r="Y46" s="208"/>
      <c r="Z46" s="208"/>
      <c r="AA46" s="208"/>
      <c r="AB46" s="208"/>
      <c r="AC46" s="208"/>
      <c r="AD46" s="208"/>
      <c r="AE46" s="208"/>
      <c r="AF46" s="208"/>
      <c r="AG46" s="208" t="s">
        <v>191</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5"/>
      <c r="B47" s="216"/>
      <c r="C47" s="255" t="s">
        <v>242</v>
      </c>
      <c r="D47" s="247"/>
      <c r="E47" s="247"/>
      <c r="F47" s="247"/>
      <c r="G47" s="247"/>
      <c r="H47" s="217"/>
      <c r="I47" s="217"/>
      <c r="J47" s="217"/>
      <c r="K47" s="217"/>
      <c r="L47" s="217"/>
      <c r="M47" s="217"/>
      <c r="N47" s="217"/>
      <c r="O47" s="217"/>
      <c r="P47" s="217"/>
      <c r="Q47" s="217"/>
      <c r="R47" s="217"/>
      <c r="S47" s="217"/>
      <c r="T47" s="217"/>
      <c r="U47" s="217"/>
      <c r="V47" s="217"/>
      <c r="W47" s="217"/>
      <c r="X47" s="208"/>
      <c r="Y47" s="208"/>
      <c r="Z47" s="208"/>
      <c r="AA47" s="208"/>
      <c r="AB47" s="208"/>
      <c r="AC47" s="208"/>
      <c r="AD47" s="208"/>
      <c r="AE47" s="208"/>
      <c r="AF47" s="208"/>
      <c r="AG47" s="208" t="s">
        <v>193</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2" t="s">
        <v>243</v>
      </c>
      <c r="D48" s="218"/>
      <c r="E48" s="219">
        <v>183</v>
      </c>
      <c r="F48" s="217"/>
      <c r="G48" s="217"/>
      <c r="H48" s="217"/>
      <c r="I48" s="217"/>
      <c r="J48" s="217"/>
      <c r="K48" s="217"/>
      <c r="L48" s="217"/>
      <c r="M48" s="217"/>
      <c r="N48" s="217"/>
      <c r="O48" s="217"/>
      <c r="P48" s="217"/>
      <c r="Q48" s="217"/>
      <c r="R48" s="217"/>
      <c r="S48" s="217"/>
      <c r="T48" s="217"/>
      <c r="U48" s="217"/>
      <c r="V48" s="217"/>
      <c r="W48" s="217"/>
      <c r="X48" s="208"/>
      <c r="Y48" s="208"/>
      <c r="Z48" s="208"/>
      <c r="AA48" s="208"/>
      <c r="AB48" s="208"/>
      <c r="AC48" s="208"/>
      <c r="AD48" s="208"/>
      <c r="AE48" s="208"/>
      <c r="AF48" s="208"/>
      <c r="AG48" s="208" t="s">
        <v>170</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27">
        <v>14</v>
      </c>
      <c r="B49" s="228" t="s">
        <v>244</v>
      </c>
      <c r="C49" s="239" t="s">
        <v>245</v>
      </c>
      <c r="D49" s="229" t="s">
        <v>211</v>
      </c>
      <c r="E49" s="230">
        <v>14.6</v>
      </c>
      <c r="F49" s="231"/>
      <c r="G49" s="232">
        <f>ROUND(E49*F49,2)</f>
        <v>0</v>
      </c>
      <c r="H49" s="231"/>
      <c r="I49" s="232">
        <f>ROUND(E49*H49,2)</f>
        <v>0</v>
      </c>
      <c r="J49" s="231"/>
      <c r="K49" s="232">
        <f>ROUND(E49*J49,2)</f>
        <v>0</v>
      </c>
      <c r="L49" s="232">
        <v>21</v>
      </c>
      <c r="M49" s="232">
        <f>G49*(1+L49/100)</f>
        <v>0</v>
      </c>
      <c r="N49" s="232">
        <v>0</v>
      </c>
      <c r="O49" s="232">
        <f>ROUND(E49*N49,2)</f>
        <v>0</v>
      </c>
      <c r="P49" s="232">
        <v>0</v>
      </c>
      <c r="Q49" s="232">
        <f>ROUND(E49*P49,2)</f>
        <v>0</v>
      </c>
      <c r="R49" s="232" t="s">
        <v>198</v>
      </c>
      <c r="S49" s="232" t="s">
        <v>158</v>
      </c>
      <c r="T49" s="233" t="s">
        <v>158</v>
      </c>
      <c r="U49" s="217">
        <v>0.96</v>
      </c>
      <c r="V49" s="217">
        <f>ROUND(E49*U49,2)</f>
        <v>14.02</v>
      </c>
      <c r="W49" s="217"/>
      <c r="X49" s="208"/>
      <c r="Y49" s="208"/>
      <c r="Z49" s="208"/>
      <c r="AA49" s="208"/>
      <c r="AB49" s="208"/>
      <c r="AC49" s="208"/>
      <c r="AD49" s="208"/>
      <c r="AE49" s="208"/>
      <c r="AF49" s="208"/>
      <c r="AG49" s="208" t="s">
        <v>191</v>
      </c>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15"/>
      <c r="B50" s="216"/>
      <c r="C50" s="242" t="s">
        <v>246</v>
      </c>
      <c r="D50" s="218"/>
      <c r="E50" s="219">
        <v>14.6</v>
      </c>
      <c r="F50" s="217"/>
      <c r="G50" s="217"/>
      <c r="H50" s="217"/>
      <c r="I50" s="217"/>
      <c r="J50" s="217"/>
      <c r="K50" s="217"/>
      <c r="L50" s="217"/>
      <c r="M50" s="217"/>
      <c r="N50" s="217"/>
      <c r="O50" s="217"/>
      <c r="P50" s="217"/>
      <c r="Q50" s="217"/>
      <c r="R50" s="217"/>
      <c r="S50" s="217"/>
      <c r="T50" s="217"/>
      <c r="U50" s="217"/>
      <c r="V50" s="217"/>
      <c r="W50" s="217"/>
      <c r="X50" s="208"/>
      <c r="Y50" s="208"/>
      <c r="Z50" s="208"/>
      <c r="AA50" s="208"/>
      <c r="AB50" s="208"/>
      <c r="AC50" s="208"/>
      <c r="AD50" s="208"/>
      <c r="AE50" s="208"/>
      <c r="AF50" s="208"/>
      <c r="AG50" s="208" t="s">
        <v>170</v>
      </c>
      <c r="AH50" s="208">
        <v>0</v>
      </c>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27">
        <v>15</v>
      </c>
      <c r="B51" s="228" t="s">
        <v>247</v>
      </c>
      <c r="C51" s="239" t="s">
        <v>248</v>
      </c>
      <c r="D51" s="229" t="s">
        <v>197</v>
      </c>
      <c r="E51" s="230">
        <v>131</v>
      </c>
      <c r="F51" s="231"/>
      <c r="G51" s="232">
        <f>ROUND(E51*F51,2)</f>
        <v>0</v>
      </c>
      <c r="H51" s="231"/>
      <c r="I51" s="232">
        <f>ROUND(E51*H51,2)</f>
        <v>0</v>
      </c>
      <c r="J51" s="231"/>
      <c r="K51" s="232">
        <f>ROUND(E51*J51,2)</f>
        <v>0</v>
      </c>
      <c r="L51" s="232">
        <v>21</v>
      </c>
      <c r="M51" s="232">
        <f>G51*(1+L51/100)</f>
        <v>0</v>
      </c>
      <c r="N51" s="232">
        <v>7.3899999999999993E-2</v>
      </c>
      <c r="O51" s="232">
        <f>ROUND(E51*N51,2)</f>
        <v>9.68</v>
      </c>
      <c r="P51" s="232">
        <v>0</v>
      </c>
      <c r="Q51" s="232">
        <f>ROUND(E51*P51,2)</f>
        <v>0</v>
      </c>
      <c r="R51" s="232" t="s">
        <v>198</v>
      </c>
      <c r="S51" s="232" t="s">
        <v>158</v>
      </c>
      <c r="T51" s="233" t="s">
        <v>158</v>
      </c>
      <c r="U51" s="217">
        <v>0.45200000000000001</v>
      </c>
      <c r="V51" s="217">
        <f>ROUND(E51*U51,2)</f>
        <v>59.21</v>
      </c>
      <c r="W51" s="217"/>
      <c r="X51" s="208"/>
      <c r="Y51" s="208"/>
      <c r="Z51" s="208"/>
      <c r="AA51" s="208"/>
      <c r="AB51" s="208"/>
      <c r="AC51" s="208"/>
      <c r="AD51" s="208"/>
      <c r="AE51" s="208"/>
      <c r="AF51" s="208"/>
      <c r="AG51" s="208" t="s">
        <v>191</v>
      </c>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ht="22.5" outlineLevel="1" x14ac:dyDescent="0.2">
      <c r="A52" s="215"/>
      <c r="B52" s="216"/>
      <c r="C52" s="255" t="s">
        <v>249</v>
      </c>
      <c r="D52" s="247"/>
      <c r="E52" s="247"/>
      <c r="F52" s="247"/>
      <c r="G52" s="247"/>
      <c r="H52" s="217"/>
      <c r="I52" s="217"/>
      <c r="J52" s="217"/>
      <c r="K52" s="217"/>
      <c r="L52" s="217"/>
      <c r="M52" s="217"/>
      <c r="N52" s="217"/>
      <c r="O52" s="217"/>
      <c r="P52" s="217"/>
      <c r="Q52" s="217"/>
      <c r="R52" s="217"/>
      <c r="S52" s="217"/>
      <c r="T52" s="217"/>
      <c r="U52" s="217"/>
      <c r="V52" s="217"/>
      <c r="W52" s="217"/>
      <c r="X52" s="208"/>
      <c r="Y52" s="208"/>
      <c r="Z52" s="208"/>
      <c r="AA52" s="208"/>
      <c r="AB52" s="208"/>
      <c r="AC52" s="208"/>
      <c r="AD52" s="208"/>
      <c r="AE52" s="208"/>
      <c r="AF52" s="208"/>
      <c r="AG52" s="208" t="s">
        <v>193</v>
      </c>
      <c r="AH52" s="208"/>
      <c r="AI52" s="208"/>
      <c r="AJ52" s="208"/>
      <c r="AK52" s="208"/>
      <c r="AL52" s="208"/>
      <c r="AM52" s="208"/>
      <c r="AN52" s="208"/>
      <c r="AO52" s="208"/>
      <c r="AP52" s="208"/>
      <c r="AQ52" s="208"/>
      <c r="AR52" s="208"/>
      <c r="AS52" s="208"/>
      <c r="AT52" s="208"/>
      <c r="AU52" s="208"/>
      <c r="AV52" s="208"/>
      <c r="AW52" s="208"/>
      <c r="AX52" s="208"/>
      <c r="AY52" s="208"/>
      <c r="AZ52" s="208"/>
      <c r="BA52" s="236" t="str">
        <f>C52</f>
        <v>s provedením lože z kameniva drceného, s vyplněním spár, s dvojitým hutněním a se smetením přebytečného materiálu na krajnici. S dodáním hmot pro lože a výplň spár.</v>
      </c>
      <c r="BB52" s="208"/>
      <c r="BC52" s="208"/>
      <c r="BD52" s="208"/>
      <c r="BE52" s="208"/>
      <c r="BF52" s="208"/>
      <c r="BG52" s="208"/>
      <c r="BH52" s="208"/>
    </row>
    <row r="53" spans="1:60" outlineLevel="1" x14ac:dyDescent="0.2">
      <c r="A53" s="215"/>
      <c r="B53" s="216"/>
      <c r="C53" s="242" t="s">
        <v>250</v>
      </c>
      <c r="D53" s="218"/>
      <c r="E53" s="219">
        <v>131</v>
      </c>
      <c r="F53" s="217"/>
      <c r="G53" s="217"/>
      <c r="H53" s="217"/>
      <c r="I53" s="217"/>
      <c r="J53" s="217"/>
      <c r="K53" s="217"/>
      <c r="L53" s="217"/>
      <c r="M53" s="217"/>
      <c r="N53" s="217"/>
      <c r="O53" s="217"/>
      <c r="P53" s="217"/>
      <c r="Q53" s="217"/>
      <c r="R53" s="217"/>
      <c r="S53" s="217"/>
      <c r="T53" s="217"/>
      <c r="U53" s="217"/>
      <c r="V53" s="217"/>
      <c r="W53" s="217"/>
      <c r="X53" s="208"/>
      <c r="Y53" s="208"/>
      <c r="Z53" s="208"/>
      <c r="AA53" s="208"/>
      <c r="AB53" s="208"/>
      <c r="AC53" s="208"/>
      <c r="AD53" s="208"/>
      <c r="AE53" s="208"/>
      <c r="AF53" s="208"/>
      <c r="AG53" s="208" t="s">
        <v>170</v>
      </c>
      <c r="AH53" s="208">
        <v>0</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27">
        <v>16</v>
      </c>
      <c r="B54" s="228" t="s">
        <v>251</v>
      </c>
      <c r="C54" s="239" t="s">
        <v>252</v>
      </c>
      <c r="D54" s="229" t="s">
        <v>197</v>
      </c>
      <c r="E54" s="230">
        <v>10</v>
      </c>
      <c r="F54" s="231"/>
      <c r="G54" s="232">
        <f>ROUND(E54*F54,2)</f>
        <v>0</v>
      </c>
      <c r="H54" s="231"/>
      <c r="I54" s="232">
        <f>ROUND(E54*H54,2)</f>
        <v>0</v>
      </c>
      <c r="J54" s="231"/>
      <c r="K54" s="232">
        <f>ROUND(E54*J54,2)</f>
        <v>0</v>
      </c>
      <c r="L54" s="232">
        <v>21</v>
      </c>
      <c r="M54" s="232">
        <f>G54*(1+L54/100)</f>
        <v>0</v>
      </c>
      <c r="N54" s="232">
        <v>7.3899999999999993E-2</v>
      </c>
      <c r="O54" s="232">
        <f>ROUND(E54*N54,2)</f>
        <v>0.74</v>
      </c>
      <c r="P54" s="232">
        <v>0</v>
      </c>
      <c r="Q54" s="232">
        <f>ROUND(E54*P54,2)</f>
        <v>0</v>
      </c>
      <c r="R54" s="232" t="s">
        <v>198</v>
      </c>
      <c r="S54" s="232" t="s">
        <v>158</v>
      </c>
      <c r="T54" s="233" t="s">
        <v>158</v>
      </c>
      <c r="U54" s="217">
        <v>0.47799999999999998</v>
      </c>
      <c r="V54" s="217">
        <f>ROUND(E54*U54,2)</f>
        <v>4.78</v>
      </c>
      <c r="W54" s="217"/>
      <c r="X54" s="208"/>
      <c r="Y54" s="208"/>
      <c r="Z54" s="208"/>
      <c r="AA54" s="208"/>
      <c r="AB54" s="208"/>
      <c r="AC54" s="208"/>
      <c r="AD54" s="208"/>
      <c r="AE54" s="208"/>
      <c r="AF54" s="208"/>
      <c r="AG54" s="208" t="s">
        <v>191</v>
      </c>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ht="22.5" outlineLevel="1" x14ac:dyDescent="0.2">
      <c r="A55" s="215"/>
      <c r="B55" s="216"/>
      <c r="C55" s="255" t="s">
        <v>249</v>
      </c>
      <c r="D55" s="247"/>
      <c r="E55" s="247"/>
      <c r="F55" s="247"/>
      <c r="G55" s="247"/>
      <c r="H55" s="217"/>
      <c r="I55" s="217"/>
      <c r="J55" s="217"/>
      <c r="K55" s="217"/>
      <c r="L55" s="217"/>
      <c r="M55" s="217"/>
      <c r="N55" s="217"/>
      <c r="O55" s="217"/>
      <c r="P55" s="217"/>
      <c r="Q55" s="217"/>
      <c r="R55" s="217"/>
      <c r="S55" s="217"/>
      <c r="T55" s="217"/>
      <c r="U55" s="217"/>
      <c r="V55" s="217"/>
      <c r="W55" s="217"/>
      <c r="X55" s="208"/>
      <c r="Y55" s="208"/>
      <c r="Z55" s="208"/>
      <c r="AA55" s="208"/>
      <c r="AB55" s="208"/>
      <c r="AC55" s="208"/>
      <c r="AD55" s="208"/>
      <c r="AE55" s="208"/>
      <c r="AF55" s="208"/>
      <c r="AG55" s="208" t="s">
        <v>193</v>
      </c>
      <c r="AH55" s="208"/>
      <c r="AI55" s="208"/>
      <c r="AJ55" s="208"/>
      <c r="AK55" s="208"/>
      <c r="AL55" s="208"/>
      <c r="AM55" s="208"/>
      <c r="AN55" s="208"/>
      <c r="AO55" s="208"/>
      <c r="AP55" s="208"/>
      <c r="AQ55" s="208"/>
      <c r="AR55" s="208"/>
      <c r="AS55" s="208"/>
      <c r="AT55" s="208"/>
      <c r="AU55" s="208"/>
      <c r="AV55" s="208"/>
      <c r="AW55" s="208"/>
      <c r="AX55" s="208"/>
      <c r="AY55" s="208"/>
      <c r="AZ55" s="208"/>
      <c r="BA55" s="236" t="str">
        <f>C55</f>
        <v>s provedením lože z kameniva drceného, s vyplněním spár, s dvojitým hutněním a se smetením přebytečného materiálu na krajnici. S dodáním hmot pro lože a výplň spár.</v>
      </c>
      <c r="BB55" s="208"/>
      <c r="BC55" s="208"/>
      <c r="BD55" s="208"/>
      <c r="BE55" s="208"/>
      <c r="BF55" s="208"/>
      <c r="BG55" s="208"/>
      <c r="BH55" s="208"/>
    </row>
    <row r="56" spans="1:60" ht="22.5" outlineLevel="1" x14ac:dyDescent="0.2">
      <c r="A56" s="215"/>
      <c r="B56" s="216"/>
      <c r="C56" s="242" t="s">
        <v>253</v>
      </c>
      <c r="D56" s="218"/>
      <c r="E56" s="219">
        <v>10</v>
      </c>
      <c r="F56" s="217"/>
      <c r="G56" s="217"/>
      <c r="H56" s="217"/>
      <c r="I56" s="217"/>
      <c r="J56" s="217"/>
      <c r="K56" s="217"/>
      <c r="L56" s="217"/>
      <c r="M56" s="217"/>
      <c r="N56" s="217"/>
      <c r="O56" s="217"/>
      <c r="P56" s="217"/>
      <c r="Q56" s="217"/>
      <c r="R56" s="217"/>
      <c r="S56" s="217"/>
      <c r="T56" s="217"/>
      <c r="U56" s="217"/>
      <c r="V56" s="217"/>
      <c r="W56" s="217"/>
      <c r="X56" s="208"/>
      <c r="Y56" s="208"/>
      <c r="Z56" s="208"/>
      <c r="AA56" s="208"/>
      <c r="AB56" s="208"/>
      <c r="AC56" s="208"/>
      <c r="AD56" s="208"/>
      <c r="AE56" s="208"/>
      <c r="AF56" s="208"/>
      <c r="AG56" s="208" t="s">
        <v>170</v>
      </c>
      <c r="AH56" s="208">
        <v>0</v>
      </c>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ht="22.5" outlineLevel="1" x14ac:dyDescent="0.2">
      <c r="A57" s="227">
        <v>17</v>
      </c>
      <c r="B57" s="228" t="s">
        <v>254</v>
      </c>
      <c r="C57" s="239" t="s">
        <v>255</v>
      </c>
      <c r="D57" s="229" t="s">
        <v>197</v>
      </c>
      <c r="E57" s="230">
        <v>131</v>
      </c>
      <c r="F57" s="231"/>
      <c r="G57" s="232">
        <f>ROUND(E57*F57,2)</f>
        <v>0</v>
      </c>
      <c r="H57" s="231"/>
      <c r="I57" s="232">
        <f>ROUND(E57*H57,2)</f>
        <v>0</v>
      </c>
      <c r="J57" s="231"/>
      <c r="K57" s="232">
        <f>ROUND(E57*J57,2)</f>
        <v>0</v>
      </c>
      <c r="L57" s="232">
        <v>21</v>
      </c>
      <c r="M57" s="232">
        <f>G57*(1+L57/100)</f>
        <v>0</v>
      </c>
      <c r="N57" s="232">
        <v>0.129</v>
      </c>
      <c r="O57" s="232">
        <f>ROUND(E57*N57,2)</f>
        <v>16.899999999999999</v>
      </c>
      <c r="P57" s="232">
        <v>0</v>
      </c>
      <c r="Q57" s="232">
        <f>ROUND(E57*P57,2)</f>
        <v>0</v>
      </c>
      <c r="R57" s="232" t="s">
        <v>256</v>
      </c>
      <c r="S57" s="232" t="s">
        <v>158</v>
      </c>
      <c r="T57" s="233" t="s">
        <v>158</v>
      </c>
      <c r="U57" s="217">
        <v>0</v>
      </c>
      <c r="V57" s="217">
        <f>ROUND(E57*U57,2)</f>
        <v>0</v>
      </c>
      <c r="W57" s="217"/>
      <c r="X57" s="208"/>
      <c r="Y57" s="208"/>
      <c r="Z57" s="208"/>
      <c r="AA57" s="208"/>
      <c r="AB57" s="208"/>
      <c r="AC57" s="208"/>
      <c r="AD57" s="208"/>
      <c r="AE57" s="208"/>
      <c r="AF57" s="208"/>
      <c r="AG57" s="208" t="s">
        <v>257</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2" t="s">
        <v>258</v>
      </c>
      <c r="D58" s="218"/>
      <c r="E58" s="219">
        <v>131</v>
      </c>
      <c r="F58" s="217"/>
      <c r="G58" s="217"/>
      <c r="H58" s="217"/>
      <c r="I58" s="217"/>
      <c r="J58" s="217"/>
      <c r="K58" s="217"/>
      <c r="L58" s="217"/>
      <c r="M58" s="217"/>
      <c r="N58" s="217"/>
      <c r="O58" s="217"/>
      <c r="P58" s="217"/>
      <c r="Q58" s="217"/>
      <c r="R58" s="217"/>
      <c r="S58" s="217"/>
      <c r="T58" s="217"/>
      <c r="U58" s="217"/>
      <c r="V58" s="217"/>
      <c r="W58" s="217"/>
      <c r="X58" s="208"/>
      <c r="Y58" s="208"/>
      <c r="Z58" s="208"/>
      <c r="AA58" s="208"/>
      <c r="AB58" s="208"/>
      <c r="AC58" s="208"/>
      <c r="AD58" s="208"/>
      <c r="AE58" s="208"/>
      <c r="AF58" s="208"/>
      <c r="AG58" s="208" t="s">
        <v>170</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27">
        <v>18</v>
      </c>
      <c r="B59" s="228" t="s">
        <v>259</v>
      </c>
      <c r="C59" s="239" t="s">
        <v>260</v>
      </c>
      <c r="D59" s="229" t="s">
        <v>197</v>
      </c>
      <c r="E59" s="230">
        <v>10</v>
      </c>
      <c r="F59" s="231"/>
      <c r="G59" s="232">
        <f>ROUND(E59*F59,2)</f>
        <v>0</v>
      </c>
      <c r="H59" s="231"/>
      <c r="I59" s="232">
        <f>ROUND(E59*H59,2)</f>
        <v>0</v>
      </c>
      <c r="J59" s="231"/>
      <c r="K59" s="232">
        <f>ROUND(E59*J59,2)</f>
        <v>0</v>
      </c>
      <c r="L59" s="232">
        <v>21</v>
      </c>
      <c r="M59" s="232">
        <f>G59*(1+L59/100)</f>
        <v>0</v>
      </c>
      <c r="N59" s="232">
        <v>0.17244999999999999</v>
      </c>
      <c r="O59" s="232">
        <f>ROUND(E59*N59,2)</f>
        <v>1.72</v>
      </c>
      <c r="P59" s="232">
        <v>0</v>
      </c>
      <c r="Q59" s="232">
        <f>ROUND(E59*P59,2)</f>
        <v>0</v>
      </c>
      <c r="R59" s="232" t="s">
        <v>256</v>
      </c>
      <c r="S59" s="232" t="s">
        <v>158</v>
      </c>
      <c r="T59" s="233" t="s">
        <v>158</v>
      </c>
      <c r="U59" s="217">
        <v>0</v>
      </c>
      <c r="V59" s="217">
        <f>ROUND(E59*U59,2)</f>
        <v>0</v>
      </c>
      <c r="W59" s="217"/>
      <c r="X59" s="208"/>
      <c r="Y59" s="208"/>
      <c r="Z59" s="208"/>
      <c r="AA59" s="208"/>
      <c r="AB59" s="208"/>
      <c r="AC59" s="208"/>
      <c r="AD59" s="208"/>
      <c r="AE59" s="208"/>
      <c r="AF59" s="208"/>
      <c r="AG59" s="208" t="s">
        <v>257</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42" t="s">
        <v>261</v>
      </c>
      <c r="D60" s="218"/>
      <c r="E60" s="219">
        <v>10</v>
      </c>
      <c r="F60" s="217"/>
      <c r="G60" s="217"/>
      <c r="H60" s="217"/>
      <c r="I60" s="217"/>
      <c r="J60" s="217"/>
      <c r="K60" s="217"/>
      <c r="L60" s="217"/>
      <c r="M60" s="217"/>
      <c r="N60" s="217"/>
      <c r="O60" s="217"/>
      <c r="P60" s="217"/>
      <c r="Q60" s="217"/>
      <c r="R60" s="217"/>
      <c r="S60" s="217"/>
      <c r="T60" s="217"/>
      <c r="U60" s="217"/>
      <c r="V60" s="217"/>
      <c r="W60" s="217"/>
      <c r="X60" s="208"/>
      <c r="Y60" s="208"/>
      <c r="Z60" s="208"/>
      <c r="AA60" s="208"/>
      <c r="AB60" s="208"/>
      <c r="AC60" s="208"/>
      <c r="AD60" s="208"/>
      <c r="AE60" s="208"/>
      <c r="AF60" s="208"/>
      <c r="AG60" s="208" t="s">
        <v>170</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x14ac:dyDescent="0.2">
      <c r="A61" s="221" t="s">
        <v>153</v>
      </c>
      <c r="B61" s="222" t="s">
        <v>114</v>
      </c>
      <c r="C61" s="238" t="s">
        <v>115</v>
      </c>
      <c r="D61" s="223"/>
      <c r="E61" s="224"/>
      <c r="F61" s="225"/>
      <c r="G61" s="225">
        <f>SUMIF(AG62:AG83,"&lt;&gt;NOR",G62:G83)</f>
        <v>0</v>
      </c>
      <c r="H61" s="225"/>
      <c r="I61" s="225">
        <f>SUM(I62:I83)</f>
        <v>0</v>
      </c>
      <c r="J61" s="225"/>
      <c r="K61" s="225">
        <f>SUM(K62:K83)</f>
        <v>0</v>
      </c>
      <c r="L61" s="225"/>
      <c r="M61" s="225">
        <f>SUM(M62:M83)</f>
        <v>0</v>
      </c>
      <c r="N61" s="225"/>
      <c r="O61" s="225">
        <f>SUM(O62:O83)</f>
        <v>41.14</v>
      </c>
      <c r="P61" s="225"/>
      <c r="Q61" s="225">
        <f>SUM(Q62:Q83)</f>
        <v>0</v>
      </c>
      <c r="R61" s="225"/>
      <c r="S61" s="225"/>
      <c r="T61" s="226"/>
      <c r="U61" s="220"/>
      <c r="V61" s="220">
        <f>SUM(V62:V83)</f>
        <v>48.589999999999996</v>
      </c>
      <c r="W61" s="220"/>
      <c r="AG61" t="s">
        <v>154</v>
      </c>
    </row>
    <row r="62" spans="1:60" ht="22.5" outlineLevel="1" x14ac:dyDescent="0.2">
      <c r="A62" s="227">
        <v>19</v>
      </c>
      <c r="B62" s="228" t="s">
        <v>262</v>
      </c>
      <c r="C62" s="239" t="s">
        <v>263</v>
      </c>
      <c r="D62" s="229" t="s">
        <v>189</v>
      </c>
      <c r="E62" s="230">
        <v>4</v>
      </c>
      <c r="F62" s="231"/>
      <c r="G62" s="232">
        <f>ROUND(E62*F62,2)</f>
        <v>0</v>
      </c>
      <c r="H62" s="231"/>
      <c r="I62" s="232">
        <f>ROUND(E62*H62,2)</f>
        <v>0</v>
      </c>
      <c r="J62" s="231"/>
      <c r="K62" s="232">
        <f>ROUND(E62*J62,2)</f>
        <v>0</v>
      </c>
      <c r="L62" s="232">
        <v>21</v>
      </c>
      <c r="M62" s="232">
        <f>G62*(1+L62/100)</f>
        <v>0</v>
      </c>
      <c r="N62" s="232">
        <v>0.1125</v>
      </c>
      <c r="O62" s="232">
        <f>ROUND(E62*N62,2)</f>
        <v>0.45</v>
      </c>
      <c r="P62" s="232">
        <v>0</v>
      </c>
      <c r="Q62" s="232">
        <f>ROUND(E62*P62,2)</f>
        <v>0</v>
      </c>
      <c r="R62" s="232" t="s">
        <v>198</v>
      </c>
      <c r="S62" s="232" t="s">
        <v>158</v>
      </c>
      <c r="T62" s="233" t="s">
        <v>158</v>
      </c>
      <c r="U62" s="217">
        <v>0.91800000000000004</v>
      </c>
      <c r="V62" s="217">
        <f>ROUND(E62*U62,2)</f>
        <v>3.67</v>
      </c>
      <c r="W62" s="217"/>
      <c r="X62" s="208"/>
      <c r="Y62" s="208"/>
      <c r="Z62" s="208"/>
      <c r="AA62" s="208"/>
      <c r="AB62" s="208"/>
      <c r="AC62" s="208"/>
      <c r="AD62" s="208"/>
      <c r="AE62" s="208"/>
      <c r="AF62" s="208"/>
      <c r="AG62" s="208" t="s">
        <v>191</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5"/>
      <c r="B63" s="216"/>
      <c r="C63" s="242" t="s">
        <v>264</v>
      </c>
      <c r="D63" s="218"/>
      <c r="E63" s="219">
        <v>4</v>
      </c>
      <c r="F63" s="217"/>
      <c r="G63" s="217"/>
      <c r="H63" s="217"/>
      <c r="I63" s="217"/>
      <c r="J63" s="217"/>
      <c r="K63" s="217"/>
      <c r="L63" s="217"/>
      <c r="M63" s="217"/>
      <c r="N63" s="217"/>
      <c r="O63" s="217"/>
      <c r="P63" s="217"/>
      <c r="Q63" s="217"/>
      <c r="R63" s="217"/>
      <c r="S63" s="217"/>
      <c r="T63" s="217"/>
      <c r="U63" s="217"/>
      <c r="V63" s="217"/>
      <c r="W63" s="217"/>
      <c r="X63" s="208"/>
      <c r="Y63" s="208"/>
      <c r="Z63" s="208"/>
      <c r="AA63" s="208"/>
      <c r="AB63" s="208"/>
      <c r="AC63" s="208"/>
      <c r="AD63" s="208"/>
      <c r="AE63" s="208"/>
      <c r="AF63" s="208"/>
      <c r="AG63" s="208" t="s">
        <v>170</v>
      </c>
      <c r="AH63" s="208">
        <v>0</v>
      </c>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ht="22.5" outlineLevel="1" x14ac:dyDescent="0.2">
      <c r="A64" s="227">
        <v>20</v>
      </c>
      <c r="B64" s="228" t="s">
        <v>265</v>
      </c>
      <c r="C64" s="239" t="s">
        <v>266</v>
      </c>
      <c r="D64" s="229" t="s">
        <v>197</v>
      </c>
      <c r="E64" s="230">
        <v>1</v>
      </c>
      <c r="F64" s="231"/>
      <c r="G64" s="232">
        <f>ROUND(E64*F64,2)</f>
        <v>0</v>
      </c>
      <c r="H64" s="231"/>
      <c r="I64" s="232">
        <f>ROUND(E64*H64,2)</f>
        <v>0</v>
      </c>
      <c r="J64" s="231"/>
      <c r="K64" s="232">
        <f>ROUND(E64*J64,2)</f>
        <v>0</v>
      </c>
      <c r="L64" s="232">
        <v>21</v>
      </c>
      <c r="M64" s="232">
        <f>G64*(1+L64/100)</f>
        <v>0</v>
      </c>
      <c r="N64" s="232">
        <v>7.6000000000000004E-4</v>
      </c>
      <c r="O64" s="232">
        <f>ROUND(E64*N64,2)</f>
        <v>0</v>
      </c>
      <c r="P64" s="232">
        <v>0</v>
      </c>
      <c r="Q64" s="232">
        <f>ROUND(E64*P64,2)</f>
        <v>0</v>
      </c>
      <c r="R64" s="232" t="s">
        <v>198</v>
      </c>
      <c r="S64" s="232" t="s">
        <v>158</v>
      </c>
      <c r="T64" s="233" t="s">
        <v>158</v>
      </c>
      <c r="U64" s="217">
        <v>0.311</v>
      </c>
      <c r="V64" s="217">
        <f>ROUND(E64*U64,2)</f>
        <v>0.31</v>
      </c>
      <c r="W64" s="217"/>
      <c r="X64" s="208"/>
      <c r="Y64" s="208"/>
      <c r="Z64" s="208"/>
      <c r="AA64" s="208"/>
      <c r="AB64" s="208"/>
      <c r="AC64" s="208"/>
      <c r="AD64" s="208"/>
      <c r="AE64" s="208"/>
      <c r="AF64" s="208"/>
      <c r="AG64" s="208" t="s">
        <v>191</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42" t="s">
        <v>267</v>
      </c>
      <c r="D65" s="218"/>
      <c r="E65" s="219">
        <v>1</v>
      </c>
      <c r="F65" s="217"/>
      <c r="G65" s="217"/>
      <c r="H65" s="217"/>
      <c r="I65" s="217"/>
      <c r="J65" s="217"/>
      <c r="K65" s="217"/>
      <c r="L65" s="217"/>
      <c r="M65" s="217"/>
      <c r="N65" s="217"/>
      <c r="O65" s="217"/>
      <c r="P65" s="217"/>
      <c r="Q65" s="217"/>
      <c r="R65" s="217"/>
      <c r="S65" s="217"/>
      <c r="T65" s="217"/>
      <c r="U65" s="217"/>
      <c r="V65" s="217"/>
      <c r="W65" s="217"/>
      <c r="X65" s="208"/>
      <c r="Y65" s="208"/>
      <c r="Z65" s="208"/>
      <c r="AA65" s="208"/>
      <c r="AB65" s="208"/>
      <c r="AC65" s="208"/>
      <c r="AD65" s="208"/>
      <c r="AE65" s="208"/>
      <c r="AF65" s="208"/>
      <c r="AG65" s="208" t="s">
        <v>170</v>
      </c>
      <c r="AH65" s="208">
        <v>0</v>
      </c>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ht="22.5" outlineLevel="1" x14ac:dyDescent="0.2">
      <c r="A66" s="227">
        <v>21</v>
      </c>
      <c r="B66" s="228" t="s">
        <v>268</v>
      </c>
      <c r="C66" s="239" t="s">
        <v>269</v>
      </c>
      <c r="D66" s="229" t="s">
        <v>203</v>
      </c>
      <c r="E66" s="230">
        <v>164</v>
      </c>
      <c r="F66" s="231"/>
      <c r="G66" s="232">
        <f>ROUND(E66*F66,2)</f>
        <v>0</v>
      </c>
      <c r="H66" s="231"/>
      <c r="I66" s="232">
        <f>ROUND(E66*H66,2)</f>
        <v>0</v>
      </c>
      <c r="J66" s="231"/>
      <c r="K66" s="232">
        <f>ROUND(E66*J66,2)</f>
        <v>0</v>
      </c>
      <c r="L66" s="232">
        <v>21</v>
      </c>
      <c r="M66" s="232">
        <f>G66*(1+L66/100)</f>
        <v>0</v>
      </c>
      <c r="N66" s="232">
        <v>0.188</v>
      </c>
      <c r="O66" s="232">
        <f>ROUND(E66*N66,2)</f>
        <v>30.83</v>
      </c>
      <c r="P66" s="232">
        <v>0</v>
      </c>
      <c r="Q66" s="232">
        <f>ROUND(E66*P66,2)</f>
        <v>0</v>
      </c>
      <c r="R66" s="232" t="s">
        <v>198</v>
      </c>
      <c r="S66" s="232" t="s">
        <v>158</v>
      </c>
      <c r="T66" s="233" t="s">
        <v>158</v>
      </c>
      <c r="U66" s="217">
        <v>0.27200000000000002</v>
      </c>
      <c r="V66" s="217">
        <f>ROUND(E66*U66,2)</f>
        <v>44.61</v>
      </c>
      <c r="W66" s="217"/>
      <c r="X66" s="208"/>
      <c r="Y66" s="208"/>
      <c r="Z66" s="208"/>
      <c r="AA66" s="208"/>
      <c r="AB66" s="208"/>
      <c r="AC66" s="208"/>
      <c r="AD66" s="208"/>
      <c r="AE66" s="208"/>
      <c r="AF66" s="208"/>
      <c r="AG66" s="208" t="s">
        <v>191</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55" t="s">
        <v>270</v>
      </c>
      <c r="D67" s="247"/>
      <c r="E67" s="247"/>
      <c r="F67" s="247"/>
      <c r="G67" s="247"/>
      <c r="H67" s="217"/>
      <c r="I67" s="217"/>
      <c r="J67" s="217"/>
      <c r="K67" s="217"/>
      <c r="L67" s="217"/>
      <c r="M67" s="217"/>
      <c r="N67" s="217"/>
      <c r="O67" s="217"/>
      <c r="P67" s="217"/>
      <c r="Q67" s="217"/>
      <c r="R67" s="217"/>
      <c r="S67" s="217"/>
      <c r="T67" s="217"/>
      <c r="U67" s="217"/>
      <c r="V67" s="217"/>
      <c r="W67" s="217"/>
      <c r="X67" s="208"/>
      <c r="Y67" s="208"/>
      <c r="Z67" s="208"/>
      <c r="AA67" s="208"/>
      <c r="AB67" s="208"/>
      <c r="AC67" s="208"/>
      <c r="AD67" s="208"/>
      <c r="AE67" s="208"/>
      <c r="AF67" s="208"/>
      <c r="AG67" s="208" t="s">
        <v>193</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42" t="s">
        <v>271</v>
      </c>
      <c r="D68" s="218"/>
      <c r="E68" s="219">
        <v>6</v>
      </c>
      <c r="F68" s="217"/>
      <c r="G68" s="217"/>
      <c r="H68" s="217"/>
      <c r="I68" s="217"/>
      <c r="J68" s="217"/>
      <c r="K68" s="217"/>
      <c r="L68" s="217"/>
      <c r="M68" s="217"/>
      <c r="N68" s="217"/>
      <c r="O68" s="217"/>
      <c r="P68" s="217"/>
      <c r="Q68" s="217"/>
      <c r="R68" s="217"/>
      <c r="S68" s="217"/>
      <c r="T68" s="217"/>
      <c r="U68" s="217"/>
      <c r="V68" s="217"/>
      <c r="W68" s="217"/>
      <c r="X68" s="208"/>
      <c r="Y68" s="208"/>
      <c r="Z68" s="208"/>
      <c r="AA68" s="208"/>
      <c r="AB68" s="208"/>
      <c r="AC68" s="208"/>
      <c r="AD68" s="208"/>
      <c r="AE68" s="208"/>
      <c r="AF68" s="208"/>
      <c r="AG68" s="208" t="s">
        <v>170</v>
      </c>
      <c r="AH68" s="208">
        <v>0</v>
      </c>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2" t="s">
        <v>272</v>
      </c>
      <c r="D69" s="218"/>
      <c r="E69" s="219">
        <v>1</v>
      </c>
      <c r="F69" s="217"/>
      <c r="G69" s="217"/>
      <c r="H69" s="217"/>
      <c r="I69" s="217"/>
      <c r="J69" s="217"/>
      <c r="K69" s="217"/>
      <c r="L69" s="217"/>
      <c r="M69" s="217"/>
      <c r="N69" s="217"/>
      <c r="O69" s="217"/>
      <c r="P69" s="217"/>
      <c r="Q69" s="217"/>
      <c r="R69" s="217"/>
      <c r="S69" s="217"/>
      <c r="T69" s="217"/>
      <c r="U69" s="217"/>
      <c r="V69" s="217"/>
      <c r="W69" s="217"/>
      <c r="X69" s="208"/>
      <c r="Y69" s="208"/>
      <c r="Z69" s="208"/>
      <c r="AA69" s="208"/>
      <c r="AB69" s="208"/>
      <c r="AC69" s="208"/>
      <c r="AD69" s="208"/>
      <c r="AE69" s="208"/>
      <c r="AF69" s="208"/>
      <c r="AG69" s="208" t="s">
        <v>170</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2" t="s">
        <v>273</v>
      </c>
      <c r="D70" s="218"/>
      <c r="E70" s="219">
        <v>1</v>
      </c>
      <c r="F70" s="217"/>
      <c r="G70" s="217"/>
      <c r="H70" s="217"/>
      <c r="I70" s="217"/>
      <c r="J70" s="217"/>
      <c r="K70" s="217"/>
      <c r="L70" s="217"/>
      <c r="M70" s="217"/>
      <c r="N70" s="217"/>
      <c r="O70" s="217"/>
      <c r="P70" s="217"/>
      <c r="Q70" s="217"/>
      <c r="R70" s="217"/>
      <c r="S70" s="217"/>
      <c r="T70" s="217"/>
      <c r="U70" s="217"/>
      <c r="V70" s="217"/>
      <c r="W70" s="217"/>
      <c r="X70" s="208"/>
      <c r="Y70" s="208"/>
      <c r="Z70" s="208"/>
      <c r="AA70" s="208"/>
      <c r="AB70" s="208"/>
      <c r="AC70" s="208"/>
      <c r="AD70" s="208"/>
      <c r="AE70" s="208"/>
      <c r="AF70" s="208"/>
      <c r="AG70" s="208" t="s">
        <v>170</v>
      </c>
      <c r="AH70" s="208">
        <v>0</v>
      </c>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c r="B71" s="216"/>
      <c r="C71" s="242" t="s">
        <v>274</v>
      </c>
      <c r="D71" s="218"/>
      <c r="E71" s="219">
        <v>156</v>
      </c>
      <c r="F71" s="217"/>
      <c r="G71" s="217"/>
      <c r="H71" s="217"/>
      <c r="I71" s="217"/>
      <c r="J71" s="217"/>
      <c r="K71" s="217"/>
      <c r="L71" s="217"/>
      <c r="M71" s="217"/>
      <c r="N71" s="217"/>
      <c r="O71" s="217"/>
      <c r="P71" s="217"/>
      <c r="Q71" s="217"/>
      <c r="R71" s="217"/>
      <c r="S71" s="217"/>
      <c r="T71" s="217"/>
      <c r="U71" s="217"/>
      <c r="V71" s="217"/>
      <c r="W71" s="217"/>
      <c r="X71" s="208"/>
      <c r="Y71" s="208"/>
      <c r="Z71" s="208"/>
      <c r="AA71" s="208"/>
      <c r="AB71" s="208"/>
      <c r="AC71" s="208"/>
      <c r="AD71" s="208"/>
      <c r="AE71" s="208"/>
      <c r="AF71" s="208"/>
      <c r="AG71" s="208" t="s">
        <v>170</v>
      </c>
      <c r="AH71" s="208">
        <v>0</v>
      </c>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ht="22.5" outlineLevel="1" x14ac:dyDescent="0.2">
      <c r="A72" s="227">
        <v>22</v>
      </c>
      <c r="B72" s="228" t="s">
        <v>275</v>
      </c>
      <c r="C72" s="239" t="s">
        <v>276</v>
      </c>
      <c r="D72" s="229" t="s">
        <v>189</v>
      </c>
      <c r="E72" s="230">
        <v>4</v>
      </c>
      <c r="F72" s="231"/>
      <c r="G72" s="232">
        <f>ROUND(E72*F72,2)</f>
        <v>0</v>
      </c>
      <c r="H72" s="231"/>
      <c r="I72" s="232">
        <f>ROUND(E72*H72,2)</f>
        <v>0</v>
      </c>
      <c r="J72" s="231"/>
      <c r="K72" s="232">
        <f>ROUND(E72*J72,2)</f>
        <v>0</v>
      </c>
      <c r="L72" s="232">
        <v>21</v>
      </c>
      <c r="M72" s="232">
        <f>G72*(1+L72/100)</f>
        <v>0</v>
      </c>
      <c r="N72" s="232">
        <v>5.1000000000000004E-3</v>
      </c>
      <c r="O72" s="232">
        <f>ROUND(E72*N72,2)</f>
        <v>0.02</v>
      </c>
      <c r="P72" s="232">
        <v>0</v>
      </c>
      <c r="Q72" s="232">
        <f>ROUND(E72*P72,2)</f>
        <v>0</v>
      </c>
      <c r="R72" s="232" t="s">
        <v>256</v>
      </c>
      <c r="S72" s="232" t="s">
        <v>158</v>
      </c>
      <c r="T72" s="233" t="s">
        <v>158</v>
      </c>
      <c r="U72" s="217">
        <v>0</v>
      </c>
      <c r="V72" s="217">
        <f>ROUND(E72*U72,2)</f>
        <v>0</v>
      </c>
      <c r="W72" s="217"/>
      <c r="X72" s="208"/>
      <c r="Y72" s="208"/>
      <c r="Z72" s="208"/>
      <c r="AA72" s="208"/>
      <c r="AB72" s="208"/>
      <c r="AC72" s="208"/>
      <c r="AD72" s="208"/>
      <c r="AE72" s="208"/>
      <c r="AF72" s="208"/>
      <c r="AG72" s="208" t="s">
        <v>257</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2" t="s">
        <v>277</v>
      </c>
      <c r="D73" s="218"/>
      <c r="E73" s="219">
        <v>2</v>
      </c>
      <c r="F73" s="217"/>
      <c r="G73" s="217"/>
      <c r="H73" s="217"/>
      <c r="I73" s="217"/>
      <c r="J73" s="217"/>
      <c r="K73" s="217"/>
      <c r="L73" s="217"/>
      <c r="M73" s="217"/>
      <c r="N73" s="217"/>
      <c r="O73" s="217"/>
      <c r="P73" s="217"/>
      <c r="Q73" s="217"/>
      <c r="R73" s="217"/>
      <c r="S73" s="217"/>
      <c r="T73" s="217"/>
      <c r="U73" s="217"/>
      <c r="V73" s="217"/>
      <c r="W73" s="217"/>
      <c r="X73" s="208"/>
      <c r="Y73" s="208"/>
      <c r="Z73" s="208"/>
      <c r="AA73" s="208"/>
      <c r="AB73" s="208"/>
      <c r="AC73" s="208"/>
      <c r="AD73" s="208"/>
      <c r="AE73" s="208"/>
      <c r="AF73" s="208"/>
      <c r="AG73" s="208" t="s">
        <v>170</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2" t="s">
        <v>278</v>
      </c>
      <c r="D74" s="218"/>
      <c r="E74" s="219">
        <v>2</v>
      </c>
      <c r="F74" s="217"/>
      <c r="G74" s="217"/>
      <c r="H74" s="217"/>
      <c r="I74" s="217"/>
      <c r="J74" s="217"/>
      <c r="K74" s="217"/>
      <c r="L74" s="217"/>
      <c r="M74" s="217"/>
      <c r="N74" s="217"/>
      <c r="O74" s="217"/>
      <c r="P74" s="217"/>
      <c r="Q74" s="217"/>
      <c r="R74" s="217"/>
      <c r="S74" s="217"/>
      <c r="T74" s="217"/>
      <c r="U74" s="217"/>
      <c r="V74" s="217"/>
      <c r="W74" s="217"/>
      <c r="X74" s="208"/>
      <c r="Y74" s="208"/>
      <c r="Z74" s="208"/>
      <c r="AA74" s="208"/>
      <c r="AB74" s="208"/>
      <c r="AC74" s="208"/>
      <c r="AD74" s="208"/>
      <c r="AE74" s="208"/>
      <c r="AF74" s="208"/>
      <c r="AG74" s="208" t="s">
        <v>170</v>
      </c>
      <c r="AH74" s="208">
        <v>0</v>
      </c>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ht="22.5" outlineLevel="1" x14ac:dyDescent="0.2">
      <c r="A75" s="227">
        <v>23</v>
      </c>
      <c r="B75" s="228" t="s">
        <v>279</v>
      </c>
      <c r="C75" s="239" t="s">
        <v>280</v>
      </c>
      <c r="D75" s="229" t="s">
        <v>189</v>
      </c>
      <c r="E75" s="230">
        <v>2</v>
      </c>
      <c r="F75" s="231"/>
      <c r="G75" s="232">
        <f>ROUND(E75*F75,2)</f>
        <v>0</v>
      </c>
      <c r="H75" s="231"/>
      <c r="I75" s="232">
        <f>ROUND(E75*H75,2)</f>
        <v>0</v>
      </c>
      <c r="J75" s="231"/>
      <c r="K75" s="232">
        <f>ROUND(E75*J75,2)</f>
        <v>0</v>
      </c>
      <c r="L75" s="232">
        <v>21</v>
      </c>
      <c r="M75" s="232">
        <f>G75*(1+L75/100)</f>
        <v>0</v>
      </c>
      <c r="N75" s="232">
        <v>3.0000000000000001E-3</v>
      </c>
      <c r="O75" s="232">
        <f>ROUND(E75*N75,2)</f>
        <v>0.01</v>
      </c>
      <c r="P75" s="232">
        <v>0</v>
      </c>
      <c r="Q75" s="232">
        <f>ROUND(E75*P75,2)</f>
        <v>0</v>
      </c>
      <c r="R75" s="232" t="s">
        <v>256</v>
      </c>
      <c r="S75" s="232" t="s">
        <v>158</v>
      </c>
      <c r="T75" s="233" t="s">
        <v>158</v>
      </c>
      <c r="U75" s="217">
        <v>0</v>
      </c>
      <c r="V75" s="217">
        <f>ROUND(E75*U75,2)</f>
        <v>0</v>
      </c>
      <c r="W75" s="217"/>
      <c r="X75" s="208"/>
      <c r="Y75" s="208"/>
      <c r="Z75" s="208"/>
      <c r="AA75" s="208"/>
      <c r="AB75" s="208"/>
      <c r="AC75" s="208"/>
      <c r="AD75" s="208"/>
      <c r="AE75" s="208"/>
      <c r="AF75" s="208"/>
      <c r="AG75" s="208" t="s">
        <v>257</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2" t="s">
        <v>281</v>
      </c>
      <c r="D76" s="218"/>
      <c r="E76" s="219">
        <v>1</v>
      </c>
      <c r="F76" s="217"/>
      <c r="G76" s="217"/>
      <c r="H76" s="217"/>
      <c r="I76" s="217"/>
      <c r="J76" s="217"/>
      <c r="K76" s="217"/>
      <c r="L76" s="217"/>
      <c r="M76" s="217"/>
      <c r="N76" s="217"/>
      <c r="O76" s="217"/>
      <c r="P76" s="217"/>
      <c r="Q76" s="217"/>
      <c r="R76" s="217"/>
      <c r="S76" s="217"/>
      <c r="T76" s="217"/>
      <c r="U76" s="217"/>
      <c r="V76" s="217"/>
      <c r="W76" s="217"/>
      <c r="X76" s="208"/>
      <c r="Y76" s="208"/>
      <c r="Z76" s="208"/>
      <c r="AA76" s="208"/>
      <c r="AB76" s="208"/>
      <c r="AC76" s="208"/>
      <c r="AD76" s="208"/>
      <c r="AE76" s="208"/>
      <c r="AF76" s="208"/>
      <c r="AG76" s="208" t="s">
        <v>170</v>
      </c>
      <c r="AH76" s="208">
        <v>0</v>
      </c>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15"/>
      <c r="B77" s="216"/>
      <c r="C77" s="242" t="s">
        <v>282</v>
      </c>
      <c r="D77" s="218"/>
      <c r="E77" s="219">
        <v>1</v>
      </c>
      <c r="F77" s="217"/>
      <c r="G77" s="217"/>
      <c r="H77" s="217"/>
      <c r="I77" s="217"/>
      <c r="J77" s="217"/>
      <c r="K77" s="217"/>
      <c r="L77" s="217"/>
      <c r="M77" s="217"/>
      <c r="N77" s="217"/>
      <c r="O77" s="217"/>
      <c r="P77" s="217"/>
      <c r="Q77" s="217"/>
      <c r="R77" s="217"/>
      <c r="S77" s="217"/>
      <c r="T77" s="217"/>
      <c r="U77" s="217"/>
      <c r="V77" s="217"/>
      <c r="W77" s="217"/>
      <c r="X77" s="208"/>
      <c r="Y77" s="208"/>
      <c r="Z77" s="208"/>
      <c r="AA77" s="208"/>
      <c r="AB77" s="208"/>
      <c r="AC77" s="208"/>
      <c r="AD77" s="208"/>
      <c r="AE77" s="208"/>
      <c r="AF77" s="208"/>
      <c r="AG77" s="208" t="s">
        <v>170</v>
      </c>
      <c r="AH77" s="208">
        <v>0</v>
      </c>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27">
        <v>24</v>
      </c>
      <c r="B78" s="228" t="s">
        <v>283</v>
      </c>
      <c r="C78" s="239" t="s">
        <v>284</v>
      </c>
      <c r="D78" s="229" t="s">
        <v>189</v>
      </c>
      <c r="E78" s="230">
        <v>4</v>
      </c>
      <c r="F78" s="231"/>
      <c r="G78" s="232">
        <f>ROUND(E78*F78,2)</f>
        <v>0</v>
      </c>
      <c r="H78" s="231"/>
      <c r="I78" s="232">
        <f>ROUND(E78*H78,2)</f>
        <v>0</v>
      </c>
      <c r="J78" s="231"/>
      <c r="K78" s="232">
        <f>ROUND(E78*J78,2)</f>
        <v>0</v>
      </c>
      <c r="L78" s="232">
        <v>21</v>
      </c>
      <c r="M78" s="232">
        <f>G78*(1+L78/100)</f>
        <v>0</v>
      </c>
      <c r="N78" s="232">
        <v>5.4999999999999997E-3</v>
      </c>
      <c r="O78" s="232">
        <f>ROUND(E78*N78,2)</f>
        <v>0.02</v>
      </c>
      <c r="P78" s="232">
        <v>0</v>
      </c>
      <c r="Q78" s="232">
        <f>ROUND(E78*P78,2)</f>
        <v>0</v>
      </c>
      <c r="R78" s="232" t="s">
        <v>256</v>
      </c>
      <c r="S78" s="232" t="s">
        <v>158</v>
      </c>
      <c r="T78" s="233" t="s">
        <v>158</v>
      </c>
      <c r="U78" s="217">
        <v>0</v>
      </c>
      <c r="V78" s="217">
        <f>ROUND(E78*U78,2)</f>
        <v>0</v>
      </c>
      <c r="W78" s="217"/>
      <c r="X78" s="208"/>
      <c r="Y78" s="208"/>
      <c r="Z78" s="208"/>
      <c r="AA78" s="208"/>
      <c r="AB78" s="208"/>
      <c r="AC78" s="208"/>
      <c r="AD78" s="208"/>
      <c r="AE78" s="208"/>
      <c r="AF78" s="208"/>
      <c r="AG78" s="208" t="s">
        <v>257</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42" t="s">
        <v>285</v>
      </c>
      <c r="D79" s="218"/>
      <c r="E79" s="219">
        <v>4</v>
      </c>
      <c r="F79" s="217"/>
      <c r="G79" s="217"/>
      <c r="H79" s="217"/>
      <c r="I79" s="217"/>
      <c r="J79" s="217"/>
      <c r="K79" s="217"/>
      <c r="L79" s="217"/>
      <c r="M79" s="217"/>
      <c r="N79" s="217"/>
      <c r="O79" s="217"/>
      <c r="P79" s="217"/>
      <c r="Q79" s="217"/>
      <c r="R79" s="217"/>
      <c r="S79" s="217"/>
      <c r="T79" s="217"/>
      <c r="U79" s="217"/>
      <c r="V79" s="217"/>
      <c r="W79" s="217"/>
      <c r="X79" s="208"/>
      <c r="Y79" s="208"/>
      <c r="Z79" s="208"/>
      <c r="AA79" s="208"/>
      <c r="AB79" s="208"/>
      <c r="AC79" s="208"/>
      <c r="AD79" s="208"/>
      <c r="AE79" s="208"/>
      <c r="AF79" s="208"/>
      <c r="AG79" s="208" t="s">
        <v>170</v>
      </c>
      <c r="AH79" s="208">
        <v>0</v>
      </c>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ht="22.5" outlineLevel="1" x14ac:dyDescent="0.2">
      <c r="A80" s="248">
        <v>25</v>
      </c>
      <c r="B80" s="249" t="s">
        <v>286</v>
      </c>
      <c r="C80" s="256" t="s">
        <v>287</v>
      </c>
      <c r="D80" s="250" t="s">
        <v>189</v>
      </c>
      <c r="E80" s="251">
        <v>156</v>
      </c>
      <c r="F80" s="252"/>
      <c r="G80" s="253">
        <f>ROUND(E80*F80,2)</f>
        <v>0</v>
      </c>
      <c r="H80" s="252"/>
      <c r="I80" s="253">
        <f>ROUND(E80*H80,2)</f>
        <v>0</v>
      </c>
      <c r="J80" s="252"/>
      <c r="K80" s="253">
        <f>ROUND(E80*J80,2)</f>
        <v>0</v>
      </c>
      <c r="L80" s="253">
        <v>21</v>
      </c>
      <c r="M80" s="253">
        <f>G80*(1+L80/100)</f>
        <v>0</v>
      </c>
      <c r="N80" s="253">
        <v>0.06</v>
      </c>
      <c r="O80" s="253">
        <f>ROUND(E80*N80,2)</f>
        <v>9.36</v>
      </c>
      <c r="P80" s="253">
        <v>0</v>
      </c>
      <c r="Q80" s="253">
        <f>ROUND(E80*P80,2)</f>
        <v>0</v>
      </c>
      <c r="R80" s="253" t="s">
        <v>256</v>
      </c>
      <c r="S80" s="253" t="s">
        <v>158</v>
      </c>
      <c r="T80" s="254" t="s">
        <v>158</v>
      </c>
      <c r="U80" s="217">
        <v>0</v>
      </c>
      <c r="V80" s="217">
        <f>ROUND(E80*U80,2)</f>
        <v>0</v>
      </c>
      <c r="W80" s="217"/>
      <c r="X80" s="208"/>
      <c r="Y80" s="208"/>
      <c r="Z80" s="208"/>
      <c r="AA80" s="208"/>
      <c r="AB80" s="208"/>
      <c r="AC80" s="208"/>
      <c r="AD80" s="208"/>
      <c r="AE80" s="208"/>
      <c r="AF80" s="208"/>
      <c r="AG80" s="208" t="s">
        <v>257</v>
      </c>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ht="22.5" outlineLevel="1" x14ac:dyDescent="0.2">
      <c r="A81" s="248">
        <v>26</v>
      </c>
      <c r="B81" s="249" t="s">
        <v>288</v>
      </c>
      <c r="C81" s="256" t="s">
        <v>289</v>
      </c>
      <c r="D81" s="250" t="s">
        <v>189</v>
      </c>
      <c r="E81" s="251">
        <v>6</v>
      </c>
      <c r="F81" s="252"/>
      <c r="G81" s="253">
        <f>ROUND(E81*F81,2)</f>
        <v>0</v>
      </c>
      <c r="H81" s="252"/>
      <c r="I81" s="253">
        <f>ROUND(E81*H81,2)</f>
        <v>0</v>
      </c>
      <c r="J81" s="252"/>
      <c r="K81" s="253">
        <f>ROUND(E81*J81,2)</f>
        <v>0</v>
      </c>
      <c r="L81" s="253">
        <v>21</v>
      </c>
      <c r="M81" s="253">
        <f>G81*(1+L81/100)</f>
        <v>0</v>
      </c>
      <c r="N81" s="253">
        <v>5.1999999999999998E-2</v>
      </c>
      <c r="O81" s="253">
        <f>ROUND(E81*N81,2)</f>
        <v>0.31</v>
      </c>
      <c r="P81" s="253">
        <v>0</v>
      </c>
      <c r="Q81" s="253">
        <f>ROUND(E81*P81,2)</f>
        <v>0</v>
      </c>
      <c r="R81" s="253" t="s">
        <v>256</v>
      </c>
      <c r="S81" s="253" t="s">
        <v>158</v>
      </c>
      <c r="T81" s="254" t="s">
        <v>158</v>
      </c>
      <c r="U81" s="217">
        <v>0</v>
      </c>
      <c r="V81" s="217">
        <f>ROUND(E81*U81,2)</f>
        <v>0</v>
      </c>
      <c r="W81" s="217"/>
      <c r="X81" s="208"/>
      <c r="Y81" s="208"/>
      <c r="Z81" s="208"/>
      <c r="AA81" s="208"/>
      <c r="AB81" s="208"/>
      <c r="AC81" s="208"/>
      <c r="AD81" s="208"/>
      <c r="AE81" s="208"/>
      <c r="AF81" s="208"/>
      <c r="AG81" s="208" t="s">
        <v>257</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ht="22.5" outlineLevel="1" x14ac:dyDescent="0.2">
      <c r="A82" s="248">
        <v>27</v>
      </c>
      <c r="B82" s="249" t="s">
        <v>290</v>
      </c>
      <c r="C82" s="256" t="s">
        <v>291</v>
      </c>
      <c r="D82" s="250" t="s">
        <v>189</v>
      </c>
      <c r="E82" s="251">
        <v>1</v>
      </c>
      <c r="F82" s="252"/>
      <c r="G82" s="253">
        <f>ROUND(E82*F82,2)</f>
        <v>0</v>
      </c>
      <c r="H82" s="252"/>
      <c r="I82" s="253">
        <f>ROUND(E82*H82,2)</f>
        <v>0</v>
      </c>
      <c r="J82" s="252"/>
      <c r="K82" s="253">
        <f>ROUND(E82*J82,2)</f>
        <v>0</v>
      </c>
      <c r="L82" s="253">
        <v>21</v>
      </c>
      <c r="M82" s="253">
        <f>G82*(1+L82/100)</f>
        <v>0</v>
      </c>
      <c r="N82" s="253">
        <v>6.9000000000000006E-2</v>
      </c>
      <c r="O82" s="253">
        <f>ROUND(E82*N82,2)</f>
        <v>7.0000000000000007E-2</v>
      </c>
      <c r="P82" s="253">
        <v>0</v>
      </c>
      <c r="Q82" s="253">
        <f>ROUND(E82*P82,2)</f>
        <v>0</v>
      </c>
      <c r="R82" s="253" t="s">
        <v>256</v>
      </c>
      <c r="S82" s="253" t="s">
        <v>158</v>
      </c>
      <c r="T82" s="254" t="s">
        <v>158</v>
      </c>
      <c r="U82" s="217">
        <v>0</v>
      </c>
      <c r="V82" s="217">
        <f>ROUND(E82*U82,2)</f>
        <v>0</v>
      </c>
      <c r="W82" s="217"/>
      <c r="X82" s="208"/>
      <c r="Y82" s="208"/>
      <c r="Z82" s="208"/>
      <c r="AA82" s="208"/>
      <c r="AB82" s="208"/>
      <c r="AC82" s="208"/>
      <c r="AD82" s="208"/>
      <c r="AE82" s="208"/>
      <c r="AF82" s="208"/>
      <c r="AG82" s="208" t="s">
        <v>257</v>
      </c>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ht="22.5" outlineLevel="1" x14ac:dyDescent="0.2">
      <c r="A83" s="248">
        <v>28</v>
      </c>
      <c r="B83" s="249" t="s">
        <v>292</v>
      </c>
      <c r="C83" s="256" t="s">
        <v>293</v>
      </c>
      <c r="D83" s="250" t="s">
        <v>189</v>
      </c>
      <c r="E83" s="251">
        <v>1</v>
      </c>
      <c r="F83" s="252"/>
      <c r="G83" s="253">
        <f>ROUND(E83*F83,2)</f>
        <v>0</v>
      </c>
      <c r="H83" s="252"/>
      <c r="I83" s="253">
        <f>ROUND(E83*H83,2)</f>
        <v>0</v>
      </c>
      <c r="J83" s="252"/>
      <c r="K83" s="253">
        <f>ROUND(E83*J83,2)</f>
        <v>0</v>
      </c>
      <c r="L83" s="253">
        <v>21</v>
      </c>
      <c r="M83" s="253">
        <f>G83*(1+L83/100)</f>
        <v>0</v>
      </c>
      <c r="N83" s="253">
        <v>6.9000000000000006E-2</v>
      </c>
      <c r="O83" s="253">
        <f>ROUND(E83*N83,2)</f>
        <v>7.0000000000000007E-2</v>
      </c>
      <c r="P83" s="253">
        <v>0</v>
      </c>
      <c r="Q83" s="253">
        <f>ROUND(E83*P83,2)</f>
        <v>0</v>
      </c>
      <c r="R83" s="253" t="s">
        <v>256</v>
      </c>
      <c r="S83" s="253" t="s">
        <v>158</v>
      </c>
      <c r="T83" s="254" t="s">
        <v>158</v>
      </c>
      <c r="U83" s="217">
        <v>0</v>
      </c>
      <c r="V83" s="217">
        <f>ROUND(E83*U83,2)</f>
        <v>0</v>
      </c>
      <c r="W83" s="217"/>
      <c r="X83" s="208"/>
      <c r="Y83" s="208"/>
      <c r="Z83" s="208"/>
      <c r="AA83" s="208"/>
      <c r="AB83" s="208"/>
      <c r="AC83" s="208"/>
      <c r="AD83" s="208"/>
      <c r="AE83" s="208"/>
      <c r="AF83" s="208"/>
      <c r="AG83" s="208" t="s">
        <v>257</v>
      </c>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x14ac:dyDescent="0.2">
      <c r="A84" s="221" t="s">
        <v>153</v>
      </c>
      <c r="B84" s="222" t="s">
        <v>118</v>
      </c>
      <c r="C84" s="238" t="s">
        <v>119</v>
      </c>
      <c r="D84" s="223"/>
      <c r="E84" s="224"/>
      <c r="F84" s="225"/>
      <c r="G84" s="225">
        <f>SUMIF(AG85:AG89,"&lt;&gt;NOR",G85:G89)</f>
        <v>0</v>
      </c>
      <c r="H84" s="225"/>
      <c r="I84" s="225">
        <f>SUM(I85:I89)</f>
        <v>0</v>
      </c>
      <c r="J84" s="225"/>
      <c r="K84" s="225">
        <f>SUM(K85:K89)</f>
        <v>0</v>
      </c>
      <c r="L84" s="225"/>
      <c r="M84" s="225">
        <f>SUM(M85:M89)</f>
        <v>0</v>
      </c>
      <c r="N84" s="225"/>
      <c r="O84" s="225">
        <f>SUM(O85:O89)</f>
        <v>0</v>
      </c>
      <c r="P84" s="225"/>
      <c r="Q84" s="225">
        <f>SUM(Q85:Q89)</f>
        <v>0</v>
      </c>
      <c r="R84" s="225"/>
      <c r="S84" s="225"/>
      <c r="T84" s="226"/>
      <c r="U84" s="220"/>
      <c r="V84" s="220">
        <f>SUM(V85:V89)</f>
        <v>63.37</v>
      </c>
      <c r="W84" s="220"/>
      <c r="AG84" t="s">
        <v>154</v>
      </c>
    </row>
    <row r="85" spans="1:60" outlineLevel="1" x14ac:dyDescent="0.2">
      <c r="A85" s="227">
        <v>29</v>
      </c>
      <c r="B85" s="228" t="s">
        <v>294</v>
      </c>
      <c r="C85" s="239" t="s">
        <v>295</v>
      </c>
      <c r="D85" s="229" t="s">
        <v>296</v>
      </c>
      <c r="E85" s="230">
        <v>162.47463999999999</v>
      </c>
      <c r="F85" s="231"/>
      <c r="G85" s="232">
        <f>ROUND(E85*F85,2)</f>
        <v>0</v>
      </c>
      <c r="H85" s="231"/>
      <c r="I85" s="232">
        <f>ROUND(E85*H85,2)</f>
        <v>0</v>
      </c>
      <c r="J85" s="231"/>
      <c r="K85" s="232">
        <f>ROUND(E85*J85,2)</f>
        <v>0</v>
      </c>
      <c r="L85" s="232">
        <v>21</v>
      </c>
      <c r="M85" s="232">
        <f>G85*(1+L85/100)</f>
        <v>0</v>
      </c>
      <c r="N85" s="232">
        <v>0</v>
      </c>
      <c r="O85" s="232">
        <f>ROUND(E85*N85,2)</f>
        <v>0</v>
      </c>
      <c r="P85" s="232">
        <v>0</v>
      </c>
      <c r="Q85" s="232">
        <f>ROUND(E85*P85,2)</f>
        <v>0</v>
      </c>
      <c r="R85" s="232" t="s">
        <v>198</v>
      </c>
      <c r="S85" s="232" t="s">
        <v>158</v>
      </c>
      <c r="T85" s="233" t="s">
        <v>158</v>
      </c>
      <c r="U85" s="217">
        <v>0.39</v>
      </c>
      <c r="V85" s="217">
        <f>ROUND(E85*U85,2)</f>
        <v>63.37</v>
      </c>
      <c r="W85" s="217"/>
      <c r="X85" s="208"/>
      <c r="Y85" s="208"/>
      <c r="Z85" s="208"/>
      <c r="AA85" s="208"/>
      <c r="AB85" s="208"/>
      <c r="AC85" s="208"/>
      <c r="AD85" s="208"/>
      <c r="AE85" s="208"/>
      <c r="AF85" s="208"/>
      <c r="AG85" s="208" t="s">
        <v>297</v>
      </c>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15"/>
      <c r="B86" s="216"/>
      <c r="C86" s="255" t="s">
        <v>298</v>
      </c>
      <c r="D86" s="247"/>
      <c r="E86" s="247"/>
      <c r="F86" s="247"/>
      <c r="G86" s="247"/>
      <c r="H86" s="217"/>
      <c r="I86" s="217"/>
      <c r="J86" s="217"/>
      <c r="K86" s="217"/>
      <c r="L86" s="217"/>
      <c r="M86" s="217"/>
      <c r="N86" s="217"/>
      <c r="O86" s="217"/>
      <c r="P86" s="217"/>
      <c r="Q86" s="217"/>
      <c r="R86" s="217"/>
      <c r="S86" s="217"/>
      <c r="T86" s="217"/>
      <c r="U86" s="217"/>
      <c r="V86" s="217"/>
      <c r="W86" s="217"/>
      <c r="X86" s="208"/>
      <c r="Y86" s="208"/>
      <c r="Z86" s="208"/>
      <c r="AA86" s="208"/>
      <c r="AB86" s="208"/>
      <c r="AC86" s="208"/>
      <c r="AD86" s="208"/>
      <c r="AE86" s="208"/>
      <c r="AF86" s="208"/>
      <c r="AG86" s="208" t="s">
        <v>193</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42" t="s">
        <v>299</v>
      </c>
      <c r="D87" s="218"/>
      <c r="E87" s="219"/>
      <c r="F87" s="217"/>
      <c r="G87" s="217"/>
      <c r="H87" s="217"/>
      <c r="I87" s="217"/>
      <c r="J87" s="217"/>
      <c r="K87" s="217"/>
      <c r="L87" s="217"/>
      <c r="M87" s="217"/>
      <c r="N87" s="217"/>
      <c r="O87" s="217"/>
      <c r="P87" s="217"/>
      <c r="Q87" s="217"/>
      <c r="R87" s="217"/>
      <c r="S87" s="217"/>
      <c r="T87" s="217"/>
      <c r="U87" s="217"/>
      <c r="V87" s="217"/>
      <c r="W87" s="217"/>
      <c r="X87" s="208"/>
      <c r="Y87" s="208"/>
      <c r="Z87" s="208"/>
      <c r="AA87" s="208"/>
      <c r="AB87" s="208"/>
      <c r="AC87" s="208"/>
      <c r="AD87" s="208"/>
      <c r="AE87" s="208"/>
      <c r="AF87" s="208"/>
      <c r="AG87" s="208" t="s">
        <v>170</v>
      </c>
      <c r="AH87" s="208">
        <v>0</v>
      </c>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42" t="s">
        <v>300</v>
      </c>
      <c r="D88" s="218"/>
      <c r="E88" s="219"/>
      <c r="F88" s="217"/>
      <c r="G88" s="217"/>
      <c r="H88" s="217"/>
      <c r="I88" s="217"/>
      <c r="J88" s="217"/>
      <c r="K88" s="217"/>
      <c r="L88" s="217"/>
      <c r="M88" s="217"/>
      <c r="N88" s="217"/>
      <c r="O88" s="217"/>
      <c r="P88" s="217"/>
      <c r="Q88" s="217"/>
      <c r="R88" s="217"/>
      <c r="S88" s="217"/>
      <c r="T88" s="217"/>
      <c r="U88" s="217"/>
      <c r="V88" s="217"/>
      <c r="W88" s="217"/>
      <c r="X88" s="208"/>
      <c r="Y88" s="208"/>
      <c r="Z88" s="208"/>
      <c r="AA88" s="208"/>
      <c r="AB88" s="208"/>
      <c r="AC88" s="208"/>
      <c r="AD88" s="208"/>
      <c r="AE88" s="208"/>
      <c r="AF88" s="208"/>
      <c r="AG88" s="208" t="s">
        <v>170</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5"/>
      <c r="B89" s="216"/>
      <c r="C89" s="242" t="s">
        <v>301</v>
      </c>
      <c r="D89" s="218"/>
      <c r="E89" s="219">
        <v>162.47463999999999</v>
      </c>
      <c r="F89" s="217"/>
      <c r="G89" s="217"/>
      <c r="H89" s="217"/>
      <c r="I89" s="217"/>
      <c r="J89" s="217"/>
      <c r="K89" s="217"/>
      <c r="L89" s="217"/>
      <c r="M89" s="217"/>
      <c r="N89" s="217"/>
      <c r="O89" s="217"/>
      <c r="P89" s="217"/>
      <c r="Q89" s="217"/>
      <c r="R89" s="217"/>
      <c r="S89" s="217"/>
      <c r="T89" s="217"/>
      <c r="U89" s="217"/>
      <c r="V89" s="217"/>
      <c r="W89" s="217"/>
      <c r="X89" s="208"/>
      <c r="Y89" s="208"/>
      <c r="Z89" s="208"/>
      <c r="AA89" s="208"/>
      <c r="AB89" s="208"/>
      <c r="AC89" s="208"/>
      <c r="AD89" s="208"/>
      <c r="AE89" s="208"/>
      <c r="AF89" s="208"/>
      <c r="AG89" s="208" t="s">
        <v>170</v>
      </c>
      <c r="AH89" s="208">
        <v>0</v>
      </c>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x14ac:dyDescent="0.2">
      <c r="A90" s="221" t="s">
        <v>153</v>
      </c>
      <c r="B90" s="222" t="s">
        <v>120</v>
      </c>
      <c r="C90" s="238" t="s">
        <v>121</v>
      </c>
      <c r="D90" s="223"/>
      <c r="E90" s="224"/>
      <c r="F90" s="225"/>
      <c r="G90" s="225">
        <f>SUMIF(AG91:AG92,"&lt;&gt;NOR",G91:G92)</f>
        <v>0</v>
      </c>
      <c r="H90" s="225"/>
      <c r="I90" s="225">
        <f>SUM(I91:I92)</f>
        <v>0</v>
      </c>
      <c r="J90" s="225"/>
      <c r="K90" s="225">
        <f>SUM(K91:K92)</f>
        <v>0</v>
      </c>
      <c r="L90" s="225"/>
      <c r="M90" s="225">
        <f>SUM(M91:M92)</f>
        <v>0</v>
      </c>
      <c r="N90" s="225"/>
      <c r="O90" s="225">
        <f>SUM(O91:O92)</f>
        <v>0</v>
      </c>
      <c r="P90" s="225"/>
      <c r="Q90" s="225">
        <f>SUM(Q91:Q92)</f>
        <v>0</v>
      </c>
      <c r="R90" s="225"/>
      <c r="S90" s="225"/>
      <c r="T90" s="226"/>
      <c r="U90" s="220"/>
      <c r="V90" s="220">
        <f>SUM(V91:V92)</f>
        <v>3.65</v>
      </c>
      <c r="W90" s="220"/>
      <c r="AG90" t="s">
        <v>154</v>
      </c>
    </row>
    <row r="91" spans="1:60" outlineLevel="1" x14ac:dyDescent="0.2">
      <c r="A91" s="227">
        <v>30</v>
      </c>
      <c r="B91" s="228" t="s">
        <v>302</v>
      </c>
      <c r="C91" s="239" t="s">
        <v>303</v>
      </c>
      <c r="D91" s="229" t="s">
        <v>197</v>
      </c>
      <c r="E91" s="230">
        <v>73</v>
      </c>
      <c r="F91" s="231"/>
      <c r="G91" s="232">
        <f>ROUND(E91*F91,2)</f>
        <v>0</v>
      </c>
      <c r="H91" s="231"/>
      <c r="I91" s="232">
        <f>ROUND(E91*H91,2)</f>
        <v>0</v>
      </c>
      <c r="J91" s="231"/>
      <c r="K91" s="232">
        <f>ROUND(E91*J91,2)</f>
        <v>0</v>
      </c>
      <c r="L91" s="232">
        <v>21</v>
      </c>
      <c r="M91" s="232">
        <f>G91*(1+L91/100)</f>
        <v>0</v>
      </c>
      <c r="N91" s="232">
        <v>2.0000000000000002E-5</v>
      </c>
      <c r="O91" s="232">
        <f>ROUND(E91*N91,2)</f>
        <v>0</v>
      </c>
      <c r="P91" s="232">
        <v>0</v>
      </c>
      <c r="Q91" s="232">
        <f>ROUND(E91*P91,2)</f>
        <v>0</v>
      </c>
      <c r="R91" s="232"/>
      <c r="S91" s="232" t="s">
        <v>158</v>
      </c>
      <c r="T91" s="233" t="s">
        <v>158</v>
      </c>
      <c r="U91" s="217">
        <v>0.05</v>
      </c>
      <c r="V91" s="217">
        <f>ROUND(E91*U91,2)</f>
        <v>3.65</v>
      </c>
      <c r="W91" s="217"/>
      <c r="X91" s="208"/>
      <c r="Y91" s="208"/>
      <c r="Z91" s="208"/>
      <c r="AA91" s="208"/>
      <c r="AB91" s="208"/>
      <c r="AC91" s="208"/>
      <c r="AD91" s="208"/>
      <c r="AE91" s="208"/>
      <c r="AF91" s="208"/>
      <c r="AG91" s="208" t="s">
        <v>191</v>
      </c>
      <c r="AH91" s="208"/>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15"/>
      <c r="B92" s="216"/>
      <c r="C92" s="242" t="s">
        <v>225</v>
      </c>
      <c r="D92" s="218"/>
      <c r="E92" s="219">
        <v>73</v>
      </c>
      <c r="F92" s="217"/>
      <c r="G92" s="217"/>
      <c r="H92" s="217"/>
      <c r="I92" s="217"/>
      <c r="J92" s="217"/>
      <c r="K92" s="217"/>
      <c r="L92" s="217"/>
      <c r="M92" s="217"/>
      <c r="N92" s="217"/>
      <c r="O92" s="217"/>
      <c r="P92" s="217"/>
      <c r="Q92" s="217"/>
      <c r="R92" s="217"/>
      <c r="S92" s="217"/>
      <c r="T92" s="217"/>
      <c r="U92" s="217"/>
      <c r="V92" s="217"/>
      <c r="W92" s="217"/>
      <c r="X92" s="208"/>
      <c r="Y92" s="208"/>
      <c r="Z92" s="208"/>
      <c r="AA92" s="208"/>
      <c r="AB92" s="208"/>
      <c r="AC92" s="208"/>
      <c r="AD92" s="208"/>
      <c r="AE92" s="208"/>
      <c r="AF92" s="208"/>
      <c r="AG92" s="208" t="s">
        <v>170</v>
      </c>
      <c r="AH92" s="208">
        <v>0</v>
      </c>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x14ac:dyDescent="0.2">
      <c r="A93" s="221" t="s">
        <v>153</v>
      </c>
      <c r="B93" s="222" t="s">
        <v>122</v>
      </c>
      <c r="C93" s="238" t="s">
        <v>123</v>
      </c>
      <c r="D93" s="223"/>
      <c r="E93" s="224"/>
      <c r="F93" s="225"/>
      <c r="G93" s="225">
        <f>SUMIF(AG94:AG106,"&lt;&gt;NOR",G94:G106)</f>
        <v>0</v>
      </c>
      <c r="H93" s="225"/>
      <c r="I93" s="225">
        <f>SUM(I94:I106)</f>
        <v>0</v>
      </c>
      <c r="J93" s="225"/>
      <c r="K93" s="225">
        <f>SUM(K94:K106)</f>
        <v>0</v>
      </c>
      <c r="L93" s="225"/>
      <c r="M93" s="225">
        <f>SUM(M94:M106)</f>
        <v>0</v>
      </c>
      <c r="N93" s="225"/>
      <c r="O93" s="225">
        <f>SUM(O94:O106)</f>
        <v>0</v>
      </c>
      <c r="P93" s="225"/>
      <c r="Q93" s="225">
        <f>SUM(Q94:Q106)</f>
        <v>0</v>
      </c>
      <c r="R93" s="225"/>
      <c r="S93" s="225"/>
      <c r="T93" s="226"/>
      <c r="U93" s="220"/>
      <c r="V93" s="220">
        <f>SUM(V94:V106)</f>
        <v>0</v>
      </c>
      <c r="W93" s="220"/>
      <c r="AG93" t="s">
        <v>154</v>
      </c>
    </row>
    <row r="94" spans="1:60" ht="33.75" outlineLevel="1" x14ac:dyDescent="0.2">
      <c r="A94" s="227">
        <v>31</v>
      </c>
      <c r="B94" s="228" t="s">
        <v>304</v>
      </c>
      <c r="C94" s="239" t="s">
        <v>305</v>
      </c>
      <c r="D94" s="229" t="s">
        <v>296</v>
      </c>
      <c r="E94" s="230">
        <v>5.36</v>
      </c>
      <c r="F94" s="231"/>
      <c r="G94" s="232">
        <f>ROUND(E94*F94,2)</f>
        <v>0</v>
      </c>
      <c r="H94" s="231"/>
      <c r="I94" s="232">
        <f>ROUND(E94*H94,2)</f>
        <v>0</v>
      </c>
      <c r="J94" s="231"/>
      <c r="K94" s="232">
        <f>ROUND(E94*J94,2)</f>
        <v>0</v>
      </c>
      <c r="L94" s="232">
        <v>21</v>
      </c>
      <c r="M94" s="232">
        <f>G94*(1+L94/100)</f>
        <v>0</v>
      </c>
      <c r="N94" s="232">
        <v>0</v>
      </c>
      <c r="O94" s="232">
        <f>ROUND(E94*N94,2)</f>
        <v>0</v>
      </c>
      <c r="P94" s="232">
        <v>0</v>
      </c>
      <c r="Q94" s="232">
        <f>ROUND(E94*P94,2)</f>
        <v>0</v>
      </c>
      <c r="R94" s="232" t="s">
        <v>306</v>
      </c>
      <c r="S94" s="232" t="s">
        <v>158</v>
      </c>
      <c r="T94" s="233" t="s">
        <v>158</v>
      </c>
      <c r="U94" s="217">
        <v>0</v>
      </c>
      <c r="V94" s="217">
        <f>ROUND(E94*U94,2)</f>
        <v>0</v>
      </c>
      <c r="W94" s="217"/>
      <c r="X94" s="208"/>
      <c r="Y94" s="208"/>
      <c r="Z94" s="208"/>
      <c r="AA94" s="208"/>
      <c r="AB94" s="208"/>
      <c r="AC94" s="208"/>
      <c r="AD94" s="208"/>
      <c r="AE94" s="208"/>
      <c r="AF94" s="208"/>
      <c r="AG94" s="208" t="s">
        <v>307</v>
      </c>
      <c r="AH94" s="208"/>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15"/>
      <c r="B95" s="216"/>
      <c r="C95" s="255" t="s">
        <v>308</v>
      </c>
      <c r="D95" s="247"/>
      <c r="E95" s="247"/>
      <c r="F95" s="247"/>
      <c r="G95" s="247"/>
      <c r="H95" s="217"/>
      <c r="I95" s="217"/>
      <c r="J95" s="217"/>
      <c r="K95" s="217"/>
      <c r="L95" s="217"/>
      <c r="M95" s="217"/>
      <c r="N95" s="217"/>
      <c r="O95" s="217"/>
      <c r="P95" s="217"/>
      <c r="Q95" s="217"/>
      <c r="R95" s="217"/>
      <c r="S95" s="217"/>
      <c r="T95" s="217"/>
      <c r="U95" s="217"/>
      <c r="V95" s="217"/>
      <c r="W95" s="217"/>
      <c r="X95" s="208"/>
      <c r="Y95" s="208"/>
      <c r="Z95" s="208"/>
      <c r="AA95" s="208"/>
      <c r="AB95" s="208"/>
      <c r="AC95" s="208"/>
      <c r="AD95" s="208"/>
      <c r="AE95" s="208"/>
      <c r="AF95" s="208"/>
      <c r="AG95" s="208" t="s">
        <v>193</v>
      </c>
      <c r="AH95" s="208"/>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15"/>
      <c r="B96" s="216"/>
      <c r="C96" s="241" t="s">
        <v>309</v>
      </c>
      <c r="D96" s="235"/>
      <c r="E96" s="235"/>
      <c r="F96" s="235"/>
      <c r="G96" s="235"/>
      <c r="H96" s="217"/>
      <c r="I96" s="217"/>
      <c r="J96" s="217"/>
      <c r="K96" s="217"/>
      <c r="L96" s="217"/>
      <c r="M96" s="217"/>
      <c r="N96" s="217"/>
      <c r="O96" s="217"/>
      <c r="P96" s="217"/>
      <c r="Q96" s="217"/>
      <c r="R96" s="217"/>
      <c r="S96" s="217"/>
      <c r="T96" s="217"/>
      <c r="U96" s="217"/>
      <c r="V96" s="217"/>
      <c r="W96" s="217"/>
      <c r="X96" s="208"/>
      <c r="Y96" s="208"/>
      <c r="Z96" s="208"/>
      <c r="AA96" s="208"/>
      <c r="AB96" s="208"/>
      <c r="AC96" s="208"/>
      <c r="AD96" s="208"/>
      <c r="AE96" s="208"/>
      <c r="AF96" s="208"/>
      <c r="AG96" s="208" t="s">
        <v>161</v>
      </c>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
      <c r="A97" s="215"/>
      <c r="B97" s="216"/>
      <c r="C97" s="241" t="s">
        <v>310</v>
      </c>
      <c r="D97" s="235"/>
      <c r="E97" s="235"/>
      <c r="F97" s="235"/>
      <c r="G97" s="235"/>
      <c r="H97" s="217"/>
      <c r="I97" s="217"/>
      <c r="J97" s="217"/>
      <c r="K97" s="217"/>
      <c r="L97" s="217"/>
      <c r="M97" s="217"/>
      <c r="N97" s="217"/>
      <c r="O97" s="217"/>
      <c r="P97" s="217"/>
      <c r="Q97" s="217"/>
      <c r="R97" s="217"/>
      <c r="S97" s="217"/>
      <c r="T97" s="217"/>
      <c r="U97" s="217"/>
      <c r="V97" s="217"/>
      <c r="W97" s="217"/>
      <c r="X97" s="208"/>
      <c r="Y97" s="208"/>
      <c r="Z97" s="208"/>
      <c r="AA97" s="208"/>
      <c r="AB97" s="208"/>
      <c r="AC97" s="208"/>
      <c r="AD97" s="208"/>
      <c r="AE97" s="208"/>
      <c r="AF97" s="208"/>
      <c r="AG97" s="208" t="s">
        <v>161</v>
      </c>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ht="22.5" outlineLevel="1" x14ac:dyDescent="0.2">
      <c r="A98" s="215"/>
      <c r="B98" s="216"/>
      <c r="C98" s="241" t="s">
        <v>311</v>
      </c>
      <c r="D98" s="235"/>
      <c r="E98" s="235"/>
      <c r="F98" s="235"/>
      <c r="G98" s="235"/>
      <c r="H98" s="217"/>
      <c r="I98" s="217"/>
      <c r="J98" s="217"/>
      <c r="K98" s="217"/>
      <c r="L98" s="217"/>
      <c r="M98" s="217"/>
      <c r="N98" s="217"/>
      <c r="O98" s="217"/>
      <c r="P98" s="217"/>
      <c r="Q98" s="217"/>
      <c r="R98" s="217"/>
      <c r="S98" s="217"/>
      <c r="T98" s="217"/>
      <c r="U98" s="217"/>
      <c r="V98" s="217"/>
      <c r="W98" s="217"/>
      <c r="X98" s="208"/>
      <c r="Y98" s="208"/>
      <c r="Z98" s="208"/>
      <c r="AA98" s="208"/>
      <c r="AB98" s="208"/>
      <c r="AC98" s="208"/>
      <c r="AD98" s="208"/>
      <c r="AE98" s="208"/>
      <c r="AF98" s="208"/>
      <c r="AG98" s="208" t="s">
        <v>161</v>
      </c>
      <c r="AH98" s="208"/>
      <c r="AI98" s="208"/>
      <c r="AJ98" s="208"/>
      <c r="AK98" s="208"/>
      <c r="AL98" s="208"/>
      <c r="AM98" s="208"/>
      <c r="AN98" s="208"/>
      <c r="AO98" s="208"/>
      <c r="AP98" s="208"/>
      <c r="AQ98" s="208"/>
      <c r="AR98" s="208"/>
      <c r="AS98" s="208"/>
      <c r="AT98" s="208"/>
      <c r="AU98" s="208"/>
      <c r="AV98" s="208"/>
      <c r="AW98" s="208"/>
      <c r="AX98" s="208"/>
      <c r="AY98" s="208"/>
      <c r="AZ98" s="208"/>
      <c r="BA98" s="236" t="str">
        <f>C98</f>
        <v>- při vodorovné dopravě po vodě : vyložení na hromady na suchu nebo na přeložení na dopravní prostředek na suchu do 15 m vodorovně a současně do 4 m svisle,</v>
      </c>
      <c r="BB98" s="208"/>
      <c r="BC98" s="208"/>
      <c r="BD98" s="208"/>
      <c r="BE98" s="208"/>
      <c r="BF98" s="208"/>
      <c r="BG98" s="208"/>
      <c r="BH98" s="208"/>
    </row>
    <row r="99" spans="1:60" outlineLevel="1" x14ac:dyDescent="0.2">
      <c r="A99" s="215"/>
      <c r="B99" s="216"/>
      <c r="C99" s="241" t="s">
        <v>312</v>
      </c>
      <c r="D99" s="235"/>
      <c r="E99" s="235"/>
      <c r="F99" s="235"/>
      <c r="G99" s="235"/>
      <c r="H99" s="217"/>
      <c r="I99" s="217"/>
      <c r="J99" s="217"/>
      <c r="K99" s="217"/>
      <c r="L99" s="217"/>
      <c r="M99" s="217"/>
      <c r="N99" s="217"/>
      <c r="O99" s="217"/>
      <c r="P99" s="217"/>
      <c r="Q99" s="217"/>
      <c r="R99" s="217"/>
      <c r="S99" s="217"/>
      <c r="T99" s="217"/>
      <c r="U99" s="217"/>
      <c r="V99" s="217"/>
      <c r="W99" s="217"/>
      <c r="X99" s="208"/>
      <c r="Y99" s="208"/>
      <c r="Z99" s="208"/>
      <c r="AA99" s="208"/>
      <c r="AB99" s="208"/>
      <c r="AC99" s="208"/>
      <c r="AD99" s="208"/>
      <c r="AE99" s="208"/>
      <c r="AF99" s="208"/>
      <c r="AG99" s="208" t="s">
        <v>161</v>
      </c>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5"/>
      <c r="B100" s="216"/>
      <c r="C100" s="242" t="s">
        <v>313</v>
      </c>
      <c r="D100" s="218"/>
      <c r="E100" s="219"/>
      <c r="F100" s="217"/>
      <c r="G100" s="217"/>
      <c r="H100" s="217"/>
      <c r="I100" s="217"/>
      <c r="J100" s="217"/>
      <c r="K100" s="217"/>
      <c r="L100" s="217"/>
      <c r="M100" s="217"/>
      <c r="N100" s="217"/>
      <c r="O100" s="217"/>
      <c r="P100" s="217"/>
      <c r="Q100" s="217"/>
      <c r="R100" s="217"/>
      <c r="S100" s="217"/>
      <c r="T100" s="217"/>
      <c r="U100" s="217"/>
      <c r="V100" s="217"/>
      <c r="W100" s="217"/>
      <c r="X100" s="208"/>
      <c r="Y100" s="208"/>
      <c r="Z100" s="208"/>
      <c r="AA100" s="208"/>
      <c r="AB100" s="208"/>
      <c r="AC100" s="208"/>
      <c r="AD100" s="208"/>
      <c r="AE100" s="208"/>
      <c r="AF100" s="208"/>
      <c r="AG100" s="208" t="s">
        <v>170</v>
      </c>
      <c r="AH100" s="208">
        <v>0</v>
      </c>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15"/>
      <c r="B101" s="216"/>
      <c r="C101" s="242" t="s">
        <v>314</v>
      </c>
      <c r="D101" s="218"/>
      <c r="E101" s="219"/>
      <c r="F101" s="217"/>
      <c r="G101" s="217"/>
      <c r="H101" s="217"/>
      <c r="I101" s="217"/>
      <c r="J101" s="217"/>
      <c r="K101" s="217"/>
      <c r="L101" s="217"/>
      <c r="M101" s="217"/>
      <c r="N101" s="217"/>
      <c r="O101" s="217"/>
      <c r="P101" s="217"/>
      <c r="Q101" s="217"/>
      <c r="R101" s="217"/>
      <c r="S101" s="217"/>
      <c r="T101" s="217"/>
      <c r="U101" s="217"/>
      <c r="V101" s="217"/>
      <c r="W101" s="217"/>
      <c r="X101" s="208"/>
      <c r="Y101" s="208"/>
      <c r="Z101" s="208"/>
      <c r="AA101" s="208"/>
      <c r="AB101" s="208"/>
      <c r="AC101" s="208"/>
      <c r="AD101" s="208"/>
      <c r="AE101" s="208"/>
      <c r="AF101" s="208"/>
      <c r="AG101" s="208" t="s">
        <v>170</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
      <c r="A102" s="215"/>
      <c r="B102" s="216"/>
      <c r="C102" s="242" t="s">
        <v>315</v>
      </c>
      <c r="D102" s="218"/>
      <c r="E102" s="219">
        <v>5.36</v>
      </c>
      <c r="F102" s="217"/>
      <c r="G102" s="217"/>
      <c r="H102" s="217"/>
      <c r="I102" s="217"/>
      <c r="J102" s="217"/>
      <c r="K102" s="217"/>
      <c r="L102" s="217"/>
      <c r="M102" s="217"/>
      <c r="N102" s="217"/>
      <c r="O102" s="217"/>
      <c r="P102" s="217"/>
      <c r="Q102" s="217"/>
      <c r="R102" s="217"/>
      <c r="S102" s="217"/>
      <c r="T102" s="217"/>
      <c r="U102" s="217"/>
      <c r="V102" s="217"/>
      <c r="W102" s="217"/>
      <c r="X102" s="208"/>
      <c r="Y102" s="208"/>
      <c r="Z102" s="208"/>
      <c r="AA102" s="208"/>
      <c r="AB102" s="208"/>
      <c r="AC102" s="208"/>
      <c r="AD102" s="208"/>
      <c r="AE102" s="208"/>
      <c r="AF102" s="208"/>
      <c r="AG102" s="208" t="s">
        <v>170</v>
      </c>
      <c r="AH102" s="208">
        <v>0</v>
      </c>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
      <c r="A103" s="227">
        <v>32</v>
      </c>
      <c r="B103" s="228" t="s">
        <v>316</v>
      </c>
      <c r="C103" s="239" t="s">
        <v>317</v>
      </c>
      <c r="D103" s="229" t="s">
        <v>296</v>
      </c>
      <c r="E103" s="230">
        <v>5.36</v>
      </c>
      <c r="F103" s="231"/>
      <c r="G103" s="232">
        <f>ROUND(E103*F103,2)</f>
        <v>0</v>
      </c>
      <c r="H103" s="231"/>
      <c r="I103" s="232">
        <f>ROUND(E103*H103,2)</f>
        <v>0</v>
      </c>
      <c r="J103" s="231"/>
      <c r="K103" s="232">
        <f>ROUND(E103*J103,2)</f>
        <v>0</v>
      </c>
      <c r="L103" s="232">
        <v>21</v>
      </c>
      <c r="M103" s="232">
        <f>G103*(1+L103/100)</f>
        <v>0</v>
      </c>
      <c r="N103" s="232">
        <v>0</v>
      </c>
      <c r="O103" s="232">
        <f>ROUND(E103*N103,2)</f>
        <v>0</v>
      </c>
      <c r="P103" s="232">
        <v>0</v>
      </c>
      <c r="Q103" s="232">
        <f>ROUND(E103*P103,2)</f>
        <v>0</v>
      </c>
      <c r="R103" s="232" t="s">
        <v>318</v>
      </c>
      <c r="S103" s="232" t="s">
        <v>158</v>
      </c>
      <c r="T103" s="233" t="s">
        <v>319</v>
      </c>
      <c r="U103" s="217">
        <v>0</v>
      </c>
      <c r="V103" s="217">
        <f>ROUND(E103*U103,2)</f>
        <v>0</v>
      </c>
      <c r="W103" s="217"/>
      <c r="X103" s="208"/>
      <c r="Y103" s="208"/>
      <c r="Z103" s="208"/>
      <c r="AA103" s="208"/>
      <c r="AB103" s="208"/>
      <c r="AC103" s="208"/>
      <c r="AD103" s="208"/>
      <c r="AE103" s="208"/>
      <c r="AF103" s="208"/>
      <c r="AG103" s="208" t="s">
        <v>307</v>
      </c>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15"/>
      <c r="B104" s="216"/>
      <c r="C104" s="242" t="s">
        <v>313</v>
      </c>
      <c r="D104" s="218"/>
      <c r="E104" s="219"/>
      <c r="F104" s="217"/>
      <c r="G104" s="217"/>
      <c r="H104" s="217"/>
      <c r="I104" s="217"/>
      <c r="J104" s="217"/>
      <c r="K104" s="217"/>
      <c r="L104" s="217"/>
      <c r="M104" s="217"/>
      <c r="N104" s="217"/>
      <c r="O104" s="217"/>
      <c r="P104" s="217"/>
      <c r="Q104" s="217"/>
      <c r="R104" s="217"/>
      <c r="S104" s="217"/>
      <c r="T104" s="217"/>
      <c r="U104" s="217"/>
      <c r="V104" s="217"/>
      <c r="W104" s="217"/>
      <c r="X104" s="208"/>
      <c r="Y104" s="208"/>
      <c r="Z104" s="208"/>
      <c r="AA104" s="208"/>
      <c r="AB104" s="208"/>
      <c r="AC104" s="208"/>
      <c r="AD104" s="208"/>
      <c r="AE104" s="208"/>
      <c r="AF104" s="208"/>
      <c r="AG104" s="208" t="s">
        <v>170</v>
      </c>
      <c r="AH104" s="208">
        <v>0</v>
      </c>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x14ac:dyDescent="0.2">
      <c r="A105" s="215"/>
      <c r="B105" s="216"/>
      <c r="C105" s="242" t="s">
        <v>314</v>
      </c>
      <c r="D105" s="218"/>
      <c r="E105" s="219"/>
      <c r="F105" s="217"/>
      <c r="G105" s="217"/>
      <c r="H105" s="217"/>
      <c r="I105" s="217"/>
      <c r="J105" s="217"/>
      <c r="K105" s="217"/>
      <c r="L105" s="217"/>
      <c r="M105" s="217"/>
      <c r="N105" s="217"/>
      <c r="O105" s="217"/>
      <c r="P105" s="217"/>
      <c r="Q105" s="217"/>
      <c r="R105" s="217"/>
      <c r="S105" s="217"/>
      <c r="T105" s="217"/>
      <c r="U105" s="217"/>
      <c r="V105" s="217"/>
      <c r="W105" s="217"/>
      <c r="X105" s="208"/>
      <c r="Y105" s="208"/>
      <c r="Z105" s="208"/>
      <c r="AA105" s="208"/>
      <c r="AB105" s="208"/>
      <c r="AC105" s="208"/>
      <c r="AD105" s="208"/>
      <c r="AE105" s="208"/>
      <c r="AF105" s="208"/>
      <c r="AG105" s="208" t="s">
        <v>170</v>
      </c>
      <c r="AH105" s="208">
        <v>0</v>
      </c>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
      <c r="A106" s="215"/>
      <c r="B106" s="216"/>
      <c r="C106" s="242" t="s">
        <v>315</v>
      </c>
      <c r="D106" s="218"/>
      <c r="E106" s="219">
        <v>5.36</v>
      </c>
      <c r="F106" s="217"/>
      <c r="G106" s="217"/>
      <c r="H106" s="217"/>
      <c r="I106" s="217"/>
      <c r="J106" s="217"/>
      <c r="K106" s="217"/>
      <c r="L106" s="217"/>
      <c r="M106" s="217"/>
      <c r="N106" s="217"/>
      <c r="O106" s="217"/>
      <c r="P106" s="217"/>
      <c r="Q106" s="217"/>
      <c r="R106" s="217"/>
      <c r="S106" s="217"/>
      <c r="T106" s="217"/>
      <c r="U106" s="217"/>
      <c r="V106" s="217"/>
      <c r="W106" s="217"/>
      <c r="X106" s="208"/>
      <c r="Y106" s="208"/>
      <c r="Z106" s="208"/>
      <c r="AA106" s="208"/>
      <c r="AB106" s="208"/>
      <c r="AC106" s="208"/>
      <c r="AD106" s="208"/>
      <c r="AE106" s="208"/>
      <c r="AF106" s="208"/>
      <c r="AG106" s="208" t="s">
        <v>170</v>
      </c>
      <c r="AH106" s="208">
        <v>0</v>
      </c>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x14ac:dyDescent="0.2">
      <c r="A107" s="5"/>
      <c r="B107" s="6"/>
      <c r="C107" s="243"/>
      <c r="D107" s="8"/>
      <c r="E107" s="5"/>
      <c r="F107" s="5"/>
      <c r="G107" s="5"/>
      <c r="H107" s="5"/>
      <c r="I107" s="5"/>
      <c r="J107" s="5"/>
      <c r="K107" s="5"/>
      <c r="L107" s="5"/>
      <c r="M107" s="5"/>
      <c r="N107" s="5"/>
      <c r="O107" s="5"/>
      <c r="P107" s="5"/>
      <c r="Q107" s="5"/>
      <c r="R107" s="5"/>
      <c r="S107" s="5"/>
      <c r="T107" s="5"/>
      <c r="U107" s="5"/>
      <c r="V107" s="5"/>
      <c r="W107" s="5"/>
      <c r="AE107">
        <v>15</v>
      </c>
      <c r="AF107">
        <v>21</v>
      </c>
    </row>
    <row r="108" spans="1:60" x14ac:dyDescent="0.2">
      <c r="A108" s="211"/>
      <c r="B108" s="212" t="s">
        <v>29</v>
      </c>
      <c r="C108" s="244"/>
      <c r="D108" s="213"/>
      <c r="E108" s="214"/>
      <c r="F108" s="214"/>
      <c r="G108" s="237">
        <f>G8+G41+G45+G61+G84+G90+G93</f>
        <v>0</v>
      </c>
      <c r="H108" s="5"/>
      <c r="I108" s="5"/>
      <c r="J108" s="5"/>
      <c r="K108" s="5"/>
      <c r="L108" s="5"/>
      <c r="M108" s="5"/>
      <c r="N108" s="5"/>
      <c r="O108" s="5"/>
      <c r="P108" s="5"/>
      <c r="Q108" s="5"/>
      <c r="R108" s="5"/>
      <c r="S108" s="5"/>
      <c r="T108" s="5"/>
      <c r="U108" s="5"/>
      <c r="V108" s="5"/>
      <c r="W108" s="5"/>
      <c r="AE108">
        <f>SUMIF(L7:L106,AE107,G7:G106)</f>
        <v>0</v>
      </c>
      <c r="AF108">
        <f>SUMIF(L7:L106,AF107,G7:G106)</f>
        <v>0</v>
      </c>
      <c r="AG108" t="s">
        <v>183</v>
      </c>
    </row>
    <row r="109" spans="1:60" x14ac:dyDescent="0.2">
      <c r="A109" s="246" t="s">
        <v>320</v>
      </c>
      <c r="B109" s="246"/>
      <c r="C109" s="243"/>
      <c r="D109" s="8"/>
      <c r="E109" s="5"/>
      <c r="F109" s="5"/>
      <c r="G109" s="5"/>
      <c r="H109" s="5"/>
      <c r="I109" s="5"/>
      <c r="J109" s="5"/>
      <c r="K109" s="5"/>
      <c r="L109" s="5"/>
      <c r="M109" s="5"/>
      <c r="N109" s="5"/>
      <c r="O109" s="5"/>
      <c r="P109" s="5"/>
      <c r="Q109" s="5"/>
      <c r="R109" s="5"/>
      <c r="S109" s="5"/>
      <c r="T109" s="5"/>
      <c r="U109" s="5"/>
      <c r="V109" s="5"/>
      <c r="W109" s="5"/>
    </row>
    <row r="110" spans="1:60" x14ac:dyDescent="0.2">
      <c r="A110" s="5"/>
      <c r="B110" s="6" t="s">
        <v>321</v>
      </c>
      <c r="C110" s="243" t="s">
        <v>322</v>
      </c>
      <c r="D110" s="8"/>
      <c r="E110" s="5"/>
      <c r="F110" s="5"/>
      <c r="G110" s="5"/>
      <c r="H110" s="5"/>
      <c r="I110" s="5"/>
      <c r="J110" s="5"/>
      <c r="K110" s="5"/>
      <c r="L110" s="5"/>
      <c r="M110" s="5"/>
      <c r="N110" s="5"/>
      <c r="O110" s="5"/>
      <c r="P110" s="5"/>
      <c r="Q110" s="5"/>
      <c r="R110" s="5"/>
      <c r="S110" s="5"/>
      <c r="T110" s="5"/>
      <c r="U110" s="5"/>
      <c r="V110" s="5"/>
      <c r="W110" s="5"/>
      <c r="AG110" t="s">
        <v>323</v>
      </c>
    </row>
    <row r="111" spans="1:60" x14ac:dyDescent="0.2">
      <c r="A111" s="5"/>
      <c r="B111" s="6" t="s">
        <v>324</v>
      </c>
      <c r="C111" s="243" t="s">
        <v>325</v>
      </c>
      <c r="D111" s="8"/>
      <c r="E111" s="5"/>
      <c r="F111" s="5"/>
      <c r="G111" s="5"/>
      <c r="H111" s="5"/>
      <c r="I111" s="5"/>
      <c r="J111" s="5"/>
      <c r="K111" s="5"/>
      <c r="L111" s="5"/>
      <c r="M111" s="5"/>
      <c r="N111" s="5"/>
      <c r="O111" s="5"/>
      <c r="P111" s="5"/>
      <c r="Q111" s="5"/>
      <c r="R111" s="5"/>
      <c r="S111" s="5"/>
      <c r="T111" s="5"/>
      <c r="U111" s="5"/>
      <c r="V111" s="5"/>
      <c r="W111" s="5"/>
      <c r="AG111" t="s">
        <v>326</v>
      </c>
    </row>
    <row r="112" spans="1:60" x14ac:dyDescent="0.2">
      <c r="A112" s="5"/>
      <c r="B112" s="6"/>
      <c r="C112" s="243" t="s">
        <v>327</v>
      </c>
      <c r="D112" s="8"/>
      <c r="E112" s="5"/>
      <c r="F112" s="5"/>
      <c r="G112" s="5"/>
      <c r="H112" s="5"/>
      <c r="I112" s="5"/>
      <c r="J112" s="5"/>
      <c r="K112" s="5"/>
      <c r="L112" s="5"/>
      <c r="M112" s="5"/>
      <c r="N112" s="5"/>
      <c r="O112" s="5"/>
      <c r="P112" s="5"/>
      <c r="Q112" s="5"/>
      <c r="R112" s="5"/>
      <c r="S112" s="5"/>
      <c r="T112" s="5"/>
      <c r="U112" s="5"/>
      <c r="V112" s="5"/>
      <c r="W112" s="5"/>
      <c r="AG112" t="s">
        <v>328</v>
      </c>
    </row>
    <row r="113" spans="1:33" x14ac:dyDescent="0.2">
      <c r="A113" s="5"/>
      <c r="B113" s="6"/>
      <c r="C113" s="243"/>
      <c r="D113" s="8"/>
      <c r="E113" s="5"/>
      <c r="F113" s="5"/>
      <c r="G113" s="5"/>
      <c r="H113" s="5"/>
      <c r="I113" s="5"/>
      <c r="J113" s="5"/>
      <c r="K113" s="5"/>
      <c r="L113" s="5"/>
      <c r="M113" s="5"/>
      <c r="N113" s="5"/>
      <c r="O113" s="5"/>
      <c r="P113" s="5"/>
      <c r="Q113" s="5"/>
      <c r="R113" s="5"/>
      <c r="S113" s="5"/>
      <c r="T113" s="5"/>
      <c r="U113" s="5"/>
      <c r="V113" s="5"/>
      <c r="W113" s="5"/>
    </row>
    <row r="114" spans="1:33" x14ac:dyDescent="0.2">
      <c r="C114" s="245"/>
      <c r="D114" s="192"/>
      <c r="AG114" t="s">
        <v>185</v>
      </c>
    </row>
    <row r="115" spans="1:33" x14ac:dyDescent="0.2">
      <c r="D115" s="192"/>
    </row>
    <row r="116" spans="1:33" x14ac:dyDescent="0.2">
      <c r="D116" s="192"/>
    </row>
    <row r="117" spans="1:33" x14ac:dyDescent="0.2">
      <c r="D117" s="192"/>
    </row>
    <row r="118" spans="1:33" x14ac:dyDescent="0.2">
      <c r="D118" s="192"/>
    </row>
    <row r="119" spans="1:33" x14ac:dyDescent="0.2">
      <c r="D119" s="192"/>
    </row>
    <row r="120" spans="1:33" x14ac:dyDescent="0.2">
      <c r="D120" s="192"/>
    </row>
    <row r="121" spans="1:33" x14ac:dyDescent="0.2">
      <c r="D121" s="192"/>
    </row>
    <row r="122" spans="1:33" x14ac:dyDescent="0.2">
      <c r="D122" s="192"/>
    </row>
    <row r="123" spans="1:33" x14ac:dyDescent="0.2">
      <c r="D123" s="192"/>
    </row>
    <row r="124" spans="1:33" x14ac:dyDescent="0.2">
      <c r="D124" s="192"/>
    </row>
    <row r="125" spans="1:33" x14ac:dyDescent="0.2">
      <c r="D125" s="192"/>
    </row>
    <row r="126" spans="1:33" x14ac:dyDescent="0.2">
      <c r="D126" s="192"/>
    </row>
    <row r="127" spans="1:33" x14ac:dyDescent="0.2">
      <c r="D127" s="192"/>
    </row>
    <row r="128" spans="1:33"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5NukZ6UlZKk0J8TEdQ7QSjVyWzePSlLJ3bWBWBKglaU2Tf4VixzV12G/C8Kelvt5zlRPvnCoc89f6k7pJ2LNnQ==" saltValue="9UkXry41vOqQVXj7TbZTPQ==" spinCount="100000" sheet="1"/>
  <mergeCells count="25">
    <mergeCell ref="C97:G97"/>
    <mergeCell ref="C98:G98"/>
    <mergeCell ref="C99:G99"/>
    <mergeCell ref="C52:G52"/>
    <mergeCell ref="C55:G55"/>
    <mergeCell ref="C67:G67"/>
    <mergeCell ref="C86:G86"/>
    <mergeCell ref="C95:G95"/>
    <mergeCell ref="C96:G96"/>
    <mergeCell ref="C25:G25"/>
    <mergeCell ref="C28:G28"/>
    <mergeCell ref="C31:G31"/>
    <mergeCell ref="C34:G34"/>
    <mergeCell ref="C37:G37"/>
    <mergeCell ref="C47:G47"/>
    <mergeCell ref="A1:G1"/>
    <mergeCell ref="C2:G2"/>
    <mergeCell ref="C3:G3"/>
    <mergeCell ref="C4:G4"/>
    <mergeCell ref="A109:B109"/>
    <mergeCell ref="C10:G10"/>
    <mergeCell ref="C13:G13"/>
    <mergeCell ref="C16:G16"/>
    <mergeCell ref="C19:G19"/>
    <mergeCell ref="C22:G2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3" t="s">
        <v>186</v>
      </c>
      <c r="B1" s="193"/>
      <c r="C1" s="193"/>
      <c r="D1" s="193"/>
      <c r="E1" s="193"/>
      <c r="F1" s="193"/>
      <c r="G1" s="193"/>
      <c r="AG1" t="s">
        <v>128</v>
      </c>
    </row>
    <row r="2" spans="1:60" ht="24.95" customHeight="1" x14ac:dyDescent="0.2">
      <c r="A2" s="194" t="s">
        <v>7</v>
      </c>
      <c r="B2" s="76" t="s">
        <v>43</v>
      </c>
      <c r="C2" s="197" t="s">
        <v>44</v>
      </c>
      <c r="D2" s="195"/>
      <c r="E2" s="195"/>
      <c r="F2" s="195"/>
      <c r="G2" s="196"/>
      <c r="AG2" t="s">
        <v>129</v>
      </c>
    </row>
    <row r="3" spans="1:60" ht="24.95" customHeight="1" x14ac:dyDescent="0.2">
      <c r="A3" s="194" t="s">
        <v>8</v>
      </c>
      <c r="B3" s="76" t="s">
        <v>58</v>
      </c>
      <c r="C3" s="197" t="s">
        <v>59</v>
      </c>
      <c r="D3" s="195"/>
      <c r="E3" s="195"/>
      <c r="F3" s="195"/>
      <c r="G3" s="196"/>
      <c r="AC3" s="127" t="s">
        <v>129</v>
      </c>
      <c r="AG3" t="s">
        <v>131</v>
      </c>
    </row>
    <row r="4" spans="1:60" ht="24.95" customHeight="1" x14ac:dyDescent="0.2">
      <c r="A4" s="198" t="s">
        <v>9</v>
      </c>
      <c r="B4" s="199" t="s">
        <v>54</v>
      </c>
      <c r="C4" s="200" t="s">
        <v>57</v>
      </c>
      <c r="D4" s="201"/>
      <c r="E4" s="201"/>
      <c r="F4" s="201"/>
      <c r="G4" s="202"/>
      <c r="AG4" t="s">
        <v>132</v>
      </c>
    </row>
    <row r="5" spans="1:60" x14ac:dyDescent="0.2">
      <c r="D5" s="192"/>
    </row>
    <row r="6" spans="1:60" ht="38.25" x14ac:dyDescent="0.2">
      <c r="A6" s="204" t="s">
        <v>133</v>
      </c>
      <c r="B6" s="206" t="s">
        <v>134</v>
      </c>
      <c r="C6" s="206" t="s">
        <v>135</v>
      </c>
      <c r="D6" s="205" t="s">
        <v>136</v>
      </c>
      <c r="E6" s="204" t="s">
        <v>137</v>
      </c>
      <c r="F6" s="203" t="s">
        <v>138</v>
      </c>
      <c r="G6" s="204" t="s">
        <v>29</v>
      </c>
      <c r="H6" s="207" t="s">
        <v>30</v>
      </c>
      <c r="I6" s="207" t="s">
        <v>139</v>
      </c>
      <c r="J6" s="207" t="s">
        <v>31</v>
      </c>
      <c r="K6" s="207" t="s">
        <v>140</v>
      </c>
      <c r="L6" s="207" t="s">
        <v>141</v>
      </c>
      <c r="M6" s="207" t="s">
        <v>142</v>
      </c>
      <c r="N6" s="207" t="s">
        <v>143</v>
      </c>
      <c r="O6" s="207" t="s">
        <v>144</v>
      </c>
      <c r="P6" s="207" t="s">
        <v>145</v>
      </c>
      <c r="Q6" s="207" t="s">
        <v>146</v>
      </c>
      <c r="R6" s="207" t="s">
        <v>147</v>
      </c>
      <c r="S6" s="207" t="s">
        <v>148</v>
      </c>
      <c r="T6" s="207" t="s">
        <v>149</v>
      </c>
      <c r="U6" s="207" t="s">
        <v>150</v>
      </c>
      <c r="V6" s="207" t="s">
        <v>151</v>
      </c>
      <c r="W6" s="207" t="s">
        <v>152</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1" t="s">
        <v>153</v>
      </c>
      <c r="B8" s="222" t="s">
        <v>114</v>
      </c>
      <c r="C8" s="238" t="s">
        <v>115</v>
      </c>
      <c r="D8" s="223"/>
      <c r="E8" s="224"/>
      <c r="F8" s="225"/>
      <c r="G8" s="225">
        <f>SUMIF(AG9:AG24,"&lt;&gt;NOR",G9:G24)</f>
        <v>0</v>
      </c>
      <c r="H8" s="225"/>
      <c r="I8" s="225">
        <f>SUM(I9:I24)</f>
        <v>0</v>
      </c>
      <c r="J8" s="225"/>
      <c r="K8" s="225">
        <f>SUM(K9:K24)</f>
        <v>0</v>
      </c>
      <c r="L8" s="225"/>
      <c r="M8" s="225">
        <f>SUM(M9:M24)</f>
        <v>0</v>
      </c>
      <c r="N8" s="225"/>
      <c r="O8" s="225">
        <f>SUM(O9:O24)</f>
        <v>0.27</v>
      </c>
      <c r="P8" s="225"/>
      <c r="Q8" s="225">
        <f>SUM(Q9:Q24)</f>
        <v>0</v>
      </c>
      <c r="R8" s="225"/>
      <c r="S8" s="225"/>
      <c r="T8" s="226"/>
      <c r="U8" s="220"/>
      <c r="V8" s="220">
        <f>SUM(V9:V24)</f>
        <v>3.84</v>
      </c>
      <c r="W8" s="220"/>
      <c r="AG8" t="s">
        <v>154</v>
      </c>
    </row>
    <row r="9" spans="1:60" ht="22.5" outlineLevel="1" x14ac:dyDescent="0.2">
      <c r="A9" s="227">
        <v>1</v>
      </c>
      <c r="B9" s="228" t="s">
        <v>262</v>
      </c>
      <c r="C9" s="239" t="s">
        <v>263</v>
      </c>
      <c r="D9" s="229" t="s">
        <v>189</v>
      </c>
      <c r="E9" s="230">
        <v>2</v>
      </c>
      <c r="F9" s="231"/>
      <c r="G9" s="232">
        <f>ROUND(E9*F9,2)</f>
        <v>0</v>
      </c>
      <c r="H9" s="231"/>
      <c r="I9" s="232">
        <f>ROUND(E9*H9,2)</f>
        <v>0</v>
      </c>
      <c r="J9" s="231"/>
      <c r="K9" s="232">
        <f>ROUND(E9*J9,2)</f>
        <v>0</v>
      </c>
      <c r="L9" s="232">
        <v>21</v>
      </c>
      <c r="M9" s="232">
        <f>G9*(1+L9/100)</f>
        <v>0</v>
      </c>
      <c r="N9" s="232">
        <v>0.1125</v>
      </c>
      <c r="O9" s="232">
        <f>ROUND(E9*N9,2)</f>
        <v>0.23</v>
      </c>
      <c r="P9" s="232">
        <v>0</v>
      </c>
      <c r="Q9" s="232">
        <f>ROUND(E9*P9,2)</f>
        <v>0</v>
      </c>
      <c r="R9" s="232" t="s">
        <v>198</v>
      </c>
      <c r="S9" s="232" t="s">
        <v>158</v>
      </c>
      <c r="T9" s="233" t="s">
        <v>158</v>
      </c>
      <c r="U9" s="217">
        <v>0.91800000000000004</v>
      </c>
      <c r="V9" s="217">
        <f>ROUND(E9*U9,2)</f>
        <v>1.84</v>
      </c>
      <c r="W9" s="217"/>
      <c r="X9" s="208"/>
      <c r="Y9" s="208"/>
      <c r="Z9" s="208"/>
      <c r="AA9" s="208"/>
      <c r="AB9" s="208"/>
      <c r="AC9" s="208"/>
      <c r="AD9" s="208"/>
      <c r="AE9" s="208"/>
      <c r="AF9" s="208"/>
      <c r="AG9" s="208" t="s">
        <v>191</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2" t="s">
        <v>329</v>
      </c>
      <c r="D10" s="218"/>
      <c r="E10" s="219">
        <v>2</v>
      </c>
      <c r="F10" s="217"/>
      <c r="G10" s="217"/>
      <c r="H10" s="217"/>
      <c r="I10" s="217"/>
      <c r="J10" s="217"/>
      <c r="K10" s="217"/>
      <c r="L10" s="217"/>
      <c r="M10" s="217"/>
      <c r="N10" s="217"/>
      <c r="O10" s="217"/>
      <c r="P10" s="217"/>
      <c r="Q10" s="217"/>
      <c r="R10" s="217"/>
      <c r="S10" s="217"/>
      <c r="T10" s="217"/>
      <c r="U10" s="217"/>
      <c r="V10" s="217"/>
      <c r="W10" s="217"/>
      <c r="X10" s="208"/>
      <c r="Y10" s="208"/>
      <c r="Z10" s="208"/>
      <c r="AA10" s="208"/>
      <c r="AB10" s="208"/>
      <c r="AC10" s="208"/>
      <c r="AD10" s="208"/>
      <c r="AE10" s="208"/>
      <c r="AF10" s="208"/>
      <c r="AG10" s="208" t="s">
        <v>170</v>
      </c>
      <c r="AH10" s="208">
        <v>0</v>
      </c>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2" t="s">
        <v>330</v>
      </c>
      <c r="D11" s="218"/>
      <c r="E11" s="219"/>
      <c r="F11" s="217"/>
      <c r="G11" s="217"/>
      <c r="H11" s="217"/>
      <c r="I11" s="217"/>
      <c r="J11" s="217"/>
      <c r="K11" s="217"/>
      <c r="L11" s="217"/>
      <c r="M11" s="217"/>
      <c r="N11" s="217"/>
      <c r="O11" s="217"/>
      <c r="P11" s="217"/>
      <c r="Q11" s="217"/>
      <c r="R11" s="217"/>
      <c r="S11" s="217"/>
      <c r="T11" s="217"/>
      <c r="U11" s="217"/>
      <c r="V11" s="217"/>
      <c r="W11" s="217"/>
      <c r="X11" s="208"/>
      <c r="Y11" s="208"/>
      <c r="Z11" s="208"/>
      <c r="AA11" s="208"/>
      <c r="AB11" s="208"/>
      <c r="AC11" s="208"/>
      <c r="AD11" s="208"/>
      <c r="AE11" s="208"/>
      <c r="AF11" s="208"/>
      <c r="AG11" s="208" t="s">
        <v>170</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ht="22.5" outlineLevel="1" x14ac:dyDescent="0.2">
      <c r="A12" s="227">
        <v>2</v>
      </c>
      <c r="B12" s="228" t="s">
        <v>331</v>
      </c>
      <c r="C12" s="239" t="s">
        <v>332</v>
      </c>
      <c r="D12" s="229" t="s">
        <v>189</v>
      </c>
      <c r="E12" s="230">
        <v>10</v>
      </c>
      <c r="F12" s="231"/>
      <c r="G12" s="232">
        <f>ROUND(E12*F12,2)</f>
        <v>0</v>
      </c>
      <c r="H12" s="231"/>
      <c r="I12" s="232">
        <f>ROUND(E12*H12,2)</f>
        <v>0</v>
      </c>
      <c r="J12" s="231"/>
      <c r="K12" s="232">
        <f>ROUND(E12*J12,2)</f>
        <v>0</v>
      </c>
      <c r="L12" s="232">
        <v>21</v>
      </c>
      <c r="M12" s="232">
        <f>G12*(1+L12/100)</f>
        <v>0</v>
      </c>
      <c r="N12" s="232">
        <v>0</v>
      </c>
      <c r="O12" s="232">
        <f>ROUND(E12*N12,2)</f>
        <v>0</v>
      </c>
      <c r="P12" s="232">
        <v>0</v>
      </c>
      <c r="Q12" s="232">
        <f>ROUND(E12*P12,2)</f>
        <v>0</v>
      </c>
      <c r="R12" s="232" t="s">
        <v>198</v>
      </c>
      <c r="S12" s="232" t="s">
        <v>158</v>
      </c>
      <c r="T12" s="233" t="s">
        <v>158</v>
      </c>
      <c r="U12" s="217">
        <v>0.2</v>
      </c>
      <c r="V12" s="217">
        <f>ROUND(E12*U12,2)</f>
        <v>2</v>
      </c>
      <c r="W12" s="217"/>
      <c r="X12" s="208"/>
      <c r="Y12" s="208"/>
      <c r="Z12" s="208"/>
      <c r="AA12" s="208"/>
      <c r="AB12" s="208"/>
      <c r="AC12" s="208"/>
      <c r="AD12" s="208"/>
      <c r="AE12" s="208"/>
      <c r="AF12" s="208"/>
      <c r="AG12" s="208" t="s">
        <v>191</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2" t="s">
        <v>333</v>
      </c>
      <c r="D13" s="218"/>
      <c r="E13" s="219">
        <v>2</v>
      </c>
      <c r="F13" s="217"/>
      <c r="G13" s="217"/>
      <c r="H13" s="217"/>
      <c r="I13" s="217"/>
      <c r="J13" s="217"/>
      <c r="K13" s="217"/>
      <c r="L13" s="217"/>
      <c r="M13" s="217"/>
      <c r="N13" s="217"/>
      <c r="O13" s="217"/>
      <c r="P13" s="217"/>
      <c r="Q13" s="217"/>
      <c r="R13" s="217"/>
      <c r="S13" s="217"/>
      <c r="T13" s="217"/>
      <c r="U13" s="217"/>
      <c r="V13" s="217"/>
      <c r="W13" s="217"/>
      <c r="X13" s="208"/>
      <c r="Y13" s="208"/>
      <c r="Z13" s="208"/>
      <c r="AA13" s="208"/>
      <c r="AB13" s="208"/>
      <c r="AC13" s="208"/>
      <c r="AD13" s="208"/>
      <c r="AE13" s="208"/>
      <c r="AF13" s="208"/>
      <c r="AG13" s="208" t="s">
        <v>170</v>
      </c>
      <c r="AH13" s="208">
        <v>0</v>
      </c>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2" t="s">
        <v>334</v>
      </c>
      <c r="D14" s="218"/>
      <c r="E14" s="219">
        <v>3</v>
      </c>
      <c r="F14" s="217"/>
      <c r="G14" s="217"/>
      <c r="H14" s="217"/>
      <c r="I14" s="217"/>
      <c r="J14" s="217"/>
      <c r="K14" s="217"/>
      <c r="L14" s="217"/>
      <c r="M14" s="217"/>
      <c r="N14" s="217"/>
      <c r="O14" s="217"/>
      <c r="P14" s="217"/>
      <c r="Q14" s="217"/>
      <c r="R14" s="217"/>
      <c r="S14" s="217"/>
      <c r="T14" s="217"/>
      <c r="U14" s="217"/>
      <c r="V14" s="217"/>
      <c r="W14" s="217"/>
      <c r="X14" s="208"/>
      <c r="Y14" s="208"/>
      <c r="Z14" s="208"/>
      <c r="AA14" s="208"/>
      <c r="AB14" s="208"/>
      <c r="AC14" s="208"/>
      <c r="AD14" s="208"/>
      <c r="AE14" s="208"/>
      <c r="AF14" s="208"/>
      <c r="AG14" s="208" t="s">
        <v>170</v>
      </c>
      <c r="AH14" s="208">
        <v>0</v>
      </c>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15"/>
      <c r="B15" s="216"/>
      <c r="C15" s="242" t="s">
        <v>335</v>
      </c>
      <c r="D15" s="218"/>
      <c r="E15" s="219">
        <v>3</v>
      </c>
      <c r="F15" s="217"/>
      <c r="G15" s="217"/>
      <c r="H15" s="217"/>
      <c r="I15" s="217"/>
      <c r="J15" s="217"/>
      <c r="K15" s="217"/>
      <c r="L15" s="217"/>
      <c r="M15" s="217"/>
      <c r="N15" s="217"/>
      <c r="O15" s="217"/>
      <c r="P15" s="217"/>
      <c r="Q15" s="217"/>
      <c r="R15" s="217"/>
      <c r="S15" s="217"/>
      <c r="T15" s="217"/>
      <c r="U15" s="217"/>
      <c r="V15" s="217"/>
      <c r="W15" s="217"/>
      <c r="X15" s="208"/>
      <c r="Y15" s="208"/>
      <c r="Z15" s="208"/>
      <c r="AA15" s="208"/>
      <c r="AB15" s="208"/>
      <c r="AC15" s="208"/>
      <c r="AD15" s="208"/>
      <c r="AE15" s="208"/>
      <c r="AF15" s="208"/>
      <c r="AG15" s="208" t="s">
        <v>170</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2" t="s">
        <v>336</v>
      </c>
      <c r="D16" s="218"/>
      <c r="E16" s="219">
        <v>1</v>
      </c>
      <c r="F16" s="217"/>
      <c r="G16" s="217"/>
      <c r="H16" s="217"/>
      <c r="I16" s="217"/>
      <c r="J16" s="217"/>
      <c r="K16" s="217"/>
      <c r="L16" s="217"/>
      <c r="M16" s="217"/>
      <c r="N16" s="217"/>
      <c r="O16" s="217"/>
      <c r="P16" s="217"/>
      <c r="Q16" s="217"/>
      <c r="R16" s="217"/>
      <c r="S16" s="217"/>
      <c r="T16" s="217"/>
      <c r="U16" s="217"/>
      <c r="V16" s="217"/>
      <c r="W16" s="217"/>
      <c r="X16" s="208"/>
      <c r="Y16" s="208"/>
      <c r="Z16" s="208"/>
      <c r="AA16" s="208"/>
      <c r="AB16" s="208"/>
      <c r="AC16" s="208"/>
      <c r="AD16" s="208"/>
      <c r="AE16" s="208"/>
      <c r="AF16" s="208"/>
      <c r="AG16" s="208" t="s">
        <v>170</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2" t="s">
        <v>337</v>
      </c>
      <c r="D17" s="218"/>
      <c r="E17" s="219">
        <v>1</v>
      </c>
      <c r="F17" s="217"/>
      <c r="G17" s="217"/>
      <c r="H17" s="217"/>
      <c r="I17" s="217"/>
      <c r="J17" s="217"/>
      <c r="K17" s="217"/>
      <c r="L17" s="217"/>
      <c r="M17" s="217"/>
      <c r="N17" s="217"/>
      <c r="O17" s="217"/>
      <c r="P17" s="217"/>
      <c r="Q17" s="217"/>
      <c r="R17" s="217"/>
      <c r="S17" s="217"/>
      <c r="T17" s="217"/>
      <c r="U17" s="217"/>
      <c r="V17" s="217"/>
      <c r="W17" s="217"/>
      <c r="X17" s="208"/>
      <c r="Y17" s="208"/>
      <c r="Z17" s="208"/>
      <c r="AA17" s="208"/>
      <c r="AB17" s="208"/>
      <c r="AC17" s="208"/>
      <c r="AD17" s="208"/>
      <c r="AE17" s="208"/>
      <c r="AF17" s="208"/>
      <c r="AG17" s="208" t="s">
        <v>170</v>
      </c>
      <c r="AH17" s="208">
        <v>0</v>
      </c>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22.5" outlineLevel="1" x14ac:dyDescent="0.2">
      <c r="A18" s="227">
        <v>3</v>
      </c>
      <c r="B18" s="228" t="s">
        <v>338</v>
      </c>
      <c r="C18" s="239" t="s">
        <v>339</v>
      </c>
      <c r="D18" s="229" t="s">
        <v>189</v>
      </c>
      <c r="E18" s="230">
        <v>2</v>
      </c>
      <c r="F18" s="231"/>
      <c r="G18" s="232">
        <f>ROUND(E18*F18,2)</f>
        <v>0</v>
      </c>
      <c r="H18" s="231"/>
      <c r="I18" s="232">
        <f>ROUND(E18*H18,2)</f>
        <v>0</v>
      </c>
      <c r="J18" s="231"/>
      <c r="K18" s="232">
        <f>ROUND(E18*J18,2)</f>
        <v>0</v>
      </c>
      <c r="L18" s="232">
        <v>21</v>
      </c>
      <c r="M18" s="232">
        <f>G18*(1+L18/100)</f>
        <v>0</v>
      </c>
      <c r="N18" s="232">
        <v>8.0000000000000002E-3</v>
      </c>
      <c r="O18" s="232">
        <f>ROUND(E18*N18,2)</f>
        <v>0.02</v>
      </c>
      <c r="P18" s="232">
        <v>0</v>
      </c>
      <c r="Q18" s="232">
        <f>ROUND(E18*P18,2)</f>
        <v>0</v>
      </c>
      <c r="R18" s="232" t="s">
        <v>256</v>
      </c>
      <c r="S18" s="232" t="s">
        <v>158</v>
      </c>
      <c r="T18" s="233" t="s">
        <v>158</v>
      </c>
      <c r="U18" s="217">
        <v>0</v>
      </c>
      <c r="V18" s="217">
        <f>ROUND(E18*U18,2)</f>
        <v>0</v>
      </c>
      <c r="W18" s="217"/>
      <c r="X18" s="208"/>
      <c r="Y18" s="208"/>
      <c r="Z18" s="208"/>
      <c r="AA18" s="208"/>
      <c r="AB18" s="208"/>
      <c r="AC18" s="208"/>
      <c r="AD18" s="208"/>
      <c r="AE18" s="208"/>
      <c r="AF18" s="208"/>
      <c r="AG18" s="208" t="s">
        <v>257</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2" t="s">
        <v>336</v>
      </c>
      <c r="D19" s="218"/>
      <c r="E19" s="219">
        <v>1</v>
      </c>
      <c r="F19" s="217"/>
      <c r="G19" s="217"/>
      <c r="H19" s="217"/>
      <c r="I19" s="217"/>
      <c r="J19" s="217"/>
      <c r="K19" s="217"/>
      <c r="L19" s="217"/>
      <c r="M19" s="217"/>
      <c r="N19" s="217"/>
      <c r="O19" s="217"/>
      <c r="P19" s="217"/>
      <c r="Q19" s="217"/>
      <c r="R19" s="217"/>
      <c r="S19" s="217"/>
      <c r="T19" s="217"/>
      <c r="U19" s="217"/>
      <c r="V19" s="217"/>
      <c r="W19" s="217"/>
      <c r="X19" s="208"/>
      <c r="Y19" s="208"/>
      <c r="Z19" s="208"/>
      <c r="AA19" s="208"/>
      <c r="AB19" s="208"/>
      <c r="AC19" s="208"/>
      <c r="AD19" s="208"/>
      <c r="AE19" s="208"/>
      <c r="AF19" s="208"/>
      <c r="AG19" s="208" t="s">
        <v>170</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2" t="s">
        <v>337</v>
      </c>
      <c r="D20" s="218"/>
      <c r="E20" s="219">
        <v>1</v>
      </c>
      <c r="F20" s="217"/>
      <c r="G20" s="217"/>
      <c r="H20" s="217"/>
      <c r="I20" s="217"/>
      <c r="J20" s="217"/>
      <c r="K20" s="217"/>
      <c r="L20" s="217"/>
      <c r="M20" s="217"/>
      <c r="N20" s="217"/>
      <c r="O20" s="217"/>
      <c r="P20" s="217"/>
      <c r="Q20" s="217"/>
      <c r="R20" s="217"/>
      <c r="S20" s="217"/>
      <c r="T20" s="217"/>
      <c r="U20" s="217"/>
      <c r="V20" s="217"/>
      <c r="W20" s="217"/>
      <c r="X20" s="208"/>
      <c r="Y20" s="208"/>
      <c r="Z20" s="208"/>
      <c r="AA20" s="208"/>
      <c r="AB20" s="208"/>
      <c r="AC20" s="208"/>
      <c r="AD20" s="208"/>
      <c r="AE20" s="208"/>
      <c r="AF20" s="208"/>
      <c r="AG20" s="208" t="s">
        <v>170</v>
      </c>
      <c r="AH20" s="208">
        <v>0</v>
      </c>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ht="22.5" outlineLevel="1" x14ac:dyDescent="0.2">
      <c r="A21" s="227">
        <v>4</v>
      </c>
      <c r="B21" s="228" t="s">
        <v>279</v>
      </c>
      <c r="C21" s="239" t="s">
        <v>280</v>
      </c>
      <c r="D21" s="229" t="s">
        <v>189</v>
      </c>
      <c r="E21" s="230">
        <v>8</v>
      </c>
      <c r="F21" s="231"/>
      <c r="G21" s="232">
        <f>ROUND(E21*F21,2)</f>
        <v>0</v>
      </c>
      <c r="H21" s="231"/>
      <c r="I21" s="232">
        <f>ROUND(E21*H21,2)</f>
        <v>0</v>
      </c>
      <c r="J21" s="231"/>
      <c r="K21" s="232">
        <f>ROUND(E21*J21,2)</f>
        <v>0</v>
      </c>
      <c r="L21" s="232">
        <v>21</v>
      </c>
      <c r="M21" s="232">
        <f>G21*(1+L21/100)</f>
        <v>0</v>
      </c>
      <c r="N21" s="232">
        <v>3.0000000000000001E-3</v>
      </c>
      <c r="O21" s="232">
        <f>ROUND(E21*N21,2)</f>
        <v>0.02</v>
      </c>
      <c r="P21" s="232">
        <v>0</v>
      </c>
      <c r="Q21" s="232">
        <f>ROUND(E21*P21,2)</f>
        <v>0</v>
      </c>
      <c r="R21" s="232" t="s">
        <v>256</v>
      </c>
      <c r="S21" s="232" t="s">
        <v>158</v>
      </c>
      <c r="T21" s="233" t="s">
        <v>158</v>
      </c>
      <c r="U21" s="217">
        <v>0</v>
      </c>
      <c r="V21" s="217">
        <f>ROUND(E21*U21,2)</f>
        <v>0</v>
      </c>
      <c r="W21" s="217"/>
      <c r="X21" s="208"/>
      <c r="Y21" s="208"/>
      <c r="Z21" s="208"/>
      <c r="AA21" s="208"/>
      <c r="AB21" s="208"/>
      <c r="AC21" s="208"/>
      <c r="AD21" s="208"/>
      <c r="AE21" s="208"/>
      <c r="AF21" s="208"/>
      <c r="AG21" s="208" t="s">
        <v>257</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42" t="s">
        <v>340</v>
      </c>
      <c r="D22" s="218"/>
      <c r="E22" s="219"/>
      <c r="F22" s="217"/>
      <c r="G22" s="217"/>
      <c r="H22" s="217"/>
      <c r="I22" s="217"/>
      <c r="J22" s="217"/>
      <c r="K22" s="217"/>
      <c r="L22" s="217"/>
      <c r="M22" s="217"/>
      <c r="N22" s="217"/>
      <c r="O22" s="217"/>
      <c r="P22" s="217"/>
      <c r="Q22" s="217"/>
      <c r="R22" s="217"/>
      <c r="S22" s="217"/>
      <c r="T22" s="217"/>
      <c r="U22" s="217"/>
      <c r="V22" s="217"/>
      <c r="W22" s="217"/>
      <c r="X22" s="208"/>
      <c r="Y22" s="208"/>
      <c r="Z22" s="208"/>
      <c r="AA22" s="208"/>
      <c r="AB22" s="208"/>
      <c r="AC22" s="208"/>
      <c r="AD22" s="208"/>
      <c r="AE22" s="208"/>
      <c r="AF22" s="208"/>
      <c r="AG22" s="208" t="s">
        <v>170</v>
      </c>
      <c r="AH22" s="208">
        <v>0</v>
      </c>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2" t="s">
        <v>341</v>
      </c>
      <c r="D23" s="218"/>
      <c r="E23" s="219">
        <v>4</v>
      </c>
      <c r="F23" s="217"/>
      <c r="G23" s="217"/>
      <c r="H23" s="217"/>
      <c r="I23" s="217"/>
      <c r="J23" s="217"/>
      <c r="K23" s="217"/>
      <c r="L23" s="217"/>
      <c r="M23" s="217"/>
      <c r="N23" s="217"/>
      <c r="O23" s="217"/>
      <c r="P23" s="217"/>
      <c r="Q23" s="217"/>
      <c r="R23" s="217"/>
      <c r="S23" s="217"/>
      <c r="T23" s="217"/>
      <c r="U23" s="217"/>
      <c r="V23" s="217"/>
      <c r="W23" s="217"/>
      <c r="X23" s="208"/>
      <c r="Y23" s="208"/>
      <c r="Z23" s="208"/>
      <c r="AA23" s="208"/>
      <c r="AB23" s="208"/>
      <c r="AC23" s="208"/>
      <c r="AD23" s="208"/>
      <c r="AE23" s="208"/>
      <c r="AF23" s="208"/>
      <c r="AG23" s="208" t="s">
        <v>170</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2" t="s">
        <v>342</v>
      </c>
      <c r="D24" s="218"/>
      <c r="E24" s="219">
        <v>4</v>
      </c>
      <c r="F24" s="217"/>
      <c r="G24" s="217"/>
      <c r="H24" s="217"/>
      <c r="I24" s="217"/>
      <c r="J24" s="217"/>
      <c r="K24" s="217"/>
      <c r="L24" s="217"/>
      <c r="M24" s="217"/>
      <c r="N24" s="217"/>
      <c r="O24" s="217"/>
      <c r="P24" s="217"/>
      <c r="Q24" s="217"/>
      <c r="R24" s="217"/>
      <c r="S24" s="217"/>
      <c r="T24" s="217"/>
      <c r="U24" s="217"/>
      <c r="V24" s="217"/>
      <c r="W24" s="217"/>
      <c r="X24" s="208"/>
      <c r="Y24" s="208"/>
      <c r="Z24" s="208"/>
      <c r="AA24" s="208"/>
      <c r="AB24" s="208"/>
      <c r="AC24" s="208"/>
      <c r="AD24" s="208"/>
      <c r="AE24" s="208"/>
      <c r="AF24" s="208"/>
      <c r="AG24" s="208" t="s">
        <v>170</v>
      </c>
      <c r="AH24" s="208">
        <v>0</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x14ac:dyDescent="0.2">
      <c r="A25" s="221" t="s">
        <v>153</v>
      </c>
      <c r="B25" s="222" t="s">
        <v>116</v>
      </c>
      <c r="C25" s="238" t="s">
        <v>117</v>
      </c>
      <c r="D25" s="223"/>
      <c r="E25" s="224"/>
      <c r="F25" s="225"/>
      <c r="G25" s="225">
        <f>SUMIF(AG26:AG31,"&lt;&gt;NOR",G26:G31)</f>
        <v>0</v>
      </c>
      <c r="H25" s="225"/>
      <c r="I25" s="225">
        <f>SUM(I26:I31)</f>
        <v>0</v>
      </c>
      <c r="J25" s="225"/>
      <c r="K25" s="225">
        <f>SUM(K26:K31)</f>
        <v>0</v>
      </c>
      <c r="L25" s="225"/>
      <c r="M25" s="225">
        <f>SUM(M26:M31)</f>
        <v>0</v>
      </c>
      <c r="N25" s="225"/>
      <c r="O25" s="225">
        <f>SUM(O26:O31)</f>
        <v>0</v>
      </c>
      <c r="P25" s="225"/>
      <c r="Q25" s="225">
        <f>SUM(Q26:Q31)</f>
        <v>0.02</v>
      </c>
      <c r="R25" s="225"/>
      <c r="S25" s="225"/>
      <c r="T25" s="226"/>
      <c r="U25" s="220"/>
      <c r="V25" s="220">
        <f>SUM(V26:V31)</f>
        <v>1.2</v>
      </c>
      <c r="W25" s="220"/>
      <c r="AG25" t="s">
        <v>154</v>
      </c>
    </row>
    <row r="26" spans="1:60" outlineLevel="1" x14ac:dyDescent="0.2">
      <c r="A26" s="227">
        <v>5</v>
      </c>
      <c r="B26" s="228" t="s">
        <v>343</v>
      </c>
      <c r="C26" s="239" t="s">
        <v>344</v>
      </c>
      <c r="D26" s="229" t="s">
        <v>189</v>
      </c>
      <c r="E26" s="230">
        <v>4</v>
      </c>
      <c r="F26" s="231"/>
      <c r="G26" s="232">
        <f>ROUND(E26*F26,2)</f>
        <v>0</v>
      </c>
      <c r="H26" s="231"/>
      <c r="I26" s="232">
        <f>ROUND(E26*H26,2)</f>
        <v>0</v>
      </c>
      <c r="J26" s="231"/>
      <c r="K26" s="232">
        <f>ROUND(E26*J26,2)</f>
        <v>0</v>
      </c>
      <c r="L26" s="232">
        <v>21</v>
      </c>
      <c r="M26" s="232">
        <f>G26*(1+L26/100)</f>
        <v>0</v>
      </c>
      <c r="N26" s="232">
        <v>0</v>
      </c>
      <c r="O26" s="232">
        <f>ROUND(E26*N26,2)</f>
        <v>0</v>
      </c>
      <c r="P26" s="232">
        <v>4.0000000000000001E-3</v>
      </c>
      <c r="Q26" s="232">
        <f>ROUND(E26*P26,2)</f>
        <v>0.02</v>
      </c>
      <c r="R26" s="232" t="s">
        <v>198</v>
      </c>
      <c r="S26" s="232" t="s">
        <v>158</v>
      </c>
      <c r="T26" s="233" t="s">
        <v>158</v>
      </c>
      <c r="U26" s="217">
        <v>0.17399999999999999</v>
      </c>
      <c r="V26" s="217">
        <f>ROUND(E26*U26,2)</f>
        <v>0.7</v>
      </c>
      <c r="W26" s="217"/>
      <c r="X26" s="208"/>
      <c r="Y26" s="208"/>
      <c r="Z26" s="208"/>
      <c r="AA26" s="208"/>
      <c r="AB26" s="208"/>
      <c r="AC26" s="208"/>
      <c r="AD26" s="208"/>
      <c r="AE26" s="208"/>
      <c r="AF26" s="208"/>
      <c r="AG26" s="208" t="s">
        <v>191</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55" t="s">
        <v>345</v>
      </c>
      <c r="D27" s="247"/>
      <c r="E27" s="247"/>
      <c r="F27" s="247"/>
      <c r="G27" s="247"/>
      <c r="H27" s="217"/>
      <c r="I27" s="217"/>
      <c r="J27" s="217"/>
      <c r="K27" s="217"/>
      <c r="L27" s="217"/>
      <c r="M27" s="217"/>
      <c r="N27" s="217"/>
      <c r="O27" s="217"/>
      <c r="P27" s="217"/>
      <c r="Q27" s="217"/>
      <c r="R27" s="217"/>
      <c r="S27" s="217"/>
      <c r="T27" s="217"/>
      <c r="U27" s="217"/>
      <c r="V27" s="217"/>
      <c r="W27" s="217"/>
      <c r="X27" s="208"/>
      <c r="Y27" s="208"/>
      <c r="Z27" s="208"/>
      <c r="AA27" s="208"/>
      <c r="AB27" s="208"/>
      <c r="AC27" s="208"/>
      <c r="AD27" s="208"/>
      <c r="AE27" s="208"/>
      <c r="AF27" s="208"/>
      <c r="AG27" s="208" t="s">
        <v>193</v>
      </c>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2" t="s">
        <v>346</v>
      </c>
      <c r="D28" s="218"/>
      <c r="E28" s="219">
        <v>4</v>
      </c>
      <c r="F28" s="217"/>
      <c r="G28" s="217"/>
      <c r="H28" s="217"/>
      <c r="I28" s="217"/>
      <c r="J28" s="217"/>
      <c r="K28" s="217"/>
      <c r="L28" s="217"/>
      <c r="M28" s="217"/>
      <c r="N28" s="217"/>
      <c r="O28" s="217"/>
      <c r="P28" s="217"/>
      <c r="Q28" s="217"/>
      <c r="R28" s="217"/>
      <c r="S28" s="217"/>
      <c r="T28" s="217"/>
      <c r="U28" s="217"/>
      <c r="V28" s="217"/>
      <c r="W28" s="217"/>
      <c r="X28" s="208"/>
      <c r="Y28" s="208"/>
      <c r="Z28" s="208"/>
      <c r="AA28" s="208"/>
      <c r="AB28" s="208"/>
      <c r="AC28" s="208"/>
      <c r="AD28" s="208"/>
      <c r="AE28" s="208"/>
      <c r="AF28" s="208"/>
      <c r="AG28" s="208" t="s">
        <v>170</v>
      </c>
      <c r="AH28" s="208">
        <v>0</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27">
        <v>6</v>
      </c>
      <c r="B29" s="228" t="s">
        <v>347</v>
      </c>
      <c r="C29" s="239" t="s">
        <v>348</v>
      </c>
      <c r="D29" s="229" t="s">
        <v>189</v>
      </c>
      <c r="E29" s="230">
        <v>2</v>
      </c>
      <c r="F29" s="231"/>
      <c r="G29" s="232">
        <f>ROUND(E29*F29,2)</f>
        <v>0</v>
      </c>
      <c r="H29" s="231"/>
      <c r="I29" s="232">
        <f>ROUND(E29*H29,2)</f>
        <v>0</v>
      </c>
      <c r="J29" s="231"/>
      <c r="K29" s="232">
        <f>ROUND(E29*J29,2)</f>
        <v>0</v>
      </c>
      <c r="L29" s="232">
        <v>21</v>
      </c>
      <c r="M29" s="232">
        <f>G29*(1+L29/100)</f>
        <v>0</v>
      </c>
      <c r="N29" s="232">
        <v>0</v>
      </c>
      <c r="O29" s="232">
        <f>ROUND(E29*N29,2)</f>
        <v>0</v>
      </c>
      <c r="P29" s="232">
        <v>0</v>
      </c>
      <c r="Q29" s="232">
        <f>ROUND(E29*P29,2)</f>
        <v>0</v>
      </c>
      <c r="R29" s="232" t="s">
        <v>198</v>
      </c>
      <c r="S29" s="232" t="s">
        <v>158</v>
      </c>
      <c r="T29" s="233" t="s">
        <v>158</v>
      </c>
      <c r="U29" s="217">
        <v>0.25</v>
      </c>
      <c r="V29" s="217">
        <f>ROUND(E29*U29,2)</f>
        <v>0.5</v>
      </c>
      <c r="W29" s="217"/>
      <c r="X29" s="208"/>
      <c r="Y29" s="208"/>
      <c r="Z29" s="208"/>
      <c r="AA29" s="208"/>
      <c r="AB29" s="208"/>
      <c r="AC29" s="208"/>
      <c r="AD29" s="208"/>
      <c r="AE29" s="208"/>
      <c r="AF29" s="208"/>
      <c r="AG29" s="208" t="s">
        <v>191</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55" t="s">
        <v>345</v>
      </c>
      <c r="D30" s="247"/>
      <c r="E30" s="247"/>
      <c r="F30" s="247"/>
      <c r="G30" s="247"/>
      <c r="H30" s="217"/>
      <c r="I30" s="217"/>
      <c r="J30" s="217"/>
      <c r="K30" s="217"/>
      <c r="L30" s="217"/>
      <c r="M30" s="217"/>
      <c r="N30" s="217"/>
      <c r="O30" s="217"/>
      <c r="P30" s="217"/>
      <c r="Q30" s="217"/>
      <c r="R30" s="217"/>
      <c r="S30" s="217"/>
      <c r="T30" s="217"/>
      <c r="U30" s="217"/>
      <c r="V30" s="217"/>
      <c r="W30" s="217"/>
      <c r="X30" s="208"/>
      <c r="Y30" s="208"/>
      <c r="Z30" s="208"/>
      <c r="AA30" s="208"/>
      <c r="AB30" s="208"/>
      <c r="AC30" s="208"/>
      <c r="AD30" s="208"/>
      <c r="AE30" s="208"/>
      <c r="AF30" s="208"/>
      <c r="AG30" s="208" t="s">
        <v>193</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5"/>
      <c r="B31" s="216"/>
      <c r="C31" s="242" t="s">
        <v>349</v>
      </c>
      <c r="D31" s="218"/>
      <c r="E31" s="219">
        <v>2</v>
      </c>
      <c r="F31" s="217"/>
      <c r="G31" s="217"/>
      <c r="H31" s="217"/>
      <c r="I31" s="217"/>
      <c r="J31" s="217"/>
      <c r="K31" s="217"/>
      <c r="L31" s="217"/>
      <c r="M31" s="217"/>
      <c r="N31" s="217"/>
      <c r="O31" s="217"/>
      <c r="P31" s="217"/>
      <c r="Q31" s="217"/>
      <c r="R31" s="217"/>
      <c r="S31" s="217"/>
      <c r="T31" s="217"/>
      <c r="U31" s="217"/>
      <c r="V31" s="217"/>
      <c r="W31" s="217"/>
      <c r="X31" s="208"/>
      <c r="Y31" s="208"/>
      <c r="Z31" s="208"/>
      <c r="AA31" s="208"/>
      <c r="AB31" s="208"/>
      <c r="AC31" s="208"/>
      <c r="AD31" s="208"/>
      <c r="AE31" s="208"/>
      <c r="AF31" s="208"/>
      <c r="AG31" s="208" t="s">
        <v>170</v>
      </c>
      <c r="AH31" s="208">
        <v>0</v>
      </c>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x14ac:dyDescent="0.2">
      <c r="A32" s="5"/>
      <c r="B32" s="6"/>
      <c r="C32" s="243"/>
      <c r="D32" s="8"/>
      <c r="E32" s="5"/>
      <c r="F32" s="5"/>
      <c r="G32" s="5"/>
      <c r="H32" s="5"/>
      <c r="I32" s="5"/>
      <c r="J32" s="5"/>
      <c r="K32" s="5"/>
      <c r="L32" s="5"/>
      <c r="M32" s="5"/>
      <c r="N32" s="5"/>
      <c r="O32" s="5"/>
      <c r="P32" s="5"/>
      <c r="Q32" s="5"/>
      <c r="R32" s="5"/>
      <c r="S32" s="5"/>
      <c r="T32" s="5"/>
      <c r="U32" s="5"/>
      <c r="V32" s="5"/>
      <c r="W32" s="5"/>
      <c r="AE32">
        <v>15</v>
      </c>
      <c r="AF32">
        <v>21</v>
      </c>
    </row>
    <row r="33" spans="1:33" x14ac:dyDescent="0.2">
      <c r="A33" s="211"/>
      <c r="B33" s="212" t="s">
        <v>29</v>
      </c>
      <c r="C33" s="244"/>
      <c r="D33" s="213"/>
      <c r="E33" s="214"/>
      <c r="F33" s="214"/>
      <c r="G33" s="237">
        <f>G8+G25</f>
        <v>0</v>
      </c>
      <c r="H33" s="5"/>
      <c r="I33" s="5"/>
      <c r="J33" s="5"/>
      <c r="K33" s="5"/>
      <c r="L33" s="5"/>
      <c r="M33" s="5"/>
      <c r="N33" s="5"/>
      <c r="O33" s="5"/>
      <c r="P33" s="5"/>
      <c r="Q33" s="5"/>
      <c r="R33" s="5"/>
      <c r="S33" s="5"/>
      <c r="T33" s="5"/>
      <c r="U33" s="5"/>
      <c r="V33" s="5"/>
      <c r="W33" s="5"/>
      <c r="AE33">
        <f>SUMIF(L7:L31,AE32,G7:G31)</f>
        <v>0</v>
      </c>
      <c r="AF33">
        <f>SUMIF(L7:L31,AF32,G7:G31)</f>
        <v>0</v>
      </c>
      <c r="AG33" t="s">
        <v>183</v>
      </c>
    </row>
    <row r="34" spans="1:33" x14ac:dyDescent="0.2">
      <c r="A34" s="246" t="s">
        <v>320</v>
      </c>
      <c r="B34" s="246"/>
      <c r="C34" s="243"/>
      <c r="D34" s="8"/>
      <c r="E34" s="5"/>
      <c r="F34" s="5"/>
      <c r="G34" s="5"/>
      <c r="H34" s="5"/>
      <c r="I34" s="5"/>
      <c r="J34" s="5"/>
      <c r="K34" s="5"/>
      <c r="L34" s="5"/>
      <c r="M34" s="5"/>
      <c r="N34" s="5"/>
      <c r="O34" s="5"/>
      <c r="P34" s="5"/>
      <c r="Q34" s="5"/>
      <c r="R34" s="5"/>
      <c r="S34" s="5"/>
      <c r="T34" s="5"/>
      <c r="U34" s="5"/>
      <c r="V34" s="5"/>
      <c r="W34" s="5"/>
    </row>
    <row r="35" spans="1:33" x14ac:dyDescent="0.2">
      <c r="A35" s="5"/>
      <c r="B35" s="6" t="s">
        <v>321</v>
      </c>
      <c r="C35" s="243" t="s">
        <v>322</v>
      </c>
      <c r="D35" s="8"/>
      <c r="E35" s="5"/>
      <c r="F35" s="5"/>
      <c r="G35" s="5"/>
      <c r="H35" s="5"/>
      <c r="I35" s="5"/>
      <c r="J35" s="5"/>
      <c r="K35" s="5"/>
      <c r="L35" s="5"/>
      <c r="M35" s="5"/>
      <c r="N35" s="5"/>
      <c r="O35" s="5"/>
      <c r="P35" s="5"/>
      <c r="Q35" s="5"/>
      <c r="R35" s="5"/>
      <c r="S35" s="5"/>
      <c r="T35" s="5"/>
      <c r="U35" s="5"/>
      <c r="V35" s="5"/>
      <c r="W35" s="5"/>
      <c r="AG35" t="s">
        <v>323</v>
      </c>
    </row>
    <row r="36" spans="1:33" x14ac:dyDescent="0.2">
      <c r="A36" s="5"/>
      <c r="B36" s="6" t="s">
        <v>350</v>
      </c>
      <c r="C36" s="243" t="s">
        <v>351</v>
      </c>
      <c r="D36" s="8"/>
      <c r="E36" s="5"/>
      <c r="F36" s="5"/>
      <c r="G36" s="5"/>
      <c r="H36" s="5"/>
      <c r="I36" s="5"/>
      <c r="J36" s="5"/>
      <c r="K36" s="5"/>
      <c r="L36" s="5"/>
      <c r="M36" s="5"/>
      <c r="N36" s="5"/>
      <c r="O36" s="5"/>
      <c r="P36" s="5"/>
      <c r="Q36" s="5"/>
      <c r="R36" s="5"/>
      <c r="S36" s="5"/>
      <c r="T36" s="5"/>
      <c r="U36" s="5"/>
      <c r="V36" s="5"/>
      <c r="W36" s="5"/>
      <c r="AG36" t="s">
        <v>326</v>
      </c>
    </row>
    <row r="37" spans="1:33" x14ac:dyDescent="0.2">
      <c r="A37" s="5"/>
      <c r="B37" s="6"/>
      <c r="C37" s="243" t="s">
        <v>327</v>
      </c>
      <c r="D37" s="8"/>
      <c r="E37" s="5"/>
      <c r="F37" s="5"/>
      <c r="G37" s="5"/>
      <c r="H37" s="5"/>
      <c r="I37" s="5"/>
      <c r="J37" s="5"/>
      <c r="K37" s="5"/>
      <c r="L37" s="5"/>
      <c r="M37" s="5"/>
      <c r="N37" s="5"/>
      <c r="O37" s="5"/>
      <c r="P37" s="5"/>
      <c r="Q37" s="5"/>
      <c r="R37" s="5"/>
      <c r="S37" s="5"/>
      <c r="T37" s="5"/>
      <c r="U37" s="5"/>
      <c r="V37" s="5"/>
      <c r="W37" s="5"/>
      <c r="AG37" t="s">
        <v>328</v>
      </c>
    </row>
    <row r="38" spans="1:33" x14ac:dyDescent="0.2">
      <c r="A38" s="5"/>
      <c r="B38" s="6"/>
      <c r="C38" s="243"/>
      <c r="D38" s="8"/>
      <c r="E38" s="5"/>
      <c r="F38" s="5"/>
      <c r="G38" s="5"/>
      <c r="H38" s="5"/>
      <c r="I38" s="5"/>
      <c r="J38" s="5"/>
      <c r="K38" s="5"/>
      <c r="L38" s="5"/>
      <c r="M38" s="5"/>
      <c r="N38" s="5"/>
      <c r="O38" s="5"/>
      <c r="P38" s="5"/>
      <c r="Q38" s="5"/>
      <c r="R38" s="5"/>
      <c r="S38" s="5"/>
      <c r="T38" s="5"/>
      <c r="U38" s="5"/>
      <c r="V38" s="5"/>
      <c r="W38" s="5"/>
    </row>
    <row r="39" spans="1:33" x14ac:dyDescent="0.2">
      <c r="C39" s="245"/>
      <c r="D39" s="192"/>
      <c r="AG39" t="s">
        <v>185</v>
      </c>
    </row>
    <row r="40" spans="1:33" x14ac:dyDescent="0.2">
      <c r="D40" s="192"/>
    </row>
    <row r="41" spans="1:33" x14ac:dyDescent="0.2">
      <c r="D41" s="192"/>
    </row>
    <row r="42" spans="1:33" x14ac:dyDescent="0.2">
      <c r="D42" s="192"/>
    </row>
    <row r="43" spans="1:33" x14ac:dyDescent="0.2">
      <c r="D43" s="192"/>
    </row>
    <row r="44" spans="1:33" x14ac:dyDescent="0.2">
      <c r="D44" s="192"/>
    </row>
    <row r="45" spans="1:33" x14ac:dyDescent="0.2">
      <c r="D45" s="192"/>
    </row>
    <row r="46" spans="1:33" x14ac:dyDescent="0.2">
      <c r="D46" s="192"/>
    </row>
    <row r="47" spans="1:33" x14ac:dyDescent="0.2">
      <c r="D47" s="192"/>
    </row>
    <row r="48" spans="1:33" x14ac:dyDescent="0.2">
      <c r="D48" s="192"/>
    </row>
    <row r="49" spans="4:4" x14ac:dyDescent="0.2">
      <c r="D49" s="192"/>
    </row>
    <row r="50" spans="4:4" x14ac:dyDescent="0.2">
      <c r="D50" s="192"/>
    </row>
    <row r="51" spans="4:4" x14ac:dyDescent="0.2">
      <c r="D51" s="192"/>
    </row>
    <row r="52" spans="4:4" x14ac:dyDescent="0.2">
      <c r="D52" s="192"/>
    </row>
    <row r="53" spans="4:4" x14ac:dyDescent="0.2">
      <c r="D53" s="192"/>
    </row>
    <row r="54" spans="4:4" x14ac:dyDescent="0.2">
      <c r="D54" s="192"/>
    </row>
    <row r="55" spans="4:4" x14ac:dyDescent="0.2">
      <c r="D55" s="192"/>
    </row>
    <row r="56" spans="4:4" x14ac:dyDescent="0.2">
      <c r="D56" s="192"/>
    </row>
    <row r="57" spans="4:4" x14ac:dyDescent="0.2">
      <c r="D57" s="192"/>
    </row>
    <row r="58" spans="4:4" x14ac:dyDescent="0.2">
      <c r="D58" s="192"/>
    </row>
    <row r="59" spans="4:4" x14ac:dyDescent="0.2">
      <c r="D59" s="192"/>
    </row>
    <row r="60" spans="4:4" x14ac:dyDescent="0.2">
      <c r="D60" s="192"/>
    </row>
    <row r="61" spans="4:4" x14ac:dyDescent="0.2">
      <c r="D61" s="192"/>
    </row>
    <row r="62" spans="4:4" x14ac:dyDescent="0.2">
      <c r="D62" s="192"/>
    </row>
    <row r="63" spans="4:4" x14ac:dyDescent="0.2">
      <c r="D63" s="192"/>
    </row>
    <row r="64" spans="4:4" x14ac:dyDescent="0.2">
      <c r="D64" s="192"/>
    </row>
    <row r="65" spans="4:4" x14ac:dyDescent="0.2">
      <c r="D65" s="192"/>
    </row>
    <row r="66" spans="4:4" x14ac:dyDescent="0.2">
      <c r="D66" s="192"/>
    </row>
    <row r="67" spans="4:4" x14ac:dyDescent="0.2">
      <c r="D67" s="192"/>
    </row>
    <row r="68" spans="4:4" x14ac:dyDescent="0.2">
      <c r="D68" s="192"/>
    </row>
    <row r="69" spans="4:4" x14ac:dyDescent="0.2">
      <c r="D69" s="192"/>
    </row>
    <row r="70" spans="4:4" x14ac:dyDescent="0.2">
      <c r="D70" s="192"/>
    </row>
    <row r="71" spans="4:4" x14ac:dyDescent="0.2">
      <c r="D71" s="192"/>
    </row>
    <row r="72" spans="4:4" x14ac:dyDescent="0.2">
      <c r="D72" s="192"/>
    </row>
    <row r="73" spans="4:4" x14ac:dyDescent="0.2">
      <c r="D73" s="192"/>
    </row>
    <row r="74" spans="4:4" x14ac:dyDescent="0.2">
      <c r="D74" s="192"/>
    </row>
    <row r="75" spans="4:4" x14ac:dyDescent="0.2">
      <c r="D75" s="192"/>
    </row>
    <row r="76" spans="4:4" x14ac:dyDescent="0.2">
      <c r="D76" s="192"/>
    </row>
    <row r="77" spans="4:4" x14ac:dyDescent="0.2">
      <c r="D77" s="192"/>
    </row>
    <row r="78" spans="4:4" x14ac:dyDescent="0.2">
      <c r="D78" s="192"/>
    </row>
    <row r="79" spans="4:4" x14ac:dyDescent="0.2">
      <c r="D79" s="192"/>
    </row>
    <row r="80" spans="4:4" x14ac:dyDescent="0.2">
      <c r="D80" s="192"/>
    </row>
    <row r="81" spans="4:4" x14ac:dyDescent="0.2">
      <c r="D81" s="192"/>
    </row>
    <row r="82" spans="4:4" x14ac:dyDescent="0.2">
      <c r="D82" s="192"/>
    </row>
    <row r="83" spans="4:4" x14ac:dyDescent="0.2">
      <c r="D83" s="192"/>
    </row>
    <row r="84" spans="4:4" x14ac:dyDescent="0.2">
      <c r="D84" s="192"/>
    </row>
    <row r="85" spans="4:4" x14ac:dyDescent="0.2">
      <c r="D85" s="192"/>
    </row>
    <row r="86" spans="4:4" x14ac:dyDescent="0.2">
      <c r="D86" s="192"/>
    </row>
    <row r="87" spans="4:4" x14ac:dyDescent="0.2">
      <c r="D87" s="192"/>
    </row>
    <row r="88" spans="4:4" x14ac:dyDescent="0.2">
      <c r="D88" s="192"/>
    </row>
    <row r="89" spans="4:4" x14ac:dyDescent="0.2">
      <c r="D89" s="192"/>
    </row>
    <row r="90" spans="4:4" x14ac:dyDescent="0.2">
      <c r="D90" s="192"/>
    </row>
    <row r="91" spans="4:4" x14ac:dyDescent="0.2">
      <c r="D91" s="192"/>
    </row>
    <row r="92" spans="4:4" x14ac:dyDescent="0.2">
      <c r="D92" s="192"/>
    </row>
    <row r="93" spans="4:4" x14ac:dyDescent="0.2">
      <c r="D93" s="192"/>
    </row>
    <row r="94" spans="4:4" x14ac:dyDescent="0.2">
      <c r="D94" s="192"/>
    </row>
    <row r="95" spans="4:4" x14ac:dyDescent="0.2">
      <c r="D95" s="192"/>
    </row>
    <row r="96" spans="4:4" x14ac:dyDescent="0.2">
      <c r="D96" s="192"/>
    </row>
    <row r="97" spans="4:4" x14ac:dyDescent="0.2">
      <c r="D97" s="192"/>
    </row>
    <row r="98" spans="4:4" x14ac:dyDescent="0.2">
      <c r="D98" s="192"/>
    </row>
    <row r="99" spans="4:4" x14ac:dyDescent="0.2">
      <c r="D99" s="192"/>
    </row>
    <row r="100" spans="4:4" x14ac:dyDescent="0.2">
      <c r="D100" s="192"/>
    </row>
    <row r="101" spans="4:4" x14ac:dyDescent="0.2">
      <c r="D101" s="192"/>
    </row>
    <row r="102" spans="4:4" x14ac:dyDescent="0.2">
      <c r="D102" s="192"/>
    </row>
    <row r="103" spans="4:4" x14ac:dyDescent="0.2">
      <c r="D103" s="192"/>
    </row>
    <row r="104" spans="4:4" x14ac:dyDescent="0.2">
      <c r="D104" s="192"/>
    </row>
    <row r="105" spans="4:4" x14ac:dyDescent="0.2">
      <c r="D105" s="192"/>
    </row>
    <row r="106" spans="4:4" x14ac:dyDescent="0.2">
      <c r="D106" s="192"/>
    </row>
    <row r="107" spans="4:4" x14ac:dyDescent="0.2">
      <c r="D107" s="192"/>
    </row>
    <row r="108" spans="4:4" x14ac:dyDescent="0.2">
      <c r="D108" s="192"/>
    </row>
    <row r="109" spans="4:4" x14ac:dyDescent="0.2">
      <c r="D109" s="192"/>
    </row>
    <row r="110" spans="4:4" x14ac:dyDescent="0.2">
      <c r="D110" s="192"/>
    </row>
    <row r="111" spans="4:4" x14ac:dyDescent="0.2">
      <c r="D111" s="192"/>
    </row>
    <row r="112" spans="4:4" x14ac:dyDescent="0.2">
      <c r="D112" s="192"/>
    </row>
    <row r="113" spans="4:4" x14ac:dyDescent="0.2">
      <c r="D113" s="192"/>
    </row>
    <row r="114" spans="4:4" x14ac:dyDescent="0.2">
      <c r="D114" s="192"/>
    </row>
    <row r="115" spans="4:4" x14ac:dyDescent="0.2">
      <c r="D115" s="192"/>
    </row>
    <row r="116" spans="4:4" x14ac:dyDescent="0.2">
      <c r="D116" s="192"/>
    </row>
    <row r="117" spans="4:4" x14ac:dyDescent="0.2">
      <c r="D117" s="192"/>
    </row>
    <row r="118" spans="4:4" x14ac:dyDescent="0.2">
      <c r="D118" s="192"/>
    </row>
    <row r="119" spans="4:4" x14ac:dyDescent="0.2">
      <c r="D119" s="192"/>
    </row>
    <row r="120" spans="4:4" x14ac:dyDescent="0.2">
      <c r="D120" s="192"/>
    </row>
    <row r="121" spans="4:4" x14ac:dyDescent="0.2">
      <c r="D121" s="192"/>
    </row>
    <row r="122" spans="4:4" x14ac:dyDescent="0.2">
      <c r="D122" s="192"/>
    </row>
    <row r="123" spans="4:4" x14ac:dyDescent="0.2">
      <c r="D123" s="192"/>
    </row>
    <row r="124" spans="4:4" x14ac:dyDescent="0.2">
      <c r="D124" s="192"/>
    </row>
    <row r="125" spans="4:4" x14ac:dyDescent="0.2">
      <c r="D125" s="192"/>
    </row>
    <row r="126" spans="4:4" x14ac:dyDescent="0.2">
      <c r="D126" s="192"/>
    </row>
    <row r="127" spans="4:4" x14ac:dyDescent="0.2">
      <c r="D127" s="192"/>
    </row>
    <row r="128" spans="4:4"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lCo8WbFsI46r+dBeLGcXU2gA4VDMJNCyzTY4br0pScGyXlRlnY4Xg/aft9+3vAp8t+eLCMd5a0/OAAxRCoYbyw==" saltValue="l6cJ74I7kIsXE934hWnkiA==" spinCount="100000" sheet="1"/>
  <mergeCells count="7">
    <mergeCell ref="A1:G1"/>
    <mergeCell ref="C2:G2"/>
    <mergeCell ref="C3:G3"/>
    <mergeCell ref="C4:G4"/>
    <mergeCell ref="A34:B34"/>
    <mergeCell ref="C27:G27"/>
    <mergeCell ref="C30:G30"/>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50</vt:i4>
      </vt:variant>
    </vt:vector>
  </HeadingPairs>
  <TitlesOfParts>
    <vt:vector size="56" baseType="lpstr">
      <vt:lpstr>Pokyny pro vyplnění</vt:lpstr>
      <vt:lpstr>Stavba</vt:lpstr>
      <vt:lpstr>VzorPolozky</vt:lpstr>
      <vt:lpstr>00 01 Naklady</vt:lpstr>
      <vt:lpstr>SO 101 01 Pol</vt:lpstr>
      <vt:lpstr>SO 102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01 Naklady'!Názvy_tisku</vt:lpstr>
      <vt:lpstr>'SO 101 01 Pol'!Názvy_tisku</vt:lpstr>
      <vt:lpstr>'SO 102 01 Pol'!Názvy_tisku</vt:lpstr>
      <vt:lpstr>oadresa</vt:lpstr>
      <vt:lpstr>Stavba!Objednatel</vt:lpstr>
      <vt:lpstr>Stavba!Objekt</vt:lpstr>
      <vt:lpstr>'00 01 Naklady'!Oblast_tisku</vt:lpstr>
      <vt:lpstr>'SO 101 01 Pol'!Oblast_tisku</vt:lpstr>
      <vt:lpstr>'SO 102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Rosta</dc:creator>
  <cp:lastModifiedBy>Rosta</cp:lastModifiedBy>
  <cp:lastPrinted>2014-02-28T09:52:57Z</cp:lastPrinted>
  <dcterms:created xsi:type="dcterms:W3CDTF">2009-04-08T07:15:50Z</dcterms:created>
  <dcterms:modified xsi:type="dcterms:W3CDTF">2019-05-24T07:10:10Z</dcterms:modified>
</cp:coreProperties>
</file>