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kumenty Norika\BBSK\OA RS\doplnene 20.4.2020\"/>
    </mc:Choice>
  </mc:AlternateContent>
  <bookViews>
    <workbookView xWindow="0" yWindow="0" windowWidth="28800" windowHeight="13020"/>
  </bookViews>
  <sheets>
    <sheet name="Rekapitulácia stavby" sheetId="1" r:id="rId1"/>
    <sheet name="01-B - 01 Architektúra - ..." sheetId="4" r:id="rId2"/>
    <sheet name="02-B - 02 Elektroinštalác..." sheetId="5" r:id="rId3"/>
  </sheets>
  <definedNames>
    <definedName name="_xlnm.Print_Area" localSheetId="1">'01-B - 01 Architektúra - ...'!$C$4:$Q$70,'01-B - 01 Architektúra - ...'!$C$76:$Q$104,'01-B - 01 Architektúra - ...'!$C$110:$Q$260</definedName>
    <definedName name="_xlnm.Print_Area" localSheetId="2">'02-B - 02 Elektroinštalác...'!$C$4:$Q$70,'02-B - 02 Elektroinštalác...'!$C$76:$Q$96,'02-B - 02 Elektroinštalác...'!$C$102:$Q$128</definedName>
    <definedName name="_xlnm.Print_Area" localSheetId="0">'Rekapitulácia stavby'!$C$4:$AP$70,'Rekapitulácia stavby'!$C$76:$AP$94</definedName>
    <definedName name="_xlnm.Print_Titles" localSheetId="1">'01-B - 01 Architektúra - ...'!$121:$121</definedName>
    <definedName name="_xlnm.Print_Titles" localSheetId="2">'02-B - 02 Elektroinštalác...'!$113:$113</definedName>
    <definedName name="_xlnm.Print_Titles" localSheetId="0">'Rekapitulácia stavby'!$85:$85</definedName>
  </definedNames>
  <calcPr calcId="152511"/>
</workbook>
</file>

<file path=xl/calcChain.xml><?xml version="1.0" encoding="utf-8"?>
<calcChain xmlns="http://schemas.openxmlformats.org/spreadsheetml/2006/main">
  <c r="BI127" i="5" l="1"/>
  <c r="BH127" i="5"/>
  <c r="BG127" i="5"/>
  <c r="BE127" i="5"/>
  <c r="X127" i="5"/>
  <c r="W127" i="5"/>
  <c r="AD127" i="5"/>
  <c r="AB127" i="5"/>
  <c r="Z127" i="5"/>
  <c r="V127" i="5"/>
  <c r="BK127" i="5" s="1"/>
  <c r="BI125" i="5"/>
  <c r="BH125" i="5"/>
  <c r="BG125" i="5"/>
  <c r="BE125" i="5"/>
  <c r="X125" i="5"/>
  <c r="W125" i="5"/>
  <c r="W121" i="5" s="1"/>
  <c r="H91" i="5" s="1"/>
  <c r="AD125" i="5"/>
  <c r="AB125" i="5"/>
  <c r="Z125" i="5"/>
  <c r="V125" i="5"/>
  <c r="BK125" i="5" s="1"/>
  <c r="BI124" i="5"/>
  <c r="BH124" i="5"/>
  <c r="BG124" i="5"/>
  <c r="BE124" i="5"/>
  <c r="X124" i="5"/>
  <c r="W124" i="5"/>
  <c r="AD124" i="5"/>
  <c r="AB124" i="5"/>
  <c r="Z124" i="5"/>
  <c r="V124" i="5"/>
  <c r="BI122" i="5"/>
  <c r="BH122" i="5"/>
  <c r="BG122" i="5"/>
  <c r="BE122" i="5"/>
  <c r="X122" i="5"/>
  <c r="X121" i="5" s="1"/>
  <c r="K91" i="5" s="1"/>
  <c r="W122" i="5"/>
  <c r="AD122" i="5"/>
  <c r="AB122" i="5"/>
  <c r="Z122" i="5"/>
  <c r="V122" i="5"/>
  <c r="BI120" i="5"/>
  <c r="BH120" i="5"/>
  <c r="BG120" i="5"/>
  <c r="BE120" i="5"/>
  <c r="X120" i="5"/>
  <c r="W120" i="5"/>
  <c r="AD120" i="5"/>
  <c r="AB120" i="5"/>
  <c r="Z120" i="5"/>
  <c r="V120" i="5"/>
  <c r="BI119" i="5"/>
  <c r="BH119" i="5"/>
  <c r="BG119" i="5"/>
  <c r="BE119" i="5"/>
  <c r="X119" i="5"/>
  <c r="W119" i="5"/>
  <c r="AD119" i="5"/>
  <c r="AB119" i="5"/>
  <c r="Z119" i="5"/>
  <c r="V119" i="5"/>
  <c r="P119" i="5" s="1"/>
  <c r="BF119" i="5" s="1"/>
  <c r="BI118" i="5"/>
  <c r="BH118" i="5"/>
  <c r="BG118" i="5"/>
  <c r="BE118" i="5"/>
  <c r="X118" i="5"/>
  <c r="W118" i="5"/>
  <c r="AD118" i="5"/>
  <c r="AB118" i="5"/>
  <c r="Z118" i="5"/>
  <c r="V118" i="5"/>
  <c r="P118" i="5" s="1"/>
  <c r="BF118" i="5" s="1"/>
  <c r="BI117" i="5"/>
  <c r="BH117" i="5"/>
  <c r="BG117" i="5"/>
  <c r="BE117" i="5"/>
  <c r="X117" i="5"/>
  <c r="W117" i="5"/>
  <c r="AD117" i="5"/>
  <c r="AB117" i="5"/>
  <c r="Z117" i="5"/>
  <c r="V117" i="5"/>
  <c r="P117" i="5" s="1"/>
  <c r="BF117" i="5" s="1"/>
  <c r="BI116" i="5"/>
  <c r="BH116" i="5"/>
  <c r="BG116" i="5"/>
  <c r="BE116" i="5"/>
  <c r="X116" i="5"/>
  <c r="W116" i="5"/>
  <c r="AD116" i="5"/>
  <c r="AB116" i="5"/>
  <c r="Z116" i="5"/>
  <c r="V116" i="5"/>
  <c r="BK116" i="5" s="1"/>
  <c r="M110" i="5"/>
  <c r="F110" i="5"/>
  <c r="F108" i="5"/>
  <c r="F106" i="5"/>
  <c r="M93" i="5"/>
  <c r="M31" i="5" s="1"/>
  <c r="BI94" i="5"/>
  <c r="BH94" i="5"/>
  <c r="BG94" i="5"/>
  <c r="BF94" i="5"/>
  <c r="BE94" i="5"/>
  <c r="M84" i="5"/>
  <c r="F84" i="5"/>
  <c r="F82" i="5"/>
  <c r="F80" i="5"/>
  <c r="O22" i="5"/>
  <c r="E22" i="5"/>
  <c r="M85" i="5" s="1"/>
  <c r="O21" i="5"/>
  <c r="O16" i="5"/>
  <c r="E16" i="5"/>
  <c r="F85" i="5" s="1"/>
  <c r="O15" i="5"/>
  <c r="F6" i="5"/>
  <c r="F104" i="5" s="1"/>
  <c r="AB143" i="4"/>
  <c r="BI259" i="4"/>
  <c r="BH259" i="4"/>
  <c r="BG259" i="4"/>
  <c r="BE259" i="4"/>
  <c r="X259" i="4"/>
  <c r="W259" i="4"/>
  <c r="AD259" i="4"/>
  <c r="AB259" i="4"/>
  <c r="Z259" i="4"/>
  <c r="V259" i="4"/>
  <c r="BK259" i="4" s="1"/>
  <c r="BI258" i="4"/>
  <c r="BH258" i="4"/>
  <c r="BG258" i="4"/>
  <c r="BE258" i="4"/>
  <c r="X258" i="4"/>
  <c r="W258" i="4"/>
  <c r="AD258" i="4"/>
  <c r="AB258" i="4"/>
  <c r="Z258" i="4"/>
  <c r="BK258" i="4"/>
  <c r="V258" i="4"/>
  <c r="P258" i="4" s="1"/>
  <c r="BF258" i="4" s="1"/>
  <c r="BI256" i="4"/>
  <c r="BH256" i="4"/>
  <c r="BG256" i="4"/>
  <c r="BE256" i="4"/>
  <c r="X256" i="4"/>
  <c r="X254" i="4" s="1"/>
  <c r="K99" i="4" s="1"/>
  <c r="W256" i="4"/>
  <c r="AD256" i="4"/>
  <c r="AB256" i="4"/>
  <c r="Z256" i="4"/>
  <c r="V256" i="4"/>
  <c r="BI255" i="4"/>
  <c r="BH255" i="4"/>
  <c r="BG255" i="4"/>
  <c r="BE255" i="4"/>
  <c r="X255" i="4"/>
  <c r="W255" i="4"/>
  <c r="AD255" i="4"/>
  <c r="AB255" i="4"/>
  <c r="AB254" i="4" s="1"/>
  <c r="Z255" i="4"/>
  <c r="V255" i="4"/>
  <c r="P255" i="4" s="1"/>
  <c r="BF255" i="4" s="1"/>
  <c r="BI248" i="4"/>
  <c r="BH248" i="4"/>
  <c r="BG248" i="4"/>
  <c r="BE248" i="4"/>
  <c r="X248" i="4"/>
  <c r="W248" i="4"/>
  <c r="AD248" i="4"/>
  <c r="AB248" i="4"/>
  <c r="Z248" i="4"/>
  <c r="V248" i="4"/>
  <c r="P248" i="4" s="1"/>
  <c r="BF248" i="4" s="1"/>
  <c r="BI247" i="4"/>
  <c r="BH247" i="4"/>
  <c r="BG247" i="4"/>
  <c r="BE247" i="4"/>
  <c r="X247" i="4"/>
  <c r="W247" i="4"/>
  <c r="AD247" i="4"/>
  <c r="AB247" i="4"/>
  <c r="Z247" i="4"/>
  <c r="V247" i="4"/>
  <c r="P247" i="4" s="1"/>
  <c r="BF247" i="4" s="1"/>
  <c r="BI246" i="4"/>
  <c r="BH246" i="4"/>
  <c r="BG246" i="4"/>
  <c r="BE246" i="4"/>
  <c r="X246" i="4"/>
  <c r="W246" i="4"/>
  <c r="AD246" i="4"/>
  <c r="AB246" i="4"/>
  <c r="Z246" i="4"/>
  <c r="V246" i="4"/>
  <c r="P246" i="4" s="1"/>
  <c r="BF246" i="4" s="1"/>
  <c r="BI244" i="4"/>
  <c r="BH244" i="4"/>
  <c r="BG244" i="4"/>
  <c r="BE244" i="4"/>
  <c r="X244" i="4"/>
  <c r="W244" i="4"/>
  <c r="AD244" i="4"/>
  <c r="AB244" i="4"/>
  <c r="Z244" i="4"/>
  <c r="V244" i="4"/>
  <c r="P244" i="4" s="1"/>
  <c r="BF244" i="4" s="1"/>
  <c r="BI237" i="4"/>
  <c r="BH237" i="4"/>
  <c r="BG237" i="4"/>
  <c r="BE237" i="4"/>
  <c r="X237" i="4"/>
  <c r="W237" i="4"/>
  <c r="AD237" i="4"/>
  <c r="AB237" i="4"/>
  <c r="Z237" i="4"/>
  <c r="V237" i="4"/>
  <c r="BK237" i="4" s="1"/>
  <c r="BI236" i="4"/>
  <c r="BH236" i="4"/>
  <c r="BG236" i="4"/>
  <c r="BE236" i="4"/>
  <c r="X236" i="4"/>
  <c r="W236" i="4"/>
  <c r="AD236" i="4"/>
  <c r="AB236" i="4"/>
  <c r="Z236" i="4"/>
  <c r="V236" i="4"/>
  <c r="BK236" i="4" s="1"/>
  <c r="BI229" i="4"/>
  <c r="BH229" i="4"/>
  <c r="BG229" i="4"/>
  <c r="BE229" i="4"/>
  <c r="X229" i="4"/>
  <c r="W229" i="4"/>
  <c r="AD229" i="4"/>
  <c r="AB229" i="4"/>
  <c r="Z229" i="4"/>
  <c r="V229" i="4"/>
  <c r="BI228" i="4"/>
  <c r="BH228" i="4"/>
  <c r="BG228" i="4"/>
  <c r="BE228" i="4"/>
  <c r="X228" i="4"/>
  <c r="W228" i="4"/>
  <c r="AD228" i="4"/>
  <c r="AD227" i="4" s="1"/>
  <c r="AB228" i="4"/>
  <c r="Z228" i="4"/>
  <c r="V228" i="4"/>
  <c r="P228" i="4" s="1"/>
  <c r="BF228" i="4" s="1"/>
  <c r="BI226" i="4"/>
  <c r="BH226" i="4"/>
  <c r="BG226" i="4"/>
  <c r="BE226" i="4"/>
  <c r="X226" i="4"/>
  <c r="W226" i="4"/>
  <c r="AD226" i="4"/>
  <c r="AB226" i="4"/>
  <c r="Z226" i="4"/>
  <c r="V226" i="4"/>
  <c r="BI225" i="4"/>
  <c r="BH225" i="4"/>
  <c r="BG225" i="4"/>
  <c r="BE225" i="4"/>
  <c r="X225" i="4"/>
  <c r="W225" i="4"/>
  <c r="AD225" i="4"/>
  <c r="AB225" i="4"/>
  <c r="Z225" i="4"/>
  <c r="Z217" i="4" s="1"/>
  <c r="V225" i="4"/>
  <c r="P225" i="4" s="1"/>
  <c r="BF225" i="4" s="1"/>
  <c r="BI224" i="4"/>
  <c r="BH224" i="4"/>
  <c r="BG224" i="4"/>
  <c r="BE224" i="4"/>
  <c r="X224" i="4"/>
  <c r="W224" i="4"/>
  <c r="AD224" i="4"/>
  <c r="AB224" i="4"/>
  <c r="Z224" i="4"/>
  <c r="V224" i="4"/>
  <c r="P224" i="4" s="1"/>
  <c r="BF224" i="4" s="1"/>
  <c r="BI218" i="4"/>
  <c r="BH218" i="4"/>
  <c r="BG218" i="4"/>
  <c r="BE218" i="4"/>
  <c r="X218" i="4"/>
  <c r="W218" i="4"/>
  <c r="AD218" i="4"/>
  <c r="AB218" i="4"/>
  <c r="Z218" i="4"/>
  <c r="V218" i="4"/>
  <c r="BI216" i="4"/>
  <c r="BH216" i="4"/>
  <c r="BG216" i="4"/>
  <c r="BE216" i="4"/>
  <c r="X216" i="4"/>
  <c r="W216" i="4"/>
  <c r="AD216" i="4"/>
  <c r="AB216" i="4"/>
  <c r="Z216" i="4"/>
  <c r="V216" i="4"/>
  <c r="BI215" i="4"/>
  <c r="BH215" i="4"/>
  <c r="BG215" i="4"/>
  <c r="BE215" i="4"/>
  <c r="X215" i="4"/>
  <c r="W215" i="4"/>
  <c r="AD215" i="4"/>
  <c r="AB215" i="4"/>
  <c r="Z215" i="4"/>
  <c r="V215" i="4"/>
  <c r="BI210" i="4"/>
  <c r="BH210" i="4"/>
  <c r="BG210" i="4"/>
  <c r="BE210" i="4"/>
  <c r="X210" i="4"/>
  <c r="W210" i="4"/>
  <c r="AD210" i="4"/>
  <c r="AB210" i="4"/>
  <c r="Z210" i="4"/>
  <c r="V210" i="4"/>
  <c r="BK210" i="4" s="1"/>
  <c r="BI209" i="4"/>
  <c r="BH209" i="4"/>
  <c r="BG209" i="4"/>
  <c r="BE209" i="4"/>
  <c r="X209" i="4"/>
  <c r="W209" i="4"/>
  <c r="AD209" i="4"/>
  <c r="AB209" i="4"/>
  <c r="Z209" i="4"/>
  <c r="V209" i="4"/>
  <c r="BK209" i="4" s="1"/>
  <c r="BI204" i="4"/>
  <c r="BH204" i="4"/>
  <c r="BG204" i="4"/>
  <c r="BE204" i="4"/>
  <c r="X204" i="4"/>
  <c r="W204" i="4"/>
  <c r="AD204" i="4"/>
  <c r="AB204" i="4"/>
  <c r="Z204" i="4"/>
  <c r="Z197" i="4" s="1"/>
  <c r="V204" i="4"/>
  <c r="BK204" i="4" s="1"/>
  <c r="BI203" i="4"/>
  <c r="BH203" i="4"/>
  <c r="BG203" i="4"/>
  <c r="BE203" i="4"/>
  <c r="X203" i="4"/>
  <c r="W203" i="4"/>
  <c r="AD203" i="4"/>
  <c r="AB203" i="4"/>
  <c r="Z203" i="4"/>
  <c r="V203" i="4"/>
  <c r="P203" i="4" s="1"/>
  <c r="BF203" i="4" s="1"/>
  <c r="BI198" i="4"/>
  <c r="BH198" i="4"/>
  <c r="BG198" i="4"/>
  <c r="BE198" i="4"/>
  <c r="X198" i="4"/>
  <c r="W198" i="4"/>
  <c r="AD198" i="4"/>
  <c r="AB198" i="4"/>
  <c r="Z198" i="4"/>
  <c r="V198" i="4"/>
  <c r="P198" i="4" s="1"/>
  <c r="BF198" i="4" s="1"/>
  <c r="BI196" i="4"/>
  <c r="BH196" i="4"/>
  <c r="BG196" i="4"/>
  <c r="BE196" i="4"/>
  <c r="X196" i="4"/>
  <c r="W196" i="4"/>
  <c r="AD196" i="4"/>
  <c r="AB196" i="4"/>
  <c r="Z196" i="4"/>
  <c r="V196" i="4"/>
  <c r="P196" i="4" s="1"/>
  <c r="BF196" i="4" s="1"/>
  <c r="BI195" i="4"/>
  <c r="BH195" i="4"/>
  <c r="BG195" i="4"/>
  <c r="BE195" i="4"/>
  <c r="X195" i="4"/>
  <c r="W195" i="4"/>
  <c r="AD195" i="4"/>
  <c r="AB195" i="4"/>
  <c r="Z195" i="4"/>
  <c r="V195" i="4"/>
  <c r="P195" i="4" s="1"/>
  <c r="BF195" i="4" s="1"/>
  <c r="BI190" i="4"/>
  <c r="BH190" i="4"/>
  <c r="BG190" i="4"/>
  <c r="BE190" i="4"/>
  <c r="X190" i="4"/>
  <c r="W190" i="4"/>
  <c r="AD190" i="4"/>
  <c r="AB190" i="4"/>
  <c r="Z190" i="4"/>
  <c r="V190" i="4"/>
  <c r="BK190" i="4" s="1"/>
  <c r="BI189" i="4"/>
  <c r="BH189" i="4"/>
  <c r="BG189" i="4"/>
  <c r="BE189" i="4"/>
  <c r="X189" i="4"/>
  <c r="W189" i="4"/>
  <c r="AD189" i="4"/>
  <c r="AB189" i="4"/>
  <c r="Z189" i="4"/>
  <c r="V189" i="4"/>
  <c r="BK189" i="4" s="1"/>
  <c r="BI184" i="4"/>
  <c r="BH184" i="4"/>
  <c r="BG184" i="4"/>
  <c r="BE184" i="4"/>
  <c r="X184" i="4"/>
  <c r="W184" i="4"/>
  <c r="AD184" i="4"/>
  <c r="AB184" i="4"/>
  <c r="Z184" i="4"/>
  <c r="V184" i="4"/>
  <c r="BI183" i="4"/>
  <c r="BH183" i="4"/>
  <c r="BG183" i="4"/>
  <c r="BE183" i="4"/>
  <c r="X183" i="4"/>
  <c r="W183" i="4"/>
  <c r="AD183" i="4"/>
  <c r="AB183" i="4"/>
  <c r="Z183" i="4"/>
  <c r="V183" i="4"/>
  <c r="P183" i="4" s="1"/>
  <c r="BF183" i="4" s="1"/>
  <c r="BI179" i="4"/>
  <c r="BH179" i="4"/>
  <c r="BG179" i="4"/>
  <c r="BE179" i="4"/>
  <c r="X179" i="4"/>
  <c r="W179" i="4"/>
  <c r="AD179" i="4"/>
  <c r="AB179" i="4"/>
  <c r="Z179" i="4"/>
  <c r="V179" i="4"/>
  <c r="BK179" i="4" s="1"/>
  <c r="BI178" i="4"/>
  <c r="BH178" i="4"/>
  <c r="BG178" i="4"/>
  <c r="BE178" i="4"/>
  <c r="X178" i="4"/>
  <c r="W178" i="4"/>
  <c r="AD178" i="4"/>
  <c r="AB178" i="4"/>
  <c r="Z178" i="4"/>
  <c r="V178" i="4"/>
  <c r="BK178" i="4" s="1"/>
  <c r="BI177" i="4"/>
  <c r="BH177" i="4"/>
  <c r="BG177" i="4"/>
  <c r="BE177" i="4"/>
  <c r="X177" i="4"/>
  <c r="W177" i="4"/>
  <c r="AD177" i="4"/>
  <c r="AB177" i="4"/>
  <c r="Z177" i="4"/>
  <c r="V177" i="4"/>
  <c r="P177" i="4" s="1"/>
  <c r="BF177" i="4" s="1"/>
  <c r="BI176" i="4"/>
  <c r="BH176" i="4"/>
  <c r="BG176" i="4"/>
  <c r="BE176" i="4"/>
  <c r="X176" i="4"/>
  <c r="W176" i="4"/>
  <c r="AD176" i="4"/>
  <c r="AB176" i="4"/>
  <c r="Z176" i="4"/>
  <c r="V176" i="4"/>
  <c r="BK176" i="4" s="1"/>
  <c r="BI172" i="4"/>
  <c r="BH172" i="4"/>
  <c r="BG172" i="4"/>
  <c r="BE172" i="4"/>
  <c r="X172" i="4"/>
  <c r="W172" i="4"/>
  <c r="AD172" i="4"/>
  <c r="AB172" i="4"/>
  <c r="Z172" i="4"/>
  <c r="V172" i="4"/>
  <c r="BK172" i="4" s="1"/>
  <c r="BI171" i="4"/>
  <c r="BH171" i="4"/>
  <c r="BG171" i="4"/>
  <c r="BE171" i="4"/>
  <c r="X171" i="4"/>
  <c r="W171" i="4"/>
  <c r="AD171" i="4"/>
  <c r="AB171" i="4"/>
  <c r="Z171" i="4"/>
  <c r="V171" i="4"/>
  <c r="BK171" i="4" s="1"/>
  <c r="BI167" i="4"/>
  <c r="BH167" i="4"/>
  <c r="BG167" i="4"/>
  <c r="BE167" i="4"/>
  <c r="X167" i="4"/>
  <c r="W167" i="4"/>
  <c r="AD167" i="4"/>
  <c r="AB167" i="4"/>
  <c r="Z167" i="4"/>
  <c r="V167" i="4"/>
  <c r="BI166" i="4"/>
  <c r="BH166" i="4"/>
  <c r="BG166" i="4"/>
  <c r="BE166" i="4"/>
  <c r="X166" i="4"/>
  <c r="W166" i="4"/>
  <c r="AD166" i="4"/>
  <c r="AB166" i="4"/>
  <c r="Z166" i="4"/>
  <c r="V166" i="4"/>
  <c r="P166" i="4" s="1"/>
  <c r="BF166" i="4" s="1"/>
  <c r="BI165" i="4"/>
  <c r="BH165" i="4"/>
  <c r="BG165" i="4"/>
  <c r="BE165" i="4"/>
  <c r="X165" i="4"/>
  <c r="W165" i="4"/>
  <c r="AD165" i="4"/>
  <c r="AB165" i="4"/>
  <c r="Z165" i="4"/>
  <c r="V165" i="4"/>
  <c r="BK165" i="4" s="1"/>
  <c r="BI161" i="4"/>
  <c r="BH161" i="4"/>
  <c r="BG161" i="4"/>
  <c r="BE161" i="4"/>
  <c r="X161" i="4"/>
  <c r="W161" i="4"/>
  <c r="AD161" i="4"/>
  <c r="AB161" i="4"/>
  <c r="Z161" i="4"/>
  <c r="V161" i="4"/>
  <c r="BI160" i="4"/>
  <c r="BH160" i="4"/>
  <c r="BG160" i="4"/>
  <c r="BE160" i="4"/>
  <c r="X160" i="4"/>
  <c r="W160" i="4"/>
  <c r="AD160" i="4"/>
  <c r="AB160" i="4"/>
  <c r="Z160" i="4"/>
  <c r="V160" i="4"/>
  <c r="BI159" i="4"/>
  <c r="BH159" i="4"/>
  <c r="BG159" i="4"/>
  <c r="BE159" i="4"/>
  <c r="X159" i="4"/>
  <c r="W159" i="4"/>
  <c r="AD159" i="4"/>
  <c r="AB159" i="4"/>
  <c r="Z159" i="4"/>
  <c r="V159" i="4"/>
  <c r="BK159" i="4" s="1"/>
  <c r="BI155" i="4"/>
  <c r="BH155" i="4"/>
  <c r="BG155" i="4"/>
  <c r="BE155" i="4"/>
  <c r="X155" i="4"/>
  <c r="W155" i="4"/>
  <c r="AD155" i="4"/>
  <c r="AB155" i="4"/>
  <c r="Z155" i="4"/>
  <c r="V155" i="4"/>
  <c r="BK155" i="4" s="1"/>
  <c r="BI154" i="4"/>
  <c r="BH154" i="4"/>
  <c r="BG154" i="4"/>
  <c r="BE154" i="4"/>
  <c r="X154" i="4"/>
  <c r="W154" i="4"/>
  <c r="AD154" i="4"/>
  <c r="AB154" i="4"/>
  <c r="Z154" i="4"/>
  <c r="V154" i="4"/>
  <c r="BK154" i="4" s="1"/>
  <c r="BI153" i="4"/>
  <c r="BH153" i="4"/>
  <c r="BG153" i="4"/>
  <c r="BE153" i="4"/>
  <c r="X153" i="4"/>
  <c r="W153" i="4"/>
  <c r="AD153" i="4"/>
  <c r="AB153" i="4"/>
  <c r="Z153" i="4"/>
  <c r="V153" i="4"/>
  <c r="BI147" i="4"/>
  <c r="BH147" i="4"/>
  <c r="BG147" i="4"/>
  <c r="BE147" i="4"/>
  <c r="X147" i="4"/>
  <c r="W147" i="4"/>
  <c r="AD147" i="4"/>
  <c r="AB147" i="4"/>
  <c r="Z147" i="4"/>
  <c r="V147" i="4"/>
  <c r="P147" i="4" s="1"/>
  <c r="BF147" i="4" s="1"/>
  <c r="BI144" i="4"/>
  <c r="BH144" i="4"/>
  <c r="BG144" i="4"/>
  <c r="BE144" i="4"/>
  <c r="X144" i="4"/>
  <c r="X143" i="4" s="1"/>
  <c r="W144" i="4"/>
  <c r="W143" i="4" s="1"/>
  <c r="H92" i="4" s="1"/>
  <c r="AD144" i="4"/>
  <c r="AD143" i="4" s="1"/>
  <c r="AB144" i="4"/>
  <c r="Z144" i="4"/>
  <c r="Z143" i="4" s="1"/>
  <c r="V144" i="4"/>
  <c r="K92" i="4"/>
  <c r="BI142" i="4"/>
  <c r="BH142" i="4"/>
  <c r="BG142" i="4"/>
  <c r="BE142" i="4"/>
  <c r="X142" i="4"/>
  <c r="W142" i="4"/>
  <c r="AD142" i="4"/>
  <c r="AB142" i="4"/>
  <c r="Z142" i="4"/>
  <c r="V142" i="4"/>
  <c r="BI141" i="4"/>
  <c r="BH141" i="4"/>
  <c r="BG141" i="4"/>
  <c r="BE141" i="4"/>
  <c r="X141" i="4"/>
  <c r="W141" i="4"/>
  <c r="AD141" i="4"/>
  <c r="AB141" i="4"/>
  <c r="Z141" i="4"/>
  <c r="V141" i="4"/>
  <c r="BI140" i="4"/>
  <c r="BH140" i="4"/>
  <c r="BG140" i="4"/>
  <c r="BE140" i="4"/>
  <c r="X140" i="4"/>
  <c r="W140" i="4"/>
  <c r="AD140" i="4"/>
  <c r="AB140" i="4"/>
  <c r="Z140" i="4"/>
  <c r="V140" i="4"/>
  <c r="BK140" i="4" s="1"/>
  <c r="BI139" i="4"/>
  <c r="BH139" i="4"/>
  <c r="BG139" i="4"/>
  <c r="BE139" i="4"/>
  <c r="X139" i="4"/>
  <c r="W139" i="4"/>
  <c r="AD139" i="4"/>
  <c r="AB139" i="4"/>
  <c r="Z139" i="4"/>
  <c r="V139" i="4"/>
  <c r="BK139" i="4" s="1"/>
  <c r="BI138" i="4"/>
  <c r="BH138" i="4"/>
  <c r="BG138" i="4"/>
  <c r="BE138" i="4"/>
  <c r="X138" i="4"/>
  <c r="W138" i="4"/>
  <c r="AD138" i="4"/>
  <c r="AB138" i="4"/>
  <c r="Z138" i="4"/>
  <c r="V138" i="4"/>
  <c r="P138" i="4" s="1"/>
  <c r="BF138" i="4" s="1"/>
  <c r="BI137" i="4"/>
  <c r="BH137" i="4"/>
  <c r="BG137" i="4"/>
  <c r="BE137" i="4"/>
  <c r="X137" i="4"/>
  <c r="W137" i="4"/>
  <c r="AD137" i="4"/>
  <c r="AB137" i="4"/>
  <c r="Z137" i="4"/>
  <c r="V137" i="4"/>
  <c r="BK137" i="4" s="1"/>
  <c r="BI136" i="4"/>
  <c r="BH136" i="4"/>
  <c r="BG136" i="4"/>
  <c r="BE136" i="4"/>
  <c r="X136" i="4"/>
  <c r="W136" i="4"/>
  <c r="AD136" i="4"/>
  <c r="AB136" i="4"/>
  <c r="Z136" i="4"/>
  <c r="V136" i="4"/>
  <c r="P136" i="4" s="1"/>
  <c r="BF136" i="4" s="1"/>
  <c r="BI135" i="4"/>
  <c r="BH135" i="4"/>
  <c r="BG135" i="4"/>
  <c r="BE135" i="4"/>
  <c r="X135" i="4"/>
  <c r="W135" i="4"/>
  <c r="AD135" i="4"/>
  <c r="AB135" i="4"/>
  <c r="Z135" i="4"/>
  <c r="V135" i="4"/>
  <c r="P135" i="4" s="1"/>
  <c r="BF135" i="4" s="1"/>
  <c r="BI134" i="4"/>
  <c r="BH134" i="4"/>
  <c r="BG134" i="4"/>
  <c r="BE134" i="4"/>
  <c r="X134" i="4"/>
  <c r="W134" i="4"/>
  <c r="AD134" i="4"/>
  <c r="AB134" i="4"/>
  <c r="Z134" i="4"/>
  <c r="V134" i="4"/>
  <c r="BI133" i="4"/>
  <c r="BH133" i="4"/>
  <c r="BG133" i="4"/>
  <c r="BE133" i="4"/>
  <c r="X133" i="4"/>
  <c r="W133" i="4"/>
  <c r="AD133" i="4"/>
  <c r="AB133" i="4"/>
  <c r="Z133" i="4"/>
  <c r="V133" i="4"/>
  <c r="BI130" i="4"/>
  <c r="BH130" i="4"/>
  <c r="BG130" i="4"/>
  <c r="BE130" i="4"/>
  <c r="X130" i="4"/>
  <c r="W130" i="4"/>
  <c r="AD130" i="4"/>
  <c r="AB130" i="4"/>
  <c r="Z130" i="4"/>
  <c r="V130" i="4"/>
  <c r="BK130" i="4" s="1"/>
  <c r="BI125" i="4"/>
  <c r="BH125" i="4"/>
  <c r="BG125" i="4"/>
  <c r="BE125" i="4"/>
  <c r="X125" i="4"/>
  <c r="W125" i="4"/>
  <c r="AD125" i="4"/>
  <c r="AB125" i="4"/>
  <c r="Z125" i="4"/>
  <c r="V125" i="4"/>
  <c r="BK125" i="4" s="1"/>
  <c r="M118" i="4"/>
  <c r="F118" i="4"/>
  <c r="F116" i="4"/>
  <c r="F114" i="4"/>
  <c r="M101" i="4"/>
  <c r="M31" i="4" s="1"/>
  <c r="BI102" i="4"/>
  <c r="BH102" i="4"/>
  <c r="BG102" i="4"/>
  <c r="BF102" i="4"/>
  <c r="BE102" i="4"/>
  <c r="M84" i="4"/>
  <c r="F84" i="4"/>
  <c r="F82" i="4"/>
  <c r="F80" i="4"/>
  <c r="O22" i="4"/>
  <c r="E22" i="4"/>
  <c r="M119" i="4" s="1"/>
  <c r="O21" i="4"/>
  <c r="O16" i="4"/>
  <c r="E16" i="4"/>
  <c r="F119" i="4" s="1"/>
  <c r="O15" i="4"/>
  <c r="M82" i="4"/>
  <c r="F6" i="4"/>
  <c r="F112" i="4" s="1"/>
  <c r="AM83" i="1"/>
  <c r="L83" i="1"/>
  <c r="AM82" i="1"/>
  <c r="L82" i="1"/>
  <c r="AM80" i="1"/>
  <c r="L80" i="1"/>
  <c r="L78" i="1"/>
  <c r="L77" i="1"/>
  <c r="BK118" i="5" l="1"/>
  <c r="W115" i="5"/>
  <c r="BK117" i="5"/>
  <c r="P116" i="5"/>
  <c r="BF116" i="5" s="1"/>
  <c r="BK247" i="4"/>
  <c r="BK246" i="4"/>
  <c r="BK244" i="4"/>
  <c r="P236" i="4"/>
  <c r="BF236" i="4" s="1"/>
  <c r="W217" i="4"/>
  <c r="H96" i="4" s="1"/>
  <c r="BK177" i="4"/>
  <c r="BK166" i="4"/>
  <c r="BK138" i="4"/>
  <c r="P125" i="4"/>
  <c r="BF125" i="4" s="1"/>
  <c r="BK135" i="4"/>
  <c r="BK136" i="4"/>
  <c r="BK215" i="4"/>
  <c r="P215" i="4"/>
  <c r="BF215" i="4" s="1"/>
  <c r="P216" i="4"/>
  <c r="BF216" i="4" s="1"/>
  <c r="BK216" i="4"/>
  <c r="W146" i="4"/>
  <c r="H94" i="4" s="1"/>
  <c r="AB124" i="4"/>
  <c r="AB123" i="4" s="1"/>
  <c r="BK133" i="4"/>
  <c r="P133" i="4"/>
  <c r="BF133" i="4" s="1"/>
  <c r="Z245" i="4"/>
  <c r="BK161" i="4"/>
  <c r="P161" i="4"/>
  <c r="BF161" i="4" s="1"/>
  <c r="AB146" i="4"/>
  <c r="AB145" i="4" s="1"/>
  <c r="AB122" i="4" s="1"/>
  <c r="P160" i="4"/>
  <c r="BF160" i="4" s="1"/>
  <c r="BK160" i="4"/>
  <c r="AB121" i="5"/>
  <c r="P141" i="4"/>
  <c r="BF141" i="4" s="1"/>
  <c r="BK141" i="4"/>
  <c r="X146" i="4"/>
  <c r="K94" i="4" s="1"/>
  <c r="P165" i="4"/>
  <c r="BF165" i="4" s="1"/>
  <c r="P218" i="4"/>
  <c r="BF218" i="4" s="1"/>
  <c r="BK218" i="4"/>
  <c r="Z254" i="4"/>
  <c r="P210" i="4"/>
  <c r="BF210" i="4" s="1"/>
  <c r="AD245" i="4"/>
  <c r="M35" i="5"/>
  <c r="H39" i="4"/>
  <c r="H37" i="4"/>
  <c r="P139" i="4"/>
  <c r="BF139" i="4" s="1"/>
  <c r="P237" i="4"/>
  <c r="BF237" i="4" s="1"/>
  <c r="BK248" i="4"/>
  <c r="BK245" i="4" s="1"/>
  <c r="M245" i="4" s="1"/>
  <c r="M98" i="4" s="1"/>
  <c r="P259" i="4"/>
  <c r="BF259" i="4" s="1"/>
  <c r="X115" i="5"/>
  <c r="X114" i="5" s="1"/>
  <c r="K89" i="5" s="1"/>
  <c r="M30" i="5" s="1"/>
  <c r="BK119" i="5"/>
  <c r="BK228" i="4"/>
  <c r="AB227" i="4"/>
  <c r="P159" i="4"/>
  <c r="BF159" i="4" s="1"/>
  <c r="P179" i="4"/>
  <c r="BF179" i="4" s="1"/>
  <c r="BK183" i="4"/>
  <c r="X197" i="4"/>
  <c r="K95" i="4" s="1"/>
  <c r="M35" i="4"/>
  <c r="BK147" i="4"/>
  <c r="P171" i="4"/>
  <c r="BF171" i="4" s="1"/>
  <c r="BK198" i="4"/>
  <c r="Z227" i="4"/>
  <c r="X227" i="4"/>
  <c r="K97" i="4" s="1"/>
  <c r="W245" i="4"/>
  <c r="H98" i="4" s="1"/>
  <c r="AD121" i="5"/>
  <c r="P125" i="5"/>
  <c r="BF125" i="5" s="1"/>
  <c r="P127" i="5"/>
  <c r="BF127" i="5" s="1"/>
  <c r="F85" i="4"/>
  <c r="M116" i="4"/>
  <c r="M111" i="5"/>
  <c r="F78" i="4"/>
  <c r="M85" i="4"/>
  <c r="BK229" i="4"/>
  <c r="P229" i="4"/>
  <c r="BF229" i="4" s="1"/>
  <c r="Z124" i="4"/>
  <c r="Z123" i="4" s="1"/>
  <c r="AD146" i="4"/>
  <c r="BK184" i="4"/>
  <c r="P184" i="4"/>
  <c r="BF184" i="4" s="1"/>
  <c r="BK225" i="4"/>
  <c r="Z115" i="5"/>
  <c r="BK142" i="4"/>
  <c r="P142" i="4"/>
  <c r="BF142" i="4" s="1"/>
  <c r="H38" i="4"/>
  <c r="AD124" i="4"/>
  <c r="AD123" i="4" s="1"/>
  <c r="P130" i="4"/>
  <c r="BF130" i="4" s="1"/>
  <c r="BK134" i="4"/>
  <c r="P134" i="4"/>
  <c r="BF134" i="4" s="1"/>
  <c r="P140" i="4"/>
  <c r="BF140" i="4" s="1"/>
  <c r="P154" i="4"/>
  <c r="BF154" i="4" s="1"/>
  <c r="BK195" i="4"/>
  <c r="P226" i="4"/>
  <c r="BF226" i="4" s="1"/>
  <c r="BK226" i="4"/>
  <c r="AB245" i="4"/>
  <c r="P124" i="5"/>
  <c r="BF124" i="5" s="1"/>
  <c r="BK124" i="5"/>
  <c r="W124" i="4"/>
  <c r="P189" i="4"/>
  <c r="BF189" i="4" s="1"/>
  <c r="H37" i="5"/>
  <c r="AD115" i="5"/>
  <c r="AD114" i="5" s="1"/>
  <c r="BK153" i="4"/>
  <c r="P153" i="4"/>
  <c r="BF153" i="4" s="1"/>
  <c r="X124" i="4"/>
  <c r="BK167" i="4"/>
  <c r="P167" i="4"/>
  <c r="BF167" i="4" s="1"/>
  <c r="AD197" i="4"/>
  <c r="AB217" i="4"/>
  <c r="AD254" i="4"/>
  <c r="H35" i="4"/>
  <c r="P137" i="4"/>
  <c r="BF137" i="4" s="1"/>
  <c r="BK144" i="4"/>
  <c r="BK143" i="4" s="1"/>
  <c r="M143" i="4" s="1"/>
  <c r="M92" i="4" s="1"/>
  <c r="P144" i="4"/>
  <c r="BF144" i="4" s="1"/>
  <c r="Z146" i="4"/>
  <c r="P176" i="4"/>
  <c r="BF176" i="4" s="1"/>
  <c r="P204" i="4"/>
  <c r="BF204" i="4" s="1"/>
  <c r="BK120" i="5"/>
  <c r="P120" i="5"/>
  <c r="BF120" i="5" s="1"/>
  <c r="H35" i="5"/>
  <c r="P178" i="4"/>
  <c r="BF178" i="4" s="1"/>
  <c r="AB197" i="4"/>
  <c r="P209" i="4"/>
  <c r="BF209" i="4" s="1"/>
  <c r="AD217" i="4"/>
  <c r="W227" i="4"/>
  <c r="H97" i="4" s="1"/>
  <c r="X245" i="4"/>
  <c r="K98" i="4" s="1"/>
  <c r="BK255" i="4"/>
  <c r="M108" i="5"/>
  <c r="M82" i="5"/>
  <c r="AB115" i="5"/>
  <c r="AB114" i="5" s="1"/>
  <c r="H39" i="5"/>
  <c r="P155" i="4"/>
  <c r="BF155" i="4" s="1"/>
  <c r="P172" i="4"/>
  <c r="BF172" i="4" s="1"/>
  <c r="P190" i="4"/>
  <c r="BF190" i="4" s="1"/>
  <c r="BK196" i="4"/>
  <c r="BK203" i="4"/>
  <c r="BK224" i="4"/>
  <c r="W254" i="4"/>
  <c r="H99" i="4" s="1"/>
  <c r="BK122" i="5"/>
  <c r="BK121" i="5" s="1"/>
  <c r="M121" i="5" s="1"/>
  <c r="M91" i="5" s="1"/>
  <c r="P122" i="5"/>
  <c r="BF122" i="5" s="1"/>
  <c r="W114" i="5"/>
  <c r="H89" i="5" s="1"/>
  <c r="M29" i="5" s="1"/>
  <c r="H90" i="5"/>
  <c r="W197" i="4"/>
  <c r="H95" i="4" s="1"/>
  <c r="X217" i="4"/>
  <c r="K96" i="4" s="1"/>
  <c r="BK256" i="4"/>
  <c r="P256" i="4"/>
  <c r="BF256" i="4" s="1"/>
  <c r="H38" i="5"/>
  <c r="F111" i="5"/>
  <c r="Z121" i="5"/>
  <c r="F78" i="5"/>
  <c r="BK115" i="5" l="1"/>
  <c r="M115" i="5" s="1"/>
  <c r="M90" i="5" s="1"/>
  <c r="K90" i="5"/>
  <c r="BK227" i="4"/>
  <c r="M227" i="4" s="1"/>
  <c r="M97" i="4" s="1"/>
  <c r="BK217" i="4"/>
  <c r="M217" i="4" s="1"/>
  <c r="M96" i="4" s="1"/>
  <c r="BK146" i="4"/>
  <c r="M146" i="4" s="1"/>
  <c r="M94" i="4" s="1"/>
  <c r="BK197" i="4"/>
  <c r="M197" i="4" s="1"/>
  <c r="M95" i="4" s="1"/>
  <c r="BK254" i="4"/>
  <c r="M254" i="4" s="1"/>
  <c r="M99" i="4" s="1"/>
  <c r="Z145" i="4"/>
  <c r="Z122" i="4" s="1"/>
  <c r="H36" i="5"/>
  <c r="M36" i="4"/>
  <c r="BK124" i="4"/>
  <c r="M124" i="4" s="1"/>
  <c r="M91" i="4" s="1"/>
  <c r="H91" i="4"/>
  <c r="W123" i="4"/>
  <c r="W145" i="4"/>
  <c r="H93" i="4" s="1"/>
  <c r="M36" i="5"/>
  <c r="AD145" i="4"/>
  <c r="AD122" i="4" s="1"/>
  <c r="W37" i="1"/>
  <c r="H36" i="4"/>
  <c r="X145" i="4"/>
  <c r="K93" i="4" s="1"/>
  <c r="X123" i="4"/>
  <c r="K91" i="4"/>
  <c r="Z114" i="5"/>
  <c r="BK114" i="5" l="1"/>
  <c r="M114" i="5" s="1"/>
  <c r="M89" i="5" s="1"/>
  <c r="M28" i="5" s="1"/>
  <c r="M33" i="5" s="1"/>
  <c r="BK145" i="4"/>
  <c r="M145" i="4" s="1"/>
  <c r="M93" i="4" s="1"/>
  <c r="BK123" i="4"/>
  <c r="W122" i="4"/>
  <c r="H89" i="4" s="1"/>
  <c r="M29" i="4" s="1"/>
  <c r="H90" i="4"/>
  <c r="K90" i="4"/>
  <c r="X122" i="4"/>
  <c r="K89" i="4" s="1"/>
  <c r="M30" i="4" s="1"/>
  <c r="W36" i="1"/>
  <c r="L96" i="5" l="1"/>
  <c r="BK122" i="4"/>
  <c r="M122" i="4" s="1"/>
  <c r="M89" i="4" s="1"/>
  <c r="L104" i="4" s="1"/>
  <c r="M123" i="4"/>
  <c r="M90" i="4" s="1"/>
  <c r="AG90" i="1"/>
  <c r="AN90" i="1" s="1"/>
  <c r="L41" i="5"/>
  <c r="W35" i="1"/>
  <c r="M28" i="4" l="1"/>
  <c r="M33" i="4" s="1"/>
  <c r="AG89" i="1" s="1"/>
  <c r="AN89" i="1" s="1"/>
  <c r="L41" i="4" l="1"/>
  <c r="AG88" i="1"/>
  <c r="AN88" i="1" l="1"/>
  <c r="AG87" i="1"/>
  <c r="AN87" i="1" s="1"/>
  <c r="AN94" i="1" s="1"/>
  <c r="AG94" i="1" l="1"/>
  <c r="AK26" i="1"/>
  <c r="AK31" i="1" s="1"/>
  <c r="AK39" i="1" s="1"/>
</calcChain>
</file>

<file path=xl/sharedStrings.xml><?xml version="1.0" encoding="utf-8"?>
<sst xmlns="http://schemas.openxmlformats.org/spreadsheetml/2006/main" count="1997" uniqueCount="417">
  <si>
    <t>2012</t>
  </si>
  <si>
    <t>Hárok obsahuje:</t>
  </si>
  <si>
    <t/>
  </si>
  <si>
    <t>False</t>
  </si>
  <si>
    <t>True</t>
  </si>
  <si>
    <t>optimalizované pre tlač zostáv vo formáte A4 - na výšku</t>
  </si>
  <si>
    <t>&gt;&gt;  skryté stĺpce  &lt;&lt;</t>
  </si>
  <si>
    <t>0,001</t>
  </si>
  <si>
    <t>20</t>
  </si>
  <si>
    <t>SÚHRNNÝ LIST STAVBY</t>
  </si>
  <si>
    <t>v ---  nižšie sa nachádzajú doplnkové a pomocné údaje k zostavám  --- v</t>
  </si>
  <si>
    <t>Kód:</t>
  </si>
  <si>
    <t>A2015-120_ABC</t>
  </si>
  <si>
    <t>Stavba:</t>
  </si>
  <si>
    <t>Obchodná akadémia - oprava strechy, odstránenie havarijného stavu</t>
  </si>
  <si>
    <t>JKSO:</t>
  </si>
  <si>
    <t>KS:</t>
  </si>
  <si>
    <t>Miesto:</t>
  </si>
  <si>
    <t>ul. Mikszátha 1, Rimavská Sobota</t>
  </si>
  <si>
    <t>Dátum:</t>
  </si>
  <si>
    <t>Objednávateľ:</t>
  </si>
  <si>
    <t>IČO:</t>
  </si>
  <si>
    <t>Obchodná akadémia–Kereskedelmi Akadémia, R. Sobota</t>
  </si>
  <si>
    <t>IČO DPH:</t>
  </si>
  <si>
    <t>Zhotoviteľ:</t>
  </si>
  <si>
    <t xml:space="preserve"> </t>
  </si>
  <si>
    <t>Projektant:</t>
  </si>
  <si>
    <t>Aproving s.r.o.</t>
  </si>
  <si>
    <t>0,01</t>
  </si>
  <si>
    <t>Spracovateľ:</t>
  </si>
  <si>
    <t>Poznámka:</t>
  </si>
  <si>
    <t>Náklady z rozpočtov</t>
  </si>
  <si>
    <t>Materiál</t>
  </si>
  <si>
    <t>Montáž</t>
  </si>
  <si>
    <t>Ostatné náklady zo súhrnného listu</t>
  </si>
  <si>
    <t>Cena bez DPH</t>
  </si>
  <si>
    <t>DPH</t>
  </si>
  <si>
    <t>základná</t>
  </si>
  <si>
    <t>z</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</si>
  <si>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</si>
  <si>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</si>
  <si>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</si>
  <si>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</si>
  <si>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</si>
  <si>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</si>
  <si>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</si>
  <si>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</si>
  <si>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</si>
  <si>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</si>
  <si>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</si>
  <si>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</si>
  <si>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</si>
  <si>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</si>
  <si>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Kód</t>
  </si>
  <si>
    <t>Objekt</t>
  </si>
  <si>
    <t>Cena bez DPH [EUR]</t>
  </si>
  <si>
    <t>Cena s DPH [EUR]</t>
  </si>
  <si>
    <t>1) Náklady z rozpočtov</t>
  </si>
  <si>
    <t>D</t>
  </si>
  <si>
    <t>0</t>
  </si>
  <si>
    <t>###NOIMPORT###</t>
  </si>
  <si>
    <t>IMPORT</t>
  </si>
  <si>
    <t>{274e370f-b0b0-455a-bcc3-c30944bc43a7}</t>
  </si>
  <si>
    <t>{00000000-0000-0000-0000-000000000000}</t>
  </si>
  <si>
    <t>1</t>
  </si>
  <si>
    <t>2</t>
  </si>
  <si>
    <t>02-sekcia B</t>
  </si>
  <si>
    <t>02 Sekcia B - Telocvičňa, plaváreň</t>
  </si>
  <si>
    <t>{2e70ee18-a389-4e39-a94f-cfdd29122c7a}</t>
  </si>
  <si>
    <t>01-B</t>
  </si>
  <si>
    <t>01 Architektúra - stavebná časť- sekcia B</t>
  </si>
  <si>
    <t>{96b94444-3053-4bd2-bbb6-48961fe67c04}</t>
  </si>
  <si>
    <t>02-B</t>
  </si>
  <si>
    <t>02 Elektroinštalácia - bleskozvod - sekcia B</t>
  </si>
  <si>
    <t>{48793c25-3ea5-4981-b50c-e7324543e346}</t>
  </si>
  <si>
    <t>2) Ostatné náklady zo súhrnného listu</t>
  </si>
  <si>
    <t>Celkové náklady za stavbu 1) + 2)</t>
  </si>
  <si>
    <t>Späť na hárok:</t>
  </si>
  <si>
    <t>KRYCÍ LIST ROZPOČTU</t>
  </si>
  <si>
    <t>Objekt:</t>
  </si>
  <si>
    <t>Časť:</t>
  </si>
  <si>
    <t>Obchodná akadémia, Rimavská Sobota</t>
  </si>
  <si>
    <t>Náklady z rozpočtu</t>
  </si>
  <si>
    <t>Ostatné náklady</t>
  </si>
  <si>
    <t>REKAPITULÁCIA ROZPOČTU</t>
  </si>
  <si>
    <t>Kód - Popis</t>
  </si>
  <si>
    <t>Materiál [EUR]</t>
  </si>
  <si>
    <t>Montáž [EUR]</t>
  </si>
  <si>
    <t>Cena celkom [EUR]</t>
  </si>
  <si>
    <t>1) Náklady z rozpočtu</t>
  </si>
  <si>
    <t>-1</t>
  </si>
  <si>
    <t>HSV - Práce a dodávky HSV</t>
  </si>
  <si>
    <t xml:space="preserve">    9 - Ostatné konštrukcie a práce-búranie</t>
  </si>
  <si>
    <t xml:space="preserve">    99 - Presun hmôt HSV</t>
  </si>
  <si>
    <t>PSV - Práce a dodávky PSV</t>
  </si>
  <si>
    <t xml:space="preserve">    712 - Izolácie striech</t>
  </si>
  <si>
    <t xml:space="preserve">    713 - Izolácie tepelné</t>
  </si>
  <si>
    <t xml:space="preserve">    764 - Konštrukcie klampiarske</t>
  </si>
  <si>
    <t xml:space="preserve">    783 - Dokončovacie práce - nátery</t>
  </si>
  <si>
    <t>OST - Ostatné</t>
  </si>
  <si>
    <t>2) Ostatné náklady</t>
  </si>
  <si>
    <t>VRN</t>
  </si>
  <si>
    <t>ROZPOČET</t>
  </si>
  <si>
    <t>PČ</t>
  </si>
  <si>
    <t>Typ</t>
  </si>
  <si>
    <t>Popis</t>
  </si>
  <si>
    <t>MJ</t>
  </si>
  <si>
    <t>Množstvo</t>
  </si>
  <si>
    <t>J. materiál [EUR]</t>
  </si>
  <si>
    <t>J. montáž [EUR]</t>
  </si>
  <si>
    <t>Poznámka</t>
  </si>
  <si>
    <t>J.cena [EUR]</t>
  </si>
  <si>
    <t>Materiál celkom [EUR]</t>
  </si>
  <si>
    <t>Montáž celkom [EUR]</t>
  </si>
  <si>
    <t>J. Nh [h]</t>
  </si>
  <si>
    <t>Nh celkom [h]</t>
  </si>
  <si>
    <t>J. hmotnosť_x000D_
[t]</t>
  </si>
  <si>
    <t>Hmotnosť_x000D_
celkom [t]</t>
  </si>
  <si>
    <t>J. suť [t]</t>
  </si>
  <si>
    <t>Suť Celkom [t]</t>
  </si>
  <si>
    <t>ROZPOCET</t>
  </si>
  <si>
    <t>K</t>
  </si>
  <si>
    <t>m2</t>
  </si>
  <si>
    <t>4</t>
  </si>
  <si>
    <t>VV</t>
  </si>
  <si>
    <t>Súčet</t>
  </si>
  <si>
    <t>3</t>
  </si>
  <si>
    <t>5</t>
  </si>
  <si>
    <t>6</t>
  </si>
  <si>
    <t>7</t>
  </si>
  <si>
    <t>952901411r</t>
  </si>
  <si>
    <t>Vyčistenie ostatných objektov (strechy) akejkoľvek výšky</t>
  </si>
  <si>
    <t>236454030</t>
  </si>
  <si>
    <t>Strecha</t>
  </si>
  <si>
    <t>8</t>
  </si>
  <si>
    <t>m</t>
  </si>
  <si>
    <t>9</t>
  </si>
  <si>
    <t>10</t>
  </si>
  <si>
    <t>11</t>
  </si>
  <si>
    <t>979011201</t>
  </si>
  <si>
    <t>Plastový sklz na stavebnú suť výšky do 10 m</t>
  </si>
  <si>
    <t>-47911502</t>
  </si>
  <si>
    <t>Sekcia A+B+C</t>
  </si>
  <si>
    <t>(2)*10</t>
  </si>
  <si>
    <t>12</t>
  </si>
  <si>
    <t>979011231</t>
  </si>
  <si>
    <t>Demontáž sklzu na stavebnú suť výšky do 10 m</t>
  </si>
  <si>
    <t>-338348656</t>
  </si>
  <si>
    <t>13</t>
  </si>
  <si>
    <t>979012112</t>
  </si>
  <si>
    <t>Zvislá doprava, sutiny na výšku do 3,5 m</t>
  </si>
  <si>
    <t>t</t>
  </si>
  <si>
    <t>952302917</t>
  </si>
  <si>
    <t>14</t>
  </si>
  <si>
    <t>979012119</t>
  </si>
  <si>
    <t>Zvislá doprava sutiny. Príplatok k cene za každých ďalších i začatých 3, 5m výšky nad 3,5 m</t>
  </si>
  <si>
    <t>-717869043</t>
  </si>
  <si>
    <t>15</t>
  </si>
  <si>
    <t>979081111</t>
  </si>
  <si>
    <t>Odvoz sutiny a vybúraných hmôt na skládku do 1 km</t>
  </si>
  <si>
    <t>-1677130871</t>
  </si>
  <si>
    <t>16</t>
  </si>
  <si>
    <t>979081121</t>
  </si>
  <si>
    <t>Odvoz sutiny a vybúraných hmôt na skládku za každý ďalší 1 km</t>
  </si>
  <si>
    <t>530572504</t>
  </si>
  <si>
    <t>17</t>
  </si>
  <si>
    <t>979082111</t>
  </si>
  <si>
    <t>Vnútrostavenisková doprava sutiny a vybúraných hmôt do 10 m</t>
  </si>
  <si>
    <t>570169714</t>
  </si>
  <si>
    <t>18</t>
  </si>
  <si>
    <t>979082121</t>
  </si>
  <si>
    <t>Vnútrostavenisková doprava sutiny a vybúraných hmôt za každých ďalších 5 m</t>
  </si>
  <si>
    <t>566712405</t>
  </si>
  <si>
    <t>19</t>
  </si>
  <si>
    <t>979089012</t>
  </si>
  <si>
    <t>Poplatok za skladovanie - betón, tehly, dlaždice (17 01 ), ostatné</t>
  </si>
  <si>
    <t>-1706581726</t>
  </si>
  <si>
    <t>979089211</t>
  </si>
  <si>
    <t>Poplatok za skladovanie - bitúmenové zmesi, uhoľný decht, dechtové výrobky (17 03), nebezpečné</t>
  </si>
  <si>
    <t>-326801496</t>
  </si>
  <si>
    <t>21</t>
  </si>
  <si>
    <t>979089713</t>
  </si>
  <si>
    <t>Prenájom kontajneru 7 m3 - na obdobie rekonštrukcie</t>
  </si>
  <si>
    <t>ks</t>
  </si>
  <si>
    <t>1798182004</t>
  </si>
  <si>
    <t>22</t>
  </si>
  <si>
    <t>999281111</t>
  </si>
  <si>
    <t>Presun hmôt pre opravy a údržbu objektov vrátane vonkajších plášťov výšky do 25 m</t>
  </si>
  <si>
    <t>547609098</t>
  </si>
  <si>
    <t>23</t>
  </si>
  <si>
    <t>712370070</t>
  </si>
  <si>
    <t>Zhotovenie povlakovej krytiny striech plochých do 10° PVC-P fóliou upevnenou prikotvením so zvarením spoju</t>
  </si>
  <si>
    <t>-1783336694</t>
  </si>
  <si>
    <t>24</t>
  </si>
  <si>
    <t>M</t>
  </si>
  <si>
    <t>2832990600</t>
  </si>
  <si>
    <t>Kotviaca technika - rozperný nit do betónu</t>
  </si>
  <si>
    <t>32</t>
  </si>
  <si>
    <t>-1128295508</t>
  </si>
  <si>
    <t>25</t>
  </si>
  <si>
    <t>2833000150</t>
  </si>
  <si>
    <t>Fatrafol 810 hydroizolačná fólia hr.1,50 mm, š.1,3m  šedá</t>
  </si>
  <si>
    <t>-1530694389</t>
  </si>
  <si>
    <t>26</t>
  </si>
  <si>
    <t>712973220</t>
  </si>
  <si>
    <t>Detaily k PVC-P fóliam osadenie hotovej strešnej vpuste</t>
  </si>
  <si>
    <t>2027271211</t>
  </si>
  <si>
    <t>27</t>
  </si>
  <si>
    <t>2832990370</t>
  </si>
  <si>
    <t>Strešná vpusť  - priemer 100mm, dĺ.250mm</t>
  </si>
  <si>
    <t>970045797</t>
  </si>
  <si>
    <t>28</t>
  </si>
  <si>
    <t>-36295913</t>
  </si>
  <si>
    <t>29</t>
  </si>
  <si>
    <t>712973231</t>
  </si>
  <si>
    <t>Detaily k PVC-P fóliam zaizolovanie kruhového prestupu 51 – 100 mm</t>
  </si>
  <si>
    <t>-188243834</t>
  </si>
  <si>
    <t>30</t>
  </si>
  <si>
    <t>2832990180</t>
  </si>
  <si>
    <t>Fatrafol 810 hydroizolačná fólia-páska hr.1,2 mm, š.0,16m</t>
  </si>
  <si>
    <t>286000426</t>
  </si>
  <si>
    <t>31</t>
  </si>
  <si>
    <t>712973240</t>
  </si>
  <si>
    <t>Detaily k PVC-P fóliam osadenie vetracích komínkov</t>
  </si>
  <si>
    <t>1418189404</t>
  </si>
  <si>
    <t>2832990410</t>
  </si>
  <si>
    <t>Odvetrávací komín-výška 225mm, priemer 75mm</t>
  </si>
  <si>
    <t>-1311262523</t>
  </si>
  <si>
    <t>33</t>
  </si>
  <si>
    <t>277770274</t>
  </si>
  <si>
    <t>34</t>
  </si>
  <si>
    <t>2833000100</t>
  </si>
  <si>
    <t>Fatrafol 810 hydroizolačná fólia hr.1,3 mm, š.1,2m šedá</t>
  </si>
  <si>
    <t>787045696</t>
  </si>
  <si>
    <t>35</t>
  </si>
  <si>
    <t>712973245</t>
  </si>
  <si>
    <t>Zhotovenie flekov v rohoch na povlakovej krytine z PVC-P fólie</t>
  </si>
  <si>
    <t>482893043</t>
  </si>
  <si>
    <t>36</t>
  </si>
  <si>
    <t>-867175217</t>
  </si>
  <si>
    <t>37</t>
  </si>
  <si>
    <t>712990040</t>
  </si>
  <si>
    <t xml:space="preserve">Položenie geotextílie vodorovne alebo zvislo na strechy ploché do 10° </t>
  </si>
  <si>
    <t>1086806663</t>
  </si>
  <si>
    <t>38</t>
  </si>
  <si>
    <t>6936651300</t>
  </si>
  <si>
    <t>Geotextília netkaná polypropylénová Tipptex B300 F, min. 300 g/m2</t>
  </si>
  <si>
    <t>696076419</t>
  </si>
  <si>
    <t>39</t>
  </si>
  <si>
    <t>712997003</t>
  </si>
  <si>
    <t>Montáž spádových atikových klinov z minerálnej vlny</t>
  </si>
  <si>
    <t>-1752214885</t>
  </si>
  <si>
    <t>40</t>
  </si>
  <si>
    <t>6314151870</t>
  </si>
  <si>
    <t>NOBASIL 80/80 mm, špeciálny výrobok z minerálnej vlny - atykový klin</t>
  </si>
  <si>
    <t>1666478490</t>
  </si>
  <si>
    <t>41</t>
  </si>
  <si>
    <t>998712102</t>
  </si>
  <si>
    <t>Presun hmôt pre izoláciu povlakovej krytiny v objektoch výšky nad 6 do 12 m</t>
  </si>
  <si>
    <t>798608338</t>
  </si>
  <si>
    <t>42</t>
  </si>
  <si>
    <t>713141151</t>
  </si>
  <si>
    <t>Montáž tepelnej izolácie striech plochých do 10° minerálnou vlnou, jednovrstvová kladenými voľne</t>
  </si>
  <si>
    <t>2024270449</t>
  </si>
  <si>
    <t>43</t>
  </si>
  <si>
    <t>6314151440</t>
  </si>
  <si>
    <t>Tepelné izolácie ploché strechy NOBASIL DDP-N (SPN), doska, 40 kPa 140x1200x2000</t>
  </si>
  <si>
    <t>895530279</t>
  </si>
  <si>
    <t>44</t>
  </si>
  <si>
    <t>713141155</t>
  </si>
  <si>
    <t>Montáž TI striech plochých do 10° minerálnou vlnou, rozloženej v jednej vrstve, prikotvením</t>
  </si>
  <si>
    <t>203497180</t>
  </si>
  <si>
    <t>45</t>
  </si>
  <si>
    <t>6314151380</t>
  </si>
  <si>
    <t>Tepelné izolácie ploché strechy NOBASIL DDP-N (SPN), doska, 40 kPa 50x1200x2000</t>
  </si>
  <si>
    <t>-1307058692</t>
  </si>
  <si>
    <t>46</t>
  </si>
  <si>
    <t>998713102</t>
  </si>
  <si>
    <t>Presun hmôt pre izolácie tepelné v objektoch výšky nad 6 m do 12 m</t>
  </si>
  <si>
    <t>-1467486256</t>
  </si>
  <si>
    <t>47</t>
  </si>
  <si>
    <t>764348814</t>
  </si>
  <si>
    <t>Demontáž ostatných prvkov kusových, lana bleskozvo, držiak lana bleskozvodu, atď. sklon do 30st.,  -0,00410t</t>
  </si>
  <si>
    <t>kpl.</t>
  </si>
  <si>
    <t>-5593611</t>
  </si>
  <si>
    <t>48</t>
  </si>
  <si>
    <t>764422810</t>
  </si>
  <si>
    <t>Demontáž oplechovania rš od 600 do 800 mm,  -0,00395t</t>
  </si>
  <si>
    <t>1416972509</t>
  </si>
  <si>
    <t>Oplechovanie</t>
  </si>
  <si>
    <t>49</t>
  </si>
  <si>
    <t>764430762</t>
  </si>
  <si>
    <t>Montáž oplechovania muriva a atík z hliníkového farebného Al plechu, vrátane rohov r.š. do 800 mm</t>
  </si>
  <si>
    <t>-88529490</t>
  </si>
  <si>
    <t>50</t>
  </si>
  <si>
    <t>1942140800</t>
  </si>
  <si>
    <t>Tabuľa  Al farbená  jednostranne 1000x2000 mm</t>
  </si>
  <si>
    <t>1019653257</t>
  </si>
  <si>
    <t>2*0,8</t>
  </si>
  <si>
    <t>51</t>
  </si>
  <si>
    <t>998764102</t>
  </si>
  <si>
    <t>Presun hmôt pre konštrukcie klampiarske v objektoch výšky nad 6 do 12 m</t>
  </si>
  <si>
    <t>-1359296203</t>
  </si>
  <si>
    <t>52</t>
  </si>
  <si>
    <t>783222100</t>
  </si>
  <si>
    <t>Nátery kov.stav.doplnk.konštr. syntetické farby šedej na vzduchu schnúce dvojnásobné - predpoklad</t>
  </si>
  <si>
    <t>1502087425</t>
  </si>
  <si>
    <t>53</t>
  </si>
  <si>
    <t>783226100</t>
  </si>
  <si>
    <t>Nátery kov.stav.doplnk.konštr. syntetické farby šedej na vzduchu schnúce základný</t>
  </si>
  <si>
    <t>-1240459879</t>
  </si>
  <si>
    <t>54</t>
  </si>
  <si>
    <t xml:space="preserve">11HSV </t>
  </si>
  <si>
    <t>Montážne práce pre HSV   -robotník tr.1 (menej náročné) -príprava staveniska na stavebné práce (vypratanie miestností)</t>
  </si>
  <si>
    <t>hod</t>
  </si>
  <si>
    <t>1024</t>
  </si>
  <si>
    <t>-1309190542</t>
  </si>
  <si>
    <t>55</t>
  </si>
  <si>
    <t>HZS-PSV</t>
  </si>
  <si>
    <t>Montážne práce HZS - PSV+HSV - nepredvídané  demontážne a montážne práce PSV + HSV</t>
  </si>
  <si>
    <t>-1639631989</t>
  </si>
  <si>
    <t>- nepredvídané  demontážne a montážne práce PSV + HSV</t>
  </si>
  <si>
    <t>P</t>
  </si>
  <si>
    <t>56</t>
  </si>
  <si>
    <t>000200061</t>
  </si>
  <si>
    <t>Prieskumné práce - stavebný prieskum stavebno - statického stavu podkladu pre kotvenie strešnej fólie do podkladu</t>
  </si>
  <si>
    <t>-375364761</t>
  </si>
  <si>
    <t>57</t>
  </si>
  <si>
    <t>POZOR</t>
  </si>
  <si>
    <t>POZOR !!!</t>
  </si>
  <si>
    <t>!!!!!</t>
  </si>
  <si>
    <t>512</t>
  </si>
  <si>
    <t>921179021</t>
  </si>
  <si>
    <t xml:space="preserve">        Ponúkajúci sa zaväzuje, že ocenenie výkazu výmer vykoná dôsledne a je povinný upozorniť na prípadné nezrovnalosti ako rozdiely medzi výkresovou, textovou časťou projektu a výkazmi výmer a so skutočnosťou zistenou pri obhliadke priestoru stavby. Prípadné zistené rozdiely ocení dodávateľ samostatne mimo predloženého výkazu výmer (samostatným rozpočtom). Pre porovnanie ponúkaných cien bude ako hodnotiace kritérium pre všetkých ponúkajúcich slúžiť predložený výkaz výmer spolu s nákladmi ocenenými mimo výkaz výmer.</t>
  </si>
  <si>
    <t>D1 - Bleskozvod a uzemnenie</t>
  </si>
  <si>
    <t>Pol1</t>
  </si>
  <si>
    <t>AlMgSi 50/SS, zberné vedenie na atike</t>
  </si>
  <si>
    <t>64</t>
  </si>
  <si>
    <t>-965416177</t>
  </si>
  <si>
    <t>Pol2</t>
  </si>
  <si>
    <t>AlMgSi 50 / PV 21,  zberné vedenie na streche</t>
  </si>
  <si>
    <t>-2104865047</t>
  </si>
  <si>
    <t>Pol3</t>
  </si>
  <si>
    <t>AlMgSi 50 / PV 17-4, zvodové vedenie - prechod medzi strechami</t>
  </si>
  <si>
    <t>1551407199</t>
  </si>
  <si>
    <t>Pol5</t>
  </si>
  <si>
    <t>zberacia tyč JP15 / betónový podstavec k JP</t>
  </si>
  <si>
    <t>60911421</t>
  </si>
  <si>
    <t>Pol6</t>
  </si>
  <si>
    <t>Spojovacie svorky SS, SP1, SK</t>
  </si>
  <si>
    <t>1300784493</t>
  </si>
  <si>
    <t>-706454739</t>
  </si>
  <si>
    <t>Pol7</t>
  </si>
  <si>
    <t>Demontáž a zabezpečenie likvidácie existujúceho zberného vedenia, osadenie nového vedenia</t>
  </si>
  <si>
    <t>-2144277666</t>
  </si>
  <si>
    <t>HZS-001</t>
  </si>
  <si>
    <t>Odborná prehliadka a revízia</t>
  </si>
  <si>
    <t>1257572997</t>
  </si>
  <si>
    <t>-1915579603</t>
  </si>
  <si>
    <t>02-sekcia B - 02 Sekcia B - Telocvičňa, plaváreň</t>
  </si>
  <si>
    <t>01-B - 01 Architektúra - stavebná časť- sekcia B</t>
  </si>
  <si>
    <t xml:space="preserve">    762 - Konštrukcie tesárske</t>
  </si>
  <si>
    <t>Sekcia B</t>
  </si>
  <si>
    <t>256,20+603,80</t>
  </si>
  <si>
    <t>0,5*(64,4+12,80)</t>
  </si>
  <si>
    <t>Strešná vpusť B</t>
  </si>
  <si>
    <t>-1619321822</t>
  </si>
  <si>
    <t>Rohová strešná vpusť B</t>
  </si>
  <si>
    <t>1025772777</t>
  </si>
  <si>
    <t>-629518089</t>
  </si>
  <si>
    <t>Prestupy B</t>
  </si>
  <si>
    <t>Vetracie komínky B</t>
  </si>
  <si>
    <t>7+20</t>
  </si>
  <si>
    <t>Strecha B</t>
  </si>
  <si>
    <t>4+4</t>
  </si>
  <si>
    <t>(64,4+12,80)</t>
  </si>
  <si>
    <t>-384729655</t>
  </si>
  <si>
    <t>603,80</t>
  </si>
  <si>
    <t>6314151430</t>
  </si>
  <si>
    <t>Tepelné izolácie ploché strechy NOBASIL DDP-N (SPN), doska, 40 kPa 120x1200x2000</t>
  </si>
  <si>
    <t>-862796558</t>
  </si>
  <si>
    <t>256,20</t>
  </si>
  <si>
    <t>762361114</t>
  </si>
  <si>
    <t>Montáž hranolov pod otyku pre rovné strechy z reziva do 120 cm2 - navýšenie atyky</t>
  </si>
  <si>
    <t>1407760652</t>
  </si>
  <si>
    <t>2*33,15*2</t>
  </si>
  <si>
    <t>-2*2,95</t>
  </si>
  <si>
    <t>6051500800</t>
  </si>
  <si>
    <t>Hranol mäkké rezivo - omietané smrek hranolček akosť I 100x100mm</t>
  </si>
  <si>
    <t>m3</t>
  </si>
  <si>
    <t>-324023038</t>
  </si>
  <si>
    <t>762395000</t>
  </si>
  <si>
    <t>Spojovacie prostriedky  pre viazané konštrukcie krovov, debnenie a laťovanie, nadstrešné konštr., spádové kliny - svorky, dosky, klince, pásová oceľ, vruty</t>
  </si>
  <si>
    <t>294325689</t>
  </si>
  <si>
    <t>998762102</t>
  </si>
  <si>
    <t>Presun hmôt pre konštrukcie tesárske v objektoch výšky do 12 m</t>
  </si>
  <si>
    <t>-2087073871</t>
  </si>
  <si>
    <t>93,8</t>
  </si>
  <si>
    <t>59,75</t>
  </si>
  <si>
    <t>0,5</t>
  </si>
  <si>
    <t>93,8*0,575</t>
  </si>
  <si>
    <t>59,75*0,625</t>
  </si>
  <si>
    <t>0,5*0,75</t>
  </si>
  <si>
    <t>783782203</t>
  </si>
  <si>
    <t>Nátery tesárskych konštrukcií povrchová impregnácia Bochemitom QB</t>
  </si>
  <si>
    <t>-1867708603</t>
  </si>
  <si>
    <t>2*33,15*2*0,1*4</t>
  </si>
  <si>
    <t>-2*2,95*0,1*4</t>
  </si>
  <si>
    <t>58</t>
  </si>
  <si>
    <t>02-B - 02 Elektroinštalácia - bleskozvod - sekcia B</t>
  </si>
  <si>
    <t>1) Súhrnný list stavby</t>
  </si>
  <si>
    <t>2) Rekapitulácia objektov</t>
  </si>
  <si>
    <t>/</t>
  </si>
  <si>
    <t>1) Krycí list rozpočtu</t>
  </si>
  <si>
    <t>2) Rekapitulácia rozpočtu</t>
  </si>
  <si>
    <t>3) Rozpočet</t>
  </si>
  <si>
    <t>Rekapitulácia stavby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</si>
</sst>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x14ac:knownFonts="1">
    <font>
      <sz val="8"/>
      <name val="Trebuchet MS"/>
      <family val="2"/>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FAE682"/>
      <name val="Trebuchet MS"/>
    </font>
    <font>
      <sz val="8"/>
      <color rgb="FF3366FF"/>
      <name val="Trebuchet MS"/>
    </font>
    <font>
      <b/>
      <sz val="16"/>
      <name val="Trebuchet MS"/>
    </font>
    <font>
      <sz val="9"/>
      <color rgb="FF969696"/>
      <name val="Trebuchet MS"/>
    </font>
    <font>
      <sz val="10"/>
      <color rgb="FF464646"/>
      <name val="Trebuchet MS"/>
    </font>
    <font>
      <b/>
      <sz val="10"/>
      <name val="Trebuchet MS"/>
    </font>
    <font>
      <b/>
      <sz val="8"/>
      <color rgb="FF969696"/>
      <name val="Trebuchet MS"/>
    </font>
    <font>
      <b/>
      <sz val="10"/>
      <color rgb="FF464646"/>
      <name val="Trebuchet MS"/>
    </font>
    <font>
      <sz val="10"/>
      <color rgb="FF969696"/>
      <name val="Trebuchet MS"/>
    </font>
    <font>
      <b/>
      <sz val="9"/>
      <name val="Trebuchet MS"/>
    </font>
    <font>
      <b/>
      <sz val="12"/>
      <color rgb="FF960000"/>
      <name val="Trebuchet MS"/>
    </font>
    <font>
      <sz val="12"/>
      <name val="Trebuchet MS"/>
    </font>
    <font>
      <b/>
      <sz val="11"/>
      <color rgb="FF003366"/>
      <name val="Trebuchet MS"/>
    </font>
    <font>
      <sz val="11"/>
      <color rgb="FF003366"/>
      <name val="Trebuchet MS"/>
    </font>
    <font>
      <b/>
      <sz val="10"/>
      <color rgb="FF003366"/>
      <name val="Trebuchet MS"/>
    </font>
    <font>
      <b/>
      <sz val="12"/>
      <color rgb="FF800000"/>
      <name val="Trebuchet MS"/>
    </font>
    <font>
      <b/>
      <sz val="12"/>
      <color rgb="FF800000"/>
      <name val="Trebuchet MS"/>
    </font>
    <font>
      <sz val="8"/>
      <color rgb="FF960000"/>
      <name val="Trebuchet MS"/>
    </font>
    <font>
      <b/>
      <sz val="8"/>
      <name val="Trebuchet MS"/>
    </font>
    <font>
      <sz val="8"/>
      <color rgb="FF800080"/>
      <name val="Trebuchet MS"/>
    </font>
    <font>
      <sz val="8"/>
      <color rgb="FFFF0000"/>
      <name val="Trebuchet MS"/>
    </font>
    <font>
      <i/>
      <sz val="8"/>
      <color rgb="FF0000FF"/>
      <name val="Trebuchet MS"/>
    </font>
    <font>
      <i/>
      <sz val="7"/>
      <color rgb="FF969696"/>
      <name val="Trebuchet MS"/>
    </font>
    <font>
      <u/>
      <sz val="8"/>
      <color theme="10"/>
      <name val="Trebuchet MS"/>
      <family val="2"/>
    </font>
    <font>
      <sz val="18"/>
      <color theme="10"/>
      <name val="Wingdings 2"/>
      <family val="1"/>
      <charset val="2"/>
    </font>
    <font>
      <sz val="10"/>
      <color rgb="FF960000"/>
      <name val="Trebuchet MS"/>
      <family val="2"/>
    </font>
    <font>
      <sz val="10"/>
      <name val="Trebuchet MS"/>
      <family val="2"/>
    </font>
    <font>
      <u/>
      <sz val="10"/>
      <color theme="10"/>
      <name val="Trebuchet MS"/>
      <family val="2"/>
    </font>
  </fonts>
  <fills count="6">
    <fill>
      <patternFill patternType="none"/>
    </fill>
    <fill>
      <patternFill patternType="gray125"/>
    </fill>
    <fill>
      <patternFill patternType="solid">
        <fgColor rgb="FFFAE682"/>
      </patternFill>
    </fill>
    <fill>
      <patternFill patternType="solid">
        <fgColor rgb="FFC0C0C0"/>
      </patternFill>
    </fill>
    <fill>
      <patternFill patternType="solid">
        <fgColor rgb="FFBEBEBE"/>
      </patternFill>
    </fill>
    <fill>
      <patternFill patternType="solid">
        <fgColor rgb="FFD2D2D2"/>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5" fillId="0" borderId="0" applyNumberFormat="0" applyFill="0" applyBorder="0" applyAlignment="0" applyProtection="0"/>
  </cellStyleXfs>
  <cellXfs count="262">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2" borderId="0" xfId="0" applyFill="1"/>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13" fillId="0" borderId="0" xfId="0" applyFont="1" applyAlignment="1">
      <alignment horizontal="left" vertical="center"/>
    </xf>
    <xf numFmtId="0" fontId="15"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Border="1" applyAlignment="1">
      <alignment horizontal="left" vertical="top"/>
    </xf>
    <xf numFmtId="0" fontId="15" fillId="0" borderId="0" xfId="0" applyFont="1" applyBorder="1" applyAlignment="1">
      <alignment horizontal="left" vertical="center"/>
    </xf>
    <xf numFmtId="0" fontId="0" fillId="0" borderId="6" xfId="0" applyBorder="1"/>
    <xf numFmtId="0" fontId="16" fillId="0" borderId="0" xfId="0" applyFont="1" applyBorder="1" applyAlignment="1">
      <alignment horizontal="lef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17" fillId="0" borderId="7" xfId="0" applyFont="1" applyBorder="1" applyAlignment="1">
      <alignment horizontal="left" vertical="center"/>
    </xf>
    <xf numFmtId="0" fontId="0" fillId="0" borderId="7"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164" fontId="1" fillId="0" borderId="0" xfId="0" applyNumberFormat="1" applyFont="1" applyBorder="1" applyAlignment="1">
      <alignment vertical="center"/>
    </xf>
    <xf numFmtId="0" fontId="1" fillId="0" borderId="0" xfId="0" applyFont="1" applyBorder="1" applyAlignment="1">
      <alignment horizontal="center" vertical="center"/>
    </xf>
    <xf numFmtId="0" fontId="1" fillId="0" borderId="5" xfId="0" applyFont="1" applyBorder="1" applyAlignment="1">
      <alignment vertical="center"/>
    </xf>
    <xf numFmtId="0" fontId="0" fillId="4" borderId="0" xfId="0" applyFont="1" applyFill="1" applyBorder="1" applyAlignment="1">
      <alignment vertical="center"/>
    </xf>
    <xf numFmtId="0" fontId="3" fillId="4" borderId="8" xfId="0" applyFont="1" applyFill="1" applyBorder="1" applyAlignment="1">
      <alignment horizontal="left" vertical="center"/>
    </xf>
    <xf numFmtId="0" fontId="0" fillId="4" borderId="9" xfId="0" applyFont="1" applyFill="1" applyBorder="1" applyAlignment="1">
      <alignment vertical="center"/>
    </xf>
    <xf numFmtId="0" fontId="3" fillId="4" borderId="9" xfId="0" applyFont="1" applyFill="1" applyBorder="1" applyAlignment="1">
      <alignment horizontal="center" vertical="center"/>
    </xf>
    <xf numFmtId="0" fontId="19" fillId="0" borderId="11"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Border="1"/>
    <xf numFmtId="0" fontId="0" fillId="0" borderId="15" xfId="0" applyBorder="1"/>
    <xf numFmtId="0" fontId="20" fillId="0" borderId="16" xfId="0" applyFont="1" applyBorder="1" applyAlignment="1">
      <alignment horizontal="left" vertical="center"/>
    </xf>
    <xf numFmtId="0" fontId="0" fillId="0" borderId="17" xfId="0" applyFont="1" applyBorder="1" applyAlignment="1">
      <alignment vertical="center"/>
    </xf>
    <xf numFmtId="0" fontId="20" fillId="0" borderId="17" xfId="0" applyFont="1" applyBorder="1" applyAlignment="1">
      <alignment horizontal="lef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5" xfId="0" applyFont="1" applyBorder="1" applyAlignment="1">
      <alignment vertical="center"/>
    </xf>
    <xf numFmtId="0" fontId="21" fillId="0" borderId="0" xfId="0" applyFont="1" applyBorder="1" applyAlignment="1">
      <alignment vertical="center"/>
    </xf>
    <xf numFmtId="165" fontId="2" fillId="0" borderId="0" xfId="0" applyNumberFormat="1" applyFont="1" applyBorder="1" applyAlignment="1">
      <alignment horizontal="lef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0" fillId="0" borderId="11" xfId="0" applyFont="1"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vertical="center"/>
    </xf>
    <xf numFmtId="0" fontId="3" fillId="0" borderId="0" xfId="0" applyFont="1" applyAlignment="1">
      <alignment horizontal="left" vertical="center"/>
    </xf>
    <xf numFmtId="0" fontId="23" fillId="0" borderId="0" xfId="0" applyFont="1" applyAlignment="1">
      <alignment horizontal="left" vertical="center"/>
    </xf>
    <xf numFmtId="0" fontId="4" fillId="0" borderId="4" xfId="0" applyFont="1" applyBorder="1" applyAlignment="1">
      <alignment vertical="center"/>
    </xf>
    <xf numFmtId="0" fontId="24" fillId="0" borderId="0" xfId="0" applyFont="1" applyBorder="1" applyAlignment="1">
      <alignment vertical="center"/>
    </xf>
    <xf numFmtId="0" fontId="25" fillId="0" borderId="0" xfId="0" applyFont="1" applyBorder="1" applyAlignment="1">
      <alignment vertical="center"/>
    </xf>
    <xf numFmtId="0" fontId="4" fillId="0" borderId="5" xfId="0" applyFont="1" applyBorder="1" applyAlignment="1">
      <alignment vertical="center"/>
    </xf>
    <xf numFmtId="0" fontId="4" fillId="0" borderId="0" xfId="0" applyFont="1" applyAlignment="1">
      <alignment horizontal="left" vertical="center"/>
    </xf>
    <xf numFmtId="0" fontId="5" fillId="0" borderId="4" xfId="0" applyFont="1" applyBorder="1" applyAlignment="1">
      <alignment vertical="center"/>
    </xf>
    <xf numFmtId="0" fontId="7" fillId="0" borderId="0" xfId="0" applyFont="1" applyBorder="1" applyAlignment="1">
      <alignment vertical="center"/>
    </xf>
    <xf numFmtId="0" fontId="5" fillId="0" borderId="5" xfId="0" applyFont="1" applyBorder="1" applyAlignment="1">
      <alignment vertical="center"/>
    </xf>
    <xf numFmtId="0" fontId="5" fillId="0" borderId="0" xfId="0" applyFont="1" applyAlignment="1">
      <alignment horizontal="left" vertical="center"/>
    </xf>
    <xf numFmtId="0" fontId="0" fillId="0" borderId="16" xfId="0" applyFont="1" applyBorder="1" applyAlignment="1">
      <alignment vertical="center"/>
    </xf>
    <xf numFmtId="0" fontId="22" fillId="5" borderId="0" xfId="0" applyFont="1" applyFill="1" applyBorder="1" applyAlignment="1">
      <alignment horizontal="left" vertical="center"/>
    </xf>
    <xf numFmtId="0" fontId="0" fillId="5" borderId="0" xfId="0" applyFont="1" applyFill="1" applyBorder="1" applyAlignment="1">
      <alignment vertical="center"/>
    </xf>
    <xf numFmtId="0" fontId="5" fillId="0" borderId="0" xfId="0" applyFont="1" applyBorder="1" applyAlignment="1">
      <alignment horizontal="left" vertical="center"/>
    </xf>
    <xf numFmtId="0" fontId="17" fillId="0" borderId="0" xfId="0" applyFont="1" applyBorder="1" applyAlignment="1">
      <alignment horizontal="left" vertical="center"/>
    </xf>
    <xf numFmtId="0" fontId="1" fillId="0" borderId="0" xfId="0" applyFont="1" applyBorder="1" applyAlignment="1">
      <alignment horizontal="right" vertical="center"/>
    </xf>
    <xf numFmtId="0" fontId="3" fillId="5" borderId="8" xfId="0" applyFont="1" applyFill="1" applyBorder="1" applyAlignment="1">
      <alignment horizontal="left" vertical="center"/>
    </xf>
    <xf numFmtId="0" fontId="3" fillId="5" borderId="9" xfId="0" applyFont="1" applyFill="1" applyBorder="1" applyAlignment="1">
      <alignment horizontal="right" vertical="center"/>
    </xf>
    <xf numFmtId="0" fontId="3" fillId="5" borderId="9" xfId="0" applyFont="1" applyFill="1" applyBorder="1" applyAlignment="1">
      <alignment horizontal="center" vertical="center"/>
    </xf>
    <xf numFmtId="0" fontId="27"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horizontal="left" vertical="center"/>
    </xf>
    <xf numFmtId="0" fontId="7" fillId="0" borderId="5" xfId="0" applyFont="1" applyBorder="1" applyAlignment="1">
      <alignment vertical="center"/>
    </xf>
    <xf numFmtId="0" fontId="0" fillId="0" borderId="25" xfId="0" applyFont="1" applyBorder="1" applyAlignment="1">
      <alignment vertical="center"/>
    </xf>
    <xf numFmtId="0" fontId="15" fillId="0" borderId="25" xfId="0" applyFont="1" applyBorder="1" applyAlignment="1">
      <alignment horizontal="center" vertical="center"/>
    </xf>
    <xf numFmtId="0" fontId="0" fillId="0" borderId="4"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20" fillId="0" borderId="18"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4" xfId="0" applyFont="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0" fillId="0" borderId="5" xfId="0" applyFont="1" applyBorder="1" applyAlignment="1">
      <alignment horizontal="center" vertical="center" wrapText="1"/>
    </xf>
    <xf numFmtId="167" fontId="29" fillId="0" borderId="12" xfId="0" applyNumberFormat="1" applyFont="1" applyBorder="1" applyAlignment="1"/>
    <xf numFmtId="166" fontId="29" fillId="0" borderId="12" xfId="0" applyNumberFormat="1" applyFont="1" applyBorder="1" applyAlignment="1"/>
    <xf numFmtId="166" fontId="29" fillId="0" borderId="13" xfId="0" applyNumberFormat="1" applyFont="1" applyBorder="1" applyAlignment="1"/>
    <xf numFmtId="167" fontId="30" fillId="0" borderId="0" xfId="0" applyNumberFormat="1" applyFont="1" applyAlignment="1">
      <alignment vertical="center"/>
    </xf>
    <xf numFmtId="0" fontId="8" fillId="0" borderId="4" xfId="0" applyFont="1" applyBorder="1" applyAlignment="1"/>
    <xf numFmtId="0" fontId="8" fillId="0" borderId="0" xfId="0" applyFont="1" applyBorder="1" applyAlignment="1"/>
    <xf numFmtId="0" fontId="6" fillId="0" borderId="0" xfId="0" applyFont="1" applyBorder="1" applyAlignment="1">
      <alignment horizontal="left"/>
    </xf>
    <xf numFmtId="0" fontId="8" fillId="0" borderId="5" xfId="0" applyFont="1" applyBorder="1" applyAlignment="1"/>
    <xf numFmtId="0" fontId="8" fillId="0" borderId="14" xfId="0" applyFont="1" applyBorder="1" applyAlignment="1"/>
    <xf numFmtId="167" fontId="8" fillId="0" borderId="0" xfId="0" applyNumberFormat="1"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left"/>
    </xf>
    <xf numFmtId="0" fontId="8" fillId="0" borderId="0" xfId="0" applyFont="1" applyAlignment="1">
      <alignment horizontal="center"/>
    </xf>
    <xf numFmtId="167" fontId="8" fillId="0" borderId="0" xfId="0" applyNumberFormat="1" applyFont="1" applyAlignment="1">
      <alignment vertical="center"/>
    </xf>
    <xf numFmtId="0" fontId="7" fillId="0" borderId="0" xfId="0" applyFont="1" applyBorder="1" applyAlignment="1">
      <alignment horizontal="left"/>
    </xf>
    <xf numFmtId="0" fontId="0" fillId="0" borderId="25" xfId="0" applyFont="1" applyBorder="1" applyAlignment="1" applyProtection="1">
      <alignment horizontal="center" vertical="center"/>
      <protection locked="0"/>
    </xf>
    <xf numFmtId="49" fontId="0" fillId="0" borderId="25" xfId="0" applyNumberFormat="1" applyFont="1" applyBorder="1" applyAlignment="1" applyProtection="1">
      <alignment horizontal="left" vertical="center" wrapText="1"/>
      <protection locked="0"/>
    </xf>
    <xf numFmtId="0" fontId="0" fillId="0" borderId="25" xfId="0" applyFont="1" applyBorder="1" applyAlignment="1" applyProtection="1">
      <alignment horizontal="center" vertical="center" wrapText="1"/>
      <protection locked="0"/>
    </xf>
    <xf numFmtId="167" fontId="0" fillId="0" borderId="25" xfId="0" applyNumberFormat="1" applyFont="1" applyBorder="1" applyAlignment="1" applyProtection="1">
      <alignment vertical="center"/>
      <protection locked="0"/>
    </xf>
    <xf numFmtId="0" fontId="1" fillId="0" borderId="25" xfId="0" applyFont="1" applyBorder="1" applyAlignment="1">
      <alignment horizontal="left" vertical="center"/>
    </xf>
    <xf numFmtId="167" fontId="1" fillId="0" borderId="0" xfId="0" applyNumberFormat="1" applyFont="1" applyBorder="1" applyAlignment="1">
      <alignment vertical="center"/>
    </xf>
    <xf numFmtId="166" fontId="1" fillId="0" borderId="0" xfId="0" applyNumberFormat="1" applyFont="1" applyBorder="1" applyAlignment="1">
      <alignment vertical="center"/>
    </xf>
    <xf numFmtId="166" fontId="1" fillId="0" borderId="15" xfId="0" applyNumberFormat="1" applyFont="1" applyBorder="1" applyAlignment="1">
      <alignment vertical="center"/>
    </xf>
    <xf numFmtId="4" fontId="0" fillId="0" borderId="0" xfId="0" applyNumberFormat="1" applyFont="1" applyAlignment="1">
      <alignment vertical="center"/>
    </xf>
    <xf numFmtId="167" fontId="0" fillId="0" borderId="0" xfId="0" applyNumberFormat="1" applyFont="1" applyAlignment="1">
      <alignment vertical="center"/>
    </xf>
    <xf numFmtId="0" fontId="9" fillId="0" borderId="4" xfId="0" applyFont="1" applyBorder="1" applyAlignment="1">
      <alignment vertical="center"/>
    </xf>
    <xf numFmtId="0" fontId="9" fillId="0" borderId="0" xfId="0" applyFont="1" applyBorder="1" applyAlignment="1">
      <alignment vertical="center"/>
    </xf>
    <xf numFmtId="0" fontId="31" fillId="0" borderId="0" xfId="0" applyFont="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0" xfId="0" applyFont="1" applyAlignment="1">
      <alignment horizontal="left" vertical="center"/>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left" vertical="center"/>
    </xf>
    <xf numFmtId="167" fontId="10" fillId="0" borderId="0" xfId="0" applyNumberFormat="1" applyFont="1" applyBorder="1" applyAlignment="1">
      <alignment vertical="center"/>
    </xf>
    <xf numFmtId="0" fontId="10" fillId="0" borderId="5"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0" xfId="0" applyFont="1" applyAlignment="1">
      <alignment horizontal="left" vertical="center"/>
    </xf>
    <xf numFmtId="0" fontId="11" fillId="0" borderId="4" xfId="0" applyFont="1" applyBorder="1" applyAlignment="1">
      <alignment vertical="center"/>
    </xf>
    <xf numFmtId="0" fontId="11" fillId="0" borderId="0" xfId="0" applyFont="1" applyBorder="1" applyAlignment="1">
      <alignment vertical="center"/>
    </xf>
    <xf numFmtId="0" fontId="32" fillId="0" borderId="0" xfId="0" applyFont="1" applyBorder="1" applyAlignment="1">
      <alignment horizontal="left" vertical="center"/>
    </xf>
    <xf numFmtId="167" fontId="11" fillId="0" borderId="0" xfId="0" applyNumberFormat="1" applyFont="1" applyBorder="1" applyAlignment="1">
      <alignment vertical="center"/>
    </xf>
    <xf numFmtId="0" fontId="11" fillId="0" borderId="5"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0" xfId="0" applyFont="1" applyAlignment="1">
      <alignment horizontal="left" vertical="center"/>
    </xf>
    <xf numFmtId="0" fontId="33" fillId="0" borderId="25" xfId="0" applyFont="1" applyBorder="1" applyAlignment="1" applyProtection="1">
      <alignment horizontal="center" vertical="center"/>
      <protection locked="0"/>
    </xf>
    <xf numFmtId="49" fontId="33" fillId="0" borderId="25" xfId="0" applyNumberFormat="1" applyFont="1" applyBorder="1" applyAlignment="1" applyProtection="1">
      <alignment horizontal="left" vertical="center" wrapText="1"/>
      <protection locked="0"/>
    </xf>
    <xf numFmtId="0" fontId="33" fillId="0" borderId="25" xfId="0" applyFont="1" applyBorder="1" applyAlignment="1" applyProtection="1">
      <alignment horizontal="center" vertical="center" wrapText="1"/>
      <protection locked="0"/>
    </xf>
    <xf numFmtId="167" fontId="33" fillId="0" borderId="25" xfId="0" applyNumberFormat="1" applyFont="1" applyBorder="1" applyAlignment="1" applyProtection="1">
      <alignment vertical="center"/>
      <protection locked="0"/>
    </xf>
    <xf numFmtId="0" fontId="36" fillId="0" borderId="0" xfId="1" applyFont="1" applyAlignment="1">
      <alignment horizontal="center" vertical="center"/>
    </xf>
    <xf numFmtId="0" fontId="12" fillId="2" borderId="0" xfId="0" applyFont="1" applyFill="1" applyAlignment="1" applyProtection="1">
      <alignment horizontal="left" vertical="center"/>
    </xf>
    <xf numFmtId="0" fontId="38" fillId="2" borderId="0" xfId="0" applyFont="1" applyFill="1" applyAlignment="1" applyProtection="1">
      <alignment vertical="center"/>
    </xf>
    <xf numFmtId="0" fontId="37" fillId="2" borderId="0" xfId="0" applyFont="1" applyFill="1" applyAlignment="1" applyProtection="1">
      <alignment horizontal="left" vertical="center"/>
    </xf>
    <xf numFmtId="0" fontId="39" fillId="2" borderId="0" xfId="1" applyFont="1" applyFill="1" applyAlignment="1" applyProtection="1">
      <alignment vertical="center"/>
    </xf>
    <xf numFmtId="0" fontId="0" fillId="2" borderId="0" xfId="0" applyFill="1" applyProtection="1"/>
    <xf numFmtId="0" fontId="13" fillId="0" borderId="0" xfId="0" applyFont="1" applyBorder="1" applyAlignment="1">
      <alignment horizontal="center" vertical="center"/>
    </xf>
    <xf numFmtId="0" fontId="0" fillId="0" borderId="0" xfId="0"/>
    <xf numFmtId="0" fontId="14" fillId="0" borderId="0" xfId="0" applyFont="1" applyBorder="1" applyAlignment="1">
      <alignment horizontal="center" vertical="center"/>
    </xf>
    <xf numFmtId="0" fontId="0" fillId="0" borderId="0" xfId="0" applyBorder="1"/>
    <xf numFmtId="0" fontId="2" fillId="0" borderId="0" xfId="0" applyFont="1" applyBorder="1" applyAlignment="1">
      <alignment horizontal="left" vertical="center"/>
    </xf>
    <xf numFmtId="0" fontId="3" fillId="0" borderId="0" xfId="0" applyFont="1" applyBorder="1" applyAlignment="1">
      <alignment horizontal="left" vertical="top" wrapText="1"/>
    </xf>
    <xf numFmtId="0" fontId="2" fillId="0" borderId="0" xfId="0" applyFont="1" applyBorder="1" applyAlignment="1">
      <alignment horizontal="left" vertical="center" wrapText="1"/>
    </xf>
    <xf numFmtId="4" fontId="5" fillId="0" borderId="0" xfId="0" applyNumberFormat="1" applyFont="1" applyBorder="1" applyAlignment="1">
      <alignment vertical="center"/>
    </xf>
    <xf numFmtId="4" fontId="15" fillId="0" borderId="0" xfId="0" applyNumberFormat="1" applyFont="1" applyBorder="1" applyAlignment="1">
      <alignment vertical="center"/>
    </xf>
    <xf numFmtId="0" fontId="0" fillId="0" borderId="0" xfId="0" applyFont="1" applyBorder="1" applyAlignment="1">
      <alignment vertical="center"/>
    </xf>
    <xf numFmtId="4" fontId="17" fillId="0" borderId="7" xfId="0" applyNumberFormat="1" applyFont="1" applyBorder="1" applyAlignment="1">
      <alignment vertical="center"/>
    </xf>
    <xf numFmtId="0" fontId="0" fillId="0" borderId="7" xfId="0" applyFont="1" applyBorder="1" applyAlignment="1">
      <alignment vertical="center"/>
    </xf>
    <xf numFmtId="164" fontId="1" fillId="0" borderId="0" xfId="0" applyNumberFormat="1" applyFont="1" applyBorder="1" applyAlignment="1">
      <alignment vertical="center"/>
    </xf>
    <xf numFmtId="0" fontId="1" fillId="0" borderId="0" xfId="0" applyFont="1" applyBorder="1" applyAlignment="1">
      <alignment vertical="center"/>
    </xf>
    <xf numFmtId="4" fontId="18" fillId="0" borderId="0" xfId="0" applyNumberFormat="1" applyFont="1" applyBorder="1" applyAlignment="1">
      <alignment vertical="center"/>
    </xf>
    <xf numFmtId="0" fontId="2" fillId="0" borderId="0" xfId="0" applyFont="1" applyBorder="1" applyAlignment="1">
      <alignment vertical="center"/>
    </xf>
    <xf numFmtId="0" fontId="3" fillId="4" borderId="9" xfId="0" applyFont="1" applyFill="1" applyBorder="1" applyAlignment="1">
      <alignment horizontal="left" vertical="center"/>
    </xf>
    <xf numFmtId="0" fontId="0" fillId="4" borderId="9" xfId="0" applyFont="1" applyFill="1" applyBorder="1" applyAlignment="1">
      <alignment vertical="center"/>
    </xf>
    <xf numFmtId="4" fontId="3" fillId="4" borderId="9" xfId="0" applyNumberFormat="1" applyFont="1" applyFill="1" applyBorder="1" applyAlignment="1">
      <alignment vertical="center"/>
    </xf>
    <xf numFmtId="0" fontId="0" fillId="4" borderId="10" xfId="0" applyFont="1" applyFill="1" applyBorder="1" applyAlignment="1">
      <alignment vertical="center"/>
    </xf>
    <xf numFmtId="0" fontId="2" fillId="5" borderId="8" xfId="0" applyFont="1" applyFill="1" applyBorder="1" applyAlignment="1">
      <alignment horizontal="center" vertical="center"/>
    </xf>
    <xf numFmtId="0" fontId="0" fillId="5" borderId="9" xfId="0" applyFont="1" applyFill="1" applyBorder="1" applyAlignment="1">
      <alignment vertical="center"/>
    </xf>
    <xf numFmtId="0" fontId="2" fillId="5" borderId="9" xfId="0" applyFont="1" applyFill="1" applyBorder="1" applyAlignment="1">
      <alignment horizontal="center" vertical="center"/>
    </xf>
    <xf numFmtId="0" fontId="0" fillId="5" borderId="10" xfId="0" applyFont="1" applyFill="1" applyBorder="1" applyAlignment="1">
      <alignment vertical="center"/>
    </xf>
    <xf numFmtId="4" fontId="22" fillId="0" borderId="0" xfId="0" applyNumberFormat="1" applyFont="1" applyBorder="1" applyAlignment="1">
      <alignment horizontal="right" vertical="center"/>
    </xf>
    <xf numFmtId="4" fontId="22" fillId="0" borderId="0" xfId="0" applyNumberFormat="1" applyFont="1" applyBorder="1" applyAlignment="1">
      <alignment vertical="center"/>
    </xf>
    <xf numFmtId="0" fontId="24" fillId="0" borderId="0" xfId="0" applyFont="1" applyBorder="1" applyAlignment="1">
      <alignment horizontal="left" vertical="center" wrapText="1"/>
    </xf>
    <xf numFmtId="0" fontId="25" fillId="0" borderId="0" xfId="0" applyFont="1" applyBorder="1" applyAlignment="1">
      <alignment vertical="center"/>
    </xf>
    <xf numFmtId="4" fontId="7" fillId="0" borderId="0" xfId="0" applyNumberFormat="1" applyFont="1" applyBorder="1" applyAlignment="1">
      <alignment vertical="center"/>
    </xf>
    <xf numFmtId="0" fontId="7" fillId="0" borderId="0" xfId="0" applyFont="1" applyBorder="1" applyAlignment="1">
      <alignment vertical="center"/>
    </xf>
    <xf numFmtId="0" fontId="26" fillId="0" borderId="0" xfId="0" applyFont="1" applyBorder="1" applyAlignment="1">
      <alignment horizontal="left" vertical="center" wrapText="1"/>
    </xf>
    <xf numFmtId="4" fontId="22" fillId="5" borderId="0" xfId="0" applyNumberFormat="1" applyFont="1" applyFill="1" applyBorder="1" applyAlignment="1">
      <alignment vertical="center"/>
    </xf>
    <xf numFmtId="4" fontId="25" fillId="0" borderId="0" xfId="0" applyNumberFormat="1" applyFont="1" applyBorder="1" applyAlignment="1">
      <alignment vertical="center"/>
    </xf>
    <xf numFmtId="4" fontId="25" fillId="0" borderId="0" xfId="0" applyNumberFormat="1"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vertical="center"/>
    </xf>
    <xf numFmtId="0" fontId="15" fillId="0" borderId="0" xfId="0" applyFont="1" applyBorder="1" applyAlignment="1">
      <alignment horizontal="left" vertical="center" wrapText="1"/>
    </xf>
    <xf numFmtId="165" fontId="2" fillId="0" borderId="0" xfId="0" applyNumberFormat="1" applyFont="1" applyBorder="1" applyAlignment="1">
      <alignment horizontal="left" vertical="center"/>
    </xf>
    <xf numFmtId="4" fontId="17" fillId="0" borderId="0" xfId="0" applyNumberFormat="1" applyFont="1" applyBorder="1" applyAlignment="1">
      <alignment vertical="center"/>
    </xf>
    <xf numFmtId="4" fontId="1" fillId="0" borderId="0" xfId="0" applyNumberFormat="1" applyFont="1" applyBorder="1" applyAlignment="1">
      <alignment vertical="center"/>
    </xf>
    <xf numFmtId="4" fontId="3" fillId="5" borderId="9" xfId="0" applyNumberFormat="1" applyFont="1" applyFill="1" applyBorder="1" applyAlignment="1">
      <alignment vertical="center"/>
    </xf>
    <xf numFmtId="0" fontId="2" fillId="5" borderId="0" xfId="0" applyFont="1" applyFill="1" applyBorder="1" applyAlignment="1">
      <alignment horizontal="center" vertical="center"/>
    </xf>
    <xf numFmtId="0" fontId="0" fillId="5" borderId="0" xfId="0" applyFont="1" applyFill="1" applyBorder="1" applyAlignment="1">
      <alignment vertical="center"/>
    </xf>
    <xf numFmtId="0" fontId="2" fillId="5" borderId="0" xfId="0" applyFont="1" applyFill="1" applyBorder="1" applyAlignment="1">
      <alignment horizontal="left" vertical="center"/>
    </xf>
    <xf numFmtId="4" fontId="6" fillId="0" borderId="0" xfId="0" applyNumberFormat="1" applyFont="1" applyBorder="1" applyAlignment="1">
      <alignment vertical="center"/>
    </xf>
    <xf numFmtId="0" fontId="6" fillId="0" borderId="0" xfId="0" applyFont="1" applyBorder="1" applyAlignment="1">
      <alignment vertical="center"/>
    </xf>
    <xf numFmtId="4" fontId="28" fillId="0" borderId="0" xfId="0" applyNumberFormat="1" applyFont="1" applyBorder="1" applyAlignment="1">
      <alignment vertical="center"/>
    </xf>
    <xf numFmtId="0" fontId="7" fillId="0" borderId="0" xfId="0" applyFont="1" applyBorder="1" applyAlignment="1" applyProtection="1">
      <alignment horizontal="left" vertical="center"/>
      <protection locked="0"/>
    </xf>
    <xf numFmtId="0" fontId="0" fillId="0" borderId="0" xfId="0" applyFont="1" applyBorder="1" applyAlignment="1" applyProtection="1">
      <alignment vertical="center"/>
      <protection locked="0"/>
    </xf>
    <xf numFmtId="4" fontId="7" fillId="0" borderId="0" xfId="0" applyNumberFormat="1" applyFont="1" applyBorder="1" applyAlignment="1" applyProtection="1">
      <alignment vertical="center"/>
      <protection locked="0"/>
    </xf>
    <xf numFmtId="0" fontId="2" fillId="5" borderId="23"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5" xfId="0" applyFont="1" applyBorder="1" applyAlignment="1" applyProtection="1">
      <alignment vertical="center"/>
      <protection locked="0"/>
    </xf>
    <xf numFmtId="167" fontId="0" fillId="0" borderId="25" xfId="0" applyNumberFormat="1" applyFont="1" applyBorder="1" applyAlignment="1" applyProtection="1">
      <alignment vertical="center"/>
      <protection locked="0"/>
    </xf>
    <xf numFmtId="0" fontId="31" fillId="0" borderId="12" xfId="0" applyFont="1" applyBorder="1" applyAlignment="1">
      <alignment horizontal="left" vertical="center" wrapText="1"/>
    </xf>
    <xf numFmtId="0" fontId="9" fillId="0" borderId="0" xfId="0" applyFont="1" applyBorder="1" applyAlignment="1">
      <alignment vertical="center"/>
    </xf>
    <xf numFmtId="0" fontId="31"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vertical="center"/>
    </xf>
    <xf numFmtId="0" fontId="32" fillId="0" borderId="0" xfId="0" applyFont="1" applyBorder="1" applyAlignment="1">
      <alignment horizontal="left" vertical="center" wrapText="1"/>
    </xf>
    <xf numFmtId="0" fontId="11" fillId="0" borderId="0" xfId="0" applyFont="1" applyBorder="1" applyAlignment="1">
      <alignment vertical="center"/>
    </xf>
    <xf numFmtId="0" fontId="33" fillId="0" borderId="25" xfId="0" applyFont="1" applyBorder="1" applyAlignment="1" applyProtection="1">
      <alignment horizontal="left" vertical="center" wrapText="1"/>
      <protection locked="0"/>
    </xf>
    <xf numFmtId="0" fontId="33" fillId="0" borderId="25" xfId="0" applyFont="1" applyBorder="1" applyAlignment="1" applyProtection="1">
      <alignment vertical="center"/>
      <protection locked="0"/>
    </xf>
    <xf numFmtId="0" fontId="34" fillId="0" borderId="12" xfId="0" applyFont="1" applyBorder="1" applyAlignment="1">
      <alignment vertical="center" wrapText="1"/>
    </xf>
    <xf numFmtId="0" fontId="39" fillId="2" borderId="0" xfId="1" applyFont="1" applyFill="1" applyAlignment="1" applyProtection="1">
      <alignment horizontal="center" vertical="center"/>
    </xf>
    <xf numFmtId="0" fontId="13" fillId="3" borderId="0" xfId="0" applyFont="1" applyFill="1" applyAlignment="1">
      <alignment horizontal="center" vertical="center"/>
    </xf>
    <xf numFmtId="167" fontId="22" fillId="0" borderId="12" xfId="0" applyNumberFormat="1" applyFont="1" applyBorder="1" applyAlignment="1"/>
    <xf numFmtId="167" fontId="3" fillId="0" borderId="12" xfId="0" applyNumberFormat="1" applyFont="1" applyBorder="1" applyAlignment="1">
      <alignment vertical="center"/>
    </xf>
    <xf numFmtId="167" fontId="6" fillId="0" borderId="0" xfId="0" applyNumberFormat="1" applyFont="1" applyBorder="1" applyAlignment="1"/>
    <xf numFmtId="167" fontId="6" fillId="0" borderId="0" xfId="0" applyNumberFormat="1" applyFont="1" applyBorder="1" applyAlignment="1">
      <alignment vertical="center"/>
    </xf>
    <xf numFmtId="167" fontId="8" fillId="0" borderId="17" xfId="0" applyNumberFormat="1" applyFont="1" applyBorder="1" applyAlignment="1"/>
    <xf numFmtId="167" fontId="8" fillId="0" borderId="17" xfId="0" applyNumberFormat="1" applyFont="1" applyBorder="1" applyAlignment="1">
      <alignment vertical="center"/>
    </xf>
    <xf numFmtId="167" fontId="8" fillId="0" borderId="23" xfId="0" applyNumberFormat="1" applyFont="1" applyBorder="1" applyAlignment="1"/>
    <xf numFmtId="167" fontId="8" fillId="0" borderId="23" xfId="0" applyNumberFormat="1" applyFont="1" applyBorder="1" applyAlignment="1">
      <alignment vertical="center"/>
    </xf>
    <xf numFmtId="167" fontId="6" fillId="0" borderId="12" xfId="0" applyNumberFormat="1" applyFont="1" applyBorder="1" applyAlignment="1"/>
    <xf numFmtId="167" fontId="6" fillId="0" borderId="12" xfId="0" applyNumberFormat="1" applyFont="1" applyBorder="1" applyAlignment="1">
      <alignment vertical="center"/>
    </xf>
    <xf numFmtId="167" fontId="6" fillId="0" borderId="17" xfId="0" applyNumberFormat="1" applyFont="1" applyBorder="1" applyAlignment="1"/>
    <xf numFmtId="167" fontId="6" fillId="0" borderId="17" xfId="0" applyNumberFormat="1" applyFont="1" applyBorder="1" applyAlignment="1">
      <alignment vertical="center"/>
    </xf>
    <xf numFmtId="167" fontId="6" fillId="0" borderId="23" xfId="0" applyNumberFormat="1" applyFont="1" applyBorder="1" applyAlignment="1"/>
    <xf numFmtId="167" fontId="6" fillId="0" borderId="23" xfId="0" applyNumberFormat="1" applyFont="1" applyBorder="1" applyAlignment="1">
      <alignment vertical="center"/>
    </xf>
  </cellXfs>
  <cellStyles count="2">
    <cellStyle name="Hyperlink" xfId="1" builtinId="8"/>
    <cellStyle name="Normal"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file:///C:\CenkrosData\System\Temp\rad13D74.tmp" TargetMode="External"/><Relationship Id="rId2" Type="http://schemas.openxmlformats.org/officeDocument/2006/relationships/image" Target="../media/image1.png"/><Relationship Id="rId1" Type="http://schemas.openxmlformats.org/officeDocument/2006/relationships/hyperlink" Target="http://www.kros.sk/11138"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file:///C:\CenkrosData\System\Temp\rad1662B.tmp" TargetMode="External"/><Relationship Id="rId2" Type="http://schemas.openxmlformats.org/officeDocument/2006/relationships/image" Target="../media/image1.png"/><Relationship Id="rId1" Type="http://schemas.openxmlformats.org/officeDocument/2006/relationships/hyperlink" Target="http://www.kros.sk/11138"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file:///C:\CenkrosData\System\Temp\radB79A7.tmp" TargetMode="External"/><Relationship Id="rId2" Type="http://schemas.openxmlformats.org/officeDocument/2006/relationships/image" Target="../media/image1.png"/><Relationship Id="rId1" Type="http://schemas.openxmlformats.org/officeDocument/2006/relationships/hyperlink" Target="http://www.kros.sk/1113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266700</xdr:colOff>
      <xdr:row>1</xdr:row>
      <xdr:rowOff>0</xdr:rowOff>
    </xdr:to>
    <xdr:pic>
      <xdr:nvPicPr>
        <xdr:cNvPr id="2" name="Obrázok 1">
          <a:hlinkClick xmlns:r="http://schemas.openxmlformats.org/officeDocument/2006/relationships" r:id="rId1" tooltip="www.kros.sk"/>
        </xdr:cNvPr>
        <xdr:cNvPicPr>
          <a:picLocks/>
        </xdr:cNvPicPr>
      </xdr:nvPicPr>
      <xdr:blipFill>
        <a:blip xmlns:r="http://schemas.openxmlformats.org/officeDocument/2006/relationships" r:embed="rId2" r:link="rId3">
          <a:extLst>
            <a:ext uri="{28A0092B-C50C-407E-A947-70E740481C1C}">
              <a14:useLocalDpi xmlns:a14="http://schemas.microsoft.com/office/drawing/2010/main" val="0"/>
            </a:ext>
          </a:extLst>
        </a:blip>
        <a:stretch>
          <a:fillRect/>
        </a:stretch>
      </xdr:blipFill>
      <xdr:spPr>
        <a:xfrm>
          <a:off x="0" y="0"/>
          <a:ext cx="266700"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276225</xdr:colOff>
      <xdr:row>1</xdr:row>
      <xdr:rowOff>0</xdr:rowOff>
    </xdr:to>
    <xdr:pic>
      <xdr:nvPicPr>
        <xdr:cNvPr id="2" name="Obrázok 1">
          <a:hlinkClick xmlns:r="http://schemas.openxmlformats.org/officeDocument/2006/relationships" r:id="rId1" tooltip="www.kros.sk"/>
        </xdr:cNvPr>
        <xdr:cNvPicPr>
          <a:picLocks/>
        </xdr:cNvPicPr>
      </xdr:nvPicPr>
      <xdr:blipFill>
        <a:blip xmlns:r="http://schemas.openxmlformats.org/officeDocument/2006/relationships" r:embed="rId2" r:link="rId3">
          <a:extLst>
            <a:ext uri="{28A0092B-C50C-407E-A947-70E740481C1C}">
              <a14:useLocalDpi xmlns:a14="http://schemas.microsoft.com/office/drawing/2010/main" val="0"/>
            </a:ext>
          </a:extLst>
        </a:blip>
        <a:stretch>
          <a:fillRect/>
        </a:stretch>
      </xdr:blipFill>
      <xdr:spPr>
        <a:xfrm>
          <a:off x="0" y="0"/>
          <a:ext cx="276225" cy="276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276225</xdr:colOff>
      <xdr:row>1</xdr:row>
      <xdr:rowOff>0</xdr:rowOff>
    </xdr:to>
    <xdr:pic>
      <xdr:nvPicPr>
        <xdr:cNvPr id="2" name="Obrázok 1">
          <a:hlinkClick xmlns:r="http://schemas.openxmlformats.org/officeDocument/2006/relationships" r:id="rId1" tooltip="www.kros.sk"/>
        </xdr:cNvPr>
        <xdr:cNvPicPr>
          <a:picLocks/>
        </xdr:cNvPicPr>
      </xdr:nvPicPr>
      <xdr:blipFill>
        <a:blip xmlns:r="http://schemas.openxmlformats.org/officeDocument/2006/relationships" r:embed="rId2" r:link="rId3">
          <a:extLst>
            <a:ext uri="{28A0092B-C50C-407E-A947-70E740481C1C}">
              <a14:useLocalDpi xmlns:a14="http://schemas.microsoft.com/office/drawing/2010/main" val="0"/>
            </a:ext>
          </a:extLst>
        </a:blip>
        <a:stretch>
          <a:fillRect/>
        </a:stretch>
      </xdr:blipFill>
      <xdr:spPr>
        <a:xfrm>
          <a:off x="0" y="0"/>
          <a:ext cx="276225" cy="276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
  <sheetViews>
    <sheetView showGridLines="0" tabSelected="1" workbookViewId="0">
      <pane ySplit="1" topLeftCell="A71" activePane="bottomLeft" state="frozen"/>
      <selection pane="bottomLeft" activeCell="AN87" sqref="AN87:AP87"/>
    </sheetView>
  </sheetViews>
  <sheetFormatPr defaultRowHeight="13.5" x14ac:dyDescent="0.3"/>
  <cols>
    <col min="1" max="1" width="8.33203125" customWidth="1"/>
    <col min="2" max="2" width="1.6640625" customWidth="1"/>
    <col min="3" max="3" width="4.1640625" customWidth="1"/>
    <col min="4" max="33" width="2.5" customWidth="1"/>
    <col min="34" max="34" width="3.33203125" customWidth="1"/>
    <col min="35" max="37" width="2.5" customWidth="1"/>
    <col min="38" max="38" width="8.33203125" customWidth="1"/>
    <col min="39" max="39" width="3.33203125" customWidth="1"/>
    <col min="40" max="40" width="13.33203125" customWidth="1"/>
    <col min="41" max="41" width="7.5" customWidth="1"/>
    <col min="42" max="42" width="4.1640625" customWidth="1"/>
    <col min="43" max="43" width="1.6640625" customWidth="1"/>
    <col min="52" max="70" width="9.33203125" hidden="1"/>
  </cols>
  <sheetData>
    <row r="1" spans="1:54" ht="21.4" customHeight="1" x14ac:dyDescent="0.3">
      <c r="A1" s="175" t="s">
        <v>0</v>
      </c>
      <c r="B1" s="176"/>
      <c r="C1" s="176"/>
      <c r="D1" s="177" t="s">
        <v>1</v>
      </c>
      <c r="E1" s="176"/>
      <c r="F1" s="176"/>
      <c r="G1" s="176"/>
      <c r="H1" s="176"/>
      <c r="I1" s="176"/>
      <c r="J1" s="176"/>
      <c r="K1" s="178" t="s">
        <v>410</v>
      </c>
      <c r="L1" s="178"/>
      <c r="M1" s="178"/>
      <c r="N1" s="178"/>
      <c r="O1" s="178"/>
      <c r="P1" s="178"/>
      <c r="Q1" s="178"/>
      <c r="R1" s="178"/>
      <c r="S1" s="178"/>
      <c r="T1" s="176"/>
      <c r="U1" s="176"/>
      <c r="V1" s="176"/>
      <c r="W1" s="178" t="s">
        <v>411</v>
      </c>
      <c r="X1" s="178"/>
      <c r="Y1" s="178"/>
      <c r="Z1" s="178"/>
      <c r="AA1" s="178"/>
      <c r="AB1" s="178"/>
      <c r="AC1" s="178"/>
      <c r="AD1" s="178"/>
      <c r="AE1" s="178"/>
      <c r="AF1" s="178"/>
      <c r="AG1" s="176"/>
      <c r="AH1" s="176"/>
      <c r="AI1" s="14"/>
      <c r="AJ1" s="14"/>
      <c r="AK1" s="14"/>
      <c r="AL1" s="14"/>
      <c r="AM1" s="14"/>
      <c r="AN1" s="14"/>
      <c r="AO1" s="14"/>
      <c r="AP1" s="14"/>
      <c r="AQ1" s="14"/>
      <c r="AR1" s="14"/>
      <c r="AS1" s="14"/>
      <c r="AT1" s="14"/>
      <c r="AU1" s="14"/>
      <c r="AV1" s="14"/>
      <c r="AW1" s="14"/>
      <c r="AX1" s="14"/>
      <c r="AY1" s="14"/>
      <c r="BA1" s="15" t="s">
        <v>3</v>
      </c>
      <c r="BB1" s="15" t="s">
        <v>4</v>
      </c>
    </row>
    <row r="2" spans="1:54" ht="36.950000000000003" customHeight="1" x14ac:dyDescent="0.3">
      <c r="C2" s="180" t="s">
        <v>5</v>
      </c>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Z2" s="16" t="s">
        <v>7</v>
      </c>
      <c r="BA2" s="16" t="s">
        <v>8</v>
      </c>
    </row>
    <row r="3" spans="1:54" ht="6.95" customHeight="1" x14ac:dyDescent="0.3">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9"/>
      <c r="AZ3" s="16" t="s">
        <v>7</v>
      </c>
      <c r="BA3" s="16" t="s">
        <v>8</v>
      </c>
    </row>
    <row r="4" spans="1:54" ht="36.950000000000003" customHeight="1" x14ac:dyDescent="0.3">
      <c r="B4" s="20"/>
      <c r="C4" s="182" t="s">
        <v>9</v>
      </c>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22"/>
      <c r="AZ4" s="16" t="s">
        <v>7</v>
      </c>
    </row>
    <row r="5" spans="1:54" ht="14.45" customHeight="1" x14ac:dyDescent="0.3">
      <c r="B5" s="20"/>
      <c r="C5" s="21"/>
      <c r="D5" s="24" t="s">
        <v>11</v>
      </c>
      <c r="E5" s="21"/>
      <c r="F5" s="21"/>
      <c r="G5" s="21"/>
      <c r="H5" s="21"/>
      <c r="I5" s="21"/>
      <c r="J5" s="21"/>
      <c r="K5" s="184" t="s">
        <v>12</v>
      </c>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21"/>
      <c r="AQ5" s="22"/>
      <c r="AZ5" s="16" t="s">
        <v>7</v>
      </c>
    </row>
    <row r="6" spans="1:54" ht="36.950000000000003" customHeight="1" x14ac:dyDescent="0.3">
      <c r="B6" s="20"/>
      <c r="C6" s="21"/>
      <c r="D6" s="26" t="s">
        <v>13</v>
      </c>
      <c r="E6" s="21"/>
      <c r="F6" s="21"/>
      <c r="G6" s="21"/>
      <c r="H6" s="21"/>
      <c r="I6" s="21"/>
      <c r="J6" s="21"/>
      <c r="K6" s="185" t="s">
        <v>14</v>
      </c>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21"/>
      <c r="AQ6" s="22"/>
      <c r="AZ6" s="16" t="s">
        <v>7</v>
      </c>
    </row>
    <row r="7" spans="1:54" ht="14.45" customHeight="1" x14ac:dyDescent="0.3">
      <c r="B7" s="20"/>
      <c r="C7" s="21"/>
      <c r="D7" s="27" t="s">
        <v>15</v>
      </c>
      <c r="E7" s="21"/>
      <c r="F7" s="21"/>
      <c r="G7" s="21"/>
      <c r="H7" s="21"/>
      <c r="I7" s="21"/>
      <c r="J7" s="21"/>
      <c r="K7" s="25" t="s">
        <v>2</v>
      </c>
      <c r="L7" s="21"/>
      <c r="M7" s="21"/>
      <c r="N7" s="21"/>
      <c r="O7" s="21"/>
      <c r="P7" s="21"/>
      <c r="Q7" s="21"/>
      <c r="R7" s="21"/>
      <c r="S7" s="21"/>
      <c r="T7" s="21"/>
      <c r="U7" s="21"/>
      <c r="V7" s="21"/>
      <c r="W7" s="21"/>
      <c r="X7" s="21"/>
      <c r="Y7" s="21"/>
      <c r="Z7" s="21"/>
      <c r="AA7" s="21"/>
      <c r="AB7" s="21"/>
      <c r="AC7" s="21"/>
      <c r="AD7" s="21"/>
      <c r="AE7" s="21"/>
      <c r="AF7" s="21"/>
      <c r="AG7" s="21"/>
      <c r="AH7" s="21"/>
      <c r="AI7" s="21"/>
      <c r="AJ7" s="21"/>
      <c r="AK7" s="27" t="s">
        <v>16</v>
      </c>
      <c r="AL7" s="21"/>
      <c r="AM7" s="21"/>
      <c r="AN7" s="25" t="s">
        <v>2</v>
      </c>
      <c r="AO7" s="21"/>
      <c r="AP7" s="21"/>
      <c r="AQ7" s="22"/>
      <c r="AZ7" s="16" t="s">
        <v>7</v>
      </c>
    </row>
    <row r="8" spans="1:54" ht="14.45" customHeight="1" x14ac:dyDescent="0.3">
      <c r="B8" s="20"/>
      <c r="C8" s="21"/>
      <c r="D8" s="27" t="s">
        <v>17</v>
      </c>
      <c r="E8" s="21"/>
      <c r="F8" s="21"/>
      <c r="G8" s="21"/>
      <c r="H8" s="21"/>
      <c r="I8" s="21"/>
      <c r="J8" s="21"/>
      <c r="K8" s="25" t="s">
        <v>18</v>
      </c>
      <c r="L8" s="21"/>
      <c r="M8" s="21"/>
      <c r="N8" s="21"/>
      <c r="O8" s="21"/>
      <c r="P8" s="21"/>
      <c r="Q8" s="21"/>
      <c r="R8" s="21"/>
      <c r="S8" s="21"/>
      <c r="T8" s="21"/>
      <c r="U8" s="21"/>
      <c r="V8" s="21"/>
      <c r="W8" s="21"/>
      <c r="X8" s="21"/>
      <c r="Y8" s="21"/>
      <c r="Z8" s="21"/>
      <c r="AA8" s="21"/>
      <c r="AB8" s="21"/>
      <c r="AC8" s="21"/>
      <c r="AD8" s="21"/>
      <c r="AE8" s="21"/>
      <c r="AF8" s="21"/>
      <c r="AG8" s="21"/>
      <c r="AH8" s="21"/>
      <c r="AI8" s="21"/>
      <c r="AJ8" s="21"/>
      <c r="AK8" s="27" t="s">
        <v>19</v>
      </c>
      <c r="AL8" s="21"/>
      <c r="AM8" s="21"/>
      <c r="AN8" s="25"/>
      <c r="AO8" s="21"/>
      <c r="AP8" s="21"/>
      <c r="AQ8" s="22"/>
      <c r="AZ8" s="16" t="s">
        <v>7</v>
      </c>
    </row>
    <row r="9" spans="1:54" ht="14.45" customHeight="1" x14ac:dyDescent="0.3">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2"/>
      <c r="AZ9" s="16" t="s">
        <v>7</v>
      </c>
    </row>
    <row r="10" spans="1:54" ht="14.45" customHeight="1" x14ac:dyDescent="0.3">
      <c r="B10" s="20"/>
      <c r="C10" s="21"/>
      <c r="D10" s="27" t="s">
        <v>20</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7" t="s">
        <v>21</v>
      </c>
      <c r="AL10" s="21"/>
      <c r="AM10" s="21"/>
      <c r="AN10" s="25"/>
      <c r="AO10" s="21"/>
      <c r="AP10" s="21"/>
      <c r="AQ10" s="22"/>
      <c r="AZ10" s="16" t="s">
        <v>7</v>
      </c>
    </row>
    <row r="11" spans="1:54" ht="18.399999999999999" customHeight="1" x14ac:dyDescent="0.3">
      <c r="B11" s="20"/>
      <c r="C11" s="21"/>
      <c r="D11" s="21"/>
      <c r="E11" s="25" t="s">
        <v>22</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7" t="s">
        <v>23</v>
      </c>
      <c r="AL11" s="21"/>
      <c r="AM11" s="21"/>
      <c r="AN11" s="25" t="s">
        <v>2</v>
      </c>
      <c r="AO11" s="21"/>
      <c r="AP11" s="21"/>
      <c r="AQ11" s="22"/>
      <c r="AZ11" s="16" t="s">
        <v>7</v>
      </c>
    </row>
    <row r="12" spans="1:54" ht="6.95" customHeight="1" x14ac:dyDescent="0.3">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2"/>
      <c r="AZ12" s="16" t="s">
        <v>7</v>
      </c>
    </row>
    <row r="13" spans="1:54" ht="14.45" customHeight="1" x14ac:dyDescent="0.3">
      <c r="B13" s="20"/>
      <c r="C13" s="21"/>
      <c r="D13" s="27" t="s">
        <v>24</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7" t="s">
        <v>21</v>
      </c>
      <c r="AL13" s="21"/>
      <c r="AM13" s="21"/>
      <c r="AN13" s="25" t="s">
        <v>2</v>
      </c>
      <c r="AO13" s="21"/>
      <c r="AP13" s="21"/>
      <c r="AQ13" s="22"/>
      <c r="AZ13" s="16" t="s">
        <v>7</v>
      </c>
    </row>
    <row r="14" spans="1:54" ht="15" x14ac:dyDescent="0.3">
      <c r="B14" s="20"/>
      <c r="C14" s="21"/>
      <c r="D14" s="21"/>
      <c r="E14" s="25" t="s">
        <v>25</v>
      </c>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7" t="s">
        <v>23</v>
      </c>
      <c r="AL14" s="21"/>
      <c r="AM14" s="21"/>
      <c r="AN14" s="25" t="s">
        <v>2</v>
      </c>
      <c r="AO14" s="21"/>
      <c r="AP14" s="21"/>
      <c r="AQ14" s="22"/>
      <c r="AZ14" s="16" t="s">
        <v>7</v>
      </c>
    </row>
    <row r="15" spans="1:54" ht="6.95" customHeight="1" x14ac:dyDescent="0.3">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2"/>
      <c r="AZ15" s="16" t="s">
        <v>3</v>
      </c>
    </row>
    <row r="16" spans="1:54" ht="14.45" customHeight="1" x14ac:dyDescent="0.3">
      <c r="B16" s="20"/>
      <c r="C16" s="21"/>
      <c r="D16" s="27" t="s">
        <v>26</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7" t="s">
        <v>21</v>
      </c>
      <c r="AL16" s="21"/>
      <c r="AM16" s="21"/>
      <c r="AN16" s="25"/>
      <c r="AO16" s="21"/>
      <c r="AP16" s="21"/>
      <c r="AQ16" s="22"/>
      <c r="AZ16" s="16" t="s">
        <v>3</v>
      </c>
    </row>
    <row r="17" spans="2:52" ht="18.399999999999999" customHeight="1" x14ac:dyDescent="0.3">
      <c r="B17" s="20"/>
      <c r="C17" s="21"/>
      <c r="D17" s="21"/>
      <c r="E17" s="25" t="s">
        <v>27</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7" t="s">
        <v>23</v>
      </c>
      <c r="AL17" s="21"/>
      <c r="AM17" s="21"/>
      <c r="AN17" s="25" t="s">
        <v>2</v>
      </c>
      <c r="AO17" s="21"/>
      <c r="AP17" s="21"/>
      <c r="AQ17" s="22"/>
      <c r="AZ17" s="16" t="s">
        <v>4</v>
      </c>
    </row>
    <row r="18" spans="2:52" ht="6.95" customHeight="1" x14ac:dyDescent="0.3">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2"/>
      <c r="AZ18" s="16" t="s">
        <v>28</v>
      </c>
    </row>
    <row r="19" spans="2:52" ht="14.45" customHeight="1" x14ac:dyDescent="0.3">
      <c r="B19" s="20"/>
      <c r="C19" s="21"/>
      <c r="D19" s="27" t="s">
        <v>29</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7" t="s">
        <v>21</v>
      </c>
      <c r="AL19" s="21"/>
      <c r="AM19" s="21"/>
      <c r="AN19" s="25" t="s">
        <v>2</v>
      </c>
      <c r="AO19" s="21"/>
      <c r="AP19" s="21"/>
      <c r="AQ19" s="22"/>
      <c r="AZ19" s="16" t="s">
        <v>28</v>
      </c>
    </row>
    <row r="20" spans="2:52" ht="18.399999999999999" customHeight="1" x14ac:dyDescent="0.3">
      <c r="B20" s="20"/>
      <c r="C20" s="21"/>
      <c r="D20" s="21"/>
      <c r="E20" s="25" t="s">
        <v>25</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7" t="s">
        <v>23</v>
      </c>
      <c r="AL20" s="21"/>
      <c r="AM20" s="21"/>
      <c r="AN20" s="25" t="s">
        <v>2</v>
      </c>
      <c r="AO20" s="21"/>
      <c r="AP20" s="21"/>
      <c r="AQ20" s="22"/>
    </row>
    <row r="21" spans="2:52" ht="6.95" customHeight="1" x14ac:dyDescent="0.3">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2"/>
    </row>
    <row r="22" spans="2:52" ht="15" x14ac:dyDescent="0.3">
      <c r="B22" s="20"/>
      <c r="C22" s="21"/>
      <c r="D22" s="27" t="s">
        <v>30</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2"/>
    </row>
    <row r="23" spans="2:52" ht="22.5" customHeight="1" x14ac:dyDescent="0.3">
      <c r="B23" s="20"/>
      <c r="C23" s="21"/>
      <c r="D23" s="21"/>
      <c r="E23" s="186" t="s">
        <v>2</v>
      </c>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21"/>
      <c r="AP23" s="21"/>
      <c r="AQ23" s="22"/>
    </row>
    <row r="24" spans="2:52" ht="6.95" customHeight="1" x14ac:dyDescent="0.3">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2"/>
    </row>
    <row r="25" spans="2:52" ht="6.95" customHeight="1" x14ac:dyDescent="0.3">
      <c r="B25" s="20"/>
      <c r="C25" s="21"/>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1"/>
      <c r="AQ25" s="22"/>
    </row>
    <row r="26" spans="2:52" ht="14.45" customHeight="1" x14ac:dyDescent="0.3">
      <c r="B26" s="20"/>
      <c r="C26" s="21"/>
      <c r="D26" s="29" t="s">
        <v>31</v>
      </c>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187">
        <f>ROUND(AG87,2)</f>
        <v>0</v>
      </c>
      <c r="AL26" s="183"/>
      <c r="AM26" s="183"/>
      <c r="AN26" s="183"/>
      <c r="AO26" s="183"/>
      <c r="AP26" s="21"/>
      <c r="AQ26" s="22"/>
    </row>
    <row r="27" spans="2:52" ht="15" x14ac:dyDescent="0.3">
      <c r="B27" s="20"/>
      <c r="C27" s="21"/>
      <c r="D27" s="21"/>
      <c r="E27" s="27" t="s">
        <v>32</v>
      </c>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188"/>
      <c r="AL27" s="183"/>
      <c r="AM27" s="183"/>
      <c r="AN27" s="183"/>
      <c r="AO27" s="183"/>
      <c r="AP27" s="21"/>
      <c r="AQ27" s="22"/>
    </row>
    <row r="28" spans="2:52" s="1" customFormat="1" ht="15" x14ac:dyDescent="0.3">
      <c r="B28" s="30"/>
      <c r="C28" s="31"/>
      <c r="D28" s="31"/>
      <c r="E28" s="27" t="s">
        <v>33</v>
      </c>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188"/>
      <c r="AL28" s="189"/>
      <c r="AM28" s="189"/>
      <c r="AN28" s="189"/>
      <c r="AO28" s="189"/>
      <c r="AP28" s="31"/>
      <c r="AQ28" s="32"/>
    </row>
    <row r="29" spans="2:52" s="1" customFormat="1" ht="14.45" customHeight="1" x14ac:dyDescent="0.3">
      <c r="B29" s="30"/>
      <c r="C29" s="31"/>
      <c r="D29" s="29" t="s">
        <v>34</v>
      </c>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187">
        <v>0</v>
      </c>
      <c r="AL29" s="189"/>
      <c r="AM29" s="189"/>
      <c r="AN29" s="189"/>
      <c r="AO29" s="189"/>
      <c r="AP29" s="31"/>
      <c r="AQ29" s="32"/>
    </row>
    <row r="30" spans="2:52" s="1" customFormat="1" ht="6.95" customHeight="1" x14ac:dyDescent="0.3">
      <c r="B30" s="30"/>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2"/>
    </row>
    <row r="31" spans="2:52" s="1" customFormat="1" ht="25.9" customHeight="1" x14ac:dyDescent="0.3">
      <c r="B31" s="30"/>
      <c r="C31" s="31"/>
      <c r="D31" s="33" t="s">
        <v>35</v>
      </c>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190">
        <f>ROUND(AK26+AK29,2)</f>
        <v>0</v>
      </c>
      <c r="AL31" s="191"/>
      <c r="AM31" s="191"/>
      <c r="AN31" s="191"/>
      <c r="AO31" s="191"/>
      <c r="AP31" s="31"/>
      <c r="AQ31" s="32"/>
    </row>
    <row r="32" spans="2:52" s="1" customFormat="1" ht="6.95" customHeight="1" x14ac:dyDescent="0.3">
      <c r="B32" s="30"/>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2"/>
    </row>
    <row r="33" spans="2:43" s="2" customFormat="1" ht="14.45" customHeight="1" x14ac:dyDescent="0.3">
      <c r="B33" s="35"/>
      <c r="C33" s="36"/>
      <c r="D33" s="37" t="s">
        <v>36</v>
      </c>
      <c r="E33" s="36"/>
      <c r="F33" s="37" t="s">
        <v>37</v>
      </c>
      <c r="G33" s="36"/>
      <c r="H33" s="36"/>
      <c r="I33" s="36"/>
      <c r="J33" s="36"/>
      <c r="K33" s="36"/>
      <c r="L33" s="192">
        <v>0.2</v>
      </c>
      <c r="M33" s="193"/>
      <c r="N33" s="193"/>
      <c r="O33" s="193"/>
      <c r="P33" s="36"/>
      <c r="Q33" s="36"/>
      <c r="R33" s="36"/>
      <c r="S33" s="36"/>
      <c r="T33" s="39" t="s">
        <v>38</v>
      </c>
      <c r="U33" s="36"/>
      <c r="V33" s="36"/>
      <c r="W33" s="194"/>
      <c r="X33" s="193"/>
      <c r="Y33" s="193"/>
      <c r="Z33" s="193"/>
      <c r="AA33" s="193"/>
      <c r="AB33" s="193"/>
      <c r="AC33" s="193"/>
      <c r="AD33" s="193"/>
      <c r="AE33" s="193"/>
      <c r="AF33" s="36"/>
      <c r="AG33" s="36"/>
      <c r="AH33" s="36"/>
      <c r="AI33" s="36"/>
      <c r="AJ33" s="36"/>
      <c r="AK33" s="194"/>
      <c r="AL33" s="193"/>
      <c r="AM33" s="193"/>
      <c r="AN33" s="193"/>
      <c r="AO33" s="193"/>
      <c r="AP33" s="36"/>
      <c r="AQ33" s="40"/>
    </row>
    <row r="34" spans="2:43" s="2" customFormat="1" ht="14.45" customHeight="1" x14ac:dyDescent="0.3">
      <c r="B34" s="35"/>
      <c r="C34" s="36"/>
      <c r="D34" s="36"/>
      <c r="E34" s="36"/>
      <c r="F34" s="37" t="s">
        <v>39</v>
      </c>
      <c r="G34" s="36"/>
      <c r="H34" s="36"/>
      <c r="I34" s="36"/>
      <c r="J34" s="36"/>
      <c r="K34" s="36"/>
      <c r="L34" s="192">
        <v>0.2</v>
      </c>
      <c r="M34" s="193"/>
      <c r="N34" s="193"/>
      <c r="O34" s="193"/>
      <c r="P34" s="36"/>
      <c r="Q34" s="36"/>
      <c r="R34" s="36"/>
      <c r="S34" s="36"/>
      <c r="T34" s="39" t="s">
        <v>38</v>
      </c>
      <c r="U34" s="36"/>
      <c r="V34" s="36"/>
      <c r="W34" s="194"/>
      <c r="X34" s="193"/>
      <c r="Y34" s="193"/>
      <c r="Z34" s="193"/>
      <c r="AA34" s="193"/>
      <c r="AB34" s="193"/>
      <c r="AC34" s="193"/>
      <c r="AD34" s="193"/>
      <c r="AE34" s="193"/>
      <c r="AF34" s="36"/>
      <c r="AG34" s="36"/>
      <c r="AH34" s="36"/>
      <c r="AI34" s="36"/>
      <c r="AJ34" s="36"/>
      <c r="AK34" s="194"/>
      <c r="AL34" s="193"/>
      <c r="AM34" s="193"/>
      <c r="AN34" s="193"/>
      <c r="AO34" s="193"/>
      <c r="AP34" s="36"/>
      <c r="AQ34" s="40"/>
    </row>
    <row r="35" spans="2:43" s="2" customFormat="1" ht="14.45" hidden="1" customHeight="1" x14ac:dyDescent="0.3">
      <c r="B35" s="35"/>
      <c r="C35" s="36"/>
      <c r="D35" s="36"/>
      <c r="E35" s="36"/>
      <c r="F35" s="37" t="s">
        <v>40</v>
      </c>
      <c r="G35" s="36"/>
      <c r="H35" s="36"/>
      <c r="I35" s="36"/>
      <c r="J35" s="36"/>
      <c r="K35" s="36"/>
      <c r="L35" s="192">
        <v>0.2</v>
      </c>
      <c r="M35" s="193"/>
      <c r="N35" s="193"/>
      <c r="O35" s="193"/>
      <c r="P35" s="36"/>
      <c r="Q35" s="36"/>
      <c r="R35" s="36"/>
      <c r="S35" s="36"/>
      <c r="T35" s="39" t="s">
        <v>38</v>
      </c>
      <c r="U35" s="36"/>
      <c r="V35" s="36"/>
      <c r="W35" s="194" t="e">
        <f>ROUND(#REF!+SUM(BM93),2)</f>
        <v>#REF!</v>
      </c>
      <c r="X35" s="193"/>
      <c r="Y35" s="193"/>
      <c r="Z35" s="193"/>
      <c r="AA35" s="193"/>
      <c r="AB35" s="193"/>
      <c r="AC35" s="193"/>
      <c r="AD35" s="193"/>
      <c r="AE35" s="193"/>
      <c r="AF35" s="36"/>
      <c r="AG35" s="36"/>
      <c r="AH35" s="36"/>
      <c r="AI35" s="36"/>
      <c r="AJ35" s="36"/>
      <c r="AK35" s="194">
        <v>0</v>
      </c>
      <c r="AL35" s="193"/>
      <c r="AM35" s="193"/>
      <c r="AN35" s="193"/>
      <c r="AO35" s="193"/>
      <c r="AP35" s="36"/>
      <c r="AQ35" s="40"/>
    </row>
    <row r="36" spans="2:43" s="2" customFormat="1" ht="14.45" hidden="1" customHeight="1" x14ac:dyDescent="0.3">
      <c r="B36" s="35"/>
      <c r="C36" s="36"/>
      <c r="D36" s="36"/>
      <c r="E36" s="36"/>
      <c r="F36" s="37" t="s">
        <v>41</v>
      </c>
      <c r="G36" s="36"/>
      <c r="H36" s="36"/>
      <c r="I36" s="36"/>
      <c r="J36" s="36"/>
      <c r="K36" s="36"/>
      <c r="L36" s="192">
        <v>0.2</v>
      </c>
      <c r="M36" s="193"/>
      <c r="N36" s="193"/>
      <c r="O36" s="193"/>
      <c r="P36" s="36"/>
      <c r="Q36" s="36"/>
      <c r="R36" s="36"/>
      <c r="S36" s="36"/>
      <c r="T36" s="39" t="s">
        <v>38</v>
      </c>
      <c r="U36" s="36"/>
      <c r="V36" s="36"/>
      <c r="W36" s="194" t="e">
        <f>ROUND(#REF!+SUM(BN93),2)</f>
        <v>#REF!</v>
      </c>
      <c r="X36" s="193"/>
      <c r="Y36" s="193"/>
      <c r="Z36" s="193"/>
      <c r="AA36" s="193"/>
      <c r="AB36" s="193"/>
      <c r="AC36" s="193"/>
      <c r="AD36" s="193"/>
      <c r="AE36" s="193"/>
      <c r="AF36" s="36"/>
      <c r="AG36" s="36"/>
      <c r="AH36" s="36"/>
      <c r="AI36" s="36"/>
      <c r="AJ36" s="36"/>
      <c r="AK36" s="194">
        <v>0</v>
      </c>
      <c r="AL36" s="193"/>
      <c r="AM36" s="193"/>
      <c r="AN36" s="193"/>
      <c r="AO36" s="193"/>
      <c r="AP36" s="36"/>
      <c r="AQ36" s="40"/>
    </row>
    <row r="37" spans="2:43" s="2" customFormat="1" ht="14.45" hidden="1" customHeight="1" x14ac:dyDescent="0.3">
      <c r="B37" s="35"/>
      <c r="C37" s="36"/>
      <c r="D37" s="36"/>
      <c r="E37" s="36"/>
      <c r="F37" s="37" t="s">
        <v>42</v>
      </c>
      <c r="G37" s="36"/>
      <c r="H37" s="36"/>
      <c r="I37" s="36"/>
      <c r="J37" s="36"/>
      <c r="K37" s="36"/>
      <c r="L37" s="192">
        <v>0</v>
      </c>
      <c r="M37" s="193"/>
      <c r="N37" s="193"/>
      <c r="O37" s="193"/>
      <c r="P37" s="36"/>
      <c r="Q37" s="36"/>
      <c r="R37" s="36"/>
      <c r="S37" s="36"/>
      <c r="T37" s="39" t="s">
        <v>38</v>
      </c>
      <c r="U37" s="36"/>
      <c r="V37" s="36"/>
      <c r="W37" s="194" t="e">
        <f>ROUND(#REF!+SUM(BO93),2)</f>
        <v>#REF!</v>
      </c>
      <c r="X37" s="193"/>
      <c r="Y37" s="193"/>
      <c r="Z37" s="193"/>
      <c r="AA37" s="193"/>
      <c r="AB37" s="193"/>
      <c r="AC37" s="193"/>
      <c r="AD37" s="193"/>
      <c r="AE37" s="193"/>
      <c r="AF37" s="36"/>
      <c r="AG37" s="36"/>
      <c r="AH37" s="36"/>
      <c r="AI37" s="36"/>
      <c r="AJ37" s="36"/>
      <c r="AK37" s="194">
        <v>0</v>
      </c>
      <c r="AL37" s="193"/>
      <c r="AM37" s="193"/>
      <c r="AN37" s="193"/>
      <c r="AO37" s="193"/>
      <c r="AP37" s="36"/>
      <c r="AQ37" s="40"/>
    </row>
    <row r="38" spans="2:43" s="1" customFormat="1" ht="6.95" customHeight="1" x14ac:dyDescent="0.3">
      <c r="B38" s="30"/>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2"/>
    </row>
    <row r="39" spans="2:43" s="1" customFormat="1" ht="25.9" customHeight="1" x14ac:dyDescent="0.3">
      <c r="B39" s="30"/>
      <c r="C39" s="41"/>
      <c r="D39" s="42" t="s">
        <v>43</v>
      </c>
      <c r="E39" s="43"/>
      <c r="F39" s="43"/>
      <c r="G39" s="43"/>
      <c r="H39" s="43"/>
      <c r="I39" s="43"/>
      <c r="J39" s="43"/>
      <c r="K39" s="43"/>
      <c r="L39" s="43"/>
      <c r="M39" s="43"/>
      <c r="N39" s="43"/>
      <c r="O39" s="43"/>
      <c r="P39" s="43"/>
      <c r="Q39" s="43"/>
      <c r="R39" s="43"/>
      <c r="S39" s="43"/>
      <c r="T39" s="44" t="s">
        <v>44</v>
      </c>
      <c r="U39" s="43"/>
      <c r="V39" s="43"/>
      <c r="W39" s="43"/>
      <c r="X39" s="196" t="s">
        <v>45</v>
      </c>
      <c r="Y39" s="197"/>
      <c r="Z39" s="197"/>
      <c r="AA39" s="197"/>
      <c r="AB39" s="197"/>
      <c r="AC39" s="43"/>
      <c r="AD39" s="43"/>
      <c r="AE39" s="43"/>
      <c r="AF39" s="43"/>
      <c r="AG39" s="43"/>
      <c r="AH39" s="43"/>
      <c r="AI39" s="43"/>
      <c r="AJ39" s="43"/>
      <c r="AK39" s="198">
        <f>SUM(AK31:AK37)</f>
        <v>0</v>
      </c>
      <c r="AL39" s="197"/>
      <c r="AM39" s="197"/>
      <c r="AN39" s="197"/>
      <c r="AO39" s="199"/>
      <c r="AP39" s="41"/>
      <c r="AQ39" s="32"/>
    </row>
    <row r="40" spans="2:43" s="1" customFormat="1" ht="14.45" customHeight="1" x14ac:dyDescent="0.3">
      <c r="B40" s="30"/>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2"/>
    </row>
    <row r="41" spans="2:43" x14ac:dyDescent="0.3">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2"/>
    </row>
    <row r="42" spans="2:43" x14ac:dyDescent="0.3">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2"/>
    </row>
    <row r="43" spans="2:43" x14ac:dyDescent="0.3">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2"/>
    </row>
    <row r="44" spans="2:43" x14ac:dyDescent="0.3">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2"/>
    </row>
    <row r="45" spans="2:43" x14ac:dyDescent="0.3">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2"/>
    </row>
    <row r="46" spans="2:43" x14ac:dyDescent="0.3">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2"/>
    </row>
    <row r="47" spans="2:43" x14ac:dyDescent="0.3">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2"/>
    </row>
    <row r="48" spans="2:43" x14ac:dyDescent="0.3">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2"/>
    </row>
    <row r="49" spans="2:43" s="1" customFormat="1" ht="15" x14ac:dyDescent="0.3">
      <c r="B49" s="30"/>
      <c r="C49" s="31"/>
      <c r="D49" s="45" t="s">
        <v>46</v>
      </c>
      <c r="E49" s="46"/>
      <c r="F49" s="46"/>
      <c r="G49" s="46"/>
      <c r="H49" s="46"/>
      <c r="I49" s="46"/>
      <c r="J49" s="46"/>
      <c r="K49" s="46"/>
      <c r="L49" s="46"/>
      <c r="M49" s="46"/>
      <c r="N49" s="46"/>
      <c r="O49" s="46"/>
      <c r="P49" s="46"/>
      <c r="Q49" s="46"/>
      <c r="R49" s="46"/>
      <c r="S49" s="46"/>
      <c r="T49" s="46"/>
      <c r="U49" s="46"/>
      <c r="V49" s="46"/>
      <c r="W49" s="46"/>
      <c r="X49" s="46"/>
      <c r="Y49" s="46"/>
      <c r="Z49" s="47"/>
      <c r="AA49" s="31"/>
      <c r="AB49" s="31"/>
      <c r="AC49" s="45" t="s">
        <v>47</v>
      </c>
      <c r="AD49" s="46"/>
      <c r="AE49" s="46"/>
      <c r="AF49" s="46"/>
      <c r="AG49" s="46"/>
      <c r="AH49" s="46"/>
      <c r="AI49" s="46"/>
      <c r="AJ49" s="46"/>
      <c r="AK49" s="46"/>
      <c r="AL49" s="46"/>
      <c r="AM49" s="46"/>
      <c r="AN49" s="46"/>
      <c r="AO49" s="47"/>
      <c r="AP49" s="31"/>
      <c r="AQ49" s="32"/>
    </row>
    <row r="50" spans="2:43" x14ac:dyDescent="0.3">
      <c r="B50" s="20"/>
      <c r="C50" s="21"/>
      <c r="D50" s="48"/>
      <c r="E50" s="21"/>
      <c r="F50" s="21"/>
      <c r="G50" s="21"/>
      <c r="H50" s="21"/>
      <c r="I50" s="21"/>
      <c r="J50" s="21"/>
      <c r="K50" s="21"/>
      <c r="L50" s="21"/>
      <c r="M50" s="21"/>
      <c r="N50" s="21"/>
      <c r="O50" s="21"/>
      <c r="P50" s="21"/>
      <c r="Q50" s="21"/>
      <c r="R50" s="21"/>
      <c r="S50" s="21"/>
      <c r="T50" s="21"/>
      <c r="U50" s="21"/>
      <c r="V50" s="21"/>
      <c r="W50" s="21"/>
      <c r="X50" s="21"/>
      <c r="Y50" s="21"/>
      <c r="Z50" s="49"/>
      <c r="AA50" s="21"/>
      <c r="AB50" s="21"/>
      <c r="AC50" s="48"/>
      <c r="AD50" s="21"/>
      <c r="AE50" s="21"/>
      <c r="AF50" s="21"/>
      <c r="AG50" s="21"/>
      <c r="AH50" s="21"/>
      <c r="AI50" s="21"/>
      <c r="AJ50" s="21"/>
      <c r="AK50" s="21"/>
      <c r="AL50" s="21"/>
      <c r="AM50" s="21"/>
      <c r="AN50" s="21"/>
      <c r="AO50" s="49"/>
      <c r="AP50" s="21"/>
      <c r="AQ50" s="22"/>
    </row>
    <row r="51" spans="2:43" x14ac:dyDescent="0.3">
      <c r="B51" s="20"/>
      <c r="C51" s="21"/>
      <c r="D51" s="48"/>
      <c r="E51" s="21"/>
      <c r="F51" s="21"/>
      <c r="G51" s="21"/>
      <c r="H51" s="21"/>
      <c r="I51" s="21"/>
      <c r="J51" s="21"/>
      <c r="K51" s="21"/>
      <c r="L51" s="21"/>
      <c r="M51" s="21"/>
      <c r="N51" s="21"/>
      <c r="O51" s="21"/>
      <c r="P51" s="21"/>
      <c r="Q51" s="21"/>
      <c r="R51" s="21"/>
      <c r="S51" s="21"/>
      <c r="T51" s="21"/>
      <c r="U51" s="21"/>
      <c r="V51" s="21"/>
      <c r="W51" s="21"/>
      <c r="X51" s="21"/>
      <c r="Y51" s="21"/>
      <c r="Z51" s="49"/>
      <c r="AA51" s="21"/>
      <c r="AB51" s="21"/>
      <c r="AC51" s="48"/>
      <c r="AD51" s="21"/>
      <c r="AE51" s="21"/>
      <c r="AF51" s="21"/>
      <c r="AG51" s="21"/>
      <c r="AH51" s="21"/>
      <c r="AI51" s="21"/>
      <c r="AJ51" s="21"/>
      <c r="AK51" s="21"/>
      <c r="AL51" s="21"/>
      <c r="AM51" s="21"/>
      <c r="AN51" s="21"/>
      <c r="AO51" s="49"/>
      <c r="AP51" s="21"/>
      <c r="AQ51" s="22"/>
    </row>
    <row r="52" spans="2:43" x14ac:dyDescent="0.3">
      <c r="B52" s="20"/>
      <c r="C52" s="21"/>
      <c r="D52" s="48"/>
      <c r="E52" s="21"/>
      <c r="F52" s="21"/>
      <c r="G52" s="21"/>
      <c r="H52" s="21"/>
      <c r="I52" s="21"/>
      <c r="J52" s="21"/>
      <c r="K52" s="21"/>
      <c r="L52" s="21"/>
      <c r="M52" s="21"/>
      <c r="N52" s="21"/>
      <c r="O52" s="21"/>
      <c r="P52" s="21"/>
      <c r="Q52" s="21"/>
      <c r="R52" s="21"/>
      <c r="S52" s="21"/>
      <c r="T52" s="21"/>
      <c r="U52" s="21"/>
      <c r="V52" s="21"/>
      <c r="W52" s="21"/>
      <c r="X52" s="21"/>
      <c r="Y52" s="21"/>
      <c r="Z52" s="49"/>
      <c r="AA52" s="21"/>
      <c r="AB52" s="21"/>
      <c r="AC52" s="48"/>
      <c r="AD52" s="21"/>
      <c r="AE52" s="21"/>
      <c r="AF52" s="21"/>
      <c r="AG52" s="21"/>
      <c r="AH52" s="21"/>
      <c r="AI52" s="21"/>
      <c r="AJ52" s="21"/>
      <c r="AK52" s="21"/>
      <c r="AL52" s="21"/>
      <c r="AM52" s="21"/>
      <c r="AN52" s="21"/>
      <c r="AO52" s="49"/>
      <c r="AP52" s="21"/>
      <c r="AQ52" s="22"/>
    </row>
    <row r="53" spans="2:43" x14ac:dyDescent="0.3">
      <c r="B53" s="20"/>
      <c r="C53" s="21"/>
      <c r="D53" s="48"/>
      <c r="E53" s="21"/>
      <c r="F53" s="21"/>
      <c r="G53" s="21"/>
      <c r="H53" s="21"/>
      <c r="I53" s="21"/>
      <c r="J53" s="21"/>
      <c r="K53" s="21"/>
      <c r="L53" s="21"/>
      <c r="M53" s="21"/>
      <c r="N53" s="21"/>
      <c r="O53" s="21"/>
      <c r="P53" s="21"/>
      <c r="Q53" s="21"/>
      <c r="R53" s="21"/>
      <c r="S53" s="21"/>
      <c r="T53" s="21"/>
      <c r="U53" s="21"/>
      <c r="V53" s="21"/>
      <c r="W53" s="21"/>
      <c r="X53" s="21"/>
      <c r="Y53" s="21"/>
      <c r="Z53" s="49"/>
      <c r="AA53" s="21"/>
      <c r="AB53" s="21"/>
      <c r="AC53" s="48"/>
      <c r="AD53" s="21"/>
      <c r="AE53" s="21"/>
      <c r="AF53" s="21"/>
      <c r="AG53" s="21"/>
      <c r="AH53" s="21"/>
      <c r="AI53" s="21"/>
      <c r="AJ53" s="21"/>
      <c r="AK53" s="21"/>
      <c r="AL53" s="21"/>
      <c r="AM53" s="21"/>
      <c r="AN53" s="21"/>
      <c r="AO53" s="49"/>
      <c r="AP53" s="21"/>
      <c r="AQ53" s="22"/>
    </row>
    <row r="54" spans="2:43" x14ac:dyDescent="0.3">
      <c r="B54" s="20"/>
      <c r="C54" s="21"/>
      <c r="D54" s="48"/>
      <c r="E54" s="21"/>
      <c r="F54" s="21"/>
      <c r="G54" s="21"/>
      <c r="H54" s="21"/>
      <c r="I54" s="21"/>
      <c r="J54" s="21"/>
      <c r="K54" s="21"/>
      <c r="L54" s="21"/>
      <c r="M54" s="21"/>
      <c r="N54" s="21"/>
      <c r="O54" s="21"/>
      <c r="P54" s="21"/>
      <c r="Q54" s="21"/>
      <c r="R54" s="21"/>
      <c r="S54" s="21"/>
      <c r="T54" s="21"/>
      <c r="U54" s="21"/>
      <c r="V54" s="21"/>
      <c r="W54" s="21"/>
      <c r="X54" s="21"/>
      <c r="Y54" s="21"/>
      <c r="Z54" s="49"/>
      <c r="AA54" s="21"/>
      <c r="AB54" s="21"/>
      <c r="AC54" s="48"/>
      <c r="AD54" s="21"/>
      <c r="AE54" s="21"/>
      <c r="AF54" s="21"/>
      <c r="AG54" s="21"/>
      <c r="AH54" s="21"/>
      <c r="AI54" s="21"/>
      <c r="AJ54" s="21"/>
      <c r="AK54" s="21"/>
      <c r="AL54" s="21"/>
      <c r="AM54" s="21"/>
      <c r="AN54" s="21"/>
      <c r="AO54" s="49"/>
      <c r="AP54" s="21"/>
      <c r="AQ54" s="22"/>
    </row>
    <row r="55" spans="2:43" x14ac:dyDescent="0.3">
      <c r="B55" s="20"/>
      <c r="C55" s="21"/>
      <c r="D55" s="48"/>
      <c r="E55" s="21"/>
      <c r="F55" s="21"/>
      <c r="G55" s="21"/>
      <c r="H55" s="21"/>
      <c r="I55" s="21"/>
      <c r="J55" s="21"/>
      <c r="K55" s="21"/>
      <c r="L55" s="21"/>
      <c r="M55" s="21"/>
      <c r="N55" s="21"/>
      <c r="O55" s="21"/>
      <c r="P55" s="21"/>
      <c r="Q55" s="21"/>
      <c r="R55" s="21"/>
      <c r="S55" s="21"/>
      <c r="T55" s="21"/>
      <c r="U55" s="21"/>
      <c r="V55" s="21"/>
      <c r="W55" s="21"/>
      <c r="X55" s="21"/>
      <c r="Y55" s="21"/>
      <c r="Z55" s="49"/>
      <c r="AA55" s="21"/>
      <c r="AB55" s="21"/>
      <c r="AC55" s="48"/>
      <c r="AD55" s="21"/>
      <c r="AE55" s="21"/>
      <c r="AF55" s="21"/>
      <c r="AG55" s="21"/>
      <c r="AH55" s="21"/>
      <c r="AI55" s="21"/>
      <c r="AJ55" s="21"/>
      <c r="AK55" s="21"/>
      <c r="AL55" s="21"/>
      <c r="AM55" s="21"/>
      <c r="AN55" s="21"/>
      <c r="AO55" s="49"/>
      <c r="AP55" s="21"/>
      <c r="AQ55" s="22"/>
    </row>
    <row r="56" spans="2:43" x14ac:dyDescent="0.3">
      <c r="B56" s="20"/>
      <c r="C56" s="21"/>
      <c r="D56" s="48"/>
      <c r="E56" s="21"/>
      <c r="F56" s="21"/>
      <c r="G56" s="21"/>
      <c r="H56" s="21"/>
      <c r="I56" s="21"/>
      <c r="J56" s="21"/>
      <c r="K56" s="21"/>
      <c r="L56" s="21"/>
      <c r="M56" s="21"/>
      <c r="N56" s="21"/>
      <c r="O56" s="21"/>
      <c r="P56" s="21"/>
      <c r="Q56" s="21"/>
      <c r="R56" s="21"/>
      <c r="S56" s="21"/>
      <c r="T56" s="21"/>
      <c r="U56" s="21"/>
      <c r="V56" s="21"/>
      <c r="W56" s="21"/>
      <c r="X56" s="21"/>
      <c r="Y56" s="21"/>
      <c r="Z56" s="49"/>
      <c r="AA56" s="21"/>
      <c r="AB56" s="21"/>
      <c r="AC56" s="48"/>
      <c r="AD56" s="21"/>
      <c r="AE56" s="21"/>
      <c r="AF56" s="21"/>
      <c r="AG56" s="21"/>
      <c r="AH56" s="21"/>
      <c r="AI56" s="21"/>
      <c r="AJ56" s="21"/>
      <c r="AK56" s="21"/>
      <c r="AL56" s="21"/>
      <c r="AM56" s="21"/>
      <c r="AN56" s="21"/>
      <c r="AO56" s="49"/>
      <c r="AP56" s="21"/>
      <c r="AQ56" s="22"/>
    </row>
    <row r="57" spans="2:43" x14ac:dyDescent="0.3">
      <c r="B57" s="20"/>
      <c r="C57" s="21"/>
      <c r="D57" s="48"/>
      <c r="E57" s="21"/>
      <c r="F57" s="21"/>
      <c r="G57" s="21"/>
      <c r="H57" s="21"/>
      <c r="I57" s="21"/>
      <c r="J57" s="21"/>
      <c r="K57" s="21"/>
      <c r="L57" s="21"/>
      <c r="M57" s="21"/>
      <c r="N57" s="21"/>
      <c r="O57" s="21"/>
      <c r="P57" s="21"/>
      <c r="Q57" s="21"/>
      <c r="R57" s="21"/>
      <c r="S57" s="21"/>
      <c r="T57" s="21"/>
      <c r="U57" s="21"/>
      <c r="V57" s="21"/>
      <c r="W57" s="21"/>
      <c r="X57" s="21"/>
      <c r="Y57" s="21"/>
      <c r="Z57" s="49"/>
      <c r="AA57" s="21"/>
      <c r="AB57" s="21"/>
      <c r="AC57" s="48"/>
      <c r="AD57" s="21"/>
      <c r="AE57" s="21"/>
      <c r="AF57" s="21"/>
      <c r="AG57" s="21"/>
      <c r="AH57" s="21"/>
      <c r="AI57" s="21"/>
      <c r="AJ57" s="21"/>
      <c r="AK57" s="21"/>
      <c r="AL57" s="21"/>
      <c r="AM57" s="21"/>
      <c r="AN57" s="21"/>
      <c r="AO57" s="49"/>
      <c r="AP57" s="21"/>
      <c r="AQ57" s="22"/>
    </row>
    <row r="58" spans="2:43" s="1" customFormat="1" ht="15" x14ac:dyDescent="0.3">
      <c r="B58" s="30"/>
      <c r="C58" s="31"/>
      <c r="D58" s="50" t="s">
        <v>48</v>
      </c>
      <c r="E58" s="51"/>
      <c r="F58" s="51"/>
      <c r="G58" s="51"/>
      <c r="H58" s="51"/>
      <c r="I58" s="51"/>
      <c r="J58" s="51"/>
      <c r="K58" s="51"/>
      <c r="L58" s="51"/>
      <c r="M58" s="51"/>
      <c r="N58" s="51"/>
      <c r="O58" s="51"/>
      <c r="P58" s="51"/>
      <c r="Q58" s="51"/>
      <c r="R58" s="52" t="s">
        <v>49</v>
      </c>
      <c r="S58" s="51"/>
      <c r="T58" s="51"/>
      <c r="U58" s="51"/>
      <c r="V58" s="51"/>
      <c r="W58" s="51"/>
      <c r="X58" s="51"/>
      <c r="Y58" s="51"/>
      <c r="Z58" s="53"/>
      <c r="AA58" s="31"/>
      <c r="AB58" s="31"/>
      <c r="AC58" s="50" t="s">
        <v>48</v>
      </c>
      <c r="AD58" s="51"/>
      <c r="AE58" s="51"/>
      <c r="AF58" s="51"/>
      <c r="AG58" s="51"/>
      <c r="AH58" s="51"/>
      <c r="AI58" s="51"/>
      <c r="AJ58" s="51"/>
      <c r="AK58" s="51"/>
      <c r="AL58" s="51"/>
      <c r="AM58" s="52" t="s">
        <v>49</v>
      </c>
      <c r="AN58" s="51"/>
      <c r="AO58" s="53"/>
      <c r="AP58" s="31"/>
      <c r="AQ58" s="32"/>
    </row>
    <row r="59" spans="2:43" x14ac:dyDescent="0.3">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2"/>
    </row>
    <row r="60" spans="2:43" s="1" customFormat="1" ht="15" x14ac:dyDescent="0.3">
      <c r="B60" s="30"/>
      <c r="C60" s="31"/>
      <c r="D60" s="45" t="s">
        <v>50</v>
      </c>
      <c r="E60" s="46"/>
      <c r="F60" s="46"/>
      <c r="G60" s="46"/>
      <c r="H60" s="46"/>
      <c r="I60" s="46"/>
      <c r="J60" s="46"/>
      <c r="K60" s="46"/>
      <c r="L60" s="46"/>
      <c r="M60" s="46"/>
      <c r="N60" s="46"/>
      <c r="O60" s="46"/>
      <c r="P60" s="46"/>
      <c r="Q60" s="46"/>
      <c r="R60" s="46"/>
      <c r="S60" s="46"/>
      <c r="T60" s="46"/>
      <c r="U60" s="46"/>
      <c r="V60" s="46"/>
      <c r="W60" s="46"/>
      <c r="X60" s="46"/>
      <c r="Y60" s="46"/>
      <c r="Z60" s="47"/>
      <c r="AA60" s="31"/>
      <c r="AB60" s="31"/>
      <c r="AC60" s="45" t="s">
        <v>51</v>
      </c>
      <c r="AD60" s="46"/>
      <c r="AE60" s="46"/>
      <c r="AF60" s="46"/>
      <c r="AG60" s="46"/>
      <c r="AH60" s="46"/>
      <c r="AI60" s="46"/>
      <c r="AJ60" s="46"/>
      <c r="AK60" s="46"/>
      <c r="AL60" s="46"/>
      <c r="AM60" s="46"/>
      <c r="AN60" s="46"/>
      <c r="AO60" s="47"/>
      <c r="AP60" s="31"/>
      <c r="AQ60" s="32"/>
    </row>
    <row r="61" spans="2:43" x14ac:dyDescent="0.3">
      <c r="B61" s="20"/>
      <c r="C61" s="21"/>
      <c r="D61" s="48"/>
      <c r="E61" s="21"/>
      <c r="F61" s="21"/>
      <c r="G61" s="21"/>
      <c r="H61" s="21"/>
      <c r="I61" s="21"/>
      <c r="J61" s="21"/>
      <c r="K61" s="21"/>
      <c r="L61" s="21"/>
      <c r="M61" s="21"/>
      <c r="N61" s="21"/>
      <c r="O61" s="21"/>
      <c r="P61" s="21"/>
      <c r="Q61" s="21"/>
      <c r="R61" s="21"/>
      <c r="S61" s="21"/>
      <c r="T61" s="21"/>
      <c r="U61" s="21"/>
      <c r="V61" s="21"/>
      <c r="W61" s="21"/>
      <c r="X61" s="21"/>
      <c r="Y61" s="21"/>
      <c r="Z61" s="49"/>
      <c r="AA61" s="21"/>
      <c r="AB61" s="21"/>
      <c r="AC61" s="48"/>
      <c r="AD61" s="21"/>
      <c r="AE61" s="21"/>
      <c r="AF61" s="21"/>
      <c r="AG61" s="21"/>
      <c r="AH61" s="21"/>
      <c r="AI61" s="21"/>
      <c r="AJ61" s="21"/>
      <c r="AK61" s="21"/>
      <c r="AL61" s="21"/>
      <c r="AM61" s="21"/>
      <c r="AN61" s="21"/>
      <c r="AO61" s="49"/>
      <c r="AP61" s="21"/>
      <c r="AQ61" s="22"/>
    </row>
    <row r="62" spans="2:43" x14ac:dyDescent="0.3">
      <c r="B62" s="20"/>
      <c r="C62" s="21"/>
      <c r="D62" s="48"/>
      <c r="E62" s="21"/>
      <c r="F62" s="21"/>
      <c r="G62" s="21"/>
      <c r="H62" s="21"/>
      <c r="I62" s="21"/>
      <c r="J62" s="21"/>
      <c r="K62" s="21"/>
      <c r="L62" s="21"/>
      <c r="M62" s="21"/>
      <c r="N62" s="21"/>
      <c r="O62" s="21"/>
      <c r="P62" s="21"/>
      <c r="Q62" s="21"/>
      <c r="R62" s="21"/>
      <c r="S62" s="21"/>
      <c r="T62" s="21"/>
      <c r="U62" s="21"/>
      <c r="V62" s="21"/>
      <c r="W62" s="21"/>
      <c r="X62" s="21"/>
      <c r="Y62" s="21"/>
      <c r="Z62" s="49"/>
      <c r="AA62" s="21"/>
      <c r="AB62" s="21"/>
      <c r="AC62" s="48"/>
      <c r="AD62" s="21"/>
      <c r="AE62" s="21"/>
      <c r="AF62" s="21"/>
      <c r="AG62" s="21"/>
      <c r="AH62" s="21"/>
      <c r="AI62" s="21"/>
      <c r="AJ62" s="21"/>
      <c r="AK62" s="21"/>
      <c r="AL62" s="21"/>
      <c r="AM62" s="21"/>
      <c r="AN62" s="21"/>
      <c r="AO62" s="49"/>
      <c r="AP62" s="21"/>
      <c r="AQ62" s="22"/>
    </row>
    <row r="63" spans="2:43" x14ac:dyDescent="0.3">
      <c r="B63" s="20"/>
      <c r="C63" s="21"/>
      <c r="D63" s="48"/>
      <c r="E63" s="21"/>
      <c r="F63" s="21"/>
      <c r="G63" s="21"/>
      <c r="H63" s="21"/>
      <c r="I63" s="21"/>
      <c r="J63" s="21"/>
      <c r="K63" s="21"/>
      <c r="L63" s="21"/>
      <c r="M63" s="21"/>
      <c r="N63" s="21"/>
      <c r="O63" s="21"/>
      <c r="P63" s="21"/>
      <c r="Q63" s="21"/>
      <c r="R63" s="21"/>
      <c r="S63" s="21"/>
      <c r="T63" s="21"/>
      <c r="U63" s="21"/>
      <c r="V63" s="21"/>
      <c r="W63" s="21"/>
      <c r="X63" s="21"/>
      <c r="Y63" s="21"/>
      <c r="Z63" s="49"/>
      <c r="AA63" s="21"/>
      <c r="AB63" s="21"/>
      <c r="AC63" s="48"/>
      <c r="AD63" s="21"/>
      <c r="AE63" s="21"/>
      <c r="AF63" s="21"/>
      <c r="AG63" s="21"/>
      <c r="AH63" s="21"/>
      <c r="AI63" s="21"/>
      <c r="AJ63" s="21"/>
      <c r="AK63" s="21"/>
      <c r="AL63" s="21"/>
      <c r="AM63" s="21"/>
      <c r="AN63" s="21"/>
      <c r="AO63" s="49"/>
      <c r="AP63" s="21"/>
      <c r="AQ63" s="22"/>
    </row>
    <row r="64" spans="2:43" x14ac:dyDescent="0.3">
      <c r="B64" s="20"/>
      <c r="C64" s="21"/>
      <c r="D64" s="48"/>
      <c r="E64" s="21"/>
      <c r="F64" s="21"/>
      <c r="G64" s="21"/>
      <c r="H64" s="21"/>
      <c r="I64" s="21"/>
      <c r="J64" s="21"/>
      <c r="K64" s="21"/>
      <c r="L64" s="21"/>
      <c r="M64" s="21"/>
      <c r="N64" s="21"/>
      <c r="O64" s="21"/>
      <c r="P64" s="21"/>
      <c r="Q64" s="21"/>
      <c r="R64" s="21"/>
      <c r="S64" s="21"/>
      <c r="T64" s="21"/>
      <c r="U64" s="21"/>
      <c r="V64" s="21"/>
      <c r="W64" s="21"/>
      <c r="X64" s="21"/>
      <c r="Y64" s="21"/>
      <c r="Z64" s="49"/>
      <c r="AA64" s="21"/>
      <c r="AB64" s="21"/>
      <c r="AC64" s="48"/>
      <c r="AD64" s="21"/>
      <c r="AE64" s="21"/>
      <c r="AF64" s="21"/>
      <c r="AG64" s="21"/>
      <c r="AH64" s="21"/>
      <c r="AI64" s="21"/>
      <c r="AJ64" s="21"/>
      <c r="AK64" s="21"/>
      <c r="AL64" s="21"/>
      <c r="AM64" s="21"/>
      <c r="AN64" s="21"/>
      <c r="AO64" s="49"/>
      <c r="AP64" s="21"/>
      <c r="AQ64" s="22"/>
    </row>
    <row r="65" spans="2:43" x14ac:dyDescent="0.3">
      <c r="B65" s="20"/>
      <c r="C65" s="21"/>
      <c r="D65" s="48"/>
      <c r="E65" s="21"/>
      <c r="F65" s="21"/>
      <c r="G65" s="21"/>
      <c r="H65" s="21"/>
      <c r="I65" s="21"/>
      <c r="J65" s="21"/>
      <c r="K65" s="21"/>
      <c r="L65" s="21"/>
      <c r="M65" s="21"/>
      <c r="N65" s="21"/>
      <c r="O65" s="21"/>
      <c r="P65" s="21"/>
      <c r="Q65" s="21"/>
      <c r="R65" s="21"/>
      <c r="S65" s="21"/>
      <c r="T65" s="21"/>
      <c r="U65" s="21"/>
      <c r="V65" s="21"/>
      <c r="W65" s="21"/>
      <c r="X65" s="21"/>
      <c r="Y65" s="21"/>
      <c r="Z65" s="49"/>
      <c r="AA65" s="21"/>
      <c r="AB65" s="21"/>
      <c r="AC65" s="48"/>
      <c r="AD65" s="21"/>
      <c r="AE65" s="21"/>
      <c r="AF65" s="21"/>
      <c r="AG65" s="21"/>
      <c r="AH65" s="21"/>
      <c r="AI65" s="21"/>
      <c r="AJ65" s="21"/>
      <c r="AK65" s="21"/>
      <c r="AL65" s="21"/>
      <c r="AM65" s="21"/>
      <c r="AN65" s="21"/>
      <c r="AO65" s="49"/>
      <c r="AP65" s="21"/>
      <c r="AQ65" s="22"/>
    </row>
    <row r="66" spans="2:43" x14ac:dyDescent="0.3">
      <c r="B66" s="20"/>
      <c r="C66" s="21"/>
      <c r="D66" s="48"/>
      <c r="E66" s="21"/>
      <c r="F66" s="21"/>
      <c r="G66" s="21"/>
      <c r="H66" s="21"/>
      <c r="I66" s="21"/>
      <c r="J66" s="21"/>
      <c r="K66" s="21"/>
      <c r="L66" s="21"/>
      <c r="M66" s="21"/>
      <c r="N66" s="21"/>
      <c r="O66" s="21"/>
      <c r="P66" s="21"/>
      <c r="Q66" s="21"/>
      <c r="R66" s="21"/>
      <c r="S66" s="21"/>
      <c r="T66" s="21"/>
      <c r="U66" s="21"/>
      <c r="V66" s="21"/>
      <c r="W66" s="21"/>
      <c r="X66" s="21"/>
      <c r="Y66" s="21"/>
      <c r="Z66" s="49"/>
      <c r="AA66" s="21"/>
      <c r="AB66" s="21"/>
      <c r="AC66" s="48"/>
      <c r="AD66" s="21"/>
      <c r="AE66" s="21"/>
      <c r="AF66" s="21"/>
      <c r="AG66" s="21"/>
      <c r="AH66" s="21"/>
      <c r="AI66" s="21"/>
      <c r="AJ66" s="21"/>
      <c r="AK66" s="21"/>
      <c r="AL66" s="21"/>
      <c r="AM66" s="21"/>
      <c r="AN66" s="21"/>
      <c r="AO66" s="49"/>
      <c r="AP66" s="21"/>
      <c r="AQ66" s="22"/>
    </row>
    <row r="67" spans="2:43" x14ac:dyDescent="0.3">
      <c r="B67" s="20"/>
      <c r="C67" s="21"/>
      <c r="D67" s="48"/>
      <c r="E67" s="21"/>
      <c r="F67" s="21"/>
      <c r="G67" s="21"/>
      <c r="H67" s="21"/>
      <c r="I67" s="21"/>
      <c r="J67" s="21"/>
      <c r="K67" s="21"/>
      <c r="L67" s="21"/>
      <c r="M67" s="21"/>
      <c r="N67" s="21"/>
      <c r="O67" s="21"/>
      <c r="P67" s="21"/>
      <c r="Q67" s="21"/>
      <c r="R67" s="21"/>
      <c r="S67" s="21"/>
      <c r="T67" s="21"/>
      <c r="U67" s="21"/>
      <c r="V67" s="21"/>
      <c r="W67" s="21"/>
      <c r="X67" s="21"/>
      <c r="Y67" s="21"/>
      <c r="Z67" s="49"/>
      <c r="AA67" s="21"/>
      <c r="AB67" s="21"/>
      <c r="AC67" s="48"/>
      <c r="AD67" s="21"/>
      <c r="AE67" s="21"/>
      <c r="AF67" s="21"/>
      <c r="AG67" s="21"/>
      <c r="AH67" s="21"/>
      <c r="AI67" s="21"/>
      <c r="AJ67" s="21"/>
      <c r="AK67" s="21"/>
      <c r="AL67" s="21"/>
      <c r="AM67" s="21"/>
      <c r="AN67" s="21"/>
      <c r="AO67" s="49"/>
      <c r="AP67" s="21"/>
      <c r="AQ67" s="22"/>
    </row>
    <row r="68" spans="2:43" x14ac:dyDescent="0.3">
      <c r="B68" s="20"/>
      <c r="C68" s="21"/>
      <c r="D68" s="48"/>
      <c r="E68" s="21"/>
      <c r="F68" s="21"/>
      <c r="G68" s="21"/>
      <c r="H68" s="21"/>
      <c r="I68" s="21"/>
      <c r="J68" s="21"/>
      <c r="K68" s="21"/>
      <c r="L68" s="21"/>
      <c r="M68" s="21"/>
      <c r="N68" s="21"/>
      <c r="O68" s="21"/>
      <c r="P68" s="21"/>
      <c r="Q68" s="21"/>
      <c r="R68" s="21"/>
      <c r="S68" s="21"/>
      <c r="T68" s="21"/>
      <c r="U68" s="21"/>
      <c r="V68" s="21"/>
      <c r="W68" s="21"/>
      <c r="X68" s="21"/>
      <c r="Y68" s="21"/>
      <c r="Z68" s="49"/>
      <c r="AA68" s="21"/>
      <c r="AB68" s="21"/>
      <c r="AC68" s="48"/>
      <c r="AD68" s="21"/>
      <c r="AE68" s="21"/>
      <c r="AF68" s="21"/>
      <c r="AG68" s="21"/>
      <c r="AH68" s="21"/>
      <c r="AI68" s="21"/>
      <c r="AJ68" s="21"/>
      <c r="AK68" s="21"/>
      <c r="AL68" s="21"/>
      <c r="AM68" s="21"/>
      <c r="AN68" s="21"/>
      <c r="AO68" s="49"/>
      <c r="AP68" s="21"/>
      <c r="AQ68" s="22"/>
    </row>
    <row r="69" spans="2:43" s="1" customFormat="1" ht="15" x14ac:dyDescent="0.3">
      <c r="B69" s="30"/>
      <c r="C69" s="31"/>
      <c r="D69" s="50" t="s">
        <v>48</v>
      </c>
      <c r="E69" s="51"/>
      <c r="F69" s="51"/>
      <c r="G69" s="51"/>
      <c r="H69" s="51"/>
      <c r="I69" s="51"/>
      <c r="J69" s="51"/>
      <c r="K69" s="51"/>
      <c r="L69" s="51"/>
      <c r="M69" s="51"/>
      <c r="N69" s="51"/>
      <c r="O69" s="51"/>
      <c r="P69" s="51"/>
      <c r="Q69" s="51"/>
      <c r="R69" s="52" t="s">
        <v>49</v>
      </c>
      <c r="S69" s="51"/>
      <c r="T69" s="51"/>
      <c r="U69" s="51"/>
      <c r="V69" s="51"/>
      <c r="W69" s="51"/>
      <c r="X69" s="51"/>
      <c r="Y69" s="51"/>
      <c r="Z69" s="53"/>
      <c r="AA69" s="31"/>
      <c r="AB69" s="31"/>
      <c r="AC69" s="50" t="s">
        <v>48</v>
      </c>
      <c r="AD69" s="51"/>
      <c r="AE69" s="51"/>
      <c r="AF69" s="51"/>
      <c r="AG69" s="51"/>
      <c r="AH69" s="51"/>
      <c r="AI69" s="51"/>
      <c r="AJ69" s="51"/>
      <c r="AK69" s="51"/>
      <c r="AL69" s="51"/>
      <c r="AM69" s="52" t="s">
        <v>49</v>
      </c>
      <c r="AN69" s="51"/>
      <c r="AO69" s="53"/>
      <c r="AP69" s="31"/>
      <c r="AQ69" s="32"/>
    </row>
    <row r="70" spans="2:43" s="1" customFormat="1" ht="6.95" customHeight="1" x14ac:dyDescent="0.3">
      <c r="B70" s="30"/>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2"/>
    </row>
    <row r="71" spans="2:43" s="1" customFormat="1" ht="6.95" customHeight="1" x14ac:dyDescent="0.3">
      <c r="B71" s="54"/>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6"/>
    </row>
    <row r="75" spans="2:43" s="1" customFormat="1" ht="6.95" customHeight="1" x14ac:dyDescent="0.3">
      <c r="B75" s="57"/>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9"/>
    </row>
    <row r="76" spans="2:43" s="1" customFormat="1" ht="36.950000000000003" customHeight="1" x14ac:dyDescent="0.3">
      <c r="B76" s="30"/>
      <c r="C76" s="182" t="s">
        <v>52</v>
      </c>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89"/>
      <c r="AP76" s="189"/>
      <c r="AQ76" s="32"/>
    </row>
    <row r="77" spans="2:43" s="3" customFormat="1" ht="14.45" customHeight="1" x14ac:dyDescent="0.3">
      <c r="B77" s="60"/>
      <c r="C77" s="27" t="s">
        <v>11</v>
      </c>
      <c r="D77" s="61"/>
      <c r="E77" s="61"/>
      <c r="F77" s="61"/>
      <c r="G77" s="61"/>
      <c r="H77" s="61"/>
      <c r="I77" s="61"/>
      <c r="J77" s="61"/>
      <c r="K77" s="61"/>
      <c r="L77" s="61" t="str">
        <f>K5</f>
        <v>A2015-120_ABC</v>
      </c>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2"/>
    </row>
    <row r="78" spans="2:43" s="4" customFormat="1" ht="36.950000000000003" customHeight="1" x14ac:dyDescent="0.3">
      <c r="B78" s="63"/>
      <c r="C78" s="64" t="s">
        <v>13</v>
      </c>
      <c r="D78" s="65"/>
      <c r="E78" s="65"/>
      <c r="F78" s="65"/>
      <c r="G78" s="65"/>
      <c r="H78" s="65"/>
      <c r="I78" s="65"/>
      <c r="J78" s="65"/>
      <c r="K78" s="65"/>
      <c r="L78" s="214" t="str">
        <f>K6</f>
        <v>Obchodná akadémia - oprava strechy, odstránenie havarijného stavu</v>
      </c>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65"/>
      <c r="AQ78" s="66"/>
    </row>
    <row r="79" spans="2:43" s="1" customFormat="1" ht="6.95" customHeight="1" x14ac:dyDescent="0.3">
      <c r="B79" s="30"/>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2"/>
    </row>
    <row r="80" spans="2:43" s="1" customFormat="1" ht="15" x14ac:dyDescent="0.3">
      <c r="B80" s="30"/>
      <c r="C80" s="27" t="s">
        <v>17</v>
      </c>
      <c r="D80" s="31"/>
      <c r="E80" s="31"/>
      <c r="F80" s="31"/>
      <c r="G80" s="31"/>
      <c r="H80" s="31"/>
      <c r="I80" s="31"/>
      <c r="J80" s="31"/>
      <c r="K80" s="31"/>
      <c r="L80" s="67" t="str">
        <f>IF(K8="","",K8)</f>
        <v>ul. Mikszátha 1, Rimavská Sobota</v>
      </c>
      <c r="M80" s="31"/>
      <c r="N80" s="31"/>
      <c r="O80" s="31"/>
      <c r="P80" s="31"/>
      <c r="Q80" s="31"/>
      <c r="R80" s="31"/>
      <c r="S80" s="31"/>
      <c r="T80" s="31"/>
      <c r="U80" s="31"/>
      <c r="V80" s="31"/>
      <c r="W80" s="31"/>
      <c r="X80" s="31"/>
      <c r="Y80" s="31"/>
      <c r="Z80" s="31"/>
      <c r="AA80" s="31"/>
      <c r="AB80" s="31"/>
      <c r="AC80" s="31"/>
      <c r="AD80" s="31"/>
      <c r="AE80" s="31"/>
      <c r="AF80" s="31"/>
      <c r="AG80" s="31"/>
      <c r="AH80" s="31"/>
      <c r="AI80" s="27" t="s">
        <v>19</v>
      </c>
      <c r="AJ80" s="31"/>
      <c r="AK80" s="31"/>
      <c r="AL80" s="31"/>
      <c r="AM80" s="68" t="str">
        <f>IF(AN8= "","",AN8)</f>
        <v/>
      </c>
      <c r="AN80" s="31"/>
      <c r="AO80" s="31"/>
      <c r="AP80" s="31"/>
      <c r="AQ80" s="32"/>
    </row>
    <row r="81" spans="1:57" s="1" customFormat="1" ht="6.95" customHeight="1" x14ac:dyDescent="0.3">
      <c r="B81" s="30"/>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2"/>
    </row>
    <row r="82" spans="1:57" s="1" customFormat="1" ht="15" customHeight="1" x14ac:dyDescent="0.3">
      <c r="B82" s="30"/>
      <c r="C82" s="27" t="s">
        <v>20</v>
      </c>
      <c r="D82" s="31"/>
      <c r="E82" s="31"/>
      <c r="F82" s="31"/>
      <c r="G82" s="31"/>
      <c r="H82" s="31"/>
      <c r="I82" s="31"/>
      <c r="J82" s="31"/>
      <c r="K82" s="31"/>
      <c r="L82" s="61" t="str">
        <f>IF(E11= "","",E11)</f>
        <v>Obchodná akadémia–Kereskedelmi Akadémia, R. Sobota</v>
      </c>
      <c r="M82" s="31"/>
      <c r="N82" s="31"/>
      <c r="O82" s="31"/>
      <c r="P82" s="31"/>
      <c r="Q82" s="31"/>
      <c r="R82" s="31"/>
      <c r="S82" s="31"/>
      <c r="T82" s="31"/>
      <c r="U82" s="31"/>
      <c r="V82" s="31"/>
      <c r="W82" s="31"/>
      <c r="X82" s="31"/>
      <c r="Y82" s="31"/>
      <c r="Z82" s="31"/>
      <c r="AA82" s="31"/>
      <c r="AB82" s="31"/>
      <c r="AC82" s="31"/>
      <c r="AD82" s="31"/>
      <c r="AE82" s="31"/>
      <c r="AF82" s="31"/>
      <c r="AG82" s="31"/>
      <c r="AH82" s="31"/>
      <c r="AI82" s="27" t="s">
        <v>26</v>
      </c>
      <c r="AJ82" s="31"/>
      <c r="AK82" s="31"/>
      <c r="AL82" s="31"/>
      <c r="AM82" s="195" t="str">
        <f>IF(E17="","",E17)</f>
        <v>Aproving s.r.o.</v>
      </c>
      <c r="AN82" s="189"/>
      <c r="AO82" s="189"/>
      <c r="AP82" s="189"/>
      <c r="AQ82" s="32"/>
    </row>
    <row r="83" spans="1:57" s="1" customFormat="1" ht="15" x14ac:dyDescent="0.3">
      <c r="B83" s="30"/>
      <c r="C83" s="27" t="s">
        <v>24</v>
      </c>
      <c r="D83" s="31"/>
      <c r="E83" s="31"/>
      <c r="F83" s="31"/>
      <c r="G83" s="31"/>
      <c r="H83" s="31"/>
      <c r="I83" s="31"/>
      <c r="J83" s="31"/>
      <c r="K83" s="31"/>
      <c r="L83" s="61" t="str">
        <f>IF(E14="","",E14)</f>
        <v xml:space="preserve"> </v>
      </c>
      <c r="M83" s="31"/>
      <c r="N83" s="31"/>
      <c r="O83" s="31"/>
      <c r="P83" s="31"/>
      <c r="Q83" s="31"/>
      <c r="R83" s="31"/>
      <c r="S83" s="31"/>
      <c r="T83" s="31"/>
      <c r="U83" s="31"/>
      <c r="V83" s="31"/>
      <c r="W83" s="31"/>
      <c r="X83" s="31"/>
      <c r="Y83" s="31"/>
      <c r="Z83" s="31"/>
      <c r="AA83" s="31"/>
      <c r="AB83" s="31"/>
      <c r="AC83" s="31"/>
      <c r="AD83" s="31"/>
      <c r="AE83" s="31"/>
      <c r="AF83" s="31"/>
      <c r="AG83" s="31"/>
      <c r="AH83" s="31"/>
      <c r="AI83" s="27" t="s">
        <v>29</v>
      </c>
      <c r="AJ83" s="31"/>
      <c r="AK83" s="31"/>
      <c r="AL83" s="31"/>
      <c r="AM83" s="195" t="str">
        <f>IF(E20="","",E20)</f>
        <v xml:space="preserve"> </v>
      </c>
      <c r="AN83" s="189"/>
      <c r="AO83" s="189"/>
      <c r="AP83" s="189"/>
      <c r="AQ83" s="32"/>
    </row>
    <row r="84" spans="1:57" s="1" customFormat="1" ht="10.9" customHeight="1" x14ac:dyDescent="0.3">
      <c r="B84" s="30"/>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2"/>
    </row>
    <row r="85" spans="1:57" s="1" customFormat="1" ht="29.25" customHeight="1" x14ac:dyDescent="0.3">
      <c r="B85" s="30"/>
      <c r="C85" s="200" t="s">
        <v>53</v>
      </c>
      <c r="D85" s="201"/>
      <c r="E85" s="201"/>
      <c r="F85" s="201"/>
      <c r="G85" s="201"/>
      <c r="H85" s="71"/>
      <c r="I85" s="202" t="s">
        <v>54</v>
      </c>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2" t="s">
        <v>55</v>
      </c>
      <c r="AH85" s="201"/>
      <c r="AI85" s="201"/>
      <c r="AJ85" s="201"/>
      <c r="AK85" s="201"/>
      <c r="AL85" s="201"/>
      <c r="AM85" s="201"/>
      <c r="AN85" s="202" t="s">
        <v>56</v>
      </c>
      <c r="AO85" s="201"/>
      <c r="AP85" s="203"/>
      <c r="AQ85" s="32"/>
    </row>
    <row r="86" spans="1:57" s="1" customFormat="1" ht="10.9" customHeight="1" x14ac:dyDescent="0.3">
      <c r="B86" s="30"/>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2"/>
    </row>
    <row r="87" spans="1:57" s="4" customFormat="1" ht="32.450000000000003" customHeight="1" x14ac:dyDescent="0.3">
      <c r="B87" s="63"/>
      <c r="C87" s="76" t="s">
        <v>57</v>
      </c>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204">
        <f>AG88</f>
        <v>0</v>
      </c>
      <c r="AH87" s="204"/>
      <c r="AI87" s="204"/>
      <c r="AJ87" s="204"/>
      <c r="AK87" s="204"/>
      <c r="AL87" s="204"/>
      <c r="AM87" s="204"/>
      <c r="AN87" s="205">
        <f>AG87*1.2</f>
        <v>0</v>
      </c>
      <c r="AO87" s="205"/>
      <c r="AP87" s="205"/>
      <c r="AQ87" s="66"/>
      <c r="AZ87" s="78" t="s">
        <v>58</v>
      </c>
      <c r="BA87" s="78" t="s">
        <v>59</v>
      </c>
      <c r="BB87" s="79" t="s">
        <v>60</v>
      </c>
      <c r="BC87" s="78" t="s">
        <v>61</v>
      </c>
      <c r="BD87" s="78" t="s">
        <v>62</v>
      </c>
      <c r="BE87" s="78" t="s">
        <v>63</v>
      </c>
    </row>
    <row r="88" spans="1:57" s="5" customFormat="1" ht="37.5" customHeight="1" x14ac:dyDescent="0.3">
      <c r="B88" s="80"/>
      <c r="C88" s="81"/>
      <c r="D88" s="206" t="s">
        <v>66</v>
      </c>
      <c r="E88" s="207"/>
      <c r="F88" s="207"/>
      <c r="G88" s="207"/>
      <c r="H88" s="207"/>
      <c r="I88" s="82"/>
      <c r="J88" s="206" t="s">
        <v>67</v>
      </c>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13">
        <f>ROUND(SUM(AG89:AG90),2)</f>
        <v>0</v>
      </c>
      <c r="AH88" s="207"/>
      <c r="AI88" s="207"/>
      <c r="AJ88" s="207"/>
      <c r="AK88" s="207"/>
      <c r="AL88" s="207"/>
      <c r="AM88" s="207"/>
      <c r="AN88" s="212">
        <f>AG88*1.2</f>
        <v>0</v>
      </c>
      <c r="AO88" s="207"/>
      <c r="AP88" s="207"/>
      <c r="AQ88" s="83"/>
      <c r="AZ88" s="84" t="s">
        <v>58</v>
      </c>
      <c r="BA88" s="84" t="s">
        <v>64</v>
      </c>
      <c r="BB88" s="84" t="s">
        <v>60</v>
      </c>
      <c r="BC88" s="84" t="s">
        <v>61</v>
      </c>
      <c r="BD88" s="84" t="s">
        <v>68</v>
      </c>
      <c r="BE88" s="84" t="s">
        <v>62</v>
      </c>
    </row>
    <row r="89" spans="1:57" s="6" customFormat="1" ht="22.5" customHeight="1" x14ac:dyDescent="0.3">
      <c r="A89" s="174" t="s">
        <v>412</v>
      </c>
      <c r="B89" s="85"/>
      <c r="C89" s="86"/>
      <c r="D89" s="86"/>
      <c r="E89" s="210" t="s">
        <v>69</v>
      </c>
      <c r="F89" s="209"/>
      <c r="G89" s="209"/>
      <c r="H89" s="209"/>
      <c r="I89" s="209"/>
      <c r="J89" s="86"/>
      <c r="K89" s="210" t="s">
        <v>70</v>
      </c>
      <c r="L89" s="209"/>
      <c r="M89" s="209"/>
      <c r="N89" s="209"/>
      <c r="O89" s="209"/>
      <c r="P89" s="209"/>
      <c r="Q89" s="209"/>
      <c r="R89" s="209"/>
      <c r="S89" s="209"/>
      <c r="T89" s="209"/>
      <c r="U89" s="209"/>
      <c r="V89" s="209"/>
      <c r="W89" s="209"/>
      <c r="X89" s="209"/>
      <c r="Y89" s="209"/>
      <c r="Z89" s="209"/>
      <c r="AA89" s="209"/>
      <c r="AB89" s="209"/>
      <c r="AC89" s="209"/>
      <c r="AD89" s="209"/>
      <c r="AE89" s="209"/>
      <c r="AF89" s="209"/>
      <c r="AG89" s="208">
        <f>'01-B - 01 Architektúra - ...'!M33</f>
        <v>0</v>
      </c>
      <c r="AH89" s="209"/>
      <c r="AI89" s="209"/>
      <c r="AJ89" s="209"/>
      <c r="AK89" s="209"/>
      <c r="AL89" s="209"/>
      <c r="AM89" s="209"/>
      <c r="AN89" s="208">
        <f>AG89*1.2</f>
        <v>0</v>
      </c>
      <c r="AO89" s="209"/>
      <c r="AP89" s="209"/>
      <c r="AQ89" s="87"/>
      <c r="BA89" s="88" t="s">
        <v>65</v>
      </c>
      <c r="BC89" s="88" t="s">
        <v>61</v>
      </c>
      <c r="BD89" s="88" t="s">
        <v>71</v>
      </c>
      <c r="BE89" s="88" t="s">
        <v>68</v>
      </c>
    </row>
    <row r="90" spans="1:57" s="6" customFormat="1" ht="22.5" customHeight="1" x14ac:dyDescent="0.3">
      <c r="A90" s="174" t="s">
        <v>412</v>
      </c>
      <c r="B90" s="85"/>
      <c r="C90" s="86"/>
      <c r="D90" s="86"/>
      <c r="E90" s="210" t="s">
        <v>72</v>
      </c>
      <c r="F90" s="209"/>
      <c r="G90" s="209"/>
      <c r="H90" s="209"/>
      <c r="I90" s="209"/>
      <c r="J90" s="86"/>
      <c r="K90" s="210" t="s">
        <v>73</v>
      </c>
      <c r="L90" s="209"/>
      <c r="M90" s="209"/>
      <c r="N90" s="209"/>
      <c r="O90" s="209"/>
      <c r="P90" s="209"/>
      <c r="Q90" s="209"/>
      <c r="R90" s="209"/>
      <c r="S90" s="209"/>
      <c r="T90" s="209"/>
      <c r="U90" s="209"/>
      <c r="V90" s="209"/>
      <c r="W90" s="209"/>
      <c r="X90" s="209"/>
      <c r="Y90" s="209"/>
      <c r="Z90" s="209"/>
      <c r="AA90" s="209"/>
      <c r="AB90" s="209"/>
      <c r="AC90" s="209"/>
      <c r="AD90" s="209"/>
      <c r="AE90" s="209"/>
      <c r="AF90" s="209"/>
      <c r="AG90" s="208">
        <f>'02-B - 02 Elektroinštalác...'!M33</f>
        <v>0</v>
      </c>
      <c r="AH90" s="209"/>
      <c r="AI90" s="209"/>
      <c r="AJ90" s="209"/>
      <c r="AK90" s="209"/>
      <c r="AL90" s="209"/>
      <c r="AM90" s="209"/>
      <c r="AN90" s="208">
        <f>AG90*1.2</f>
        <v>0</v>
      </c>
      <c r="AO90" s="209"/>
      <c r="AP90" s="209"/>
      <c r="AQ90" s="87"/>
      <c r="BA90" s="88" t="s">
        <v>65</v>
      </c>
      <c r="BC90" s="88" t="s">
        <v>61</v>
      </c>
      <c r="BD90" s="88" t="s">
        <v>74</v>
      </c>
      <c r="BE90" s="88" t="s">
        <v>68</v>
      </c>
    </row>
    <row r="91" spans="1:57" x14ac:dyDescent="0.3">
      <c r="B91" s="20"/>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2"/>
    </row>
    <row r="92" spans="1:57" s="1" customFormat="1" ht="30" customHeight="1" x14ac:dyDescent="0.3">
      <c r="B92" s="30"/>
      <c r="C92" s="76" t="s">
        <v>75</v>
      </c>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205">
        <v>0</v>
      </c>
      <c r="AH92" s="189"/>
      <c r="AI92" s="189"/>
      <c r="AJ92" s="189"/>
      <c r="AK92" s="189"/>
      <c r="AL92" s="189"/>
      <c r="AM92" s="189"/>
      <c r="AN92" s="205">
        <v>0</v>
      </c>
      <c r="AO92" s="189"/>
      <c r="AP92" s="189"/>
      <c r="AQ92" s="32"/>
    </row>
    <row r="93" spans="1:57" s="1" customFormat="1" ht="10.9" customHeight="1" x14ac:dyDescent="0.3">
      <c r="B93" s="30"/>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2"/>
    </row>
    <row r="94" spans="1:57" s="1" customFormat="1" ht="30" customHeight="1" x14ac:dyDescent="0.3">
      <c r="B94" s="30"/>
      <c r="C94" s="90" t="s">
        <v>76</v>
      </c>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211">
        <f>ROUND(AG87+AG92,2)</f>
        <v>0</v>
      </c>
      <c r="AH94" s="211"/>
      <c r="AI94" s="211"/>
      <c r="AJ94" s="211"/>
      <c r="AK94" s="211"/>
      <c r="AL94" s="211"/>
      <c r="AM94" s="211"/>
      <c r="AN94" s="211">
        <f>AN87+AN92</f>
        <v>0</v>
      </c>
      <c r="AO94" s="211"/>
      <c r="AP94" s="211"/>
      <c r="AQ94" s="32"/>
    </row>
    <row r="95" spans="1:57" s="1" customFormat="1" ht="6.95" customHeight="1" x14ac:dyDescent="0.3">
      <c r="B95" s="54"/>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6"/>
    </row>
  </sheetData>
  <mergeCells count="53">
    <mergeCell ref="E90:I90"/>
    <mergeCell ref="K90:AF90"/>
    <mergeCell ref="AG92:AM92"/>
    <mergeCell ref="AN92:AP92"/>
    <mergeCell ref="AG94:AM94"/>
    <mergeCell ref="AN94:AP94"/>
    <mergeCell ref="AN90:AP90"/>
    <mergeCell ref="AG90:AM90"/>
    <mergeCell ref="D88:H88"/>
    <mergeCell ref="J88:AF88"/>
    <mergeCell ref="AN89:AP89"/>
    <mergeCell ref="AG89:AM89"/>
    <mergeCell ref="E89:I89"/>
    <mergeCell ref="K89:AF89"/>
    <mergeCell ref="AN88:AP88"/>
    <mergeCell ref="AG88:AM88"/>
    <mergeCell ref="C85:G85"/>
    <mergeCell ref="I85:AF85"/>
    <mergeCell ref="AG85:AM85"/>
    <mergeCell ref="AN85:AP85"/>
    <mergeCell ref="AG87:AM87"/>
    <mergeCell ref="AN87:AP87"/>
    <mergeCell ref="AM83:AP83"/>
    <mergeCell ref="L37:O37"/>
    <mergeCell ref="W37:AE37"/>
    <mergeCell ref="AK37:AO37"/>
    <mergeCell ref="X39:AB39"/>
    <mergeCell ref="AK39:AO39"/>
    <mergeCell ref="C76:AP76"/>
    <mergeCell ref="L78:AO78"/>
    <mergeCell ref="AM82:AP82"/>
    <mergeCell ref="L35:O35"/>
    <mergeCell ref="W35:AE35"/>
    <mergeCell ref="AK35:AO35"/>
    <mergeCell ref="L36:O36"/>
    <mergeCell ref="W36:AE36"/>
    <mergeCell ref="AK36:AO36"/>
    <mergeCell ref="L33:O33"/>
    <mergeCell ref="W33:AE33"/>
    <mergeCell ref="AK33:AO33"/>
    <mergeCell ref="L34:O34"/>
    <mergeCell ref="W34:AE34"/>
    <mergeCell ref="AK34:AO34"/>
    <mergeCell ref="AK26:AO26"/>
    <mergeCell ref="AK27:AO27"/>
    <mergeCell ref="AK28:AO28"/>
    <mergeCell ref="AK29:AO29"/>
    <mergeCell ref="AK31:AO31"/>
    <mergeCell ref="C2:AP2"/>
    <mergeCell ref="C4:AP4"/>
    <mergeCell ref="K5:AO5"/>
    <mergeCell ref="K6:AO6"/>
    <mergeCell ref="E23:AN23"/>
  </mergeCells>
  <hyperlinks>
    <hyperlink ref="K1:S1" location="C2" tooltip="Súhrnný list stavby" display="1) Súhrnný list stavby"/>
    <hyperlink ref="W1:AF1" location="C87" tooltip="Rekapitulácia objektov" display="2) Rekapitulácia objektov"/>
    <hyperlink ref="A89" location="'01-B - 01 Architektúra - ...'!C2" tooltip="01-B - 01 Architektúra - ..." display="/"/>
    <hyperlink ref="A90" location="'02-B - 02 Elektroinštalác...'!C2" tooltip="02-B - 02 Elektroinštalác..." display="/"/>
  </hyperlinks>
  <pageMargins left="0.58333330000000005" right="0.58333330000000005" top="0.5" bottom="0.46666669999999999" header="0" footer="0"/>
  <pageSetup paperSize="9" scale="95" fitToHeight="100" orientation="portrait"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261"/>
  <sheetViews>
    <sheetView showGridLines="0" workbookViewId="0">
      <pane ySplit="1" topLeftCell="A106" activePane="bottomLeft" state="frozen"/>
      <selection pane="bottomLeft" activeCell="F125" sqref="F125:I125"/>
    </sheetView>
  </sheetViews>
  <sheetFormatPr defaultRowHeight="13.5" x14ac:dyDescent="0.3"/>
  <cols>
    <col min="1" max="1" width="8.33203125" customWidth="1"/>
    <col min="2" max="2" width="1.6640625" customWidth="1"/>
    <col min="3" max="3" width="4.1640625" customWidth="1"/>
    <col min="4" max="4" width="4.33203125" customWidth="1"/>
    <col min="5" max="5" width="17.1640625" customWidth="1"/>
    <col min="6" max="7" width="11.1640625" customWidth="1"/>
    <col min="8" max="8" width="12.5" customWidth="1"/>
    <col min="9" max="9" width="7" customWidth="1"/>
    <col min="10" max="10" width="5.1640625" customWidth="1"/>
    <col min="11" max="11" width="11.5" customWidth="1"/>
    <col min="12" max="12" width="12" customWidth="1"/>
    <col min="13" max="14" width="6" customWidth="1"/>
    <col min="15" max="15" width="2" customWidth="1"/>
    <col min="16" max="16" width="12.5" customWidth="1"/>
    <col min="17" max="17" width="4.1640625" customWidth="1"/>
    <col min="18" max="18" width="1.6640625" customWidth="1"/>
    <col min="19" max="19" width="8.1640625" customWidth="1"/>
    <col min="20" max="20" width="29.6640625" hidden="1" customWidth="1"/>
    <col min="21" max="21" width="16.33203125" hidden="1" customWidth="1"/>
    <col min="22" max="24" width="20" hidden="1" customWidth="1"/>
    <col min="25" max="25" width="12.33203125" hidden="1" customWidth="1"/>
    <col min="26" max="26" width="16.33203125" hidden="1" customWidth="1"/>
    <col min="27" max="27" width="12.33203125" hidden="1" customWidth="1"/>
    <col min="28" max="28" width="15" hidden="1" customWidth="1"/>
    <col min="29" max="29" width="11" hidden="1" customWidth="1"/>
    <col min="30" max="30" width="15" hidden="1" customWidth="1"/>
    <col min="31" max="31" width="16.33203125" hidden="1" customWidth="1"/>
    <col min="44" max="65" width="9.33203125" hidden="1"/>
  </cols>
  <sheetData>
    <row r="1" spans="1:66" ht="21.75" customHeight="1" x14ac:dyDescent="0.3">
      <c r="A1" s="179"/>
      <c r="B1" s="176"/>
      <c r="C1" s="176"/>
      <c r="D1" s="177" t="s">
        <v>1</v>
      </c>
      <c r="E1" s="176"/>
      <c r="F1" s="178" t="s">
        <v>413</v>
      </c>
      <c r="G1" s="178"/>
      <c r="H1" s="246" t="s">
        <v>414</v>
      </c>
      <c r="I1" s="246"/>
      <c r="J1" s="246"/>
      <c r="K1" s="246"/>
      <c r="L1" s="178" t="s">
        <v>415</v>
      </c>
      <c r="M1" s="176"/>
      <c r="N1" s="176"/>
      <c r="O1" s="177" t="s">
        <v>77</v>
      </c>
      <c r="P1" s="176"/>
      <c r="Q1" s="176"/>
      <c r="R1" s="176"/>
      <c r="S1" s="178" t="s">
        <v>416</v>
      </c>
      <c r="T1" s="178"/>
      <c r="U1" s="179"/>
      <c r="V1" s="179"/>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row>
    <row r="2" spans="1:66" ht="36.950000000000003" customHeight="1" x14ac:dyDescent="0.3">
      <c r="C2" s="180" t="s">
        <v>5</v>
      </c>
      <c r="D2" s="181"/>
      <c r="E2" s="181"/>
      <c r="F2" s="181"/>
      <c r="G2" s="181"/>
      <c r="H2" s="181"/>
      <c r="I2" s="181"/>
      <c r="J2" s="181"/>
      <c r="K2" s="181"/>
      <c r="L2" s="181"/>
      <c r="M2" s="181"/>
      <c r="N2" s="181"/>
      <c r="O2" s="181"/>
      <c r="P2" s="181"/>
      <c r="Q2" s="181"/>
      <c r="S2" s="247" t="s">
        <v>6</v>
      </c>
      <c r="T2" s="181"/>
      <c r="U2" s="181"/>
      <c r="V2" s="181"/>
      <c r="W2" s="181"/>
      <c r="X2" s="181"/>
      <c r="Y2" s="181"/>
      <c r="Z2" s="181"/>
      <c r="AA2" s="181"/>
      <c r="AB2" s="181"/>
      <c r="AC2" s="181"/>
      <c r="AD2" s="181"/>
      <c r="AE2" s="181"/>
      <c r="AF2" s="181"/>
      <c r="AT2" s="16" t="s">
        <v>71</v>
      </c>
    </row>
    <row r="3" spans="1:66" ht="6.95" customHeight="1" x14ac:dyDescent="0.3">
      <c r="B3" s="17"/>
      <c r="C3" s="18"/>
      <c r="D3" s="18"/>
      <c r="E3" s="18"/>
      <c r="F3" s="18"/>
      <c r="G3" s="18"/>
      <c r="H3" s="18"/>
      <c r="I3" s="18"/>
      <c r="J3" s="18"/>
      <c r="K3" s="18"/>
      <c r="L3" s="18"/>
      <c r="M3" s="18"/>
      <c r="N3" s="18"/>
      <c r="O3" s="18"/>
      <c r="P3" s="18"/>
      <c r="Q3" s="18"/>
      <c r="R3" s="19"/>
      <c r="AT3" s="16" t="s">
        <v>59</v>
      </c>
    </row>
    <row r="4" spans="1:66" ht="36.950000000000003" customHeight="1" x14ac:dyDescent="0.3">
      <c r="B4" s="20"/>
      <c r="C4" s="182" t="s">
        <v>78</v>
      </c>
      <c r="D4" s="183"/>
      <c r="E4" s="183"/>
      <c r="F4" s="183"/>
      <c r="G4" s="183"/>
      <c r="H4" s="183"/>
      <c r="I4" s="183"/>
      <c r="J4" s="183"/>
      <c r="K4" s="183"/>
      <c r="L4" s="183"/>
      <c r="M4" s="183"/>
      <c r="N4" s="183"/>
      <c r="O4" s="183"/>
      <c r="P4" s="183"/>
      <c r="Q4" s="183"/>
      <c r="R4" s="22"/>
      <c r="T4" s="23" t="s">
        <v>10</v>
      </c>
      <c r="AT4" s="16" t="s">
        <v>3</v>
      </c>
    </row>
    <row r="5" spans="1:66" ht="6.95" customHeight="1" x14ac:dyDescent="0.3">
      <c r="B5" s="20"/>
      <c r="C5" s="21"/>
      <c r="D5" s="21"/>
      <c r="E5" s="21"/>
      <c r="F5" s="21"/>
      <c r="G5" s="21"/>
      <c r="H5" s="21"/>
      <c r="I5" s="21"/>
      <c r="J5" s="21"/>
      <c r="K5" s="21"/>
      <c r="L5" s="21"/>
      <c r="M5" s="21"/>
      <c r="N5" s="21"/>
      <c r="O5" s="21"/>
      <c r="P5" s="21"/>
      <c r="Q5" s="21"/>
      <c r="R5" s="22"/>
    </row>
    <row r="6" spans="1:66" ht="25.35" customHeight="1" x14ac:dyDescent="0.3">
      <c r="B6" s="20"/>
      <c r="C6" s="21"/>
      <c r="D6" s="27" t="s">
        <v>13</v>
      </c>
      <c r="E6" s="21"/>
      <c r="F6" s="216" t="str">
        <f>'Rekapitulácia stavby'!K6</f>
        <v>Obchodná akadémia - oprava strechy, odstránenie havarijného stavu</v>
      </c>
      <c r="G6" s="183"/>
      <c r="H6" s="183"/>
      <c r="I6" s="183"/>
      <c r="J6" s="183"/>
      <c r="K6" s="183"/>
      <c r="L6" s="183"/>
      <c r="M6" s="183"/>
      <c r="N6" s="183"/>
      <c r="O6" s="183"/>
      <c r="P6" s="183"/>
      <c r="Q6" s="21"/>
      <c r="R6" s="22"/>
    </row>
    <row r="7" spans="1:66" ht="25.35" customHeight="1" x14ac:dyDescent="0.3">
      <c r="B7" s="20"/>
      <c r="C7" s="21"/>
      <c r="D7" s="27" t="s">
        <v>79</v>
      </c>
      <c r="E7" s="21"/>
      <c r="F7" s="216" t="s">
        <v>359</v>
      </c>
      <c r="G7" s="183"/>
      <c r="H7" s="183"/>
      <c r="I7" s="183"/>
      <c r="J7" s="183"/>
      <c r="K7" s="183"/>
      <c r="L7" s="183"/>
      <c r="M7" s="183"/>
      <c r="N7" s="183"/>
      <c r="O7" s="183"/>
      <c r="P7" s="183"/>
      <c r="Q7" s="21"/>
      <c r="R7" s="22"/>
    </row>
    <row r="8" spans="1:66" s="1" customFormat="1" ht="32.85" customHeight="1" x14ac:dyDescent="0.3">
      <c r="B8" s="30"/>
      <c r="C8" s="31"/>
      <c r="D8" s="26" t="s">
        <v>80</v>
      </c>
      <c r="E8" s="31"/>
      <c r="F8" s="185" t="s">
        <v>360</v>
      </c>
      <c r="G8" s="189"/>
      <c r="H8" s="189"/>
      <c r="I8" s="189"/>
      <c r="J8" s="189"/>
      <c r="K8" s="189"/>
      <c r="L8" s="189"/>
      <c r="M8" s="189"/>
      <c r="N8" s="189"/>
      <c r="O8" s="189"/>
      <c r="P8" s="189"/>
      <c r="Q8" s="31"/>
      <c r="R8" s="32"/>
    </row>
    <row r="9" spans="1:66" s="1" customFormat="1" ht="14.45" customHeight="1" x14ac:dyDescent="0.3">
      <c r="B9" s="30"/>
      <c r="C9" s="31"/>
      <c r="D9" s="27" t="s">
        <v>15</v>
      </c>
      <c r="E9" s="31"/>
      <c r="F9" s="25" t="s">
        <v>2</v>
      </c>
      <c r="G9" s="31"/>
      <c r="H9" s="31"/>
      <c r="I9" s="31"/>
      <c r="J9" s="31"/>
      <c r="K9" s="31"/>
      <c r="L9" s="31"/>
      <c r="M9" s="27" t="s">
        <v>16</v>
      </c>
      <c r="N9" s="31"/>
      <c r="O9" s="25" t="s">
        <v>2</v>
      </c>
      <c r="P9" s="31"/>
      <c r="Q9" s="31"/>
      <c r="R9" s="32"/>
    </row>
    <row r="10" spans="1:66" s="1" customFormat="1" ht="14.45" customHeight="1" x14ac:dyDescent="0.3">
      <c r="B10" s="30"/>
      <c r="C10" s="31"/>
      <c r="D10" s="27" t="s">
        <v>17</v>
      </c>
      <c r="E10" s="31"/>
      <c r="F10" s="25" t="s">
        <v>25</v>
      </c>
      <c r="G10" s="31"/>
      <c r="H10" s="31"/>
      <c r="I10" s="31"/>
      <c r="J10" s="31"/>
      <c r="K10" s="31"/>
      <c r="L10" s="31"/>
      <c r="M10" s="27" t="s">
        <v>19</v>
      </c>
      <c r="N10" s="31"/>
      <c r="O10" s="217"/>
      <c r="P10" s="189"/>
      <c r="Q10" s="31"/>
      <c r="R10" s="32"/>
    </row>
    <row r="11" spans="1:66" s="1" customFormat="1" ht="10.9" customHeight="1" x14ac:dyDescent="0.3">
      <c r="B11" s="30"/>
      <c r="C11" s="31"/>
      <c r="D11" s="31"/>
      <c r="E11" s="31"/>
      <c r="F11" s="31"/>
      <c r="G11" s="31"/>
      <c r="H11" s="31"/>
      <c r="I11" s="31"/>
      <c r="J11" s="31"/>
      <c r="K11" s="31"/>
      <c r="L11" s="31"/>
      <c r="M11" s="31"/>
      <c r="N11" s="31"/>
      <c r="O11" s="31"/>
      <c r="P11" s="31"/>
      <c r="Q11" s="31"/>
      <c r="R11" s="32"/>
    </row>
    <row r="12" spans="1:66" s="1" customFormat="1" ht="14.45" customHeight="1" x14ac:dyDescent="0.3">
      <c r="B12" s="30"/>
      <c r="C12" s="31"/>
      <c r="D12" s="27" t="s">
        <v>20</v>
      </c>
      <c r="E12" s="31"/>
      <c r="F12" s="31"/>
      <c r="G12" s="31"/>
      <c r="H12" s="31"/>
      <c r="I12" s="31"/>
      <c r="J12" s="31"/>
      <c r="K12" s="31"/>
      <c r="L12" s="31"/>
      <c r="M12" s="27" t="s">
        <v>21</v>
      </c>
      <c r="N12" s="31"/>
      <c r="O12" s="184" t="s">
        <v>2</v>
      </c>
      <c r="P12" s="189"/>
      <c r="Q12" s="31"/>
      <c r="R12" s="32"/>
    </row>
    <row r="13" spans="1:66" s="1" customFormat="1" ht="18" customHeight="1" x14ac:dyDescent="0.3">
      <c r="B13" s="30"/>
      <c r="C13" s="31"/>
      <c r="D13" s="31"/>
      <c r="E13" s="25" t="s">
        <v>81</v>
      </c>
      <c r="F13" s="31"/>
      <c r="G13" s="31"/>
      <c r="H13" s="31"/>
      <c r="I13" s="31"/>
      <c r="J13" s="31"/>
      <c r="K13" s="31"/>
      <c r="L13" s="31"/>
      <c r="M13" s="27" t="s">
        <v>23</v>
      </c>
      <c r="N13" s="31"/>
      <c r="O13" s="184" t="s">
        <v>2</v>
      </c>
      <c r="P13" s="189"/>
      <c r="Q13" s="31"/>
      <c r="R13" s="32"/>
    </row>
    <row r="14" spans="1:66" s="1" customFormat="1" ht="6.95" customHeight="1" x14ac:dyDescent="0.3">
      <c r="B14" s="30"/>
      <c r="C14" s="31"/>
      <c r="D14" s="31"/>
      <c r="E14" s="31"/>
      <c r="F14" s="31"/>
      <c r="G14" s="31"/>
      <c r="H14" s="31"/>
      <c r="I14" s="31"/>
      <c r="J14" s="31"/>
      <c r="K14" s="31"/>
      <c r="L14" s="31"/>
      <c r="M14" s="31"/>
      <c r="N14" s="31"/>
      <c r="O14" s="31"/>
      <c r="P14" s="31"/>
      <c r="Q14" s="31"/>
      <c r="R14" s="32"/>
    </row>
    <row r="15" spans="1:66" s="1" customFormat="1" ht="14.45" customHeight="1" x14ac:dyDescent="0.3">
      <c r="B15" s="30"/>
      <c r="C15" s="31"/>
      <c r="D15" s="27" t="s">
        <v>24</v>
      </c>
      <c r="E15" s="31"/>
      <c r="F15" s="31"/>
      <c r="G15" s="31"/>
      <c r="H15" s="31"/>
      <c r="I15" s="31"/>
      <c r="J15" s="31"/>
      <c r="K15" s="31"/>
      <c r="L15" s="31"/>
      <c r="M15" s="27" t="s">
        <v>21</v>
      </c>
      <c r="N15" s="31"/>
      <c r="O15" s="184" t="str">
        <f>IF('Rekapitulácia stavby'!AN13="","",'Rekapitulácia stavby'!AN13)</f>
        <v/>
      </c>
      <c r="P15" s="189"/>
      <c r="Q15" s="31"/>
      <c r="R15" s="32"/>
    </row>
    <row r="16" spans="1:66" s="1" customFormat="1" ht="18" customHeight="1" x14ac:dyDescent="0.3">
      <c r="B16" s="30"/>
      <c r="C16" s="31"/>
      <c r="D16" s="31"/>
      <c r="E16" s="25" t="str">
        <f>IF('Rekapitulácia stavby'!E14="","",'Rekapitulácia stavby'!E14)</f>
        <v xml:space="preserve"> </v>
      </c>
      <c r="F16" s="31"/>
      <c r="G16" s="31"/>
      <c r="H16" s="31"/>
      <c r="I16" s="31"/>
      <c r="J16" s="31"/>
      <c r="K16" s="31"/>
      <c r="L16" s="31"/>
      <c r="M16" s="27" t="s">
        <v>23</v>
      </c>
      <c r="N16" s="31"/>
      <c r="O16" s="184" t="str">
        <f>IF('Rekapitulácia stavby'!AN14="","",'Rekapitulácia stavby'!AN14)</f>
        <v/>
      </c>
      <c r="P16" s="189"/>
      <c r="Q16" s="31"/>
      <c r="R16" s="32"/>
    </row>
    <row r="17" spans="2:18" s="1" customFormat="1" ht="6.95" customHeight="1" x14ac:dyDescent="0.3">
      <c r="B17" s="30"/>
      <c r="C17" s="31"/>
      <c r="D17" s="31"/>
      <c r="E17" s="31"/>
      <c r="F17" s="31"/>
      <c r="G17" s="31"/>
      <c r="H17" s="31"/>
      <c r="I17" s="31"/>
      <c r="J17" s="31"/>
      <c r="K17" s="31"/>
      <c r="L17" s="31"/>
      <c r="M17" s="31"/>
      <c r="N17" s="31"/>
      <c r="O17" s="31"/>
      <c r="P17" s="31"/>
      <c r="Q17" s="31"/>
      <c r="R17" s="32"/>
    </row>
    <row r="18" spans="2:18" s="1" customFormat="1" ht="14.45" customHeight="1" x14ac:dyDescent="0.3">
      <c r="B18" s="30"/>
      <c r="C18" s="31"/>
      <c r="D18" s="27" t="s">
        <v>26</v>
      </c>
      <c r="E18" s="31"/>
      <c r="F18" s="31"/>
      <c r="G18" s="31"/>
      <c r="H18" s="31"/>
      <c r="I18" s="31"/>
      <c r="J18" s="31"/>
      <c r="K18" s="31"/>
      <c r="L18" s="31"/>
      <c r="M18" s="27" t="s">
        <v>21</v>
      </c>
      <c r="N18" s="31"/>
      <c r="O18" s="184"/>
      <c r="P18" s="189"/>
      <c r="Q18" s="31"/>
      <c r="R18" s="32"/>
    </row>
    <row r="19" spans="2:18" s="1" customFormat="1" ht="18" customHeight="1" x14ac:dyDescent="0.3">
      <c r="B19" s="30"/>
      <c r="C19" s="31"/>
      <c r="D19" s="31"/>
      <c r="E19" s="25" t="s">
        <v>27</v>
      </c>
      <c r="F19" s="31"/>
      <c r="G19" s="31"/>
      <c r="H19" s="31"/>
      <c r="I19" s="31"/>
      <c r="J19" s="31"/>
      <c r="K19" s="31"/>
      <c r="L19" s="31"/>
      <c r="M19" s="27" t="s">
        <v>23</v>
      </c>
      <c r="N19" s="31"/>
      <c r="O19" s="184" t="s">
        <v>2</v>
      </c>
      <c r="P19" s="189"/>
      <c r="Q19" s="31"/>
      <c r="R19" s="32"/>
    </row>
    <row r="20" spans="2:18" s="1" customFormat="1" ht="6.95" customHeight="1" x14ac:dyDescent="0.3">
      <c r="B20" s="30"/>
      <c r="C20" s="31"/>
      <c r="D20" s="31"/>
      <c r="E20" s="31"/>
      <c r="F20" s="31"/>
      <c r="G20" s="31"/>
      <c r="H20" s="31"/>
      <c r="I20" s="31"/>
      <c r="J20" s="31"/>
      <c r="K20" s="31"/>
      <c r="L20" s="31"/>
      <c r="M20" s="31"/>
      <c r="N20" s="31"/>
      <c r="O20" s="31"/>
      <c r="P20" s="31"/>
      <c r="Q20" s="31"/>
      <c r="R20" s="32"/>
    </row>
    <row r="21" spans="2:18" s="1" customFormat="1" ht="14.45" customHeight="1" x14ac:dyDescent="0.3">
      <c r="B21" s="30"/>
      <c r="C21" s="31"/>
      <c r="D21" s="27" t="s">
        <v>29</v>
      </c>
      <c r="E21" s="31"/>
      <c r="F21" s="31"/>
      <c r="G21" s="31"/>
      <c r="H21" s="31"/>
      <c r="I21" s="31"/>
      <c r="J21" s="31"/>
      <c r="K21" s="31"/>
      <c r="L21" s="31"/>
      <c r="M21" s="27" t="s">
        <v>21</v>
      </c>
      <c r="N21" s="31"/>
      <c r="O21" s="184" t="str">
        <f>IF('Rekapitulácia stavby'!AN19="","",'Rekapitulácia stavby'!AN19)</f>
        <v/>
      </c>
      <c r="P21" s="189"/>
      <c r="Q21" s="31"/>
      <c r="R21" s="32"/>
    </row>
    <row r="22" spans="2:18" s="1" customFormat="1" ht="18" customHeight="1" x14ac:dyDescent="0.3">
      <c r="B22" s="30"/>
      <c r="C22" s="31"/>
      <c r="D22" s="31"/>
      <c r="E22" s="25" t="str">
        <f>IF('Rekapitulácia stavby'!E20="","",'Rekapitulácia stavby'!E20)</f>
        <v xml:space="preserve"> </v>
      </c>
      <c r="F22" s="31"/>
      <c r="G22" s="31"/>
      <c r="H22" s="31"/>
      <c r="I22" s="31"/>
      <c r="J22" s="31"/>
      <c r="K22" s="31"/>
      <c r="L22" s="31"/>
      <c r="M22" s="27" t="s">
        <v>23</v>
      </c>
      <c r="N22" s="31"/>
      <c r="O22" s="184" t="str">
        <f>IF('Rekapitulácia stavby'!AN20="","",'Rekapitulácia stavby'!AN20)</f>
        <v/>
      </c>
      <c r="P22" s="189"/>
      <c r="Q22" s="31"/>
      <c r="R22" s="32"/>
    </row>
    <row r="23" spans="2:18" s="1" customFormat="1" ht="6.95" customHeight="1" x14ac:dyDescent="0.3">
      <c r="B23" s="30"/>
      <c r="C23" s="31"/>
      <c r="D23" s="31"/>
      <c r="E23" s="31"/>
      <c r="F23" s="31"/>
      <c r="G23" s="31"/>
      <c r="H23" s="31"/>
      <c r="I23" s="31"/>
      <c r="J23" s="31"/>
      <c r="K23" s="31"/>
      <c r="L23" s="31"/>
      <c r="M23" s="31"/>
      <c r="N23" s="31"/>
      <c r="O23" s="31"/>
      <c r="P23" s="31"/>
      <c r="Q23" s="31"/>
      <c r="R23" s="32"/>
    </row>
    <row r="24" spans="2:18" s="1" customFormat="1" ht="14.45" customHeight="1" x14ac:dyDescent="0.3">
      <c r="B24" s="30"/>
      <c r="C24" s="31"/>
      <c r="D24" s="27" t="s">
        <v>30</v>
      </c>
      <c r="E24" s="31"/>
      <c r="F24" s="31"/>
      <c r="G24" s="31"/>
      <c r="H24" s="31"/>
      <c r="I24" s="31"/>
      <c r="J24" s="31"/>
      <c r="K24" s="31"/>
      <c r="L24" s="31"/>
      <c r="M24" s="31"/>
      <c r="N24" s="31"/>
      <c r="O24" s="31"/>
      <c r="P24" s="31"/>
      <c r="Q24" s="31"/>
      <c r="R24" s="32"/>
    </row>
    <row r="25" spans="2:18" s="1" customFormat="1" ht="22.5" customHeight="1" x14ac:dyDescent="0.3">
      <c r="B25" s="30"/>
      <c r="C25" s="31"/>
      <c r="D25" s="31"/>
      <c r="E25" s="186" t="s">
        <v>2</v>
      </c>
      <c r="F25" s="189"/>
      <c r="G25" s="189"/>
      <c r="H25" s="189"/>
      <c r="I25" s="189"/>
      <c r="J25" s="189"/>
      <c r="K25" s="189"/>
      <c r="L25" s="189"/>
      <c r="M25" s="31"/>
      <c r="N25" s="31"/>
      <c r="O25" s="31"/>
      <c r="P25" s="31"/>
      <c r="Q25" s="31"/>
      <c r="R25" s="32"/>
    </row>
    <row r="26" spans="2:18" s="1" customFormat="1" ht="6.95" customHeight="1" x14ac:dyDescent="0.3">
      <c r="B26" s="30"/>
      <c r="C26" s="31"/>
      <c r="D26" s="31"/>
      <c r="E26" s="31"/>
      <c r="F26" s="31"/>
      <c r="G26" s="31"/>
      <c r="H26" s="31"/>
      <c r="I26" s="31"/>
      <c r="J26" s="31"/>
      <c r="K26" s="31"/>
      <c r="L26" s="31"/>
      <c r="M26" s="31"/>
      <c r="N26" s="31"/>
      <c r="O26" s="31"/>
      <c r="P26" s="31"/>
      <c r="Q26" s="31"/>
      <c r="R26" s="32"/>
    </row>
    <row r="27" spans="2:18" s="1" customFormat="1" ht="6.95" customHeight="1" x14ac:dyDescent="0.3">
      <c r="B27" s="30"/>
      <c r="C27" s="31"/>
      <c r="D27" s="46"/>
      <c r="E27" s="46"/>
      <c r="F27" s="46"/>
      <c r="G27" s="46"/>
      <c r="H27" s="46"/>
      <c r="I27" s="46"/>
      <c r="J27" s="46"/>
      <c r="K27" s="46"/>
      <c r="L27" s="46"/>
      <c r="M27" s="46"/>
      <c r="N27" s="46"/>
      <c r="O27" s="46"/>
      <c r="P27" s="46"/>
      <c r="Q27" s="31"/>
      <c r="R27" s="32"/>
    </row>
    <row r="28" spans="2:18" s="1" customFormat="1" ht="14.45" customHeight="1" x14ac:dyDescent="0.3">
      <c r="B28" s="30"/>
      <c r="C28" s="31"/>
      <c r="D28" s="92" t="s">
        <v>82</v>
      </c>
      <c r="E28" s="31"/>
      <c r="F28" s="31"/>
      <c r="G28" s="31"/>
      <c r="H28" s="31"/>
      <c r="I28" s="31"/>
      <c r="J28" s="31"/>
      <c r="K28" s="31"/>
      <c r="L28" s="31"/>
      <c r="M28" s="187">
        <f>M89</f>
        <v>0</v>
      </c>
      <c r="N28" s="189"/>
      <c r="O28" s="189"/>
      <c r="P28" s="189"/>
      <c r="Q28" s="31"/>
      <c r="R28" s="32"/>
    </row>
    <row r="29" spans="2:18" s="1" customFormat="1" ht="15" x14ac:dyDescent="0.3">
      <c r="B29" s="30"/>
      <c r="C29" s="31"/>
      <c r="D29" s="31"/>
      <c r="E29" s="27" t="s">
        <v>32</v>
      </c>
      <c r="F29" s="31"/>
      <c r="G29" s="31"/>
      <c r="H29" s="31"/>
      <c r="I29" s="31"/>
      <c r="J29" s="31"/>
      <c r="K29" s="31"/>
      <c r="L29" s="31"/>
      <c r="M29" s="188">
        <f>H89</f>
        <v>0</v>
      </c>
      <c r="N29" s="189"/>
      <c r="O29" s="189"/>
      <c r="P29" s="189"/>
      <c r="Q29" s="31"/>
      <c r="R29" s="32"/>
    </row>
    <row r="30" spans="2:18" s="1" customFormat="1" ht="15" x14ac:dyDescent="0.3">
      <c r="B30" s="30"/>
      <c r="C30" s="31"/>
      <c r="D30" s="31"/>
      <c r="E30" s="27" t="s">
        <v>33</v>
      </c>
      <c r="F30" s="31"/>
      <c r="G30" s="31"/>
      <c r="H30" s="31"/>
      <c r="I30" s="31"/>
      <c r="J30" s="31"/>
      <c r="K30" s="31"/>
      <c r="L30" s="31"/>
      <c r="M30" s="188">
        <f>K89</f>
        <v>0</v>
      </c>
      <c r="N30" s="189"/>
      <c r="O30" s="189"/>
      <c r="P30" s="189"/>
      <c r="Q30" s="31"/>
      <c r="R30" s="32"/>
    </row>
    <row r="31" spans="2:18" s="1" customFormat="1" ht="14.45" customHeight="1" x14ac:dyDescent="0.3">
      <c r="B31" s="30"/>
      <c r="C31" s="31"/>
      <c r="D31" s="29" t="s">
        <v>83</v>
      </c>
      <c r="E31" s="31"/>
      <c r="F31" s="31"/>
      <c r="G31" s="31"/>
      <c r="H31" s="31"/>
      <c r="I31" s="31"/>
      <c r="J31" s="31"/>
      <c r="K31" s="31"/>
      <c r="L31" s="31"/>
      <c r="M31" s="187">
        <f>M101</f>
        <v>0</v>
      </c>
      <c r="N31" s="189"/>
      <c r="O31" s="189"/>
      <c r="P31" s="189"/>
      <c r="Q31" s="31"/>
      <c r="R31" s="32"/>
    </row>
    <row r="32" spans="2:18" s="1" customFormat="1" ht="6.95" customHeight="1" x14ac:dyDescent="0.3">
      <c r="B32" s="30"/>
      <c r="C32" s="31"/>
      <c r="D32" s="31"/>
      <c r="E32" s="31"/>
      <c r="F32" s="31"/>
      <c r="G32" s="31"/>
      <c r="H32" s="31"/>
      <c r="I32" s="31"/>
      <c r="J32" s="31"/>
      <c r="K32" s="31"/>
      <c r="L32" s="31"/>
      <c r="M32" s="31"/>
      <c r="N32" s="31"/>
      <c r="O32" s="31"/>
      <c r="P32" s="31"/>
      <c r="Q32" s="31"/>
      <c r="R32" s="32"/>
    </row>
    <row r="33" spans="2:18" s="1" customFormat="1" ht="25.35" customHeight="1" x14ac:dyDescent="0.3">
      <c r="B33" s="30"/>
      <c r="C33" s="31"/>
      <c r="D33" s="93" t="s">
        <v>35</v>
      </c>
      <c r="E33" s="31"/>
      <c r="F33" s="31"/>
      <c r="G33" s="31"/>
      <c r="H33" s="31"/>
      <c r="I33" s="31"/>
      <c r="J33" s="31"/>
      <c r="K33" s="31"/>
      <c r="L33" s="31"/>
      <c r="M33" s="218">
        <f>ROUND(M28+M31,2)</f>
        <v>0</v>
      </c>
      <c r="N33" s="189"/>
      <c r="O33" s="189"/>
      <c r="P33" s="189"/>
      <c r="Q33" s="31"/>
      <c r="R33" s="32"/>
    </row>
    <row r="34" spans="2:18" s="1" customFormat="1" ht="6.95" customHeight="1" x14ac:dyDescent="0.3">
      <c r="B34" s="30"/>
      <c r="C34" s="31"/>
      <c r="D34" s="46"/>
      <c r="E34" s="46"/>
      <c r="F34" s="46"/>
      <c r="G34" s="46"/>
      <c r="H34" s="46"/>
      <c r="I34" s="46"/>
      <c r="J34" s="46"/>
      <c r="K34" s="46"/>
      <c r="L34" s="46"/>
      <c r="M34" s="46"/>
      <c r="N34" s="46"/>
      <c r="O34" s="46"/>
      <c r="P34" s="46"/>
      <c r="Q34" s="31"/>
      <c r="R34" s="32"/>
    </row>
    <row r="35" spans="2:18" s="1" customFormat="1" ht="14.45" customHeight="1" x14ac:dyDescent="0.3">
      <c r="B35" s="30"/>
      <c r="C35" s="31"/>
      <c r="D35" s="37" t="s">
        <v>36</v>
      </c>
      <c r="E35" s="37" t="s">
        <v>37</v>
      </c>
      <c r="F35" s="38">
        <v>0.2</v>
      </c>
      <c r="G35" s="94" t="s">
        <v>38</v>
      </c>
      <c r="H35" s="219">
        <f>ROUND((SUM(BE101:BE103)+SUM(BE122:BE260)), 2)</f>
        <v>0</v>
      </c>
      <c r="I35" s="189"/>
      <c r="J35" s="189"/>
      <c r="K35" s="31"/>
      <c r="L35" s="31"/>
      <c r="M35" s="219">
        <f>ROUND(ROUND((SUM(BE101:BE103)+SUM(BE122:BE260)), 2)*F35, 2)</f>
        <v>0</v>
      </c>
      <c r="N35" s="189"/>
      <c r="O35" s="189"/>
      <c r="P35" s="189"/>
      <c r="Q35" s="31"/>
      <c r="R35" s="32"/>
    </row>
    <row r="36" spans="2:18" s="1" customFormat="1" ht="14.45" customHeight="1" x14ac:dyDescent="0.3">
      <c r="B36" s="30"/>
      <c r="C36" s="31"/>
      <c r="D36" s="31"/>
      <c r="E36" s="37" t="s">
        <v>39</v>
      </c>
      <c r="F36" s="38">
        <v>0.2</v>
      </c>
      <c r="G36" s="94" t="s">
        <v>38</v>
      </c>
      <c r="H36" s="219">
        <f>ROUND((SUM(BF101:BF103)+SUM(BF122:BF260)), 2)</f>
        <v>0</v>
      </c>
      <c r="I36" s="189"/>
      <c r="J36" s="189"/>
      <c r="K36" s="31"/>
      <c r="L36" s="31"/>
      <c r="M36" s="219">
        <f>ROUND(ROUND((SUM(BF101:BF103)+SUM(BF122:BF260)), 2)*F36, 2)</f>
        <v>0</v>
      </c>
      <c r="N36" s="189"/>
      <c r="O36" s="189"/>
      <c r="P36" s="189"/>
      <c r="Q36" s="31"/>
      <c r="R36" s="32"/>
    </row>
    <row r="37" spans="2:18" s="1" customFormat="1" ht="14.45" hidden="1" customHeight="1" x14ac:dyDescent="0.3">
      <c r="B37" s="30"/>
      <c r="C37" s="31"/>
      <c r="D37" s="31"/>
      <c r="E37" s="37" t="s">
        <v>40</v>
      </c>
      <c r="F37" s="38">
        <v>0.2</v>
      </c>
      <c r="G37" s="94" t="s">
        <v>38</v>
      </c>
      <c r="H37" s="219">
        <f>ROUND((SUM(BG101:BG103)+SUM(BG122:BG260)), 2)</f>
        <v>0</v>
      </c>
      <c r="I37" s="189"/>
      <c r="J37" s="189"/>
      <c r="K37" s="31"/>
      <c r="L37" s="31"/>
      <c r="M37" s="219">
        <v>0</v>
      </c>
      <c r="N37" s="189"/>
      <c r="O37" s="189"/>
      <c r="P37" s="189"/>
      <c r="Q37" s="31"/>
      <c r="R37" s="32"/>
    </row>
    <row r="38" spans="2:18" s="1" customFormat="1" ht="14.45" hidden="1" customHeight="1" x14ac:dyDescent="0.3">
      <c r="B38" s="30"/>
      <c r="C38" s="31"/>
      <c r="D38" s="31"/>
      <c r="E38" s="37" t="s">
        <v>41</v>
      </c>
      <c r="F38" s="38">
        <v>0.2</v>
      </c>
      <c r="G38" s="94" t="s">
        <v>38</v>
      </c>
      <c r="H38" s="219">
        <f>ROUND((SUM(BH101:BH103)+SUM(BH122:BH260)), 2)</f>
        <v>0</v>
      </c>
      <c r="I38" s="189"/>
      <c r="J38" s="189"/>
      <c r="K38" s="31"/>
      <c r="L38" s="31"/>
      <c r="M38" s="219">
        <v>0</v>
      </c>
      <c r="N38" s="189"/>
      <c r="O38" s="189"/>
      <c r="P38" s="189"/>
      <c r="Q38" s="31"/>
      <c r="R38" s="32"/>
    </row>
    <row r="39" spans="2:18" s="1" customFormat="1" ht="14.45" hidden="1" customHeight="1" x14ac:dyDescent="0.3">
      <c r="B39" s="30"/>
      <c r="C39" s="31"/>
      <c r="D39" s="31"/>
      <c r="E39" s="37" t="s">
        <v>42</v>
      </c>
      <c r="F39" s="38">
        <v>0</v>
      </c>
      <c r="G39" s="94" t="s">
        <v>38</v>
      </c>
      <c r="H39" s="219">
        <f>ROUND((SUM(BI101:BI103)+SUM(BI122:BI260)), 2)</f>
        <v>0</v>
      </c>
      <c r="I39" s="189"/>
      <c r="J39" s="189"/>
      <c r="K39" s="31"/>
      <c r="L39" s="31"/>
      <c r="M39" s="219">
        <v>0</v>
      </c>
      <c r="N39" s="189"/>
      <c r="O39" s="189"/>
      <c r="P39" s="189"/>
      <c r="Q39" s="31"/>
      <c r="R39" s="32"/>
    </row>
    <row r="40" spans="2:18" s="1" customFormat="1" ht="6.95" customHeight="1" x14ac:dyDescent="0.3">
      <c r="B40" s="30"/>
      <c r="C40" s="31"/>
      <c r="D40" s="31"/>
      <c r="E40" s="31"/>
      <c r="F40" s="31"/>
      <c r="G40" s="31"/>
      <c r="H40" s="31"/>
      <c r="I40" s="31"/>
      <c r="J40" s="31"/>
      <c r="K40" s="31"/>
      <c r="L40" s="31"/>
      <c r="M40" s="31"/>
      <c r="N40" s="31"/>
      <c r="O40" s="31"/>
      <c r="P40" s="31"/>
      <c r="Q40" s="31"/>
      <c r="R40" s="32"/>
    </row>
    <row r="41" spans="2:18" s="1" customFormat="1" ht="25.35" customHeight="1" x14ac:dyDescent="0.3">
      <c r="B41" s="30"/>
      <c r="C41" s="91"/>
      <c r="D41" s="95" t="s">
        <v>43</v>
      </c>
      <c r="E41" s="71"/>
      <c r="F41" s="71"/>
      <c r="G41" s="96" t="s">
        <v>44</v>
      </c>
      <c r="H41" s="97" t="s">
        <v>45</v>
      </c>
      <c r="I41" s="71"/>
      <c r="J41" s="71"/>
      <c r="K41" s="71"/>
      <c r="L41" s="220">
        <f>SUM(M33:M39)</f>
        <v>0</v>
      </c>
      <c r="M41" s="201"/>
      <c r="N41" s="201"/>
      <c r="O41" s="201"/>
      <c r="P41" s="203"/>
      <c r="Q41" s="91"/>
      <c r="R41" s="32"/>
    </row>
    <row r="42" spans="2:18" s="1" customFormat="1" ht="14.45" customHeight="1" x14ac:dyDescent="0.3">
      <c r="B42" s="30"/>
      <c r="C42" s="31"/>
      <c r="D42" s="31"/>
      <c r="E42" s="31"/>
      <c r="F42" s="31"/>
      <c r="G42" s="31"/>
      <c r="H42" s="31"/>
      <c r="I42" s="31"/>
      <c r="J42" s="31"/>
      <c r="K42" s="31"/>
      <c r="L42" s="31"/>
      <c r="M42" s="31"/>
      <c r="N42" s="31"/>
      <c r="O42" s="31"/>
      <c r="P42" s="31"/>
      <c r="Q42" s="31"/>
      <c r="R42" s="32"/>
    </row>
    <row r="43" spans="2:18" s="1" customFormat="1" ht="14.45" customHeight="1" x14ac:dyDescent="0.3">
      <c r="B43" s="30"/>
      <c r="C43" s="31"/>
      <c r="D43" s="31"/>
      <c r="E43" s="31"/>
      <c r="F43" s="31"/>
      <c r="G43" s="31"/>
      <c r="H43" s="31"/>
      <c r="I43" s="31"/>
      <c r="J43" s="31"/>
      <c r="K43" s="31"/>
      <c r="L43" s="31"/>
      <c r="M43" s="31"/>
      <c r="N43" s="31"/>
      <c r="O43" s="31"/>
      <c r="P43" s="31"/>
      <c r="Q43" s="31"/>
      <c r="R43" s="32"/>
    </row>
    <row r="44" spans="2:18" x14ac:dyDescent="0.3">
      <c r="B44" s="20"/>
      <c r="C44" s="21"/>
      <c r="D44" s="21"/>
      <c r="E44" s="21"/>
      <c r="F44" s="21"/>
      <c r="G44" s="21"/>
      <c r="H44" s="21"/>
      <c r="I44" s="21"/>
      <c r="J44" s="21"/>
      <c r="K44" s="21"/>
      <c r="L44" s="21"/>
      <c r="M44" s="21"/>
      <c r="N44" s="21"/>
      <c r="O44" s="21"/>
      <c r="P44" s="21"/>
      <c r="Q44" s="21"/>
      <c r="R44" s="22"/>
    </row>
    <row r="45" spans="2:18" x14ac:dyDescent="0.3">
      <c r="B45" s="20"/>
      <c r="C45" s="21"/>
      <c r="D45" s="21"/>
      <c r="E45" s="21"/>
      <c r="F45" s="21"/>
      <c r="G45" s="21"/>
      <c r="H45" s="21"/>
      <c r="I45" s="21"/>
      <c r="J45" s="21"/>
      <c r="K45" s="21"/>
      <c r="L45" s="21"/>
      <c r="M45" s="21"/>
      <c r="N45" s="21"/>
      <c r="O45" s="21"/>
      <c r="P45" s="21"/>
      <c r="Q45" s="21"/>
      <c r="R45" s="22"/>
    </row>
    <row r="46" spans="2:18" x14ac:dyDescent="0.3">
      <c r="B46" s="20"/>
      <c r="C46" s="21"/>
      <c r="D46" s="21"/>
      <c r="E46" s="21"/>
      <c r="F46" s="21"/>
      <c r="G46" s="21"/>
      <c r="H46" s="21"/>
      <c r="I46" s="21"/>
      <c r="J46" s="21"/>
      <c r="K46" s="21"/>
      <c r="L46" s="21"/>
      <c r="M46" s="21"/>
      <c r="N46" s="21"/>
      <c r="O46" s="21"/>
      <c r="P46" s="21"/>
      <c r="Q46" s="21"/>
      <c r="R46" s="22"/>
    </row>
    <row r="47" spans="2:18" x14ac:dyDescent="0.3">
      <c r="B47" s="20"/>
      <c r="C47" s="21"/>
      <c r="D47" s="21"/>
      <c r="E47" s="21"/>
      <c r="F47" s="21"/>
      <c r="G47" s="21"/>
      <c r="H47" s="21"/>
      <c r="I47" s="21"/>
      <c r="J47" s="21"/>
      <c r="K47" s="21"/>
      <c r="L47" s="21"/>
      <c r="M47" s="21"/>
      <c r="N47" s="21"/>
      <c r="O47" s="21"/>
      <c r="P47" s="21"/>
      <c r="Q47" s="21"/>
      <c r="R47" s="22"/>
    </row>
    <row r="48" spans="2:18" x14ac:dyDescent="0.3">
      <c r="B48" s="20"/>
      <c r="C48" s="21"/>
      <c r="D48" s="21"/>
      <c r="E48" s="21"/>
      <c r="F48" s="21"/>
      <c r="G48" s="21"/>
      <c r="H48" s="21"/>
      <c r="I48" s="21"/>
      <c r="J48" s="21"/>
      <c r="K48" s="21"/>
      <c r="L48" s="21"/>
      <c r="M48" s="21"/>
      <c r="N48" s="21"/>
      <c r="O48" s="21"/>
      <c r="P48" s="21"/>
      <c r="Q48" s="21"/>
      <c r="R48" s="22"/>
    </row>
    <row r="49" spans="2:18" x14ac:dyDescent="0.3">
      <c r="B49" s="20"/>
      <c r="C49" s="21"/>
      <c r="D49" s="21"/>
      <c r="E49" s="21"/>
      <c r="F49" s="21"/>
      <c r="G49" s="21"/>
      <c r="H49" s="21"/>
      <c r="I49" s="21"/>
      <c r="J49" s="21"/>
      <c r="K49" s="21"/>
      <c r="L49" s="21"/>
      <c r="M49" s="21"/>
      <c r="N49" s="21"/>
      <c r="O49" s="21"/>
      <c r="P49" s="21"/>
      <c r="Q49" s="21"/>
      <c r="R49" s="22"/>
    </row>
    <row r="50" spans="2:18" s="1" customFormat="1" ht="15" x14ac:dyDescent="0.3">
      <c r="B50" s="30"/>
      <c r="C50" s="31"/>
      <c r="D50" s="45" t="s">
        <v>46</v>
      </c>
      <c r="E50" s="46"/>
      <c r="F50" s="46"/>
      <c r="G50" s="46"/>
      <c r="H50" s="47"/>
      <c r="I50" s="31"/>
      <c r="J50" s="45" t="s">
        <v>47</v>
      </c>
      <c r="K50" s="46"/>
      <c r="L50" s="46"/>
      <c r="M50" s="46"/>
      <c r="N50" s="46"/>
      <c r="O50" s="46"/>
      <c r="P50" s="47"/>
      <c r="Q50" s="31"/>
      <c r="R50" s="32"/>
    </row>
    <row r="51" spans="2:18" x14ac:dyDescent="0.3">
      <c r="B51" s="20"/>
      <c r="C51" s="21"/>
      <c r="D51" s="48"/>
      <c r="E51" s="21"/>
      <c r="F51" s="21"/>
      <c r="G51" s="21"/>
      <c r="H51" s="49"/>
      <c r="I51" s="21"/>
      <c r="J51" s="48"/>
      <c r="K51" s="21"/>
      <c r="L51" s="21"/>
      <c r="M51" s="21"/>
      <c r="N51" s="21"/>
      <c r="O51" s="21"/>
      <c r="P51" s="49"/>
      <c r="Q51" s="21"/>
      <c r="R51" s="22"/>
    </row>
    <row r="52" spans="2:18" x14ac:dyDescent="0.3">
      <c r="B52" s="20"/>
      <c r="C52" s="21"/>
      <c r="D52" s="48"/>
      <c r="E52" s="21"/>
      <c r="F52" s="21"/>
      <c r="G52" s="21"/>
      <c r="H52" s="49"/>
      <c r="I52" s="21"/>
      <c r="J52" s="48"/>
      <c r="K52" s="21"/>
      <c r="L52" s="21"/>
      <c r="M52" s="21"/>
      <c r="N52" s="21"/>
      <c r="O52" s="21"/>
      <c r="P52" s="49"/>
      <c r="Q52" s="21"/>
      <c r="R52" s="22"/>
    </row>
    <row r="53" spans="2:18" x14ac:dyDescent="0.3">
      <c r="B53" s="20"/>
      <c r="C53" s="21"/>
      <c r="D53" s="48"/>
      <c r="E53" s="21"/>
      <c r="F53" s="21"/>
      <c r="G53" s="21"/>
      <c r="H53" s="49"/>
      <c r="I53" s="21"/>
      <c r="J53" s="48"/>
      <c r="K53" s="21"/>
      <c r="L53" s="21"/>
      <c r="M53" s="21"/>
      <c r="N53" s="21"/>
      <c r="O53" s="21"/>
      <c r="P53" s="49"/>
      <c r="Q53" s="21"/>
      <c r="R53" s="22"/>
    </row>
    <row r="54" spans="2:18" x14ac:dyDescent="0.3">
      <c r="B54" s="20"/>
      <c r="C54" s="21"/>
      <c r="D54" s="48"/>
      <c r="E54" s="21"/>
      <c r="F54" s="21"/>
      <c r="G54" s="21"/>
      <c r="H54" s="49"/>
      <c r="I54" s="21"/>
      <c r="J54" s="48"/>
      <c r="K54" s="21"/>
      <c r="L54" s="21"/>
      <c r="M54" s="21"/>
      <c r="N54" s="21"/>
      <c r="O54" s="21"/>
      <c r="P54" s="49"/>
      <c r="Q54" s="21"/>
      <c r="R54" s="22"/>
    </row>
    <row r="55" spans="2:18" x14ac:dyDescent="0.3">
      <c r="B55" s="20"/>
      <c r="C55" s="21"/>
      <c r="D55" s="48"/>
      <c r="E55" s="21"/>
      <c r="F55" s="21"/>
      <c r="G55" s="21"/>
      <c r="H55" s="49"/>
      <c r="I55" s="21"/>
      <c r="J55" s="48"/>
      <c r="K55" s="21"/>
      <c r="L55" s="21"/>
      <c r="M55" s="21"/>
      <c r="N55" s="21"/>
      <c r="O55" s="21"/>
      <c r="P55" s="49"/>
      <c r="Q55" s="21"/>
      <c r="R55" s="22"/>
    </row>
    <row r="56" spans="2:18" x14ac:dyDescent="0.3">
      <c r="B56" s="20"/>
      <c r="C56" s="21"/>
      <c r="D56" s="48"/>
      <c r="E56" s="21"/>
      <c r="F56" s="21"/>
      <c r="G56" s="21"/>
      <c r="H56" s="49"/>
      <c r="I56" s="21"/>
      <c r="J56" s="48"/>
      <c r="K56" s="21"/>
      <c r="L56" s="21"/>
      <c r="M56" s="21"/>
      <c r="N56" s="21"/>
      <c r="O56" s="21"/>
      <c r="P56" s="49"/>
      <c r="Q56" s="21"/>
      <c r="R56" s="22"/>
    </row>
    <row r="57" spans="2:18" x14ac:dyDescent="0.3">
      <c r="B57" s="20"/>
      <c r="C57" s="21"/>
      <c r="D57" s="48"/>
      <c r="E57" s="21"/>
      <c r="F57" s="21"/>
      <c r="G57" s="21"/>
      <c r="H57" s="49"/>
      <c r="I57" s="21"/>
      <c r="J57" s="48"/>
      <c r="K57" s="21"/>
      <c r="L57" s="21"/>
      <c r="M57" s="21"/>
      <c r="N57" s="21"/>
      <c r="O57" s="21"/>
      <c r="P57" s="49"/>
      <c r="Q57" s="21"/>
      <c r="R57" s="22"/>
    </row>
    <row r="58" spans="2:18" x14ac:dyDescent="0.3">
      <c r="B58" s="20"/>
      <c r="C58" s="21"/>
      <c r="D58" s="48"/>
      <c r="E58" s="21"/>
      <c r="F58" s="21"/>
      <c r="G58" s="21"/>
      <c r="H58" s="49"/>
      <c r="I58" s="21"/>
      <c r="J58" s="48"/>
      <c r="K58" s="21"/>
      <c r="L58" s="21"/>
      <c r="M58" s="21"/>
      <c r="N58" s="21"/>
      <c r="O58" s="21"/>
      <c r="P58" s="49"/>
      <c r="Q58" s="21"/>
      <c r="R58" s="22"/>
    </row>
    <row r="59" spans="2:18" s="1" customFormat="1" ht="15" x14ac:dyDescent="0.3">
      <c r="B59" s="30"/>
      <c r="C59" s="31"/>
      <c r="D59" s="50" t="s">
        <v>48</v>
      </c>
      <c r="E59" s="51"/>
      <c r="F59" s="51"/>
      <c r="G59" s="52" t="s">
        <v>49</v>
      </c>
      <c r="H59" s="53"/>
      <c r="I59" s="31"/>
      <c r="J59" s="50" t="s">
        <v>48</v>
      </c>
      <c r="K59" s="51"/>
      <c r="L59" s="51"/>
      <c r="M59" s="51"/>
      <c r="N59" s="52" t="s">
        <v>49</v>
      </c>
      <c r="O59" s="51"/>
      <c r="P59" s="53"/>
      <c r="Q59" s="31"/>
      <c r="R59" s="32"/>
    </row>
    <row r="60" spans="2:18" x14ac:dyDescent="0.3">
      <c r="B60" s="20"/>
      <c r="C60" s="21"/>
      <c r="D60" s="21"/>
      <c r="E60" s="21"/>
      <c r="F60" s="21"/>
      <c r="G60" s="21"/>
      <c r="H60" s="21"/>
      <c r="I60" s="21"/>
      <c r="J60" s="21"/>
      <c r="K60" s="21"/>
      <c r="L60" s="21"/>
      <c r="M60" s="21"/>
      <c r="N60" s="21"/>
      <c r="O60" s="21"/>
      <c r="P60" s="21"/>
      <c r="Q60" s="21"/>
      <c r="R60" s="22"/>
    </row>
    <row r="61" spans="2:18" s="1" customFormat="1" ht="15" x14ac:dyDescent="0.3">
      <c r="B61" s="30"/>
      <c r="C61" s="31"/>
      <c r="D61" s="45" t="s">
        <v>50</v>
      </c>
      <c r="E61" s="46"/>
      <c r="F61" s="46"/>
      <c r="G61" s="46"/>
      <c r="H61" s="47"/>
      <c r="I61" s="31"/>
      <c r="J61" s="45" t="s">
        <v>51</v>
      </c>
      <c r="K61" s="46"/>
      <c r="L61" s="46"/>
      <c r="M61" s="46"/>
      <c r="N61" s="46"/>
      <c r="O61" s="46"/>
      <c r="P61" s="47"/>
      <c r="Q61" s="31"/>
      <c r="R61" s="32"/>
    </row>
    <row r="62" spans="2:18" x14ac:dyDescent="0.3">
      <c r="B62" s="20"/>
      <c r="C62" s="21"/>
      <c r="D62" s="48"/>
      <c r="E62" s="21"/>
      <c r="F62" s="21"/>
      <c r="G62" s="21"/>
      <c r="H62" s="49"/>
      <c r="I62" s="21"/>
      <c r="J62" s="48"/>
      <c r="K62" s="21"/>
      <c r="L62" s="21"/>
      <c r="M62" s="21"/>
      <c r="N62" s="21"/>
      <c r="O62" s="21"/>
      <c r="P62" s="49"/>
      <c r="Q62" s="21"/>
      <c r="R62" s="22"/>
    </row>
    <row r="63" spans="2:18" x14ac:dyDescent="0.3">
      <c r="B63" s="20"/>
      <c r="C63" s="21"/>
      <c r="D63" s="48"/>
      <c r="E63" s="21"/>
      <c r="F63" s="21"/>
      <c r="G63" s="21"/>
      <c r="H63" s="49"/>
      <c r="I63" s="21"/>
      <c r="J63" s="48"/>
      <c r="K63" s="21"/>
      <c r="L63" s="21"/>
      <c r="M63" s="21"/>
      <c r="N63" s="21"/>
      <c r="O63" s="21"/>
      <c r="P63" s="49"/>
      <c r="Q63" s="21"/>
      <c r="R63" s="22"/>
    </row>
    <row r="64" spans="2:18" x14ac:dyDescent="0.3">
      <c r="B64" s="20"/>
      <c r="C64" s="21"/>
      <c r="D64" s="48"/>
      <c r="E64" s="21"/>
      <c r="F64" s="21"/>
      <c r="G64" s="21"/>
      <c r="H64" s="49"/>
      <c r="I64" s="21"/>
      <c r="J64" s="48"/>
      <c r="K64" s="21"/>
      <c r="L64" s="21"/>
      <c r="M64" s="21"/>
      <c r="N64" s="21"/>
      <c r="O64" s="21"/>
      <c r="P64" s="49"/>
      <c r="Q64" s="21"/>
      <c r="R64" s="22"/>
    </row>
    <row r="65" spans="2:18" x14ac:dyDescent="0.3">
      <c r="B65" s="20"/>
      <c r="C65" s="21"/>
      <c r="D65" s="48"/>
      <c r="E65" s="21"/>
      <c r="F65" s="21"/>
      <c r="G65" s="21"/>
      <c r="H65" s="49"/>
      <c r="I65" s="21"/>
      <c r="J65" s="48"/>
      <c r="K65" s="21"/>
      <c r="L65" s="21"/>
      <c r="M65" s="21"/>
      <c r="N65" s="21"/>
      <c r="O65" s="21"/>
      <c r="P65" s="49"/>
      <c r="Q65" s="21"/>
      <c r="R65" s="22"/>
    </row>
    <row r="66" spans="2:18" x14ac:dyDescent="0.3">
      <c r="B66" s="20"/>
      <c r="C66" s="21"/>
      <c r="D66" s="48"/>
      <c r="E66" s="21"/>
      <c r="F66" s="21"/>
      <c r="G66" s="21"/>
      <c r="H66" s="49"/>
      <c r="I66" s="21"/>
      <c r="J66" s="48"/>
      <c r="K66" s="21"/>
      <c r="L66" s="21"/>
      <c r="M66" s="21"/>
      <c r="N66" s="21"/>
      <c r="O66" s="21"/>
      <c r="P66" s="49"/>
      <c r="Q66" s="21"/>
      <c r="R66" s="22"/>
    </row>
    <row r="67" spans="2:18" x14ac:dyDescent="0.3">
      <c r="B67" s="20"/>
      <c r="C67" s="21"/>
      <c r="D67" s="48"/>
      <c r="E67" s="21"/>
      <c r="F67" s="21"/>
      <c r="G67" s="21"/>
      <c r="H67" s="49"/>
      <c r="I67" s="21"/>
      <c r="J67" s="48"/>
      <c r="K67" s="21"/>
      <c r="L67" s="21"/>
      <c r="M67" s="21"/>
      <c r="N67" s="21"/>
      <c r="O67" s="21"/>
      <c r="P67" s="49"/>
      <c r="Q67" s="21"/>
      <c r="R67" s="22"/>
    </row>
    <row r="68" spans="2:18" x14ac:dyDescent="0.3">
      <c r="B68" s="20"/>
      <c r="C68" s="21"/>
      <c r="D68" s="48"/>
      <c r="E68" s="21"/>
      <c r="F68" s="21"/>
      <c r="G68" s="21"/>
      <c r="H68" s="49"/>
      <c r="I68" s="21"/>
      <c r="J68" s="48"/>
      <c r="K68" s="21"/>
      <c r="L68" s="21"/>
      <c r="M68" s="21"/>
      <c r="N68" s="21"/>
      <c r="O68" s="21"/>
      <c r="P68" s="49"/>
      <c r="Q68" s="21"/>
      <c r="R68" s="22"/>
    </row>
    <row r="69" spans="2:18" x14ac:dyDescent="0.3">
      <c r="B69" s="20"/>
      <c r="C69" s="21"/>
      <c r="D69" s="48"/>
      <c r="E69" s="21"/>
      <c r="F69" s="21"/>
      <c r="G69" s="21"/>
      <c r="H69" s="49"/>
      <c r="I69" s="21"/>
      <c r="J69" s="48"/>
      <c r="K69" s="21"/>
      <c r="L69" s="21"/>
      <c r="M69" s="21"/>
      <c r="N69" s="21"/>
      <c r="O69" s="21"/>
      <c r="P69" s="49"/>
      <c r="Q69" s="21"/>
      <c r="R69" s="22"/>
    </row>
    <row r="70" spans="2:18" s="1" customFormat="1" ht="15" x14ac:dyDescent="0.3">
      <c r="B70" s="30"/>
      <c r="C70" s="31"/>
      <c r="D70" s="50" t="s">
        <v>48</v>
      </c>
      <c r="E70" s="51"/>
      <c r="F70" s="51"/>
      <c r="G70" s="52" t="s">
        <v>49</v>
      </c>
      <c r="H70" s="53"/>
      <c r="I70" s="31"/>
      <c r="J70" s="50" t="s">
        <v>48</v>
      </c>
      <c r="K70" s="51"/>
      <c r="L70" s="51"/>
      <c r="M70" s="51"/>
      <c r="N70" s="52" t="s">
        <v>49</v>
      </c>
      <c r="O70" s="51"/>
      <c r="P70" s="53"/>
      <c r="Q70" s="31"/>
      <c r="R70" s="32"/>
    </row>
    <row r="71" spans="2:18" s="1" customFormat="1" ht="14.45" customHeight="1" x14ac:dyDescent="0.3">
      <c r="B71" s="54"/>
      <c r="C71" s="55"/>
      <c r="D71" s="55"/>
      <c r="E71" s="55"/>
      <c r="F71" s="55"/>
      <c r="G71" s="55"/>
      <c r="H71" s="55"/>
      <c r="I71" s="55"/>
      <c r="J71" s="55"/>
      <c r="K71" s="55"/>
      <c r="L71" s="55"/>
      <c r="M71" s="55"/>
      <c r="N71" s="55"/>
      <c r="O71" s="55"/>
      <c r="P71" s="55"/>
      <c r="Q71" s="55"/>
      <c r="R71" s="56"/>
    </row>
    <row r="75" spans="2:18" s="1" customFormat="1" ht="6.95" customHeight="1" x14ac:dyDescent="0.3">
      <c r="B75" s="57"/>
      <c r="C75" s="58"/>
      <c r="D75" s="58"/>
      <c r="E75" s="58"/>
      <c r="F75" s="58"/>
      <c r="G75" s="58"/>
      <c r="H75" s="58"/>
      <c r="I75" s="58"/>
      <c r="J75" s="58"/>
      <c r="K75" s="58"/>
      <c r="L75" s="58"/>
      <c r="M75" s="58"/>
      <c r="N75" s="58"/>
      <c r="O75" s="58"/>
      <c r="P75" s="58"/>
      <c r="Q75" s="58"/>
      <c r="R75" s="59"/>
    </row>
    <row r="76" spans="2:18" s="1" customFormat="1" ht="36.950000000000003" customHeight="1" x14ac:dyDescent="0.3">
      <c r="B76" s="30"/>
      <c r="C76" s="182" t="s">
        <v>84</v>
      </c>
      <c r="D76" s="189"/>
      <c r="E76" s="189"/>
      <c r="F76" s="189"/>
      <c r="G76" s="189"/>
      <c r="H76" s="189"/>
      <c r="I76" s="189"/>
      <c r="J76" s="189"/>
      <c r="K76" s="189"/>
      <c r="L76" s="189"/>
      <c r="M76" s="189"/>
      <c r="N76" s="189"/>
      <c r="O76" s="189"/>
      <c r="P76" s="189"/>
      <c r="Q76" s="189"/>
      <c r="R76" s="32"/>
    </row>
    <row r="77" spans="2:18" s="1" customFormat="1" ht="6.95" customHeight="1" x14ac:dyDescent="0.3">
      <c r="B77" s="30"/>
      <c r="C77" s="31"/>
      <c r="D77" s="31"/>
      <c r="E77" s="31"/>
      <c r="F77" s="31"/>
      <c r="G77" s="31"/>
      <c r="H77" s="31"/>
      <c r="I77" s="31"/>
      <c r="J77" s="31"/>
      <c r="K77" s="31"/>
      <c r="L77" s="31"/>
      <c r="M77" s="31"/>
      <c r="N77" s="31"/>
      <c r="O77" s="31"/>
      <c r="P77" s="31"/>
      <c r="Q77" s="31"/>
      <c r="R77" s="32"/>
    </row>
    <row r="78" spans="2:18" s="1" customFormat="1" ht="30" customHeight="1" x14ac:dyDescent="0.3">
      <c r="B78" s="30"/>
      <c r="C78" s="27" t="s">
        <v>13</v>
      </c>
      <c r="D78" s="31"/>
      <c r="E78" s="31"/>
      <c r="F78" s="216" t="str">
        <f>F6</f>
        <v>Obchodná akadémia - oprava strechy, odstránenie havarijného stavu</v>
      </c>
      <c r="G78" s="189"/>
      <c r="H78" s="189"/>
      <c r="I78" s="189"/>
      <c r="J78" s="189"/>
      <c r="K78" s="189"/>
      <c r="L78" s="189"/>
      <c r="M78" s="189"/>
      <c r="N78" s="189"/>
      <c r="O78" s="189"/>
      <c r="P78" s="189"/>
      <c r="Q78" s="31"/>
      <c r="R78" s="32"/>
    </row>
    <row r="79" spans="2:18" ht="30" customHeight="1" x14ac:dyDescent="0.3">
      <c r="B79" s="20"/>
      <c r="C79" s="27" t="s">
        <v>79</v>
      </c>
      <c r="D79" s="21"/>
      <c r="E79" s="21"/>
      <c r="F79" s="216" t="s">
        <v>359</v>
      </c>
      <c r="G79" s="183"/>
      <c r="H79" s="183"/>
      <c r="I79" s="183"/>
      <c r="J79" s="183"/>
      <c r="K79" s="183"/>
      <c r="L79" s="183"/>
      <c r="M79" s="183"/>
      <c r="N79" s="183"/>
      <c r="O79" s="183"/>
      <c r="P79" s="183"/>
      <c r="Q79" s="21"/>
      <c r="R79" s="22"/>
    </row>
    <row r="80" spans="2:18" s="1" customFormat="1" ht="36.950000000000003" customHeight="1" x14ac:dyDescent="0.3">
      <c r="B80" s="30"/>
      <c r="C80" s="64" t="s">
        <v>80</v>
      </c>
      <c r="D80" s="31"/>
      <c r="E80" s="31"/>
      <c r="F80" s="214" t="str">
        <f>F8</f>
        <v>01-B - 01 Architektúra - stavebná časť- sekcia B</v>
      </c>
      <c r="G80" s="189"/>
      <c r="H80" s="189"/>
      <c r="I80" s="189"/>
      <c r="J80" s="189"/>
      <c r="K80" s="189"/>
      <c r="L80" s="189"/>
      <c r="M80" s="189"/>
      <c r="N80" s="189"/>
      <c r="O80" s="189"/>
      <c r="P80" s="189"/>
      <c r="Q80" s="31"/>
      <c r="R80" s="32"/>
    </row>
    <row r="81" spans="2:47" s="1" customFormat="1" ht="6.95" customHeight="1" x14ac:dyDescent="0.3">
      <c r="B81" s="30"/>
      <c r="C81" s="31"/>
      <c r="D81" s="31"/>
      <c r="E81" s="31"/>
      <c r="F81" s="31"/>
      <c r="G81" s="31"/>
      <c r="H81" s="31"/>
      <c r="I81" s="31"/>
      <c r="J81" s="31"/>
      <c r="K81" s="31"/>
      <c r="L81" s="31"/>
      <c r="M81" s="31"/>
      <c r="N81" s="31"/>
      <c r="O81" s="31"/>
      <c r="P81" s="31"/>
      <c r="Q81" s="31"/>
      <c r="R81" s="32"/>
    </row>
    <row r="82" spans="2:47" s="1" customFormat="1" ht="18" customHeight="1" x14ac:dyDescent="0.3">
      <c r="B82" s="30"/>
      <c r="C82" s="27" t="s">
        <v>17</v>
      </c>
      <c r="D82" s="31"/>
      <c r="E82" s="31"/>
      <c r="F82" s="25" t="str">
        <f>F10</f>
        <v xml:space="preserve"> </v>
      </c>
      <c r="G82" s="31"/>
      <c r="H82" s="31"/>
      <c r="I82" s="31"/>
      <c r="J82" s="31"/>
      <c r="K82" s="27" t="s">
        <v>19</v>
      </c>
      <c r="L82" s="31"/>
      <c r="M82" s="217" t="str">
        <f>IF(O10="","",O10)</f>
        <v/>
      </c>
      <c r="N82" s="189"/>
      <c r="O82" s="189"/>
      <c r="P82" s="189"/>
      <c r="Q82" s="31"/>
      <c r="R82" s="32"/>
    </row>
    <row r="83" spans="2:47" s="1" customFormat="1" ht="6.95" customHeight="1" x14ac:dyDescent="0.3">
      <c r="B83" s="30"/>
      <c r="C83" s="31"/>
      <c r="D83" s="31"/>
      <c r="E83" s="31"/>
      <c r="F83" s="31"/>
      <c r="G83" s="31"/>
      <c r="H83" s="31"/>
      <c r="I83" s="31"/>
      <c r="J83" s="31"/>
      <c r="K83" s="31"/>
      <c r="L83" s="31"/>
      <c r="M83" s="31"/>
      <c r="N83" s="31"/>
      <c r="O83" s="31"/>
      <c r="P83" s="31"/>
      <c r="Q83" s="31"/>
      <c r="R83" s="32"/>
    </row>
    <row r="84" spans="2:47" s="1" customFormat="1" ht="15" x14ac:dyDescent="0.3">
      <c r="B84" s="30"/>
      <c r="C84" s="27" t="s">
        <v>20</v>
      </c>
      <c r="D84" s="31"/>
      <c r="E84" s="31"/>
      <c r="F84" s="25" t="str">
        <f>E13</f>
        <v>Obchodná akadémia, Rimavská Sobota</v>
      </c>
      <c r="G84" s="31"/>
      <c r="H84" s="31"/>
      <c r="I84" s="31"/>
      <c r="J84" s="31"/>
      <c r="K84" s="27" t="s">
        <v>26</v>
      </c>
      <c r="L84" s="31"/>
      <c r="M84" s="184" t="str">
        <f>E19</f>
        <v>Aproving s.r.o.</v>
      </c>
      <c r="N84" s="189"/>
      <c r="O84" s="189"/>
      <c r="P84" s="189"/>
      <c r="Q84" s="189"/>
      <c r="R84" s="32"/>
    </row>
    <row r="85" spans="2:47" s="1" customFormat="1" ht="14.45" customHeight="1" x14ac:dyDescent="0.3">
      <c r="B85" s="30"/>
      <c r="C85" s="27" t="s">
        <v>24</v>
      </c>
      <c r="D85" s="31"/>
      <c r="E85" s="31"/>
      <c r="F85" s="25" t="str">
        <f>IF(E16="","",E16)</f>
        <v xml:space="preserve"> </v>
      </c>
      <c r="G85" s="31"/>
      <c r="H85" s="31"/>
      <c r="I85" s="31"/>
      <c r="J85" s="31"/>
      <c r="K85" s="27" t="s">
        <v>29</v>
      </c>
      <c r="L85" s="31"/>
      <c r="M85" s="184" t="str">
        <f>E22</f>
        <v xml:space="preserve"> </v>
      </c>
      <c r="N85" s="189"/>
      <c r="O85" s="189"/>
      <c r="P85" s="189"/>
      <c r="Q85" s="189"/>
      <c r="R85" s="32"/>
    </row>
    <row r="86" spans="2:47" s="1" customFormat="1" ht="10.35" customHeight="1" x14ac:dyDescent="0.3">
      <c r="B86" s="30"/>
      <c r="C86" s="31"/>
      <c r="D86" s="31"/>
      <c r="E86" s="31"/>
      <c r="F86" s="31"/>
      <c r="G86" s="31"/>
      <c r="H86" s="31"/>
      <c r="I86" s="31"/>
      <c r="J86" s="31"/>
      <c r="K86" s="31"/>
      <c r="L86" s="31"/>
      <c r="M86" s="31"/>
      <c r="N86" s="31"/>
      <c r="O86" s="31"/>
      <c r="P86" s="31"/>
      <c r="Q86" s="31"/>
      <c r="R86" s="32"/>
    </row>
    <row r="87" spans="2:47" s="1" customFormat="1" ht="29.25" customHeight="1" x14ac:dyDescent="0.3">
      <c r="B87" s="30"/>
      <c r="C87" s="221" t="s">
        <v>85</v>
      </c>
      <c r="D87" s="222"/>
      <c r="E87" s="222"/>
      <c r="F87" s="222"/>
      <c r="G87" s="222"/>
      <c r="H87" s="221" t="s">
        <v>86</v>
      </c>
      <c r="I87" s="223"/>
      <c r="J87" s="223"/>
      <c r="K87" s="221" t="s">
        <v>87</v>
      </c>
      <c r="L87" s="222"/>
      <c r="M87" s="221" t="s">
        <v>88</v>
      </c>
      <c r="N87" s="222"/>
      <c r="O87" s="189"/>
      <c r="P87" s="189"/>
      <c r="Q87" s="189"/>
      <c r="R87" s="32"/>
    </row>
    <row r="88" spans="2:47" s="1" customFormat="1" ht="10.35" customHeight="1" x14ac:dyDescent="0.3">
      <c r="B88" s="30"/>
      <c r="C88" s="31"/>
      <c r="D88" s="31"/>
      <c r="E88" s="31"/>
      <c r="F88" s="31"/>
      <c r="G88" s="31"/>
      <c r="H88" s="31"/>
      <c r="I88" s="31"/>
      <c r="J88" s="31"/>
      <c r="K88" s="31"/>
      <c r="L88" s="31"/>
      <c r="M88" s="31"/>
      <c r="N88" s="31"/>
      <c r="O88" s="31"/>
      <c r="P88" s="31"/>
      <c r="Q88" s="31"/>
      <c r="R88" s="32"/>
    </row>
    <row r="89" spans="2:47" s="1" customFormat="1" ht="29.25" customHeight="1" x14ac:dyDescent="0.3">
      <c r="B89" s="30"/>
      <c r="C89" s="98" t="s">
        <v>89</v>
      </c>
      <c r="D89" s="31"/>
      <c r="E89" s="31"/>
      <c r="F89" s="31"/>
      <c r="G89" s="31"/>
      <c r="H89" s="205">
        <f>W122</f>
        <v>0</v>
      </c>
      <c r="I89" s="189"/>
      <c r="J89" s="189"/>
      <c r="K89" s="205">
        <f>X122</f>
        <v>0</v>
      </c>
      <c r="L89" s="189"/>
      <c r="M89" s="205">
        <f>M122</f>
        <v>0</v>
      </c>
      <c r="N89" s="189"/>
      <c r="O89" s="189"/>
      <c r="P89" s="189"/>
      <c r="Q89" s="189"/>
      <c r="R89" s="32"/>
      <c r="AU89" s="16" t="s">
        <v>90</v>
      </c>
    </row>
    <row r="90" spans="2:47" s="7" customFormat="1" ht="24.95" customHeight="1" x14ac:dyDescent="0.3">
      <c r="B90" s="99"/>
      <c r="C90" s="100"/>
      <c r="D90" s="101" t="s">
        <v>91</v>
      </c>
      <c r="E90" s="100"/>
      <c r="F90" s="100"/>
      <c r="G90" s="100"/>
      <c r="H90" s="224">
        <f>W123</f>
        <v>0</v>
      </c>
      <c r="I90" s="225"/>
      <c r="J90" s="225"/>
      <c r="K90" s="224">
        <f>X123</f>
        <v>0</v>
      </c>
      <c r="L90" s="225"/>
      <c r="M90" s="224">
        <f>M123</f>
        <v>0</v>
      </c>
      <c r="N90" s="225"/>
      <c r="O90" s="225"/>
      <c r="P90" s="225"/>
      <c r="Q90" s="225"/>
      <c r="R90" s="102"/>
    </row>
    <row r="91" spans="2:47" s="8" customFormat="1" ht="19.899999999999999" customHeight="1" x14ac:dyDescent="0.3">
      <c r="B91" s="103"/>
      <c r="C91" s="86"/>
      <c r="D91" s="104" t="s">
        <v>92</v>
      </c>
      <c r="E91" s="86"/>
      <c r="F91" s="86"/>
      <c r="G91" s="86"/>
      <c r="H91" s="208">
        <f>W124</f>
        <v>0</v>
      </c>
      <c r="I91" s="209"/>
      <c r="J91" s="209"/>
      <c r="K91" s="208">
        <f>X124</f>
        <v>0</v>
      </c>
      <c r="L91" s="209"/>
      <c r="M91" s="208">
        <f>M124</f>
        <v>0</v>
      </c>
      <c r="N91" s="209"/>
      <c r="O91" s="209"/>
      <c r="P91" s="209"/>
      <c r="Q91" s="209"/>
      <c r="R91" s="105"/>
    </row>
    <row r="92" spans="2:47" s="8" customFormat="1" ht="19.899999999999999" customHeight="1" x14ac:dyDescent="0.3">
      <c r="B92" s="103"/>
      <c r="C92" s="86"/>
      <c r="D92" s="104" t="s">
        <v>93</v>
      </c>
      <c r="E92" s="86"/>
      <c r="F92" s="86"/>
      <c r="G92" s="86"/>
      <c r="H92" s="208">
        <f>W143</f>
        <v>0</v>
      </c>
      <c r="I92" s="209"/>
      <c r="J92" s="209"/>
      <c r="K92" s="208">
        <f>X143</f>
        <v>0</v>
      </c>
      <c r="L92" s="209"/>
      <c r="M92" s="208">
        <f>M143</f>
        <v>0</v>
      </c>
      <c r="N92" s="209"/>
      <c r="O92" s="209"/>
      <c r="P92" s="209"/>
      <c r="Q92" s="209"/>
      <c r="R92" s="105"/>
    </row>
    <row r="93" spans="2:47" s="7" customFormat="1" ht="24.95" customHeight="1" x14ac:dyDescent="0.3">
      <c r="B93" s="99"/>
      <c r="C93" s="100"/>
      <c r="D93" s="101" t="s">
        <v>94</v>
      </c>
      <c r="E93" s="100"/>
      <c r="F93" s="100"/>
      <c r="G93" s="100"/>
      <c r="H93" s="224">
        <f>W145</f>
        <v>0</v>
      </c>
      <c r="I93" s="225"/>
      <c r="J93" s="225"/>
      <c r="K93" s="224">
        <f>X145</f>
        <v>0</v>
      </c>
      <c r="L93" s="225"/>
      <c r="M93" s="224">
        <f>M145</f>
        <v>0</v>
      </c>
      <c r="N93" s="225"/>
      <c r="O93" s="225"/>
      <c r="P93" s="225"/>
      <c r="Q93" s="225"/>
      <c r="R93" s="102"/>
    </row>
    <row r="94" spans="2:47" s="8" customFormat="1" ht="19.899999999999999" customHeight="1" x14ac:dyDescent="0.3">
      <c r="B94" s="103"/>
      <c r="C94" s="86"/>
      <c r="D94" s="104" t="s">
        <v>95</v>
      </c>
      <c r="E94" s="86"/>
      <c r="F94" s="86"/>
      <c r="G94" s="86"/>
      <c r="H94" s="208">
        <f>W146</f>
        <v>0</v>
      </c>
      <c r="I94" s="209"/>
      <c r="J94" s="209"/>
      <c r="K94" s="208">
        <f>X146</f>
        <v>0</v>
      </c>
      <c r="L94" s="209"/>
      <c r="M94" s="208">
        <f>M146</f>
        <v>0</v>
      </c>
      <c r="N94" s="209"/>
      <c r="O94" s="209"/>
      <c r="P94" s="209"/>
      <c r="Q94" s="209"/>
      <c r="R94" s="105"/>
    </row>
    <row r="95" spans="2:47" s="8" customFormat="1" ht="19.899999999999999" customHeight="1" x14ac:dyDescent="0.3">
      <c r="B95" s="103"/>
      <c r="C95" s="86"/>
      <c r="D95" s="104" t="s">
        <v>96</v>
      </c>
      <c r="E95" s="86"/>
      <c r="F95" s="86"/>
      <c r="G95" s="86"/>
      <c r="H95" s="208">
        <f>W197</f>
        <v>0</v>
      </c>
      <c r="I95" s="209"/>
      <c r="J95" s="209"/>
      <c r="K95" s="208">
        <f>X197</f>
        <v>0</v>
      </c>
      <c r="L95" s="209"/>
      <c r="M95" s="208">
        <f>M197</f>
        <v>0</v>
      </c>
      <c r="N95" s="209"/>
      <c r="O95" s="209"/>
      <c r="P95" s="209"/>
      <c r="Q95" s="209"/>
      <c r="R95" s="105"/>
    </row>
    <row r="96" spans="2:47" s="8" customFormat="1" ht="19.899999999999999" customHeight="1" x14ac:dyDescent="0.3">
      <c r="B96" s="103"/>
      <c r="C96" s="86"/>
      <c r="D96" s="104" t="s">
        <v>361</v>
      </c>
      <c r="E96" s="86"/>
      <c r="F96" s="86"/>
      <c r="G96" s="86"/>
      <c r="H96" s="208">
        <f>W217</f>
        <v>0</v>
      </c>
      <c r="I96" s="209"/>
      <c r="J96" s="209"/>
      <c r="K96" s="208">
        <f>X217</f>
        <v>0</v>
      </c>
      <c r="L96" s="209"/>
      <c r="M96" s="208">
        <f>M217</f>
        <v>0</v>
      </c>
      <c r="N96" s="209"/>
      <c r="O96" s="209"/>
      <c r="P96" s="209"/>
      <c r="Q96" s="209"/>
      <c r="R96" s="105"/>
    </row>
    <row r="97" spans="2:65" s="8" customFormat="1" ht="19.899999999999999" customHeight="1" x14ac:dyDescent="0.3">
      <c r="B97" s="103"/>
      <c r="C97" s="86"/>
      <c r="D97" s="104" t="s">
        <v>97</v>
      </c>
      <c r="E97" s="86"/>
      <c r="F97" s="86"/>
      <c r="G97" s="86"/>
      <c r="H97" s="208">
        <f>W227</f>
        <v>0</v>
      </c>
      <c r="I97" s="209"/>
      <c r="J97" s="209"/>
      <c r="K97" s="208">
        <f>X227</f>
        <v>0</v>
      </c>
      <c r="L97" s="209"/>
      <c r="M97" s="208">
        <f>M227</f>
        <v>0</v>
      </c>
      <c r="N97" s="209"/>
      <c r="O97" s="209"/>
      <c r="P97" s="209"/>
      <c r="Q97" s="209"/>
      <c r="R97" s="105"/>
    </row>
    <row r="98" spans="2:65" s="8" customFormat="1" ht="19.899999999999999" customHeight="1" x14ac:dyDescent="0.3">
      <c r="B98" s="103"/>
      <c r="C98" s="86"/>
      <c r="D98" s="104" t="s">
        <v>98</v>
      </c>
      <c r="E98" s="86"/>
      <c r="F98" s="86"/>
      <c r="G98" s="86"/>
      <c r="H98" s="208">
        <f>W245</f>
        <v>0</v>
      </c>
      <c r="I98" s="209"/>
      <c r="J98" s="209"/>
      <c r="K98" s="208">
        <f>X245</f>
        <v>0</v>
      </c>
      <c r="L98" s="209"/>
      <c r="M98" s="208">
        <f>M245</f>
        <v>0</v>
      </c>
      <c r="N98" s="209"/>
      <c r="O98" s="209"/>
      <c r="P98" s="209"/>
      <c r="Q98" s="209"/>
      <c r="R98" s="105"/>
    </row>
    <row r="99" spans="2:65" s="7" customFormat="1" ht="24.95" customHeight="1" x14ac:dyDescent="0.3">
      <c r="B99" s="99"/>
      <c r="C99" s="100"/>
      <c r="D99" s="101" t="s">
        <v>99</v>
      </c>
      <c r="E99" s="100"/>
      <c r="F99" s="100"/>
      <c r="G99" s="100"/>
      <c r="H99" s="224">
        <f>W254</f>
        <v>0</v>
      </c>
      <c r="I99" s="225"/>
      <c r="J99" s="225"/>
      <c r="K99" s="224">
        <f>X254</f>
        <v>0</v>
      </c>
      <c r="L99" s="225"/>
      <c r="M99" s="224">
        <f>M254</f>
        <v>0</v>
      </c>
      <c r="N99" s="225"/>
      <c r="O99" s="225"/>
      <c r="P99" s="225"/>
      <c r="Q99" s="225"/>
      <c r="R99" s="102"/>
    </row>
    <row r="100" spans="2:65" s="1" customFormat="1" ht="21.75" customHeight="1" x14ac:dyDescent="0.3">
      <c r="B100" s="30"/>
      <c r="C100" s="31"/>
      <c r="D100" s="31"/>
      <c r="E100" s="31"/>
      <c r="F100" s="31"/>
      <c r="G100" s="31"/>
      <c r="H100" s="31"/>
      <c r="I100" s="31"/>
      <c r="J100" s="31"/>
      <c r="K100" s="31"/>
      <c r="L100" s="31"/>
      <c r="M100" s="31"/>
      <c r="N100" s="31"/>
      <c r="O100" s="31"/>
      <c r="P100" s="31"/>
      <c r="Q100" s="31"/>
      <c r="R100" s="32"/>
    </row>
    <row r="101" spans="2:65" s="1" customFormat="1" ht="29.25" customHeight="1" x14ac:dyDescent="0.3">
      <c r="B101" s="30"/>
      <c r="C101" s="98" t="s">
        <v>100</v>
      </c>
      <c r="D101" s="31"/>
      <c r="E101" s="31"/>
      <c r="F101" s="31"/>
      <c r="G101" s="31"/>
      <c r="H101" s="31"/>
      <c r="I101" s="31"/>
      <c r="J101" s="31"/>
      <c r="K101" s="31"/>
      <c r="L101" s="31"/>
      <c r="M101" s="226">
        <f>ROUND(M102,2)</f>
        <v>0</v>
      </c>
      <c r="N101" s="189"/>
      <c r="O101" s="189"/>
      <c r="P101" s="189"/>
      <c r="Q101" s="189"/>
      <c r="R101" s="32"/>
      <c r="T101" s="106"/>
      <c r="U101" s="107" t="s">
        <v>36</v>
      </c>
    </row>
    <row r="102" spans="2:65" s="1" customFormat="1" ht="18" customHeight="1" x14ac:dyDescent="0.3">
      <c r="B102" s="108"/>
      <c r="C102" s="109"/>
      <c r="D102" s="227">
        <v>0</v>
      </c>
      <c r="E102" s="228"/>
      <c r="F102" s="228"/>
      <c r="G102" s="228"/>
      <c r="H102" s="228"/>
      <c r="I102" s="109"/>
      <c r="J102" s="109"/>
      <c r="K102" s="109"/>
      <c r="L102" s="109"/>
      <c r="M102" s="229">
        <v>0</v>
      </c>
      <c r="N102" s="228"/>
      <c r="O102" s="228"/>
      <c r="P102" s="228"/>
      <c r="Q102" s="228"/>
      <c r="R102" s="110"/>
      <c r="S102" s="109"/>
      <c r="T102" s="111"/>
      <c r="U102" s="112" t="s">
        <v>39</v>
      </c>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4" t="s">
        <v>101</v>
      </c>
      <c r="AZ102" s="113"/>
      <c r="BA102" s="113"/>
      <c r="BB102" s="113"/>
      <c r="BC102" s="113"/>
      <c r="BD102" s="113"/>
      <c r="BE102" s="115">
        <f>IF(U102="základná",M102,0)</f>
        <v>0</v>
      </c>
      <c r="BF102" s="115">
        <f>IF(U102="znížená",M102,0)</f>
        <v>0</v>
      </c>
      <c r="BG102" s="115">
        <f>IF(U102="zákl. prenesená",M102,0)</f>
        <v>0</v>
      </c>
      <c r="BH102" s="115">
        <f>IF(U102="zníž. prenesená",M102,0)</f>
        <v>0</v>
      </c>
      <c r="BI102" s="115">
        <f>IF(U102="nulová",M102,0)</f>
        <v>0</v>
      </c>
      <c r="BJ102" s="114" t="s">
        <v>65</v>
      </c>
      <c r="BK102" s="113"/>
      <c r="BL102" s="113"/>
      <c r="BM102" s="113"/>
    </row>
    <row r="103" spans="2:65" s="1" customFormat="1" ht="18" customHeight="1" x14ac:dyDescent="0.3">
      <c r="B103" s="30"/>
      <c r="C103" s="31"/>
      <c r="D103" s="31"/>
      <c r="E103" s="31"/>
      <c r="F103" s="31"/>
      <c r="G103" s="31"/>
      <c r="H103" s="31"/>
      <c r="I103" s="31"/>
      <c r="J103" s="31"/>
      <c r="K103" s="31"/>
      <c r="L103" s="31"/>
      <c r="M103" s="31"/>
      <c r="N103" s="31"/>
      <c r="O103" s="31"/>
      <c r="P103" s="31"/>
      <c r="Q103" s="31"/>
      <c r="R103" s="32"/>
    </row>
    <row r="104" spans="2:65" s="1" customFormat="1" ht="29.25" customHeight="1" x14ac:dyDescent="0.3">
      <c r="B104" s="30"/>
      <c r="C104" s="90" t="s">
        <v>76</v>
      </c>
      <c r="D104" s="91"/>
      <c r="E104" s="91"/>
      <c r="F104" s="91"/>
      <c r="G104" s="91"/>
      <c r="H104" s="91"/>
      <c r="I104" s="91"/>
      <c r="J104" s="91"/>
      <c r="K104" s="91"/>
      <c r="L104" s="211">
        <f>ROUND(SUM(M89+M101),2)</f>
        <v>0</v>
      </c>
      <c r="M104" s="222"/>
      <c r="N104" s="222"/>
      <c r="O104" s="222"/>
      <c r="P104" s="222"/>
      <c r="Q104" s="222"/>
      <c r="R104" s="32"/>
    </row>
    <row r="105" spans="2:65" s="1" customFormat="1" ht="6.95" customHeight="1" x14ac:dyDescent="0.3">
      <c r="B105" s="54"/>
      <c r="C105" s="55"/>
      <c r="D105" s="55"/>
      <c r="E105" s="55"/>
      <c r="F105" s="55"/>
      <c r="G105" s="55"/>
      <c r="H105" s="55"/>
      <c r="I105" s="55"/>
      <c r="J105" s="55"/>
      <c r="K105" s="55"/>
      <c r="L105" s="55"/>
      <c r="M105" s="55"/>
      <c r="N105" s="55"/>
      <c r="O105" s="55"/>
      <c r="P105" s="55"/>
      <c r="Q105" s="55"/>
      <c r="R105" s="56"/>
    </row>
    <row r="109" spans="2:65" s="1" customFormat="1" ht="6.95" customHeight="1" x14ac:dyDescent="0.3">
      <c r="B109" s="57"/>
      <c r="C109" s="58"/>
      <c r="D109" s="58"/>
      <c r="E109" s="58"/>
      <c r="F109" s="58"/>
      <c r="G109" s="58"/>
      <c r="H109" s="58"/>
      <c r="I109" s="58"/>
      <c r="J109" s="58"/>
      <c r="K109" s="58"/>
      <c r="L109" s="58"/>
      <c r="M109" s="58"/>
      <c r="N109" s="58"/>
      <c r="O109" s="58"/>
      <c r="P109" s="58"/>
      <c r="Q109" s="58"/>
      <c r="R109" s="59"/>
    </row>
    <row r="110" spans="2:65" s="1" customFormat="1" ht="36.950000000000003" customHeight="1" x14ac:dyDescent="0.3">
      <c r="B110" s="30"/>
      <c r="C110" s="182" t="s">
        <v>102</v>
      </c>
      <c r="D110" s="189"/>
      <c r="E110" s="189"/>
      <c r="F110" s="189"/>
      <c r="G110" s="189"/>
      <c r="H110" s="189"/>
      <c r="I110" s="189"/>
      <c r="J110" s="189"/>
      <c r="K110" s="189"/>
      <c r="L110" s="189"/>
      <c r="M110" s="189"/>
      <c r="N110" s="189"/>
      <c r="O110" s="189"/>
      <c r="P110" s="189"/>
      <c r="Q110" s="189"/>
      <c r="R110" s="32"/>
    </row>
    <row r="111" spans="2:65" s="1" customFormat="1" ht="6.95" customHeight="1" x14ac:dyDescent="0.3">
      <c r="B111" s="30"/>
      <c r="C111" s="31"/>
      <c r="D111" s="31"/>
      <c r="E111" s="31"/>
      <c r="F111" s="31"/>
      <c r="G111" s="31"/>
      <c r="H111" s="31"/>
      <c r="I111" s="31"/>
      <c r="J111" s="31"/>
      <c r="K111" s="31"/>
      <c r="L111" s="31"/>
      <c r="M111" s="31"/>
      <c r="N111" s="31"/>
      <c r="O111" s="31"/>
      <c r="P111" s="31"/>
      <c r="Q111" s="31"/>
      <c r="R111" s="32"/>
    </row>
    <row r="112" spans="2:65" s="1" customFormat="1" ht="30" customHeight="1" x14ac:dyDescent="0.3">
      <c r="B112" s="30"/>
      <c r="C112" s="27" t="s">
        <v>13</v>
      </c>
      <c r="D112" s="31"/>
      <c r="E112" s="31"/>
      <c r="F112" s="216" t="str">
        <f>F6</f>
        <v>Obchodná akadémia - oprava strechy, odstránenie havarijného stavu</v>
      </c>
      <c r="G112" s="189"/>
      <c r="H112" s="189"/>
      <c r="I112" s="189"/>
      <c r="J112" s="189"/>
      <c r="K112" s="189"/>
      <c r="L112" s="189"/>
      <c r="M112" s="189"/>
      <c r="N112" s="189"/>
      <c r="O112" s="189"/>
      <c r="P112" s="189"/>
      <c r="Q112" s="31"/>
      <c r="R112" s="32"/>
    </row>
    <row r="113" spans="2:65" ht="30" customHeight="1" x14ac:dyDescent="0.3">
      <c r="B113" s="20"/>
      <c r="C113" s="27" t="s">
        <v>79</v>
      </c>
      <c r="D113" s="21"/>
      <c r="E113" s="21"/>
      <c r="F113" s="216" t="s">
        <v>359</v>
      </c>
      <c r="G113" s="183"/>
      <c r="H113" s="183"/>
      <c r="I113" s="183"/>
      <c r="J113" s="183"/>
      <c r="K113" s="183"/>
      <c r="L113" s="183"/>
      <c r="M113" s="183"/>
      <c r="N113" s="183"/>
      <c r="O113" s="183"/>
      <c r="P113" s="183"/>
      <c r="Q113" s="21"/>
      <c r="R113" s="22"/>
    </row>
    <row r="114" spans="2:65" s="1" customFormat="1" ht="36.950000000000003" customHeight="1" x14ac:dyDescent="0.3">
      <c r="B114" s="30"/>
      <c r="C114" s="64" t="s">
        <v>80</v>
      </c>
      <c r="D114" s="31"/>
      <c r="E114" s="31"/>
      <c r="F114" s="214" t="str">
        <f>F8</f>
        <v>01-B - 01 Architektúra - stavebná časť- sekcia B</v>
      </c>
      <c r="G114" s="189"/>
      <c r="H114" s="189"/>
      <c r="I114" s="189"/>
      <c r="J114" s="189"/>
      <c r="K114" s="189"/>
      <c r="L114" s="189"/>
      <c r="M114" s="189"/>
      <c r="N114" s="189"/>
      <c r="O114" s="189"/>
      <c r="P114" s="189"/>
      <c r="Q114" s="31"/>
      <c r="R114" s="32"/>
    </row>
    <row r="115" spans="2:65" s="1" customFormat="1" ht="6.95" customHeight="1" x14ac:dyDescent="0.3">
      <c r="B115" s="30"/>
      <c r="C115" s="31"/>
      <c r="D115" s="31"/>
      <c r="E115" s="31"/>
      <c r="F115" s="31"/>
      <c r="G115" s="31"/>
      <c r="H115" s="31"/>
      <c r="I115" s="31"/>
      <c r="J115" s="31"/>
      <c r="K115" s="31"/>
      <c r="L115" s="31"/>
      <c r="M115" s="31"/>
      <c r="N115" s="31"/>
      <c r="O115" s="31"/>
      <c r="P115" s="31"/>
      <c r="Q115" s="31"/>
      <c r="R115" s="32"/>
    </row>
    <row r="116" spans="2:65" s="1" customFormat="1" ht="18" customHeight="1" x14ac:dyDescent="0.3">
      <c r="B116" s="30"/>
      <c r="C116" s="27" t="s">
        <v>17</v>
      </c>
      <c r="D116" s="31"/>
      <c r="E116" s="31"/>
      <c r="F116" s="25" t="str">
        <f>F10</f>
        <v xml:space="preserve"> </v>
      </c>
      <c r="G116" s="31"/>
      <c r="H116" s="31"/>
      <c r="I116" s="31"/>
      <c r="J116" s="31"/>
      <c r="K116" s="27" t="s">
        <v>19</v>
      </c>
      <c r="L116" s="31"/>
      <c r="M116" s="217" t="str">
        <f>IF(O10="","",O10)</f>
        <v/>
      </c>
      <c r="N116" s="189"/>
      <c r="O116" s="189"/>
      <c r="P116" s="189"/>
      <c r="Q116" s="31"/>
      <c r="R116" s="32"/>
    </row>
    <row r="117" spans="2:65" s="1" customFormat="1" ht="6.95" customHeight="1" x14ac:dyDescent="0.3">
      <c r="B117" s="30"/>
      <c r="C117" s="31"/>
      <c r="D117" s="31"/>
      <c r="E117" s="31"/>
      <c r="F117" s="31"/>
      <c r="G117" s="31"/>
      <c r="H117" s="31"/>
      <c r="I117" s="31"/>
      <c r="J117" s="31"/>
      <c r="K117" s="31"/>
      <c r="L117" s="31"/>
      <c r="M117" s="31"/>
      <c r="N117" s="31"/>
      <c r="O117" s="31"/>
      <c r="P117" s="31"/>
      <c r="Q117" s="31"/>
      <c r="R117" s="32"/>
    </row>
    <row r="118" spans="2:65" s="1" customFormat="1" ht="15" x14ac:dyDescent="0.3">
      <c r="B118" s="30"/>
      <c r="C118" s="27" t="s">
        <v>20</v>
      </c>
      <c r="D118" s="31"/>
      <c r="E118" s="31"/>
      <c r="F118" s="25" t="str">
        <f>E13</f>
        <v>Obchodná akadémia, Rimavská Sobota</v>
      </c>
      <c r="G118" s="31"/>
      <c r="H118" s="31"/>
      <c r="I118" s="31"/>
      <c r="J118" s="31"/>
      <c r="K118" s="27" t="s">
        <v>26</v>
      </c>
      <c r="L118" s="31"/>
      <c r="M118" s="184" t="str">
        <f>E19</f>
        <v>Aproving s.r.o.</v>
      </c>
      <c r="N118" s="189"/>
      <c r="O118" s="189"/>
      <c r="P118" s="189"/>
      <c r="Q118" s="189"/>
      <c r="R118" s="32"/>
    </row>
    <row r="119" spans="2:65" s="1" customFormat="1" ht="14.45" customHeight="1" x14ac:dyDescent="0.3">
      <c r="B119" s="30"/>
      <c r="C119" s="27" t="s">
        <v>24</v>
      </c>
      <c r="D119" s="31"/>
      <c r="E119" s="31"/>
      <c r="F119" s="25" t="str">
        <f>IF(E16="","",E16)</f>
        <v xml:space="preserve"> </v>
      </c>
      <c r="G119" s="31"/>
      <c r="H119" s="31"/>
      <c r="I119" s="31"/>
      <c r="J119" s="31"/>
      <c r="K119" s="27" t="s">
        <v>29</v>
      </c>
      <c r="L119" s="31"/>
      <c r="M119" s="184" t="str">
        <f>E22</f>
        <v xml:space="preserve"> </v>
      </c>
      <c r="N119" s="189"/>
      <c r="O119" s="189"/>
      <c r="P119" s="189"/>
      <c r="Q119" s="189"/>
      <c r="R119" s="32"/>
    </row>
    <row r="120" spans="2:65" s="1" customFormat="1" ht="10.35" customHeight="1" x14ac:dyDescent="0.3">
      <c r="B120" s="30"/>
      <c r="C120" s="31"/>
      <c r="D120" s="31"/>
      <c r="E120" s="31"/>
      <c r="F120" s="31"/>
      <c r="G120" s="31"/>
      <c r="H120" s="31"/>
      <c r="I120" s="31"/>
      <c r="J120" s="31"/>
      <c r="K120" s="31"/>
      <c r="L120" s="31"/>
      <c r="M120" s="31"/>
      <c r="N120" s="31"/>
      <c r="O120" s="31"/>
      <c r="P120" s="31"/>
      <c r="Q120" s="31"/>
      <c r="R120" s="32"/>
    </row>
    <row r="121" spans="2:65" s="9" customFormat="1" ht="29.25" customHeight="1" x14ac:dyDescent="0.3">
      <c r="B121" s="116"/>
      <c r="C121" s="117" t="s">
        <v>103</v>
      </c>
      <c r="D121" s="118" t="s">
        <v>104</v>
      </c>
      <c r="E121" s="118" t="s">
        <v>53</v>
      </c>
      <c r="F121" s="230" t="s">
        <v>105</v>
      </c>
      <c r="G121" s="231"/>
      <c r="H121" s="231"/>
      <c r="I121" s="231"/>
      <c r="J121" s="118" t="s">
        <v>106</v>
      </c>
      <c r="K121" s="118" t="s">
        <v>107</v>
      </c>
      <c r="L121" s="118" t="s">
        <v>108</v>
      </c>
      <c r="M121" s="230" t="s">
        <v>109</v>
      </c>
      <c r="N121" s="231"/>
      <c r="O121" s="231"/>
      <c r="P121" s="230" t="s">
        <v>88</v>
      </c>
      <c r="Q121" s="232"/>
      <c r="R121" s="119"/>
      <c r="T121" s="72" t="s">
        <v>110</v>
      </c>
      <c r="U121" s="73" t="s">
        <v>36</v>
      </c>
      <c r="V121" s="73" t="s">
        <v>111</v>
      </c>
      <c r="W121" s="73" t="s">
        <v>112</v>
      </c>
      <c r="X121" s="73" t="s">
        <v>113</v>
      </c>
      <c r="Y121" s="73" t="s">
        <v>114</v>
      </c>
      <c r="Z121" s="73" t="s">
        <v>115</v>
      </c>
      <c r="AA121" s="73" t="s">
        <v>116</v>
      </c>
      <c r="AB121" s="73" t="s">
        <v>117</v>
      </c>
      <c r="AC121" s="73" t="s">
        <v>118</v>
      </c>
      <c r="AD121" s="74" t="s">
        <v>119</v>
      </c>
    </row>
    <row r="122" spans="2:65" s="1" customFormat="1" ht="29.25" customHeight="1" x14ac:dyDescent="0.35">
      <c r="B122" s="30"/>
      <c r="C122" s="76" t="s">
        <v>82</v>
      </c>
      <c r="D122" s="31"/>
      <c r="E122" s="31"/>
      <c r="F122" s="31"/>
      <c r="G122" s="31"/>
      <c r="H122" s="31"/>
      <c r="I122" s="31"/>
      <c r="J122" s="31"/>
      <c r="K122" s="31"/>
      <c r="L122" s="31"/>
      <c r="M122" s="248">
        <f>BK122</f>
        <v>0</v>
      </c>
      <c r="N122" s="249"/>
      <c r="O122" s="249"/>
      <c r="P122" s="249"/>
      <c r="Q122" s="249"/>
      <c r="R122" s="32"/>
      <c r="T122" s="75"/>
      <c r="U122" s="46"/>
      <c r="V122" s="46"/>
      <c r="W122" s="120">
        <f>W123+W145+W254</f>
        <v>0</v>
      </c>
      <c r="X122" s="120">
        <f>X123+X145+X254</f>
        <v>0</v>
      </c>
      <c r="Y122" s="46"/>
      <c r="Z122" s="121">
        <f>Z123+Z145+Z254</f>
        <v>854.26819505999993</v>
      </c>
      <c r="AA122" s="46"/>
      <c r="AB122" s="121">
        <f>AB123+AB145+AB254</f>
        <v>21.282639140000001</v>
      </c>
      <c r="AC122" s="46"/>
      <c r="AD122" s="122">
        <f>AD123+AD145+AD254</f>
        <v>4.1000000000000003E-3</v>
      </c>
      <c r="AT122" s="16" t="s">
        <v>58</v>
      </c>
      <c r="AU122" s="16" t="s">
        <v>90</v>
      </c>
      <c r="BK122" s="123">
        <f>BK123+BK145+BK254</f>
        <v>0</v>
      </c>
    </row>
    <row r="123" spans="2:65" s="10" customFormat="1" ht="37.35" customHeight="1" x14ac:dyDescent="0.35">
      <c r="B123" s="124"/>
      <c r="C123" s="125"/>
      <c r="D123" s="126" t="s">
        <v>91</v>
      </c>
      <c r="E123" s="126"/>
      <c r="F123" s="126"/>
      <c r="G123" s="126"/>
      <c r="H123" s="126"/>
      <c r="I123" s="126"/>
      <c r="J123" s="126"/>
      <c r="K123" s="126"/>
      <c r="L123" s="126"/>
      <c r="M123" s="250">
        <f>BK123</f>
        <v>0</v>
      </c>
      <c r="N123" s="251"/>
      <c r="O123" s="251"/>
      <c r="P123" s="251"/>
      <c r="Q123" s="251"/>
      <c r="R123" s="127"/>
      <c r="T123" s="128"/>
      <c r="U123" s="125"/>
      <c r="V123" s="125"/>
      <c r="W123" s="129">
        <f>W124+W143</f>
        <v>0</v>
      </c>
      <c r="X123" s="129">
        <f>X124+X143</f>
        <v>0</v>
      </c>
      <c r="Y123" s="125"/>
      <c r="Z123" s="130">
        <f>Z124+Z143</f>
        <v>153.61000999999996</v>
      </c>
      <c r="AA123" s="125"/>
      <c r="AB123" s="130">
        <f>AB124+AB143</f>
        <v>3.1600000000000003E-2</v>
      </c>
      <c r="AC123" s="125"/>
      <c r="AD123" s="131">
        <f>AD124+AD143</f>
        <v>0</v>
      </c>
      <c r="AR123" s="132" t="s">
        <v>64</v>
      </c>
      <c r="AT123" s="133" t="s">
        <v>58</v>
      </c>
      <c r="AU123" s="133" t="s">
        <v>59</v>
      </c>
      <c r="AY123" s="132" t="s">
        <v>120</v>
      </c>
      <c r="BK123" s="134">
        <f>BK124+BK143</f>
        <v>0</v>
      </c>
    </row>
    <row r="124" spans="2:65" s="10" customFormat="1" ht="19.899999999999999" customHeight="1" x14ac:dyDescent="0.3">
      <c r="B124" s="124"/>
      <c r="C124" s="125"/>
      <c r="D124" s="135" t="s">
        <v>92</v>
      </c>
      <c r="E124" s="135"/>
      <c r="F124" s="135"/>
      <c r="G124" s="135"/>
      <c r="H124" s="135"/>
      <c r="I124" s="135"/>
      <c r="J124" s="135"/>
      <c r="K124" s="135"/>
      <c r="L124" s="135"/>
      <c r="M124" s="252">
        <f>BK124</f>
        <v>0</v>
      </c>
      <c r="N124" s="253"/>
      <c r="O124" s="253"/>
      <c r="P124" s="253"/>
      <c r="Q124" s="253"/>
      <c r="R124" s="127"/>
      <c r="T124" s="128"/>
      <c r="U124" s="125"/>
      <c r="V124" s="125"/>
      <c r="W124" s="129">
        <f>SUM(W125:W142)</f>
        <v>0</v>
      </c>
      <c r="X124" s="129">
        <f>SUM(X125:X142)</f>
        <v>0</v>
      </c>
      <c r="Y124" s="125"/>
      <c r="Z124" s="130">
        <f>SUM(Z125:Z142)</f>
        <v>153.53119399999997</v>
      </c>
      <c r="AA124" s="125"/>
      <c r="AB124" s="130">
        <f>SUM(AB125:AB142)</f>
        <v>3.1600000000000003E-2</v>
      </c>
      <c r="AC124" s="125"/>
      <c r="AD124" s="131">
        <f>SUM(AD125:AD142)</f>
        <v>0</v>
      </c>
      <c r="AR124" s="132" t="s">
        <v>64</v>
      </c>
      <c r="AT124" s="133" t="s">
        <v>58</v>
      </c>
      <c r="AU124" s="133" t="s">
        <v>64</v>
      </c>
      <c r="AY124" s="132" t="s">
        <v>120</v>
      </c>
      <c r="BK124" s="134">
        <f>SUM(BK125:BK142)</f>
        <v>0</v>
      </c>
    </row>
    <row r="125" spans="2:65" s="1" customFormat="1" ht="31.5" customHeight="1" x14ac:dyDescent="0.3">
      <c r="B125" s="108"/>
      <c r="C125" s="136" t="s">
        <v>64</v>
      </c>
      <c r="D125" s="136" t="s">
        <v>121</v>
      </c>
      <c r="E125" s="137" t="s">
        <v>130</v>
      </c>
      <c r="F125" s="233" t="s">
        <v>131</v>
      </c>
      <c r="G125" s="234"/>
      <c r="H125" s="234"/>
      <c r="I125" s="234"/>
      <c r="J125" s="138" t="s">
        <v>122</v>
      </c>
      <c r="K125" s="139">
        <v>860</v>
      </c>
      <c r="L125" s="139">
        <v>0</v>
      </c>
      <c r="M125" s="235">
        <v>0</v>
      </c>
      <c r="N125" s="234"/>
      <c r="O125" s="234"/>
      <c r="P125" s="235">
        <f>ROUND(V125*K125,3)</f>
        <v>0</v>
      </c>
      <c r="Q125" s="234"/>
      <c r="R125" s="110"/>
      <c r="T125" s="140" t="s">
        <v>2</v>
      </c>
      <c r="U125" s="39" t="s">
        <v>39</v>
      </c>
      <c r="V125" s="141">
        <f>L125+M125</f>
        <v>0</v>
      </c>
      <c r="W125" s="141">
        <f>ROUND(L125*K125,3)</f>
        <v>0</v>
      </c>
      <c r="X125" s="141">
        <f>ROUND(M125*K125,3)</f>
        <v>0</v>
      </c>
      <c r="Y125" s="142">
        <v>0.14599999999999999</v>
      </c>
      <c r="Z125" s="142">
        <f>Y125*K125</f>
        <v>125.55999999999999</v>
      </c>
      <c r="AA125" s="142">
        <v>0</v>
      </c>
      <c r="AB125" s="142">
        <f>AA125*K125</f>
        <v>0</v>
      </c>
      <c r="AC125" s="142">
        <v>0</v>
      </c>
      <c r="AD125" s="143">
        <f>AC125*K125</f>
        <v>0</v>
      </c>
      <c r="AR125" s="16" t="s">
        <v>123</v>
      </c>
      <c r="AT125" s="16" t="s">
        <v>121</v>
      </c>
      <c r="AU125" s="16" t="s">
        <v>65</v>
      </c>
      <c r="AY125" s="16" t="s">
        <v>120</v>
      </c>
      <c r="BE125" s="144">
        <f>IF(U125="základná",P125,0)</f>
        <v>0</v>
      </c>
      <c r="BF125" s="144">
        <f>IF(U125="znížená",P125,0)</f>
        <v>0</v>
      </c>
      <c r="BG125" s="144">
        <f>IF(U125="zákl. prenesená",P125,0)</f>
        <v>0</v>
      </c>
      <c r="BH125" s="144">
        <f>IF(U125="zníž. prenesená",P125,0)</f>
        <v>0</v>
      </c>
      <c r="BI125" s="144">
        <f>IF(U125="nulová",P125,0)</f>
        <v>0</v>
      </c>
      <c r="BJ125" s="16" t="s">
        <v>65</v>
      </c>
      <c r="BK125" s="145">
        <f>ROUND(V125*K125,3)</f>
        <v>0</v>
      </c>
      <c r="BL125" s="16" t="s">
        <v>123</v>
      </c>
      <c r="BM125" s="16" t="s">
        <v>132</v>
      </c>
    </row>
    <row r="126" spans="2:65" s="11" customFormat="1" ht="22.5" customHeight="1" x14ac:dyDescent="0.3">
      <c r="B126" s="146"/>
      <c r="C126" s="147"/>
      <c r="D126" s="147"/>
      <c r="E126" s="148" t="s">
        <v>2</v>
      </c>
      <c r="F126" s="236" t="s">
        <v>133</v>
      </c>
      <c r="G126" s="237"/>
      <c r="H126" s="237"/>
      <c r="I126" s="237"/>
      <c r="J126" s="147"/>
      <c r="K126" s="149" t="s">
        <v>2</v>
      </c>
      <c r="L126" s="147"/>
      <c r="M126" s="147"/>
      <c r="N126" s="147"/>
      <c r="O126" s="147"/>
      <c r="P126" s="147"/>
      <c r="Q126" s="147"/>
      <c r="R126" s="150"/>
      <c r="T126" s="151"/>
      <c r="U126" s="147"/>
      <c r="V126" s="147"/>
      <c r="W126" s="147"/>
      <c r="X126" s="147"/>
      <c r="Y126" s="147"/>
      <c r="Z126" s="147"/>
      <c r="AA126" s="147"/>
      <c r="AB126" s="147"/>
      <c r="AC126" s="147"/>
      <c r="AD126" s="152"/>
      <c r="AT126" s="153" t="s">
        <v>124</v>
      </c>
      <c r="AU126" s="153" t="s">
        <v>65</v>
      </c>
      <c r="AV126" s="11" t="s">
        <v>64</v>
      </c>
      <c r="AW126" s="11" t="s">
        <v>4</v>
      </c>
      <c r="AX126" s="11" t="s">
        <v>59</v>
      </c>
      <c r="AY126" s="153" t="s">
        <v>120</v>
      </c>
    </row>
    <row r="127" spans="2:65" s="11" customFormat="1" ht="22.5" customHeight="1" x14ac:dyDescent="0.3">
      <c r="B127" s="146"/>
      <c r="C127" s="147"/>
      <c r="D127" s="147"/>
      <c r="E127" s="148" t="s">
        <v>2</v>
      </c>
      <c r="F127" s="238" t="s">
        <v>362</v>
      </c>
      <c r="G127" s="237"/>
      <c r="H127" s="237"/>
      <c r="I127" s="237"/>
      <c r="J127" s="147"/>
      <c r="K127" s="149" t="s">
        <v>2</v>
      </c>
      <c r="L127" s="147"/>
      <c r="M127" s="147"/>
      <c r="N127" s="147"/>
      <c r="O127" s="147"/>
      <c r="P127" s="147"/>
      <c r="Q127" s="147"/>
      <c r="R127" s="150"/>
      <c r="T127" s="151"/>
      <c r="U127" s="147"/>
      <c r="V127" s="147"/>
      <c r="W127" s="147"/>
      <c r="X127" s="147"/>
      <c r="Y127" s="147"/>
      <c r="Z127" s="147"/>
      <c r="AA127" s="147"/>
      <c r="AB127" s="147"/>
      <c r="AC127" s="147"/>
      <c r="AD127" s="152"/>
      <c r="AT127" s="153" t="s">
        <v>124</v>
      </c>
      <c r="AU127" s="153" t="s">
        <v>65</v>
      </c>
      <c r="AV127" s="11" t="s">
        <v>64</v>
      </c>
      <c r="AW127" s="11" t="s">
        <v>4</v>
      </c>
      <c r="AX127" s="11" t="s">
        <v>59</v>
      </c>
      <c r="AY127" s="153" t="s">
        <v>120</v>
      </c>
    </row>
    <row r="128" spans="2:65" s="12" customFormat="1" ht="22.5" customHeight="1" x14ac:dyDescent="0.3">
      <c r="B128" s="154"/>
      <c r="C128" s="155"/>
      <c r="D128" s="155"/>
      <c r="E128" s="156" t="s">
        <v>2</v>
      </c>
      <c r="F128" s="239" t="s">
        <v>363</v>
      </c>
      <c r="G128" s="240"/>
      <c r="H128" s="240"/>
      <c r="I128" s="240"/>
      <c r="J128" s="155"/>
      <c r="K128" s="157">
        <v>860</v>
      </c>
      <c r="L128" s="155"/>
      <c r="M128" s="155"/>
      <c r="N128" s="155"/>
      <c r="O128" s="155"/>
      <c r="P128" s="155"/>
      <c r="Q128" s="155"/>
      <c r="R128" s="158"/>
      <c r="T128" s="159"/>
      <c r="U128" s="155"/>
      <c r="V128" s="155"/>
      <c r="W128" s="155"/>
      <c r="X128" s="155"/>
      <c r="Y128" s="155"/>
      <c r="Z128" s="155"/>
      <c r="AA128" s="155"/>
      <c r="AB128" s="155"/>
      <c r="AC128" s="155"/>
      <c r="AD128" s="160"/>
      <c r="AT128" s="161" t="s">
        <v>124</v>
      </c>
      <c r="AU128" s="161" t="s">
        <v>65</v>
      </c>
      <c r="AV128" s="12" t="s">
        <v>65</v>
      </c>
      <c r="AW128" s="12" t="s">
        <v>4</v>
      </c>
      <c r="AX128" s="12" t="s">
        <v>59</v>
      </c>
      <c r="AY128" s="161" t="s">
        <v>120</v>
      </c>
    </row>
    <row r="129" spans="2:65" s="13" customFormat="1" ht="22.5" customHeight="1" x14ac:dyDescent="0.3">
      <c r="B129" s="162"/>
      <c r="C129" s="163"/>
      <c r="D129" s="163"/>
      <c r="E129" s="164" t="s">
        <v>2</v>
      </c>
      <c r="F129" s="241" t="s">
        <v>125</v>
      </c>
      <c r="G129" s="242"/>
      <c r="H129" s="242"/>
      <c r="I129" s="242"/>
      <c r="J129" s="163"/>
      <c r="K129" s="165">
        <v>860</v>
      </c>
      <c r="L129" s="163"/>
      <c r="M129" s="163"/>
      <c r="N129" s="163"/>
      <c r="O129" s="163"/>
      <c r="P129" s="163"/>
      <c r="Q129" s="163"/>
      <c r="R129" s="166"/>
      <c r="T129" s="167"/>
      <c r="U129" s="163"/>
      <c r="V129" s="163"/>
      <c r="W129" s="163"/>
      <c r="X129" s="163"/>
      <c r="Y129" s="163"/>
      <c r="Z129" s="163"/>
      <c r="AA129" s="163"/>
      <c r="AB129" s="163"/>
      <c r="AC129" s="163"/>
      <c r="AD129" s="168"/>
      <c r="AT129" s="169" t="s">
        <v>124</v>
      </c>
      <c r="AU129" s="169" t="s">
        <v>65</v>
      </c>
      <c r="AV129" s="13" t="s">
        <v>123</v>
      </c>
      <c r="AW129" s="13" t="s">
        <v>4</v>
      </c>
      <c r="AX129" s="13" t="s">
        <v>64</v>
      </c>
      <c r="AY129" s="169" t="s">
        <v>120</v>
      </c>
    </row>
    <row r="130" spans="2:65" s="1" customFormat="1" ht="22.5" customHeight="1" x14ac:dyDescent="0.3">
      <c r="B130" s="108"/>
      <c r="C130" s="136" t="s">
        <v>65</v>
      </c>
      <c r="D130" s="136" t="s">
        <v>121</v>
      </c>
      <c r="E130" s="137" t="s">
        <v>139</v>
      </c>
      <c r="F130" s="233" t="s">
        <v>140</v>
      </c>
      <c r="G130" s="234"/>
      <c r="H130" s="234"/>
      <c r="I130" s="234"/>
      <c r="J130" s="138" t="s">
        <v>135</v>
      </c>
      <c r="K130" s="139">
        <v>20</v>
      </c>
      <c r="L130" s="139">
        <v>0</v>
      </c>
      <c r="M130" s="235">
        <v>0</v>
      </c>
      <c r="N130" s="234"/>
      <c r="O130" s="234"/>
      <c r="P130" s="235">
        <f>ROUND(V130*K130,3)</f>
        <v>0</v>
      </c>
      <c r="Q130" s="234"/>
      <c r="R130" s="110"/>
      <c r="T130" s="140" t="s">
        <v>2</v>
      </c>
      <c r="U130" s="39" t="s">
        <v>39</v>
      </c>
      <c r="V130" s="141">
        <f>L130+M130</f>
        <v>0</v>
      </c>
      <c r="W130" s="141">
        <f>ROUND(L130*K130,3)</f>
        <v>0</v>
      </c>
      <c r="X130" s="141">
        <f>ROUND(M130*K130,3)</f>
        <v>0</v>
      </c>
      <c r="Y130" s="142">
        <v>0.80500000000000005</v>
      </c>
      <c r="Z130" s="142">
        <f>Y130*K130</f>
        <v>16.100000000000001</v>
      </c>
      <c r="AA130" s="142">
        <v>1.58E-3</v>
      </c>
      <c r="AB130" s="142">
        <f>AA130*K130</f>
        <v>3.1600000000000003E-2</v>
      </c>
      <c r="AC130" s="142">
        <v>0</v>
      </c>
      <c r="AD130" s="143">
        <f>AC130*K130</f>
        <v>0</v>
      </c>
      <c r="AR130" s="16" t="s">
        <v>123</v>
      </c>
      <c r="AT130" s="16" t="s">
        <v>121</v>
      </c>
      <c r="AU130" s="16" t="s">
        <v>65</v>
      </c>
      <c r="AY130" s="16" t="s">
        <v>120</v>
      </c>
      <c r="BE130" s="144">
        <f>IF(U130="základná",P130,0)</f>
        <v>0</v>
      </c>
      <c r="BF130" s="144">
        <f>IF(U130="znížená",P130,0)</f>
        <v>0</v>
      </c>
      <c r="BG130" s="144">
        <f>IF(U130="zákl. prenesená",P130,0)</f>
        <v>0</v>
      </c>
      <c r="BH130" s="144">
        <f>IF(U130="zníž. prenesená",P130,0)</f>
        <v>0</v>
      </c>
      <c r="BI130" s="144">
        <f>IF(U130="nulová",P130,0)</f>
        <v>0</v>
      </c>
      <c r="BJ130" s="16" t="s">
        <v>65</v>
      </c>
      <c r="BK130" s="145">
        <f>ROUND(V130*K130,3)</f>
        <v>0</v>
      </c>
      <c r="BL130" s="16" t="s">
        <v>123</v>
      </c>
      <c r="BM130" s="16" t="s">
        <v>141</v>
      </c>
    </row>
    <row r="131" spans="2:65" s="11" customFormat="1" ht="22.5" customHeight="1" x14ac:dyDescent="0.3">
      <c r="B131" s="146"/>
      <c r="C131" s="147"/>
      <c r="D131" s="147"/>
      <c r="E131" s="148" t="s">
        <v>2</v>
      </c>
      <c r="F131" s="236" t="s">
        <v>142</v>
      </c>
      <c r="G131" s="237"/>
      <c r="H131" s="237"/>
      <c r="I131" s="237"/>
      <c r="J131" s="147"/>
      <c r="K131" s="149" t="s">
        <v>2</v>
      </c>
      <c r="L131" s="147"/>
      <c r="M131" s="147"/>
      <c r="N131" s="147"/>
      <c r="O131" s="147"/>
      <c r="P131" s="147"/>
      <c r="Q131" s="147"/>
      <c r="R131" s="150"/>
      <c r="T131" s="151"/>
      <c r="U131" s="147"/>
      <c r="V131" s="147"/>
      <c r="W131" s="147"/>
      <c r="X131" s="147"/>
      <c r="Y131" s="147"/>
      <c r="Z131" s="147"/>
      <c r="AA131" s="147"/>
      <c r="AB131" s="147"/>
      <c r="AC131" s="147"/>
      <c r="AD131" s="152"/>
      <c r="AT131" s="153" t="s">
        <v>124</v>
      </c>
      <c r="AU131" s="153" t="s">
        <v>65</v>
      </c>
      <c r="AV131" s="11" t="s">
        <v>64</v>
      </c>
      <c r="AW131" s="11" t="s">
        <v>4</v>
      </c>
      <c r="AX131" s="11" t="s">
        <v>59</v>
      </c>
      <c r="AY131" s="153" t="s">
        <v>120</v>
      </c>
    </row>
    <row r="132" spans="2:65" s="12" customFormat="1" ht="22.5" customHeight="1" x14ac:dyDescent="0.3">
      <c r="B132" s="154"/>
      <c r="C132" s="155"/>
      <c r="D132" s="155"/>
      <c r="E132" s="156" t="s">
        <v>2</v>
      </c>
      <c r="F132" s="239" t="s">
        <v>143</v>
      </c>
      <c r="G132" s="240"/>
      <c r="H132" s="240"/>
      <c r="I132" s="240"/>
      <c r="J132" s="155"/>
      <c r="K132" s="157">
        <v>20</v>
      </c>
      <c r="L132" s="155"/>
      <c r="M132" s="155"/>
      <c r="N132" s="155"/>
      <c r="O132" s="155"/>
      <c r="P132" s="155"/>
      <c r="Q132" s="155"/>
      <c r="R132" s="158"/>
      <c r="T132" s="159"/>
      <c r="U132" s="155"/>
      <c r="V132" s="155"/>
      <c r="W132" s="155"/>
      <c r="X132" s="155"/>
      <c r="Y132" s="155"/>
      <c r="Z132" s="155"/>
      <c r="AA132" s="155"/>
      <c r="AB132" s="155"/>
      <c r="AC132" s="155"/>
      <c r="AD132" s="160"/>
      <c r="AT132" s="161" t="s">
        <v>124</v>
      </c>
      <c r="AU132" s="161" t="s">
        <v>65</v>
      </c>
      <c r="AV132" s="12" t="s">
        <v>65</v>
      </c>
      <c r="AW132" s="12" t="s">
        <v>4</v>
      </c>
      <c r="AX132" s="12" t="s">
        <v>64</v>
      </c>
      <c r="AY132" s="161" t="s">
        <v>120</v>
      </c>
    </row>
    <row r="133" spans="2:65" s="1" customFormat="1" ht="22.5" customHeight="1" x14ac:dyDescent="0.3">
      <c r="B133" s="108"/>
      <c r="C133" s="136" t="s">
        <v>126</v>
      </c>
      <c r="D133" s="136" t="s">
        <v>121</v>
      </c>
      <c r="E133" s="137" t="s">
        <v>145</v>
      </c>
      <c r="F133" s="233" t="s">
        <v>146</v>
      </c>
      <c r="G133" s="234"/>
      <c r="H133" s="234"/>
      <c r="I133" s="234"/>
      <c r="J133" s="138" t="s">
        <v>135</v>
      </c>
      <c r="K133" s="139">
        <v>20</v>
      </c>
      <c r="L133" s="139">
        <v>0</v>
      </c>
      <c r="M133" s="235">
        <v>0</v>
      </c>
      <c r="N133" s="234"/>
      <c r="O133" s="234"/>
      <c r="P133" s="235">
        <f t="shared" ref="P133:P142" si="0">ROUND(V133*K133,3)</f>
        <v>0</v>
      </c>
      <c r="Q133" s="234"/>
      <c r="R133" s="110"/>
      <c r="T133" s="140" t="s">
        <v>2</v>
      </c>
      <c r="U133" s="39" t="s">
        <v>39</v>
      </c>
      <c r="V133" s="141">
        <f t="shared" ref="V133:V142" si="1">L133+M133</f>
        <v>0</v>
      </c>
      <c r="W133" s="141">
        <f t="shared" ref="W133:W142" si="2">ROUND(L133*K133,3)</f>
        <v>0</v>
      </c>
      <c r="X133" s="141">
        <f t="shared" ref="X133:X142" si="3">ROUND(M133*K133,3)</f>
        <v>0</v>
      </c>
      <c r="Y133" s="142">
        <v>0.59299999999999997</v>
      </c>
      <c r="Z133" s="142">
        <f t="shared" ref="Z133:Z142" si="4">Y133*K133</f>
        <v>11.86</v>
      </c>
      <c r="AA133" s="142">
        <v>0</v>
      </c>
      <c r="AB133" s="142">
        <f t="shared" ref="AB133:AB142" si="5">AA133*K133</f>
        <v>0</v>
      </c>
      <c r="AC133" s="142">
        <v>0</v>
      </c>
      <c r="AD133" s="143">
        <f t="shared" ref="AD133:AD142" si="6">AC133*K133</f>
        <v>0</v>
      </c>
      <c r="AR133" s="16" t="s">
        <v>123</v>
      </c>
      <c r="AT133" s="16" t="s">
        <v>121</v>
      </c>
      <c r="AU133" s="16" t="s">
        <v>65</v>
      </c>
      <c r="AY133" s="16" t="s">
        <v>120</v>
      </c>
      <c r="BE133" s="144">
        <f t="shared" ref="BE133:BE142" si="7">IF(U133="základná",P133,0)</f>
        <v>0</v>
      </c>
      <c r="BF133" s="144">
        <f t="shared" ref="BF133:BF142" si="8">IF(U133="znížená",P133,0)</f>
        <v>0</v>
      </c>
      <c r="BG133" s="144">
        <f t="shared" ref="BG133:BG142" si="9">IF(U133="zákl. prenesená",P133,0)</f>
        <v>0</v>
      </c>
      <c r="BH133" s="144">
        <f t="shared" ref="BH133:BH142" si="10">IF(U133="zníž. prenesená",P133,0)</f>
        <v>0</v>
      </c>
      <c r="BI133" s="144">
        <f t="shared" ref="BI133:BI142" si="11">IF(U133="nulová",P133,0)</f>
        <v>0</v>
      </c>
      <c r="BJ133" s="16" t="s">
        <v>65</v>
      </c>
      <c r="BK133" s="145">
        <f t="shared" ref="BK133:BK142" si="12">ROUND(V133*K133,3)</f>
        <v>0</v>
      </c>
      <c r="BL133" s="16" t="s">
        <v>123</v>
      </c>
      <c r="BM133" s="16" t="s">
        <v>147</v>
      </c>
    </row>
    <row r="134" spans="2:65" s="1" customFormat="1" ht="22.5" customHeight="1" x14ac:dyDescent="0.3">
      <c r="B134" s="108"/>
      <c r="C134" s="136" t="s">
        <v>123</v>
      </c>
      <c r="D134" s="136" t="s">
        <v>121</v>
      </c>
      <c r="E134" s="137" t="s">
        <v>149</v>
      </c>
      <c r="F134" s="233" t="s">
        <v>150</v>
      </c>
      <c r="G134" s="234"/>
      <c r="H134" s="234"/>
      <c r="I134" s="234"/>
      <c r="J134" s="138" t="s">
        <v>151</v>
      </c>
      <c r="K134" s="139">
        <v>4.0000000000000001E-3</v>
      </c>
      <c r="L134" s="139">
        <v>0</v>
      </c>
      <c r="M134" s="235">
        <v>0</v>
      </c>
      <c r="N134" s="234"/>
      <c r="O134" s="234"/>
      <c r="P134" s="235">
        <f t="shared" si="0"/>
        <v>0</v>
      </c>
      <c r="Q134" s="234"/>
      <c r="R134" s="110"/>
      <c r="T134" s="140" t="s">
        <v>2</v>
      </c>
      <c r="U134" s="39" t="s">
        <v>39</v>
      </c>
      <c r="V134" s="141">
        <f t="shared" si="1"/>
        <v>0</v>
      </c>
      <c r="W134" s="141">
        <f t="shared" si="2"/>
        <v>0</v>
      </c>
      <c r="X134" s="141">
        <f t="shared" si="3"/>
        <v>0</v>
      </c>
      <c r="Y134" s="142">
        <v>0.71799999999999997</v>
      </c>
      <c r="Z134" s="142">
        <f t="shared" si="4"/>
        <v>2.872E-3</v>
      </c>
      <c r="AA134" s="142">
        <v>0</v>
      </c>
      <c r="AB134" s="142">
        <f t="shared" si="5"/>
        <v>0</v>
      </c>
      <c r="AC134" s="142">
        <v>0</v>
      </c>
      <c r="AD134" s="143">
        <f t="shared" si="6"/>
        <v>0</v>
      </c>
      <c r="AR134" s="16" t="s">
        <v>123</v>
      </c>
      <c r="AT134" s="16" t="s">
        <v>121</v>
      </c>
      <c r="AU134" s="16" t="s">
        <v>65</v>
      </c>
      <c r="AY134" s="16" t="s">
        <v>120</v>
      </c>
      <c r="BE134" s="144">
        <f t="shared" si="7"/>
        <v>0</v>
      </c>
      <c r="BF134" s="144">
        <f t="shared" si="8"/>
        <v>0</v>
      </c>
      <c r="BG134" s="144">
        <f t="shared" si="9"/>
        <v>0</v>
      </c>
      <c r="BH134" s="144">
        <f t="shared" si="10"/>
        <v>0</v>
      </c>
      <c r="BI134" s="144">
        <f t="shared" si="11"/>
        <v>0</v>
      </c>
      <c r="BJ134" s="16" t="s">
        <v>65</v>
      </c>
      <c r="BK134" s="145">
        <f t="shared" si="12"/>
        <v>0</v>
      </c>
      <c r="BL134" s="16" t="s">
        <v>123</v>
      </c>
      <c r="BM134" s="16" t="s">
        <v>152</v>
      </c>
    </row>
    <row r="135" spans="2:65" s="1" customFormat="1" ht="44.25" customHeight="1" x14ac:dyDescent="0.3">
      <c r="B135" s="108"/>
      <c r="C135" s="136" t="s">
        <v>127</v>
      </c>
      <c r="D135" s="136" t="s">
        <v>121</v>
      </c>
      <c r="E135" s="137" t="s">
        <v>154</v>
      </c>
      <c r="F135" s="233" t="s">
        <v>155</v>
      </c>
      <c r="G135" s="234"/>
      <c r="H135" s="234"/>
      <c r="I135" s="234"/>
      <c r="J135" s="138" t="s">
        <v>151</v>
      </c>
      <c r="K135" s="139">
        <v>1.0999999999999999E-2</v>
      </c>
      <c r="L135" s="139">
        <v>0</v>
      </c>
      <c r="M135" s="235">
        <v>0</v>
      </c>
      <c r="N135" s="234"/>
      <c r="O135" s="234"/>
      <c r="P135" s="235">
        <f t="shared" si="0"/>
        <v>0</v>
      </c>
      <c r="Q135" s="234"/>
      <c r="R135" s="110"/>
      <c r="T135" s="140" t="s">
        <v>2</v>
      </c>
      <c r="U135" s="39" t="s">
        <v>39</v>
      </c>
      <c r="V135" s="141">
        <f t="shared" si="1"/>
        <v>0</v>
      </c>
      <c r="W135" s="141">
        <f t="shared" si="2"/>
        <v>0</v>
      </c>
      <c r="X135" s="141">
        <f t="shared" si="3"/>
        <v>0</v>
      </c>
      <c r="Y135" s="142">
        <v>0.03</v>
      </c>
      <c r="Z135" s="142">
        <f t="shared" si="4"/>
        <v>3.2999999999999994E-4</v>
      </c>
      <c r="AA135" s="142">
        <v>0</v>
      </c>
      <c r="AB135" s="142">
        <f t="shared" si="5"/>
        <v>0</v>
      </c>
      <c r="AC135" s="142">
        <v>0</v>
      </c>
      <c r="AD135" s="143">
        <f t="shared" si="6"/>
        <v>0</v>
      </c>
      <c r="AR135" s="16" t="s">
        <v>123</v>
      </c>
      <c r="AT135" s="16" t="s">
        <v>121</v>
      </c>
      <c r="AU135" s="16" t="s">
        <v>65</v>
      </c>
      <c r="AY135" s="16" t="s">
        <v>120</v>
      </c>
      <c r="BE135" s="144">
        <f t="shared" si="7"/>
        <v>0</v>
      </c>
      <c r="BF135" s="144">
        <f t="shared" si="8"/>
        <v>0</v>
      </c>
      <c r="BG135" s="144">
        <f t="shared" si="9"/>
        <v>0</v>
      </c>
      <c r="BH135" s="144">
        <f t="shared" si="10"/>
        <v>0</v>
      </c>
      <c r="BI135" s="144">
        <f t="shared" si="11"/>
        <v>0</v>
      </c>
      <c r="BJ135" s="16" t="s">
        <v>65</v>
      </c>
      <c r="BK135" s="145">
        <f t="shared" si="12"/>
        <v>0</v>
      </c>
      <c r="BL135" s="16" t="s">
        <v>123</v>
      </c>
      <c r="BM135" s="16" t="s">
        <v>156</v>
      </c>
    </row>
    <row r="136" spans="2:65" s="1" customFormat="1" ht="31.5" customHeight="1" x14ac:dyDescent="0.3">
      <c r="B136" s="108"/>
      <c r="C136" s="136" t="s">
        <v>128</v>
      </c>
      <c r="D136" s="136" t="s">
        <v>121</v>
      </c>
      <c r="E136" s="137" t="s">
        <v>158</v>
      </c>
      <c r="F136" s="233" t="s">
        <v>159</v>
      </c>
      <c r="G136" s="234"/>
      <c r="H136" s="234"/>
      <c r="I136" s="234"/>
      <c r="J136" s="138" t="s">
        <v>151</v>
      </c>
      <c r="K136" s="139">
        <v>4.0000000000000001E-3</v>
      </c>
      <c r="L136" s="139">
        <v>0</v>
      </c>
      <c r="M136" s="235">
        <v>0</v>
      </c>
      <c r="N136" s="234"/>
      <c r="O136" s="234"/>
      <c r="P136" s="235">
        <f t="shared" si="0"/>
        <v>0</v>
      </c>
      <c r="Q136" s="234"/>
      <c r="R136" s="110"/>
      <c r="T136" s="140" t="s">
        <v>2</v>
      </c>
      <c r="U136" s="39" t="s">
        <v>39</v>
      </c>
      <c r="V136" s="141">
        <f t="shared" si="1"/>
        <v>0</v>
      </c>
      <c r="W136" s="141">
        <f t="shared" si="2"/>
        <v>0</v>
      </c>
      <c r="X136" s="141">
        <f t="shared" si="3"/>
        <v>0</v>
      </c>
      <c r="Y136" s="142">
        <v>0.59799999999999998</v>
      </c>
      <c r="Z136" s="142">
        <f t="shared" si="4"/>
        <v>2.392E-3</v>
      </c>
      <c r="AA136" s="142">
        <v>0</v>
      </c>
      <c r="AB136" s="142">
        <f t="shared" si="5"/>
        <v>0</v>
      </c>
      <c r="AC136" s="142">
        <v>0</v>
      </c>
      <c r="AD136" s="143">
        <f t="shared" si="6"/>
        <v>0</v>
      </c>
      <c r="AR136" s="16" t="s">
        <v>123</v>
      </c>
      <c r="AT136" s="16" t="s">
        <v>121</v>
      </c>
      <c r="AU136" s="16" t="s">
        <v>65</v>
      </c>
      <c r="AY136" s="16" t="s">
        <v>120</v>
      </c>
      <c r="BE136" s="144">
        <f t="shared" si="7"/>
        <v>0</v>
      </c>
      <c r="BF136" s="144">
        <f t="shared" si="8"/>
        <v>0</v>
      </c>
      <c r="BG136" s="144">
        <f t="shared" si="9"/>
        <v>0</v>
      </c>
      <c r="BH136" s="144">
        <f t="shared" si="10"/>
        <v>0</v>
      </c>
      <c r="BI136" s="144">
        <f t="shared" si="11"/>
        <v>0</v>
      </c>
      <c r="BJ136" s="16" t="s">
        <v>65</v>
      </c>
      <c r="BK136" s="145">
        <f t="shared" si="12"/>
        <v>0</v>
      </c>
      <c r="BL136" s="16" t="s">
        <v>123</v>
      </c>
      <c r="BM136" s="16" t="s">
        <v>160</v>
      </c>
    </row>
    <row r="137" spans="2:65" s="1" customFormat="1" ht="31.5" customHeight="1" x14ac:dyDescent="0.3">
      <c r="B137" s="108"/>
      <c r="C137" s="136" t="s">
        <v>129</v>
      </c>
      <c r="D137" s="136" t="s">
        <v>121</v>
      </c>
      <c r="E137" s="137" t="s">
        <v>162</v>
      </c>
      <c r="F137" s="233" t="s">
        <v>163</v>
      </c>
      <c r="G137" s="234"/>
      <c r="H137" s="234"/>
      <c r="I137" s="234"/>
      <c r="J137" s="138" t="s">
        <v>151</v>
      </c>
      <c r="K137" s="139">
        <v>0.12</v>
      </c>
      <c r="L137" s="139">
        <v>0</v>
      </c>
      <c r="M137" s="235">
        <v>0</v>
      </c>
      <c r="N137" s="234"/>
      <c r="O137" s="234"/>
      <c r="P137" s="235">
        <f t="shared" si="0"/>
        <v>0</v>
      </c>
      <c r="Q137" s="234"/>
      <c r="R137" s="110"/>
      <c r="T137" s="140" t="s">
        <v>2</v>
      </c>
      <c r="U137" s="39" t="s">
        <v>39</v>
      </c>
      <c r="V137" s="141">
        <f t="shared" si="1"/>
        <v>0</v>
      </c>
      <c r="W137" s="141">
        <f t="shared" si="2"/>
        <v>0</v>
      </c>
      <c r="X137" s="141">
        <f t="shared" si="3"/>
        <v>0</v>
      </c>
      <c r="Y137" s="142">
        <v>7.0000000000000001E-3</v>
      </c>
      <c r="Z137" s="142">
        <f t="shared" si="4"/>
        <v>8.4000000000000003E-4</v>
      </c>
      <c r="AA137" s="142">
        <v>0</v>
      </c>
      <c r="AB137" s="142">
        <f t="shared" si="5"/>
        <v>0</v>
      </c>
      <c r="AC137" s="142">
        <v>0</v>
      </c>
      <c r="AD137" s="143">
        <f t="shared" si="6"/>
        <v>0</v>
      </c>
      <c r="AR137" s="16" t="s">
        <v>123</v>
      </c>
      <c r="AT137" s="16" t="s">
        <v>121</v>
      </c>
      <c r="AU137" s="16" t="s">
        <v>65</v>
      </c>
      <c r="AY137" s="16" t="s">
        <v>120</v>
      </c>
      <c r="BE137" s="144">
        <f t="shared" si="7"/>
        <v>0</v>
      </c>
      <c r="BF137" s="144">
        <f t="shared" si="8"/>
        <v>0</v>
      </c>
      <c r="BG137" s="144">
        <f t="shared" si="9"/>
        <v>0</v>
      </c>
      <c r="BH137" s="144">
        <f t="shared" si="10"/>
        <v>0</v>
      </c>
      <c r="BI137" s="144">
        <f t="shared" si="11"/>
        <v>0</v>
      </c>
      <c r="BJ137" s="16" t="s">
        <v>65</v>
      </c>
      <c r="BK137" s="145">
        <f t="shared" si="12"/>
        <v>0</v>
      </c>
      <c r="BL137" s="16" t="s">
        <v>123</v>
      </c>
      <c r="BM137" s="16" t="s">
        <v>164</v>
      </c>
    </row>
    <row r="138" spans="2:65" s="1" customFormat="1" ht="31.5" customHeight="1" x14ac:dyDescent="0.3">
      <c r="B138" s="108"/>
      <c r="C138" s="136" t="s">
        <v>134</v>
      </c>
      <c r="D138" s="136" t="s">
        <v>121</v>
      </c>
      <c r="E138" s="137" t="s">
        <v>166</v>
      </c>
      <c r="F138" s="233" t="s">
        <v>167</v>
      </c>
      <c r="G138" s="234"/>
      <c r="H138" s="234"/>
      <c r="I138" s="234"/>
      <c r="J138" s="138" t="s">
        <v>151</v>
      </c>
      <c r="K138" s="139">
        <v>4.0000000000000001E-3</v>
      </c>
      <c r="L138" s="139">
        <v>0</v>
      </c>
      <c r="M138" s="235">
        <v>0</v>
      </c>
      <c r="N138" s="234"/>
      <c r="O138" s="234"/>
      <c r="P138" s="235">
        <f t="shared" si="0"/>
        <v>0</v>
      </c>
      <c r="Q138" s="234"/>
      <c r="R138" s="110"/>
      <c r="T138" s="140" t="s">
        <v>2</v>
      </c>
      <c r="U138" s="39" t="s">
        <v>39</v>
      </c>
      <c r="V138" s="141">
        <f t="shared" si="1"/>
        <v>0</v>
      </c>
      <c r="W138" s="141">
        <f t="shared" si="2"/>
        <v>0</v>
      </c>
      <c r="X138" s="141">
        <f t="shared" si="3"/>
        <v>0</v>
      </c>
      <c r="Y138" s="142">
        <v>0.89</v>
      </c>
      <c r="Z138" s="142">
        <f t="shared" si="4"/>
        <v>3.5600000000000002E-3</v>
      </c>
      <c r="AA138" s="142">
        <v>0</v>
      </c>
      <c r="AB138" s="142">
        <f t="shared" si="5"/>
        <v>0</v>
      </c>
      <c r="AC138" s="142">
        <v>0</v>
      </c>
      <c r="AD138" s="143">
        <f t="shared" si="6"/>
        <v>0</v>
      </c>
      <c r="AR138" s="16" t="s">
        <v>123</v>
      </c>
      <c r="AT138" s="16" t="s">
        <v>121</v>
      </c>
      <c r="AU138" s="16" t="s">
        <v>65</v>
      </c>
      <c r="AY138" s="16" t="s">
        <v>120</v>
      </c>
      <c r="BE138" s="144">
        <f t="shared" si="7"/>
        <v>0</v>
      </c>
      <c r="BF138" s="144">
        <f t="shared" si="8"/>
        <v>0</v>
      </c>
      <c r="BG138" s="144">
        <f t="shared" si="9"/>
        <v>0</v>
      </c>
      <c r="BH138" s="144">
        <f t="shared" si="10"/>
        <v>0</v>
      </c>
      <c r="BI138" s="144">
        <f t="shared" si="11"/>
        <v>0</v>
      </c>
      <c r="BJ138" s="16" t="s">
        <v>65</v>
      </c>
      <c r="BK138" s="145">
        <f t="shared" si="12"/>
        <v>0</v>
      </c>
      <c r="BL138" s="16" t="s">
        <v>123</v>
      </c>
      <c r="BM138" s="16" t="s">
        <v>168</v>
      </c>
    </row>
    <row r="139" spans="2:65" s="1" customFormat="1" ht="31.5" customHeight="1" x14ac:dyDescent="0.3">
      <c r="B139" s="108"/>
      <c r="C139" s="136" t="s">
        <v>136</v>
      </c>
      <c r="D139" s="136" t="s">
        <v>121</v>
      </c>
      <c r="E139" s="137" t="s">
        <v>170</v>
      </c>
      <c r="F139" s="233" t="s">
        <v>171</v>
      </c>
      <c r="G139" s="234"/>
      <c r="H139" s="234"/>
      <c r="I139" s="234"/>
      <c r="J139" s="138" t="s">
        <v>151</v>
      </c>
      <c r="K139" s="139">
        <v>1.2E-2</v>
      </c>
      <c r="L139" s="139">
        <v>0</v>
      </c>
      <c r="M139" s="235">
        <v>0</v>
      </c>
      <c r="N139" s="234"/>
      <c r="O139" s="234"/>
      <c r="P139" s="235">
        <f t="shared" si="0"/>
        <v>0</v>
      </c>
      <c r="Q139" s="234"/>
      <c r="R139" s="110"/>
      <c r="T139" s="140" t="s">
        <v>2</v>
      </c>
      <c r="U139" s="39" t="s">
        <v>39</v>
      </c>
      <c r="V139" s="141">
        <f t="shared" si="1"/>
        <v>0</v>
      </c>
      <c r="W139" s="141">
        <f t="shared" si="2"/>
        <v>0</v>
      </c>
      <c r="X139" s="141">
        <f t="shared" si="3"/>
        <v>0</v>
      </c>
      <c r="Y139" s="142">
        <v>0.1</v>
      </c>
      <c r="Z139" s="142">
        <f t="shared" si="4"/>
        <v>1.2000000000000001E-3</v>
      </c>
      <c r="AA139" s="142">
        <v>0</v>
      </c>
      <c r="AB139" s="142">
        <f t="shared" si="5"/>
        <v>0</v>
      </c>
      <c r="AC139" s="142">
        <v>0</v>
      </c>
      <c r="AD139" s="143">
        <f t="shared" si="6"/>
        <v>0</v>
      </c>
      <c r="AR139" s="16" t="s">
        <v>123</v>
      </c>
      <c r="AT139" s="16" t="s">
        <v>121</v>
      </c>
      <c r="AU139" s="16" t="s">
        <v>65</v>
      </c>
      <c r="AY139" s="16" t="s">
        <v>120</v>
      </c>
      <c r="BE139" s="144">
        <f t="shared" si="7"/>
        <v>0</v>
      </c>
      <c r="BF139" s="144">
        <f t="shared" si="8"/>
        <v>0</v>
      </c>
      <c r="BG139" s="144">
        <f t="shared" si="9"/>
        <v>0</v>
      </c>
      <c r="BH139" s="144">
        <f t="shared" si="10"/>
        <v>0</v>
      </c>
      <c r="BI139" s="144">
        <f t="shared" si="11"/>
        <v>0</v>
      </c>
      <c r="BJ139" s="16" t="s">
        <v>65</v>
      </c>
      <c r="BK139" s="145">
        <f t="shared" si="12"/>
        <v>0</v>
      </c>
      <c r="BL139" s="16" t="s">
        <v>123</v>
      </c>
      <c r="BM139" s="16" t="s">
        <v>172</v>
      </c>
    </row>
    <row r="140" spans="2:65" s="1" customFormat="1" ht="31.5" customHeight="1" x14ac:dyDescent="0.3">
      <c r="B140" s="108"/>
      <c r="C140" s="136" t="s">
        <v>137</v>
      </c>
      <c r="D140" s="136" t="s">
        <v>121</v>
      </c>
      <c r="E140" s="137" t="s">
        <v>174</v>
      </c>
      <c r="F140" s="233" t="s">
        <v>175</v>
      </c>
      <c r="G140" s="234"/>
      <c r="H140" s="234"/>
      <c r="I140" s="234"/>
      <c r="J140" s="138" t="s">
        <v>151</v>
      </c>
      <c r="K140" s="139">
        <v>4.0000000000000001E-3</v>
      </c>
      <c r="L140" s="139">
        <v>0</v>
      </c>
      <c r="M140" s="235">
        <v>0</v>
      </c>
      <c r="N140" s="234"/>
      <c r="O140" s="234"/>
      <c r="P140" s="235">
        <f t="shared" si="0"/>
        <v>0</v>
      </c>
      <c r="Q140" s="234"/>
      <c r="R140" s="110"/>
      <c r="T140" s="140" t="s">
        <v>2</v>
      </c>
      <c r="U140" s="39" t="s">
        <v>39</v>
      </c>
      <c r="V140" s="141">
        <f t="shared" si="1"/>
        <v>0</v>
      </c>
      <c r="W140" s="141">
        <f t="shared" si="2"/>
        <v>0</v>
      </c>
      <c r="X140" s="141">
        <f t="shared" si="3"/>
        <v>0</v>
      </c>
      <c r="Y140" s="142">
        <v>0</v>
      </c>
      <c r="Z140" s="142">
        <f t="shared" si="4"/>
        <v>0</v>
      </c>
      <c r="AA140" s="142">
        <v>0</v>
      </c>
      <c r="AB140" s="142">
        <f t="shared" si="5"/>
        <v>0</v>
      </c>
      <c r="AC140" s="142">
        <v>0</v>
      </c>
      <c r="AD140" s="143">
        <f t="shared" si="6"/>
        <v>0</v>
      </c>
      <c r="AR140" s="16" t="s">
        <v>123</v>
      </c>
      <c r="AT140" s="16" t="s">
        <v>121</v>
      </c>
      <c r="AU140" s="16" t="s">
        <v>65</v>
      </c>
      <c r="AY140" s="16" t="s">
        <v>120</v>
      </c>
      <c r="BE140" s="144">
        <f t="shared" si="7"/>
        <v>0</v>
      </c>
      <c r="BF140" s="144">
        <f t="shared" si="8"/>
        <v>0</v>
      </c>
      <c r="BG140" s="144">
        <f t="shared" si="9"/>
        <v>0</v>
      </c>
      <c r="BH140" s="144">
        <f t="shared" si="10"/>
        <v>0</v>
      </c>
      <c r="BI140" s="144">
        <f t="shared" si="11"/>
        <v>0</v>
      </c>
      <c r="BJ140" s="16" t="s">
        <v>65</v>
      </c>
      <c r="BK140" s="145">
        <f t="shared" si="12"/>
        <v>0</v>
      </c>
      <c r="BL140" s="16" t="s">
        <v>123</v>
      </c>
      <c r="BM140" s="16" t="s">
        <v>176</v>
      </c>
    </row>
    <row r="141" spans="2:65" s="1" customFormat="1" ht="44.25" customHeight="1" x14ac:dyDescent="0.3">
      <c r="B141" s="108"/>
      <c r="C141" s="136" t="s">
        <v>138</v>
      </c>
      <c r="D141" s="136" t="s">
        <v>121</v>
      </c>
      <c r="E141" s="137" t="s">
        <v>177</v>
      </c>
      <c r="F141" s="233" t="s">
        <v>178</v>
      </c>
      <c r="G141" s="234"/>
      <c r="H141" s="234"/>
      <c r="I141" s="234"/>
      <c r="J141" s="138" t="s">
        <v>151</v>
      </c>
      <c r="K141" s="139">
        <v>4.0000000000000001E-3</v>
      </c>
      <c r="L141" s="139">
        <v>0</v>
      </c>
      <c r="M141" s="235">
        <v>0</v>
      </c>
      <c r="N141" s="234"/>
      <c r="O141" s="234"/>
      <c r="P141" s="235">
        <f t="shared" si="0"/>
        <v>0</v>
      </c>
      <c r="Q141" s="234"/>
      <c r="R141" s="110"/>
      <c r="T141" s="140" t="s">
        <v>2</v>
      </c>
      <c r="U141" s="39" t="s">
        <v>39</v>
      </c>
      <c r="V141" s="141">
        <f t="shared" si="1"/>
        <v>0</v>
      </c>
      <c r="W141" s="141">
        <f t="shared" si="2"/>
        <v>0</v>
      </c>
      <c r="X141" s="141">
        <f t="shared" si="3"/>
        <v>0</v>
      </c>
      <c r="Y141" s="142">
        <v>0</v>
      </c>
      <c r="Z141" s="142">
        <f t="shared" si="4"/>
        <v>0</v>
      </c>
      <c r="AA141" s="142">
        <v>0</v>
      </c>
      <c r="AB141" s="142">
        <f t="shared" si="5"/>
        <v>0</v>
      </c>
      <c r="AC141" s="142">
        <v>0</v>
      </c>
      <c r="AD141" s="143">
        <f t="shared" si="6"/>
        <v>0</v>
      </c>
      <c r="AR141" s="16" t="s">
        <v>123</v>
      </c>
      <c r="AT141" s="16" t="s">
        <v>121</v>
      </c>
      <c r="AU141" s="16" t="s">
        <v>65</v>
      </c>
      <c r="AY141" s="16" t="s">
        <v>120</v>
      </c>
      <c r="BE141" s="144">
        <f t="shared" si="7"/>
        <v>0</v>
      </c>
      <c r="BF141" s="144">
        <f t="shared" si="8"/>
        <v>0</v>
      </c>
      <c r="BG141" s="144">
        <f t="shared" si="9"/>
        <v>0</v>
      </c>
      <c r="BH141" s="144">
        <f t="shared" si="10"/>
        <v>0</v>
      </c>
      <c r="BI141" s="144">
        <f t="shared" si="11"/>
        <v>0</v>
      </c>
      <c r="BJ141" s="16" t="s">
        <v>65</v>
      </c>
      <c r="BK141" s="145">
        <f t="shared" si="12"/>
        <v>0</v>
      </c>
      <c r="BL141" s="16" t="s">
        <v>123</v>
      </c>
      <c r="BM141" s="16" t="s">
        <v>179</v>
      </c>
    </row>
    <row r="142" spans="2:65" s="1" customFormat="1" ht="31.5" customHeight="1" x14ac:dyDescent="0.3">
      <c r="B142" s="108"/>
      <c r="C142" s="136" t="s">
        <v>144</v>
      </c>
      <c r="D142" s="136" t="s">
        <v>121</v>
      </c>
      <c r="E142" s="137" t="s">
        <v>181</v>
      </c>
      <c r="F142" s="233" t="s">
        <v>182</v>
      </c>
      <c r="G142" s="234"/>
      <c r="H142" s="234"/>
      <c r="I142" s="234"/>
      <c r="J142" s="138" t="s">
        <v>183</v>
      </c>
      <c r="K142" s="139">
        <v>1</v>
      </c>
      <c r="L142" s="139">
        <v>0</v>
      </c>
      <c r="M142" s="235">
        <v>0</v>
      </c>
      <c r="N142" s="234"/>
      <c r="O142" s="234"/>
      <c r="P142" s="235">
        <f t="shared" si="0"/>
        <v>0</v>
      </c>
      <c r="Q142" s="234"/>
      <c r="R142" s="110"/>
      <c r="T142" s="140" t="s">
        <v>2</v>
      </c>
      <c r="U142" s="39" t="s">
        <v>39</v>
      </c>
      <c r="V142" s="141">
        <f t="shared" si="1"/>
        <v>0</v>
      </c>
      <c r="W142" s="141">
        <f t="shared" si="2"/>
        <v>0</v>
      </c>
      <c r="X142" s="141">
        <f t="shared" si="3"/>
        <v>0</v>
      </c>
      <c r="Y142" s="142">
        <v>0</v>
      </c>
      <c r="Z142" s="142">
        <f t="shared" si="4"/>
        <v>0</v>
      </c>
      <c r="AA142" s="142">
        <v>0</v>
      </c>
      <c r="AB142" s="142">
        <f t="shared" si="5"/>
        <v>0</v>
      </c>
      <c r="AC142" s="142">
        <v>0</v>
      </c>
      <c r="AD142" s="143">
        <f t="shared" si="6"/>
        <v>0</v>
      </c>
      <c r="AR142" s="16" t="s">
        <v>123</v>
      </c>
      <c r="AT142" s="16" t="s">
        <v>121</v>
      </c>
      <c r="AU142" s="16" t="s">
        <v>65</v>
      </c>
      <c r="AY142" s="16" t="s">
        <v>120</v>
      </c>
      <c r="BE142" s="144">
        <f t="shared" si="7"/>
        <v>0</v>
      </c>
      <c r="BF142" s="144">
        <f t="shared" si="8"/>
        <v>0</v>
      </c>
      <c r="BG142" s="144">
        <f t="shared" si="9"/>
        <v>0</v>
      </c>
      <c r="BH142" s="144">
        <f t="shared" si="10"/>
        <v>0</v>
      </c>
      <c r="BI142" s="144">
        <f t="shared" si="11"/>
        <v>0</v>
      </c>
      <c r="BJ142" s="16" t="s">
        <v>65</v>
      </c>
      <c r="BK142" s="145">
        <f t="shared" si="12"/>
        <v>0</v>
      </c>
      <c r="BL142" s="16" t="s">
        <v>123</v>
      </c>
      <c r="BM142" s="16" t="s">
        <v>184</v>
      </c>
    </row>
    <row r="143" spans="2:65" s="10" customFormat="1" ht="29.85" customHeight="1" x14ac:dyDescent="0.3">
      <c r="B143" s="124"/>
      <c r="C143" s="125"/>
      <c r="D143" s="135" t="s">
        <v>93</v>
      </c>
      <c r="E143" s="135"/>
      <c r="F143" s="135"/>
      <c r="G143" s="135"/>
      <c r="H143" s="135"/>
      <c r="I143" s="135"/>
      <c r="J143" s="135"/>
      <c r="K143" s="135"/>
      <c r="L143" s="135"/>
      <c r="M143" s="254">
        <f>BK143</f>
        <v>0</v>
      </c>
      <c r="N143" s="255"/>
      <c r="O143" s="255"/>
      <c r="P143" s="255"/>
      <c r="Q143" s="255"/>
      <c r="R143" s="127"/>
      <c r="T143" s="128"/>
      <c r="U143" s="125"/>
      <c r="V143" s="125"/>
      <c r="W143" s="129">
        <f>W144</f>
        <v>0</v>
      </c>
      <c r="X143" s="129">
        <f>X144</f>
        <v>0</v>
      </c>
      <c r="Y143" s="125"/>
      <c r="Z143" s="130">
        <f>Z144</f>
        <v>7.8816000000000011E-2</v>
      </c>
      <c r="AA143" s="125"/>
      <c r="AB143" s="130">
        <f>AB144</f>
        <v>0</v>
      </c>
      <c r="AC143" s="125"/>
      <c r="AD143" s="131">
        <f>AD144</f>
        <v>0</v>
      </c>
      <c r="AR143" s="132" t="s">
        <v>64</v>
      </c>
      <c r="AT143" s="133" t="s">
        <v>58</v>
      </c>
      <c r="AU143" s="133" t="s">
        <v>64</v>
      </c>
      <c r="AY143" s="132" t="s">
        <v>120</v>
      </c>
      <c r="BK143" s="134">
        <f>BK144</f>
        <v>0</v>
      </c>
    </row>
    <row r="144" spans="2:65" s="1" customFormat="1" ht="31.5" customHeight="1" x14ac:dyDescent="0.3">
      <c r="B144" s="108"/>
      <c r="C144" s="136" t="s">
        <v>148</v>
      </c>
      <c r="D144" s="136" t="s">
        <v>121</v>
      </c>
      <c r="E144" s="137" t="s">
        <v>186</v>
      </c>
      <c r="F144" s="233" t="s">
        <v>187</v>
      </c>
      <c r="G144" s="234"/>
      <c r="H144" s="234"/>
      <c r="I144" s="234"/>
      <c r="J144" s="138" t="s">
        <v>151</v>
      </c>
      <c r="K144" s="139">
        <v>3.2000000000000001E-2</v>
      </c>
      <c r="L144" s="139">
        <v>0</v>
      </c>
      <c r="M144" s="235">
        <v>0</v>
      </c>
      <c r="N144" s="234"/>
      <c r="O144" s="234"/>
      <c r="P144" s="235">
        <f>ROUND(V144*K144,3)</f>
        <v>0</v>
      </c>
      <c r="Q144" s="234"/>
      <c r="R144" s="110"/>
      <c r="T144" s="140" t="s">
        <v>2</v>
      </c>
      <c r="U144" s="39" t="s">
        <v>39</v>
      </c>
      <c r="V144" s="141">
        <f>L144+M144</f>
        <v>0</v>
      </c>
      <c r="W144" s="141">
        <f>ROUND(L144*K144,3)</f>
        <v>0</v>
      </c>
      <c r="X144" s="141">
        <f>ROUND(M144*K144,3)</f>
        <v>0</v>
      </c>
      <c r="Y144" s="142">
        <v>2.4630000000000001</v>
      </c>
      <c r="Z144" s="142">
        <f>Y144*K144</f>
        <v>7.8816000000000011E-2</v>
      </c>
      <c r="AA144" s="142">
        <v>0</v>
      </c>
      <c r="AB144" s="142">
        <f>AA144*K144</f>
        <v>0</v>
      </c>
      <c r="AC144" s="142">
        <v>0</v>
      </c>
      <c r="AD144" s="143">
        <f>AC144*K144</f>
        <v>0</v>
      </c>
      <c r="AR144" s="16" t="s">
        <v>123</v>
      </c>
      <c r="AT144" s="16" t="s">
        <v>121</v>
      </c>
      <c r="AU144" s="16" t="s">
        <v>65</v>
      </c>
      <c r="AY144" s="16" t="s">
        <v>120</v>
      </c>
      <c r="BE144" s="144">
        <f>IF(U144="základná",P144,0)</f>
        <v>0</v>
      </c>
      <c r="BF144" s="144">
        <f>IF(U144="znížená",P144,0)</f>
        <v>0</v>
      </c>
      <c r="BG144" s="144">
        <f>IF(U144="zákl. prenesená",P144,0)</f>
        <v>0</v>
      </c>
      <c r="BH144" s="144">
        <f>IF(U144="zníž. prenesená",P144,0)</f>
        <v>0</v>
      </c>
      <c r="BI144" s="144">
        <f>IF(U144="nulová",P144,0)</f>
        <v>0</v>
      </c>
      <c r="BJ144" s="16" t="s">
        <v>65</v>
      </c>
      <c r="BK144" s="145">
        <f>ROUND(V144*K144,3)</f>
        <v>0</v>
      </c>
      <c r="BL144" s="16" t="s">
        <v>123</v>
      </c>
      <c r="BM144" s="16" t="s">
        <v>188</v>
      </c>
    </row>
    <row r="145" spans="2:65" s="10" customFormat="1" ht="37.35" customHeight="1" x14ac:dyDescent="0.35">
      <c r="B145" s="124"/>
      <c r="C145" s="125"/>
      <c r="D145" s="126" t="s">
        <v>94</v>
      </c>
      <c r="E145" s="126"/>
      <c r="F145" s="126"/>
      <c r="G145" s="126"/>
      <c r="H145" s="126"/>
      <c r="I145" s="126"/>
      <c r="J145" s="126"/>
      <c r="K145" s="126"/>
      <c r="L145" s="126"/>
      <c r="M145" s="256">
        <f>BK145</f>
        <v>0</v>
      </c>
      <c r="N145" s="257"/>
      <c r="O145" s="257"/>
      <c r="P145" s="257"/>
      <c r="Q145" s="257"/>
      <c r="R145" s="127"/>
      <c r="T145" s="128"/>
      <c r="U145" s="125"/>
      <c r="V145" s="125"/>
      <c r="W145" s="129">
        <f>W146+W197+W217+W227+W245</f>
        <v>0</v>
      </c>
      <c r="X145" s="129">
        <f>X146+X197+X217+X227+X245</f>
        <v>0</v>
      </c>
      <c r="Y145" s="125"/>
      <c r="Z145" s="130">
        <f>Z146+Z197+Z217+Z227+Z245</f>
        <v>670.97818505999999</v>
      </c>
      <c r="AA145" s="125"/>
      <c r="AB145" s="130">
        <f>AB146+AB197+AB217+AB227+AB245</f>
        <v>21.25103914</v>
      </c>
      <c r="AC145" s="125"/>
      <c r="AD145" s="131">
        <f>AD146+AD197+AD217+AD227+AD245</f>
        <v>4.1000000000000003E-3</v>
      </c>
      <c r="AR145" s="132" t="s">
        <v>65</v>
      </c>
      <c r="AT145" s="133" t="s">
        <v>58</v>
      </c>
      <c r="AU145" s="133" t="s">
        <v>59</v>
      </c>
      <c r="AY145" s="132" t="s">
        <v>120</v>
      </c>
      <c r="BK145" s="134">
        <f>BK146+BK197+BK217+BK227+BK245</f>
        <v>0</v>
      </c>
    </row>
    <row r="146" spans="2:65" s="10" customFormat="1" ht="19.899999999999999" customHeight="1" x14ac:dyDescent="0.3">
      <c r="B146" s="124"/>
      <c r="C146" s="125"/>
      <c r="D146" s="135" t="s">
        <v>95</v>
      </c>
      <c r="E146" s="135"/>
      <c r="F146" s="135"/>
      <c r="G146" s="135"/>
      <c r="H146" s="135"/>
      <c r="I146" s="135"/>
      <c r="J146" s="135"/>
      <c r="K146" s="135"/>
      <c r="L146" s="135"/>
      <c r="M146" s="252">
        <f>BK146</f>
        <v>0</v>
      </c>
      <c r="N146" s="253"/>
      <c r="O146" s="253"/>
      <c r="P146" s="253"/>
      <c r="Q146" s="253"/>
      <c r="R146" s="127"/>
      <c r="T146" s="128"/>
      <c r="U146" s="125"/>
      <c r="V146" s="125"/>
      <c r="W146" s="129">
        <f>SUM(W147:W196)</f>
        <v>0</v>
      </c>
      <c r="X146" s="129">
        <f>SUM(X147:X196)</f>
        <v>0</v>
      </c>
      <c r="Y146" s="125"/>
      <c r="Z146" s="130">
        <f>SUM(Z147:Z196)</f>
        <v>273.29516999999998</v>
      </c>
      <c r="AA146" s="125"/>
      <c r="AB146" s="130">
        <f>SUM(AB147:AB196)</f>
        <v>3.1297014399999998</v>
      </c>
      <c r="AC146" s="125"/>
      <c r="AD146" s="131">
        <f>SUM(AD147:AD196)</f>
        <v>0</v>
      </c>
      <c r="AR146" s="132" t="s">
        <v>65</v>
      </c>
      <c r="AT146" s="133" t="s">
        <v>58</v>
      </c>
      <c r="AU146" s="133" t="s">
        <v>64</v>
      </c>
      <c r="AY146" s="132" t="s">
        <v>120</v>
      </c>
      <c r="BK146" s="134">
        <f>SUM(BK147:BK196)</f>
        <v>0</v>
      </c>
    </row>
    <row r="147" spans="2:65" s="1" customFormat="1" ht="44.25" customHeight="1" x14ac:dyDescent="0.3">
      <c r="B147" s="108"/>
      <c r="C147" s="136" t="s">
        <v>153</v>
      </c>
      <c r="D147" s="136" t="s">
        <v>121</v>
      </c>
      <c r="E147" s="137" t="s">
        <v>190</v>
      </c>
      <c r="F147" s="233" t="s">
        <v>191</v>
      </c>
      <c r="G147" s="234"/>
      <c r="H147" s="234"/>
      <c r="I147" s="234"/>
      <c r="J147" s="138" t="s">
        <v>122</v>
      </c>
      <c r="K147" s="139">
        <v>898.6</v>
      </c>
      <c r="L147" s="139">
        <v>0</v>
      </c>
      <c r="M147" s="235">
        <v>0</v>
      </c>
      <c r="N147" s="234"/>
      <c r="O147" s="234"/>
      <c r="P147" s="235">
        <f>ROUND(V147*K147,3)</f>
        <v>0</v>
      </c>
      <c r="Q147" s="234"/>
      <c r="R147" s="110"/>
      <c r="T147" s="140" t="s">
        <v>2</v>
      </c>
      <c r="U147" s="39" t="s">
        <v>39</v>
      </c>
      <c r="V147" s="141">
        <f>L147+M147</f>
        <v>0</v>
      </c>
      <c r="W147" s="141">
        <f>ROUND(L147*K147,3)</f>
        <v>0</v>
      </c>
      <c r="X147" s="141">
        <f>ROUND(M147*K147,3)</f>
        <v>0</v>
      </c>
      <c r="Y147" s="142">
        <v>0.24399999999999999</v>
      </c>
      <c r="Z147" s="142">
        <f>Y147*K147</f>
        <v>219.25839999999999</v>
      </c>
      <c r="AA147" s="142">
        <v>0</v>
      </c>
      <c r="AB147" s="142">
        <f>AA147*K147</f>
        <v>0</v>
      </c>
      <c r="AC147" s="142">
        <v>0</v>
      </c>
      <c r="AD147" s="143">
        <f>AC147*K147</f>
        <v>0</v>
      </c>
      <c r="AR147" s="16" t="s">
        <v>161</v>
      </c>
      <c r="AT147" s="16" t="s">
        <v>121</v>
      </c>
      <c r="AU147" s="16" t="s">
        <v>65</v>
      </c>
      <c r="AY147" s="16" t="s">
        <v>120</v>
      </c>
      <c r="BE147" s="144">
        <f>IF(U147="základná",P147,0)</f>
        <v>0</v>
      </c>
      <c r="BF147" s="144">
        <f>IF(U147="znížená",P147,0)</f>
        <v>0</v>
      </c>
      <c r="BG147" s="144">
        <f>IF(U147="zákl. prenesená",P147,0)</f>
        <v>0</v>
      </c>
      <c r="BH147" s="144">
        <f>IF(U147="zníž. prenesená",P147,0)</f>
        <v>0</v>
      </c>
      <c r="BI147" s="144">
        <f>IF(U147="nulová",P147,0)</f>
        <v>0</v>
      </c>
      <c r="BJ147" s="16" t="s">
        <v>65</v>
      </c>
      <c r="BK147" s="145">
        <f>ROUND(V147*K147,3)</f>
        <v>0</v>
      </c>
      <c r="BL147" s="16" t="s">
        <v>161</v>
      </c>
      <c r="BM147" s="16" t="s">
        <v>192</v>
      </c>
    </row>
    <row r="148" spans="2:65" s="11" customFormat="1" ht="22.5" customHeight="1" x14ac:dyDescent="0.3">
      <c r="B148" s="146"/>
      <c r="C148" s="147"/>
      <c r="D148" s="147"/>
      <c r="E148" s="148" t="s">
        <v>2</v>
      </c>
      <c r="F148" s="236" t="s">
        <v>133</v>
      </c>
      <c r="G148" s="237"/>
      <c r="H148" s="237"/>
      <c r="I148" s="237"/>
      <c r="J148" s="147"/>
      <c r="K148" s="149" t="s">
        <v>2</v>
      </c>
      <c r="L148" s="147"/>
      <c r="M148" s="147"/>
      <c r="N148" s="147"/>
      <c r="O148" s="147"/>
      <c r="P148" s="147"/>
      <c r="Q148" s="147"/>
      <c r="R148" s="150"/>
      <c r="T148" s="151"/>
      <c r="U148" s="147"/>
      <c r="V148" s="147"/>
      <c r="W148" s="147"/>
      <c r="X148" s="147"/>
      <c r="Y148" s="147"/>
      <c r="Z148" s="147"/>
      <c r="AA148" s="147"/>
      <c r="AB148" s="147"/>
      <c r="AC148" s="147"/>
      <c r="AD148" s="152"/>
      <c r="AT148" s="153" t="s">
        <v>124</v>
      </c>
      <c r="AU148" s="153" t="s">
        <v>65</v>
      </c>
      <c r="AV148" s="11" t="s">
        <v>64</v>
      </c>
      <c r="AW148" s="11" t="s">
        <v>4</v>
      </c>
      <c r="AX148" s="11" t="s">
        <v>59</v>
      </c>
      <c r="AY148" s="153" t="s">
        <v>120</v>
      </c>
    </row>
    <row r="149" spans="2:65" s="11" customFormat="1" ht="22.5" customHeight="1" x14ac:dyDescent="0.3">
      <c r="B149" s="146"/>
      <c r="C149" s="147"/>
      <c r="D149" s="147"/>
      <c r="E149" s="148" t="s">
        <v>2</v>
      </c>
      <c r="F149" s="238" t="s">
        <v>362</v>
      </c>
      <c r="G149" s="237"/>
      <c r="H149" s="237"/>
      <c r="I149" s="237"/>
      <c r="J149" s="147"/>
      <c r="K149" s="149" t="s">
        <v>2</v>
      </c>
      <c r="L149" s="147"/>
      <c r="M149" s="147"/>
      <c r="N149" s="147"/>
      <c r="O149" s="147"/>
      <c r="P149" s="147"/>
      <c r="Q149" s="147"/>
      <c r="R149" s="150"/>
      <c r="T149" s="151"/>
      <c r="U149" s="147"/>
      <c r="V149" s="147"/>
      <c r="W149" s="147"/>
      <c r="X149" s="147"/>
      <c r="Y149" s="147"/>
      <c r="Z149" s="147"/>
      <c r="AA149" s="147"/>
      <c r="AB149" s="147"/>
      <c r="AC149" s="147"/>
      <c r="AD149" s="152"/>
      <c r="AT149" s="153" t="s">
        <v>124</v>
      </c>
      <c r="AU149" s="153" t="s">
        <v>65</v>
      </c>
      <c r="AV149" s="11" t="s">
        <v>64</v>
      </c>
      <c r="AW149" s="11" t="s">
        <v>4</v>
      </c>
      <c r="AX149" s="11" t="s">
        <v>59</v>
      </c>
      <c r="AY149" s="153" t="s">
        <v>120</v>
      </c>
    </row>
    <row r="150" spans="2:65" s="12" customFormat="1" ht="22.5" customHeight="1" x14ac:dyDescent="0.3">
      <c r="B150" s="154"/>
      <c r="C150" s="155"/>
      <c r="D150" s="155"/>
      <c r="E150" s="156" t="s">
        <v>2</v>
      </c>
      <c r="F150" s="239" t="s">
        <v>363</v>
      </c>
      <c r="G150" s="240"/>
      <c r="H150" s="240"/>
      <c r="I150" s="240"/>
      <c r="J150" s="155"/>
      <c r="K150" s="157">
        <v>860</v>
      </c>
      <c r="L150" s="155"/>
      <c r="M150" s="155"/>
      <c r="N150" s="155"/>
      <c r="O150" s="155"/>
      <c r="P150" s="155"/>
      <c r="Q150" s="155"/>
      <c r="R150" s="158"/>
      <c r="T150" s="159"/>
      <c r="U150" s="155"/>
      <c r="V150" s="155"/>
      <c r="W150" s="155"/>
      <c r="X150" s="155"/>
      <c r="Y150" s="155"/>
      <c r="Z150" s="155"/>
      <c r="AA150" s="155"/>
      <c r="AB150" s="155"/>
      <c r="AC150" s="155"/>
      <c r="AD150" s="160"/>
      <c r="AT150" s="161" t="s">
        <v>124</v>
      </c>
      <c r="AU150" s="161" t="s">
        <v>65</v>
      </c>
      <c r="AV150" s="12" t="s">
        <v>65</v>
      </c>
      <c r="AW150" s="12" t="s">
        <v>4</v>
      </c>
      <c r="AX150" s="12" t="s">
        <v>59</v>
      </c>
      <c r="AY150" s="161" t="s">
        <v>120</v>
      </c>
    </row>
    <row r="151" spans="2:65" s="12" customFormat="1" ht="22.5" customHeight="1" x14ac:dyDescent="0.3">
      <c r="B151" s="154"/>
      <c r="C151" s="155"/>
      <c r="D151" s="155"/>
      <c r="E151" s="156" t="s">
        <v>2</v>
      </c>
      <c r="F151" s="239" t="s">
        <v>364</v>
      </c>
      <c r="G151" s="240"/>
      <c r="H151" s="240"/>
      <c r="I151" s="240"/>
      <c r="J151" s="155"/>
      <c r="K151" s="157">
        <v>38.6</v>
      </c>
      <c r="L151" s="155"/>
      <c r="M151" s="155"/>
      <c r="N151" s="155"/>
      <c r="O151" s="155"/>
      <c r="P151" s="155"/>
      <c r="Q151" s="155"/>
      <c r="R151" s="158"/>
      <c r="T151" s="159"/>
      <c r="U151" s="155"/>
      <c r="V151" s="155"/>
      <c r="W151" s="155"/>
      <c r="X151" s="155"/>
      <c r="Y151" s="155"/>
      <c r="Z151" s="155"/>
      <c r="AA151" s="155"/>
      <c r="AB151" s="155"/>
      <c r="AC151" s="155"/>
      <c r="AD151" s="160"/>
      <c r="AT151" s="161" t="s">
        <v>124</v>
      </c>
      <c r="AU151" s="161" t="s">
        <v>65</v>
      </c>
      <c r="AV151" s="12" t="s">
        <v>65</v>
      </c>
      <c r="AW151" s="12" t="s">
        <v>4</v>
      </c>
      <c r="AX151" s="12" t="s">
        <v>59</v>
      </c>
      <c r="AY151" s="161" t="s">
        <v>120</v>
      </c>
    </row>
    <row r="152" spans="2:65" s="13" customFormat="1" ht="22.5" customHeight="1" x14ac:dyDescent="0.3">
      <c r="B152" s="162"/>
      <c r="C152" s="163"/>
      <c r="D152" s="163"/>
      <c r="E152" s="164" t="s">
        <v>2</v>
      </c>
      <c r="F152" s="241" t="s">
        <v>125</v>
      </c>
      <c r="G152" s="242"/>
      <c r="H152" s="242"/>
      <c r="I152" s="242"/>
      <c r="J152" s="163"/>
      <c r="K152" s="165">
        <v>898.6</v>
      </c>
      <c r="L152" s="163"/>
      <c r="M152" s="163"/>
      <c r="N152" s="163"/>
      <c r="O152" s="163"/>
      <c r="P152" s="163"/>
      <c r="Q152" s="163"/>
      <c r="R152" s="166"/>
      <c r="T152" s="167"/>
      <c r="U152" s="163"/>
      <c r="V152" s="163"/>
      <c r="W152" s="163"/>
      <c r="X152" s="163"/>
      <c r="Y152" s="163"/>
      <c r="Z152" s="163"/>
      <c r="AA152" s="163"/>
      <c r="AB152" s="163"/>
      <c r="AC152" s="163"/>
      <c r="AD152" s="168"/>
      <c r="AT152" s="169" t="s">
        <v>124</v>
      </c>
      <c r="AU152" s="169" t="s">
        <v>65</v>
      </c>
      <c r="AV152" s="13" t="s">
        <v>123</v>
      </c>
      <c r="AW152" s="13" t="s">
        <v>4</v>
      </c>
      <c r="AX152" s="13" t="s">
        <v>64</v>
      </c>
      <c r="AY152" s="169" t="s">
        <v>120</v>
      </c>
    </row>
    <row r="153" spans="2:65" s="1" customFormat="1" ht="22.5" customHeight="1" x14ac:dyDescent="0.3">
      <c r="B153" s="108"/>
      <c r="C153" s="170" t="s">
        <v>157</v>
      </c>
      <c r="D153" s="170" t="s">
        <v>194</v>
      </c>
      <c r="E153" s="171" t="s">
        <v>195</v>
      </c>
      <c r="F153" s="243" t="s">
        <v>196</v>
      </c>
      <c r="G153" s="244"/>
      <c r="H153" s="244"/>
      <c r="I153" s="244"/>
      <c r="J153" s="172" t="s">
        <v>183</v>
      </c>
      <c r="K153" s="173">
        <v>898.6</v>
      </c>
      <c r="L153" s="173">
        <v>0</v>
      </c>
      <c r="M153" s="244">
        <v>0</v>
      </c>
      <c r="N153" s="244"/>
      <c r="O153" s="234"/>
      <c r="P153" s="235">
        <f>ROUND(V153*K153,3)</f>
        <v>0</v>
      </c>
      <c r="Q153" s="234"/>
      <c r="R153" s="110"/>
      <c r="T153" s="140" t="s">
        <v>2</v>
      </c>
      <c r="U153" s="39" t="s">
        <v>39</v>
      </c>
      <c r="V153" s="141">
        <f>L153+M153</f>
        <v>0</v>
      </c>
      <c r="W153" s="141">
        <f>ROUND(L153*K153,3)</f>
        <v>0</v>
      </c>
      <c r="X153" s="141">
        <f>ROUND(M153*K153,3)</f>
        <v>0</v>
      </c>
      <c r="Y153" s="142">
        <v>0</v>
      </c>
      <c r="Z153" s="142">
        <f>Y153*K153</f>
        <v>0</v>
      </c>
      <c r="AA153" s="142">
        <v>3.5E-4</v>
      </c>
      <c r="AB153" s="142">
        <f>AA153*K153</f>
        <v>0.31451000000000001</v>
      </c>
      <c r="AC153" s="142">
        <v>0</v>
      </c>
      <c r="AD153" s="143">
        <f>AC153*K153</f>
        <v>0</v>
      </c>
      <c r="AR153" s="16" t="s">
        <v>197</v>
      </c>
      <c r="AT153" s="16" t="s">
        <v>194</v>
      </c>
      <c r="AU153" s="16" t="s">
        <v>65</v>
      </c>
      <c r="AY153" s="16" t="s">
        <v>120</v>
      </c>
      <c r="BE153" s="144">
        <f>IF(U153="základná",P153,0)</f>
        <v>0</v>
      </c>
      <c r="BF153" s="144">
        <f>IF(U153="znížená",P153,0)</f>
        <v>0</v>
      </c>
      <c r="BG153" s="144">
        <f>IF(U153="zákl. prenesená",P153,0)</f>
        <v>0</v>
      </c>
      <c r="BH153" s="144">
        <f>IF(U153="zníž. prenesená",P153,0)</f>
        <v>0</v>
      </c>
      <c r="BI153" s="144">
        <f>IF(U153="nulová",P153,0)</f>
        <v>0</v>
      </c>
      <c r="BJ153" s="16" t="s">
        <v>65</v>
      </c>
      <c r="BK153" s="145">
        <f>ROUND(V153*K153,3)</f>
        <v>0</v>
      </c>
      <c r="BL153" s="16" t="s">
        <v>161</v>
      </c>
      <c r="BM153" s="16" t="s">
        <v>198</v>
      </c>
    </row>
    <row r="154" spans="2:65" s="1" customFormat="1" ht="31.5" customHeight="1" x14ac:dyDescent="0.3">
      <c r="B154" s="108"/>
      <c r="C154" s="170" t="s">
        <v>161</v>
      </c>
      <c r="D154" s="170" t="s">
        <v>194</v>
      </c>
      <c r="E154" s="171" t="s">
        <v>200</v>
      </c>
      <c r="F154" s="243" t="s">
        <v>201</v>
      </c>
      <c r="G154" s="244"/>
      <c r="H154" s="244"/>
      <c r="I154" s="244"/>
      <c r="J154" s="172" t="s">
        <v>122</v>
      </c>
      <c r="K154" s="173">
        <v>1033.3900000000001</v>
      </c>
      <c r="L154" s="173">
        <v>0</v>
      </c>
      <c r="M154" s="244">
        <v>0</v>
      </c>
      <c r="N154" s="244"/>
      <c r="O154" s="234"/>
      <c r="P154" s="235">
        <f>ROUND(V154*K154,3)</f>
        <v>0</v>
      </c>
      <c r="Q154" s="234"/>
      <c r="R154" s="110"/>
      <c r="T154" s="140" t="s">
        <v>2</v>
      </c>
      <c r="U154" s="39" t="s">
        <v>39</v>
      </c>
      <c r="V154" s="141">
        <f>L154+M154</f>
        <v>0</v>
      </c>
      <c r="W154" s="141">
        <f>ROUND(L154*K154,3)</f>
        <v>0</v>
      </c>
      <c r="X154" s="141">
        <f>ROUND(M154*K154,3)</f>
        <v>0</v>
      </c>
      <c r="Y154" s="142">
        <v>0</v>
      </c>
      <c r="Z154" s="142">
        <f>Y154*K154</f>
        <v>0</v>
      </c>
      <c r="AA154" s="142">
        <v>2.2000000000000001E-3</v>
      </c>
      <c r="AB154" s="142">
        <f>AA154*K154</f>
        <v>2.2734580000000002</v>
      </c>
      <c r="AC154" s="142">
        <v>0</v>
      </c>
      <c r="AD154" s="143">
        <f>AC154*K154</f>
        <v>0</v>
      </c>
      <c r="AR154" s="16" t="s">
        <v>197</v>
      </c>
      <c r="AT154" s="16" t="s">
        <v>194</v>
      </c>
      <c r="AU154" s="16" t="s">
        <v>65</v>
      </c>
      <c r="AY154" s="16" t="s">
        <v>120</v>
      </c>
      <c r="BE154" s="144">
        <f>IF(U154="základná",P154,0)</f>
        <v>0</v>
      </c>
      <c r="BF154" s="144">
        <f>IF(U154="znížená",P154,0)</f>
        <v>0</v>
      </c>
      <c r="BG154" s="144">
        <f>IF(U154="zákl. prenesená",P154,0)</f>
        <v>0</v>
      </c>
      <c r="BH154" s="144">
        <f>IF(U154="zníž. prenesená",P154,0)</f>
        <v>0</v>
      </c>
      <c r="BI154" s="144">
        <f>IF(U154="nulová",P154,0)</f>
        <v>0</v>
      </c>
      <c r="BJ154" s="16" t="s">
        <v>65</v>
      </c>
      <c r="BK154" s="145">
        <f>ROUND(V154*K154,3)</f>
        <v>0</v>
      </c>
      <c r="BL154" s="16" t="s">
        <v>161</v>
      </c>
      <c r="BM154" s="16" t="s">
        <v>202</v>
      </c>
    </row>
    <row r="155" spans="2:65" s="1" customFormat="1" ht="31.5" customHeight="1" x14ac:dyDescent="0.3">
      <c r="B155" s="108"/>
      <c r="C155" s="136" t="s">
        <v>165</v>
      </c>
      <c r="D155" s="136" t="s">
        <v>121</v>
      </c>
      <c r="E155" s="137" t="s">
        <v>204</v>
      </c>
      <c r="F155" s="233" t="s">
        <v>205</v>
      </c>
      <c r="G155" s="234"/>
      <c r="H155" s="234"/>
      <c r="I155" s="234"/>
      <c r="J155" s="138" t="s">
        <v>183</v>
      </c>
      <c r="K155" s="139">
        <v>2</v>
      </c>
      <c r="L155" s="139">
        <v>0</v>
      </c>
      <c r="M155" s="235">
        <v>0</v>
      </c>
      <c r="N155" s="234"/>
      <c r="O155" s="234"/>
      <c r="P155" s="235">
        <f>ROUND(V155*K155,3)</f>
        <v>0</v>
      </c>
      <c r="Q155" s="234"/>
      <c r="R155" s="110"/>
      <c r="T155" s="140" t="s">
        <v>2</v>
      </c>
      <c r="U155" s="39" t="s">
        <v>39</v>
      </c>
      <c r="V155" s="141">
        <f>L155+M155</f>
        <v>0</v>
      </c>
      <c r="W155" s="141">
        <f>ROUND(L155*K155,3)</f>
        <v>0</v>
      </c>
      <c r="X155" s="141">
        <f>ROUND(M155*K155,3)</f>
        <v>0</v>
      </c>
      <c r="Y155" s="142">
        <v>0.27100000000000002</v>
      </c>
      <c r="Z155" s="142">
        <f>Y155*K155</f>
        <v>0.54200000000000004</v>
      </c>
      <c r="AA155" s="142">
        <v>6.0000000000000002E-5</v>
      </c>
      <c r="AB155" s="142">
        <f>AA155*K155</f>
        <v>1.2E-4</v>
      </c>
      <c r="AC155" s="142">
        <v>0</v>
      </c>
      <c r="AD155" s="143">
        <f>AC155*K155</f>
        <v>0</v>
      </c>
      <c r="AR155" s="16" t="s">
        <v>161</v>
      </c>
      <c r="AT155" s="16" t="s">
        <v>121</v>
      </c>
      <c r="AU155" s="16" t="s">
        <v>65</v>
      </c>
      <c r="AY155" s="16" t="s">
        <v>120</v>
      </c>
      <c r="BE155" s="144">
        <f>IF(U155="základná",P155,0)</f>
        <v>0</v>
      </c>
      <c r="BF155" s="144">
        <f>IF(U155="znížená",P155,0)</f>
        <v>0</v>
      </c>
      <c r="BG155" s="144">
        <f>IF(U155="zákl. prenesená",P155,0)</f>
        <v>0</v>
      </c>
      <c r="BH155" s="144">
        <f>IF(U155="zníž. prenesená",P155,0)</f>
        <v>0</v>
      </c>
      <c r="BI155" s="144">
        <f>IF(U155="nulová",P155,0)</f>
        <v>0</v>
      </c>
      <c r="BJ155" s="16" t="s">
        <v>65</v>
      </c>
      <c r="BK155" s="145">
        <f>ROUND(V155*K155,3)</f>
        <v>0</v>
      </c>
      <c r="BL155" s="16" t="s">
        <v>161</v>
      </c>
      <c r="BM155" s="16" t="s">
        <v>206</v>
      </c>
    </row>
    <row r="156" spans="2:65" s="11" customFormat="1" ht="22.5" customHeight="1" x14ac:dyDescent="0.3">
      <c r="B156" s="146"/>
      <c r="C156" s="147"/>
      <c r="D156" s="147"/>
      <c r="E156" s="148" t="s">
        <v>2</v>
      </c>
      <c r="F156" s="236" t="s">
        <v>365</v>
      </c>
      <c r="G156" s="237"/>
      <c r="H156" s="237"/>
      <c r="I156" s="237"/>
      <c r="J156" s="147"/>
      <c r="K156" s="149" t="s">
        <v>2</v>
      </c>
      <c r="L156" s="147"/>
      <c r="M156" s="147"/>
      <c r="N156" s="147"/>
      <c r="O156" s="147"/>
      <c r="P156" s="147"/>
      <c r="Q156" s="147"/>
      <c r="R156" s="150"/>
      <c r="T156" s="151"/>
      <c r="U156" s="147"/>
      <c r="V156" s="147"/>
      <c r="W156" s="147"/>
      <c r="X156" s="147"/>
      <c r="Y156" s="147"/>
      <c r="Z156" s="147"/>
      <c r="AA156" s="147"/>
      <c r="AB156" s="147"/>
      <c r="AC156" s="147"/>
      <c r="AD156" s="152"/>
      <c r="AT156" s="153" t="s">
        <v>124</v>
      </c>
      <c r="AU156" s="153" t="s">
        <v>65</v>
      </c>
      <c r="AV156" s="11" t="s">
        <v>64</v>
      </c>
      <c r="AW156" s="11" t="s">
        <v>4</v>
      </c>
      <c r="AX156" s="11" t="s">
        <v>59</v>
      </c>
      <c r="AY156" s="153" t="s">
        <v>120</v>
      </c>
    </row>
    <row r="157" spans="2:65" s="12" customFormat="1" ht="22.5" customHeight="1" x14ac:dyDescent="0.3">
      <c r="B157" s="154"/>
      <c r="C157" s="155"/>
      <c r="D157" s="155"/>
      <c r="E157" s="156" t="s">
        <v>2</v>
      </c>
      <c r="F157" s="239" t="s">
        <v>65</v>
      </c>
      <c r="G157" s="240"/>
      <c r="H157" s="240"/>
      <c r="I157" s="240"/>
      <c r="J157" s="155"/>
      <c r="K157" s="157">
        <v>2</v>
      </c>
      <c r="L157" s="155"/>
      <c r="M157" s="155"/>
      <c r="N157" s="155"/>
      <c r="O157" s="155"/>
      <c r="P157" s="155"/>
      <c r="Q157" s="155"/>
      <c r="R157" s="158"/>
      <c r="T157" s="159"/>
      <c r="U157" s="155"/>
      <c r="V157" s="155"/>
      <c r="W157" s="155"/>
      <c r="X157" s="155"/>
      <c r="Y157" s="155"/>
      <c r="Z157" s="155"/>
      <c r="AA157" s="155"/>
      <c r="AB157" s="155"/>
      <c r="AC157" s="155"/>
      <c r="AD157" s="160"/>
      <c r="AT157" s="161" t="s">
        <v>124</v>
      </c>
      <c r="AU157" s="161" t="s">
        <v>65</v>
      </c>
      <c r="AV157" s="12" t="s">
        <v>65</v>
      </c>
      <c r="AW157" s="12" t="s">
        <v>4</v>
      </c>
      <c r="AX157" s="12" t="s">
        <v>59</v>
      </c>
      <c r="AY157" s="161" t="s">
        <v>120</v>
      </c>
    </row>
    <row r="158" spans="2:65" s="13" customFormat="1" ht="22.5" customHeight="1" x14ac:dyDescent="0.3">
      <c r="B158" s="162"/>
      <c r="C158" s="163"/>
      <c r="D158" s="163"/>
      <c r="E158" s="164" t="s">
        <v>2</v>
      </c>
      <c r="F158" s="241" t="s">
        <v>125</v>
      </c>
      <c r="G158" s="242"/>
      <c r="H158" s="242"/>
      <c r="I158" s="242"/>
      <c r="J158" s="163"/>
      <c r="K158" s="165">
        <v>2</v>
      </c>
      <c r="L158" s="163"/>
      <c r="M158" s="163"/>
      <c r="N158" s="163"/>
      <c r="O158" s="163"/>
      <c r="P158" s="163"/>
      <c r="Q158" s="163"/>
      <c r="R158" s="166"/>
      <c r="T158" s="167"/>
      <c r="U158" s="163"/>
      <c r="V158" s="163"/>
      <c r="W158" s="163"/>
      <c r="X158" s="163"/>
      <c r="Y158" s="163"/>
      <c r="Z158" s="163"/>
      <c r="AA158" s="163"/>
      <c r="AB158" s="163"/>
      <c r="AC158" s="163"/>
      <c r="AD158" s="168"/>
      <c r="AT158" s="169" t="s">
        <v>124</v>
      </c>
      <c r="AU158" s="169" t="s">
        <v>65</v>
      </c>
      <c r="AV158" s="13" t="s">
        <v>123</v>
      </c>
      <c r="AW158" s="13" t="s">
        <v>4</v>
      </c>
      <c r="AX158" s="13" t="s">
        <v>64</v>
      </c>
      <c r="AY158" s="169" t="s">
        <v>120</v>
      </c>
    </row>
    <row r="159" spans="2:65" s="1" customFormat="1" ht="22.5" customHeight="1" x14ac:dyDescent="0.3">
      <c r="B159" s="108"/>
      <c r="C159" s="170" t="s">
        <v>169</v>
      </c>
      <c r="D159" s="170" t="s">
        <v>194</v>
      </c>
      <c r="E159" s="171" t="s">
        <v>208</v>
      </c>
      <c r="F159" s="243" t="s">
        <v>209</v>
      </c>
      <c r="G159" s="244"/>
      <c r="H159" s="244"/>
      <c r="I159" s="244"/>
      <c r="J159" s="172" t="s">
        <v>183</v>
      </c>
      <c r="K159" s="173">
        <v>2</v>
      </c>
      <c r="L159" s="173">
        <v>0</v>
      </c>
      <c r="M159" s="244">
        <v>0</v>
      </c>
      <c r="N159" s="244"/>
      <c r="O159" s="234"/>
      <c r="P159" s="235">
        <f>ROUND(V159*K159,3)</f>
        <v>0</v>
      </c>
      <c r="Q159" s="234"/>
      <c r="R159" s="110"/>
      <c r="T159" s="140" t="s">
        <v>2</v>
      </c>
      <c r="U159" s="39" t="s">
        <v>39</v>
      </c>
      <c r="V159" s="141">
        <f>L159+M159</f>
        <v>0</v>
      </c>
      <c r="W159" s="141">
        <f>ROUND(L159*K159,3)</f>
        <v>0</v>
      </c>
      <c r="X159" s="141">
        <f>ROUND(M159*K159,3)</f>
        <v>0</v>
      </c>
      <c r="Y159" s="142">
        <v>0</v>
      </c>
      <c r="Z159" s="142">
        <f>Y159*K159</f>
        <v>0</v>
      </c>
      <c r="AA159" s="142">
        <v>6.4999999999999997E-4</v>
      </c>
      <c r="AB159" s="142">
        <f>AA159*K159</f>
        <v>1.2999999999999999E-3</v>
      </c>
      <c r="AC159" s="142">
        <v>0</v>
      </c>
      <c r="AD159" s="143">
        <f>AC159*K159</f>
        <v>0</v>
      </c>
      <c r="AR159" s="16" t="s">
        <v>197</v>
      </c>
      <c r="AT159" s="16" t="s">
        <v>194</v>
      </c>
      <c r="AU159" s="16" t="s">
        <v>65</v>
      </c>
      <c r="AY159" s="16" t="s">
        <v>120</v>
      </c>
      <c r="BE159" s="144">
        <f>IF(U159="základná",P159,0)</f>
        <v>0</v>
      </c>
      <c r="BF159" s="144">
        <f>IF(U159="znížená",P159,0)</f>
        <v>0</v>
      </c>
      <c r="BG159" s="144">
        <f>IF(U159="zákl. prenesená",P159,0)</f>
        <v>0</v>
      </c>
      <c r="BH159" s="144">
        <f>IF(U159="zníž. prenesená",P159,0)</f>
        <v>0</v>
      </c>
      <c r="BI159" s="144">
        <f>IF(U159="nulová",P159,0)</f>
        <v>0</v>
      </c>
      <c r="BJ159" s="16" t="s">
        <v>65</v>
      </c>
      <c r="BK159" s="145">
        <f>ROUND(V159*K159,3)</f>
        <v>0</v>
      </c>
      <c r="BL159" s="16" t="s">
        <v>161</v>
      </c>
      <c r="BM159" s="16" t="s">
        <v>210</v>
      </c>
    </row>
    <row r="160" spans="2:65" s="1" customFormat="1" ht="22.5" customHeight="1" x14ac:dyDescent="0.3">
      <c r="B160" s="108"/>
      <c r="C160" s="170" t="s">
        <v>173</v>
      </c>
      <c r="D160" s="170" t="s">
        <v>194</v>
      </c>
      <c r="E160" s="171" t="s">
        <v>195</v>
      </c>
      <c r="F160" s="243" t="s">
        <v>196</v>
      </c>
      <c r="G160" s="244"/>
      <c r="H160" s="244"/>
      <c r="I160" s="244"/>
      <c r="J160" s="172" t="s">
        <v>183</v>
      </c>
      <c r="K160" s="173">
        <v>8</v>
      </c>
      <c r="L160" s="173">
        <v>0</v>
      </c>
      <c r="M160" s="244">
        <v>0</v>
      </c>
      <c r="N160" s="244"/>
      <c r="O160" s="234"/>
      <c r="P160" s="235">
        <f>ROUND(V160*K160,3)</f>
        <v>0</v>
      </c>
      <c r="Q160" s="234"/>
      <c r="R160" s="110"/>
      <c r="T160" s="140" t="s">
        <v>2</v>
      </c>
      <c r="U160" s="39" t="s">
        <v>39</v>
      </c>
      <c r="V160" s="141">
        <f>L160+M160</f>
        <v>0</v>
      </c>
      <c r="W160" s="141">
        <f>ROUND(L160*K160,3)</f>
        <v>0</v>
      </c>
      <c r="X160" s="141">
        <f>ROUND(M160*K160,3)</f>
        <v>0</v>
      </c>
      <c r="Y160" s="142">
        <v>0</v>
      </c>
      <c r="Z160" s="142">
        <f>Y160*K160</f>
        <v>0</v>
      </c>
      <c r="AA160" s="142">
        <v>3.5E-4</v>
      </c>
      <c r="AB160" s="142">
        <f>AA160*K160</f>
        <v>2.8E-3</v>
      </c>
      <c r="AC160" s="142">
        <v>0</v>
      </c>
      <c r="AD160" s="143">
        <f>AC160*K160</f>
        <v>0</v>
      </c>
      <c r="AR160" s="16" t="s">
        <v>197</v>
      </c>
      <c r="AT160" s="16" t="s">
        <v>194</v>
      </c>
      <c r="AU160" s="16" t="s">
        <v>65</v>
      </c>
      <c r="AY160" s="16" t="s">
        <v>120</v>
      </c>
      <c r="BE160" s="144">
        <f>IF(U160="základná",P160,0)</f>
        <v>0</v>
      </c>
      <c r="BF160" s="144">
        <f>IF(U160="znížená",P160,0)</f>
        <v>0</v>
      </c>
      <c r="BG160" s="144">
        <f>IF(U160="zákl. prenesená",P160,0)</f>
        <v>0</v>
      </c>
      <c r="BH160" s="144">
        <f>IF(U160="zníž. prenesená",P160,0)</f>
        <v>0</v>
      </c>
      <c r="BI160" s="144">
        <f>IF(U160="nulová",P160,0)</f>
        <v>0</v>
      </c>
      <c r="BJ160" s="16" t="s">
        <v>65</v>
      </c>
      <c r="BK160" s="145">
        <f>ROUND(V160*K160,3)</f>
        <v>0</v>
      </c>
      <c r="BL160" s="16" t="s">
        <v>161</v>
      </c>
      <c r="BM160" s="16" t="s">
        <v>212</v>
      </c>
    </row>
    <row r="161" spans="2:65" s="1" customFormat="1" ht="31.5" customHeight="1" x14ac:dyDescent="0.3">
      <c r="B161" s="108"/>
      <c r="C161" s="136" t="s">
        <v>8</v>
      </c>
      <c r="D161" s="136" t="s">
        <v>121</v>
      </c>
      <c r="E161" s="137" t="s">
        <v>204</v>
      </c>
      <c r="F161" s="233" t="s">
        <v>205</v>
      </c>
      <c r="G161" s="234"/>
      <c r="H161" s="234"/>
      <c r="I161" s="234"/>
      <c r="J161" s="138" t="s">
        <v>183</v>
      </c>
      <c r="K161" s="139">
        <v>6</v>
      </c>
      <c r="L161" s="139">
        <v>0</v>
      </c>
      <c r="M161" s="235">
        <v>0</v>
      </c>
      <c r="N161" s="234"/>
      <c r="O161" s="234"/>
      <c r="P161" s="235">
        <f>ROUND(V161*K161,3)</f>
        <v>0</v>
      </c>
      <c r="Q161" s="234"/>
      <c r="R161" s="110"/>
      <c r="T161" s="140" t="s">
        <v>2</v>
      </c>
      <c r="U161" s="39" t="s">
        <v>39</v>
      </c>
      <c r="V161" s="141">
        <f>L161+M161</f>
        <v>0</v>
      </c>
      <c r="W161" s="141">
        <f>ROUND(L161*K161,3)</f>
        <v>0</v>
      </c>
      <c r="X161" s="141">
        <f>ROUND(M161*K161,3)</f>
        <v>0</v>
      </c>
      <c r="Y161" s="142">
        <v>0.27100000000000002</v>
      </c>
      <c r="Z161" s="142">
        <f>Y161*K161</f>
        <v>1.6260000000000001</v>
      </c>
      <c r="AA161" s="142">
        <v>6.0000000000000002E-5</v>
      </c>
      <c r="AB161" s="142">
        <f>AA161*K161</f>
        <v>3.6000000000000002E-4</v>
      </c>
      <c r="AC161" s="142">
        <v>0</v>
      </c>
      <c r="AD161" s="143">
        <f>AC161*K161</f>
        <v>0</v>
      </c>
      <c r="AR161" s="16" t="s">
        <v>161</v>
      </c>
      <c r="AT161" s="16" t="s">
        <v>121</v>
      </c>
      <c r="AU161" s="16" t="s">
        <v>65</v>
      </c>
      <c r="AY161" s="16" t="s">
        <v>120</v>
      </c>
      <c r="BE161" s="144">
        <f>IF(U161="základná",P161,0)</f>
        <v>0</v>
      </c>
      <c r="BF161" s="144">
        <f>IF(U161="znížená",P161,0)</f>
        <v>0</v>
      </c>
      <c r="BG161" s="144">
        <f>IF(U161="zákl. prenesená",P161,0)</f>
        <v>0</v>
      </c>
      <c r="BH161" s="144">
        <f>IF(U161="zníž. prenesená",P161,0)</f>
        <v>0</v>
      </c>
      <c r="BI161" s="144">
        <f>IF(U161="nulová",P161,0)</f>
        <v>0</v>
      </c>
      <c r="BJ161" s="16" t="s">
        <v>65</v>
      </c>
      <c r="BK161" s="145">
        <f>ROUND(V161*K161,3)</f>
        <v>0</v>
      </c>
      <c r="BL161" s="16" t="s">
        <v>161</v>
      </c>
      <c r="BM161" s="16" t="s">
        <v>366</v>
      </c>
    </row>
    <row r="162" spans="2:65" s="11" customFormat="1" ht="22.5" customHeight="1" x14ac:dyDescent="0.3">
      <c r="B162" s="146"/>
      <c r="C162" s="147"/>
      <c r="D162" s="147"/>
      <c r="E162" s="148" t="s">
        <v>2</v>
      </c>
      <c r="F162" s="236" t="s">
        <v>367</v>
      </c>
      <c r="G162" s="237"/>
      <c r="H162" s="237"/>
      <c r="I162" s="237"/>
      <c r="J162" s="147"/>
      <c r="K162" s="149" t="s">
        <v>2</v>
      </c>
      <c r="L162" s="147"/>
      <c r="M162" s="147"/>
      <c r="N162" s="147"/>
      <c r="O162" s="147"/>
      <c r="P162" s="147"/>
      <c r="Q162" s="147"/>
      <c r="R162" s="150"/>
      <c r="T162" s="151"/>
      <c r="U162" s="147"/>
      <c r="V162" s="147"/>
      <c r="W162" s="147"/>
      <c r="X162" s="147"/>
      <c r="Y162" s="147"/>
      <c r="Z162" s="147"/>
      <c r="AA162" s="147"/>
      <c r="AB162" s="147"/>
      <c r="AC162" s="147"/>
      <c r="AD162" s="152"/>
      <c r="AT162" s="153" t="s">
        <v>124</v>
      </c>
      <c r="AU162" s="153" t="s">
        <v>65</v>
      </c>
      <c r="AV162" s="11" t="s">
        <v>64</v>
      </c>
      <c r="AW162" s="11" t="s">
        <v>4</v>
      </c>
      <c r="AX162" s="11" t="s">
        <v>59</v>
      </c>
      <c r="AY162" s="153" t="s">
        <v>120</v>
      </c>
    </row>
    <row r="163" spans="2:65" s="12" customFormat="1" ht="22.5" customHeight="1" x14ac:dyDescent="0.3">
      <c r="B163" s="154"/>
      <c r="C163" s="155"/>
      <c r="D163" s="155"/>
      <c r="E163" s="156" t="s">
        <v>2</v>
      </c>
      <c r="F163" s="239" t="s">
        <v>128</v>
      </c>
      <c r="G163" s="240"/>
      <c r="H163" s="240"/>
      <c r="I163" s="240"/>
      <c r="J163" s="155"/>
      <c r="K163" s="157">
        <v>6</v>
      </c>
      <c r="L163" s="155"/>
      <c r="M163" s="155"/>
      <c r="N163" s="155"/>
      <c r="O163" s="155"/>
      <c r="P163" s="155"/>
      <c r="Q163" s="155"/>
      <c r="R163" s="158"/>
      <c r="T163" s="159"/>
      <c r="U163" s="155"/>
      <c r="V163" s="155"/>
      <c r="W163" s="155"/>
      <c r="X163" s="155"/>
      <c r="Y163" s="155"/>
      <c r="Z163" s="155"/>
      <c r="AA163" s="155"/>
      <c r="AB163" s="155"/>
      <c r="AC163" s="155"/>
      <c r="AD163" s="160"/>
      <c r="AT163" s="161" t="s">
        <v>124</v>
      </c>
      <c r="AU163" s="161" t="s">
        <v>65</v>
      </c>
      <c r="AV163" s="12" t="s">
        <v>65</v>
      </c>
      <c r="AW163" s="12" t="s">
        <v>4</v>
      </c>
      <c r="AX163" s="12" t="s">
        <v>59</v>
      </c>
      <c r="AY163" s="161" t="s">
        <v>120</v>
      </c>
    </row>
    <row r="164" spans="2:65" s="13" customFormat="1" ht="22.5" customHeight="1" x14ac:dyDescent="0.3">
      <c r="B164" s="162"/>
      <c r="C164" s="163"/>
      <c r="D164" s="163"/>
      <c r="E164" s="164" t="s">
        <v>2</v>
      </c>
      <c r="F164" s="241" t="s">
        <v>125</v>
      </c>
      <c r="G164" s="242"/>
      <c r="H164" s="242"/>
      <c r="I164" s="242"/>
      <c r="J164" s="163"/>
      <c r="K164" s="165">
        <v>6</v>
      </c>
      <c r="L164" s="163"/>
      <c r="M164" s="163"/>
      <c r="N164" s="163"/>
      <c r="O164" s="163"/>
      <c r="P164" s="163"/>
      <c r="Q164" s="163"/>
      <c r="R164" s="166"/>
      <c r="T164" s="167"/>
      <c r="U164" s="163"/>
      <c r="V164" s="163"/>
      <c r="W164" s="163"/>
      <c r="X164" s="163"/>
      <c r="Y164" s="163"/>
      <c r="Z164" s="163"/>
      <c r="AA164" s="163"/>
      <c r="AB164" s="163"/>
      <c r="AC164" s="163"/>
      <c r="AD164" s="168"/>
      <c r="AT164" s="169" t="s">
        <v>124</v>
      </c>
      <c r="AU164" s="169" t="s">
        <v>65</v>
      </c>
      <c r="AV164" s="13" t="s">
        <v>123</v>
      </c>
      <c r="AW164" s="13" t="s">
        <v>4</v>
      </c>
      <c r="AX164" s="13" t="s">
        <v>64</v>
      </c>
      <c r="AY164" s="169" t="s">
        <v>120</v>
      </c>
    </row>
    <row r="165" spans="2:65" s="1" customFormat="1" ht="22.5" customHeight="1" x14ac:dyDescent="0.3">
      <c r="B165" s="108"/>
      <c r="C165" s="170" t="s">
        <v>180</v>
      </c>
      <c r="D165" s="170" t="s">
        <v>194</v>
      </c>
      <c r="E165" s="171" t="s">
        <v>208</v>
      </c>
      <c r="F165" s="243" t="s">
        <v>209</v>
      </c>
      <c r="G165" s="244"/>
      <c r="H165" s="244"/>
      <c r="I165" s="244"/>
      <c r="J165" s="172" t="s">
        <v>183</v>
      </c>
      <c r="K165" s="173">
        <v>6</v>
      </c>
      <c r="L165" s="173">
        <v>0</v>
      </c>
      <c r="M165" s="244">
        <v>0</v>
      </c>
      <c r="N165" s="244"/>
      <c r="O165" s="234"/>
      <c r="P165" s="235">
        <f>ROUND(V165*K165,3)</f>
        <v>0</v>
      </c>
      <c r="Q165" s="234"/>
      <c r="R165" s="110"/>
      <c r="T165" s="140" t="s">
        <v>2</v>
      </c>
      <c r="U165" s="39" t="s">
        <v>39</v>
      </c>
      <c r="V165" s="141">
        <f>L165+M165</f>
        <v>0</v>
      </c>
      <c r="W165" s="141">
        <f>ROUND(L165*K165,3)</f>
        <v>0</v>
      </c>
      <c r="X165" s="141">
        <f>ROUND(M165*K165,3)</f>
        <v>0</v>
      </c>
      <c r="Y165" s="142">
        <v>0</v>
      </c>
      <c r="Z165" s="142">
        <f>Y165*K165</f>
        <v>0</v>
      </c>
      <c r="AA165" s="142">
        <v>6.4999999999999997E-4</v>
      </c>
      <c r="AB165" s="142">
        <f>AA165*K165</f>
        <v>3.8999999999999998E-3</v>
      </c>
      <c r="AC165" s="142">
        <v>0</v>
      </c>
      <c r="AD165" s="143">
        <f>AC165*K165</f>
        <v>0</v>
      </c>
      <c r="AR165" s="16" t="s">
        <v>197</v>
      </c>
      <c r="AT165" s="16" t="s">
        <v>194</v>
      </c>
      <c r="AU165" s="16" t="s">
        <v>65</v>
      </c>
      <c r="AY165" s="16" t="s">
        <v>120</v>
      </c>
      <c r="BE165" s="144">
        <f>IF(U165="základná",P165,0)</f>
        <v>0</v>
      </c>
      <c r="BF165" s="144">
        <f>IF(U165="znížená",P165,0)</f>
        <v>0</v>
      </c>
      <c r="BG165" s="144">
        <f>IF(U165="zákl. prenesená",P165,0)</f>
        <v>0</v>
      </c>
      <c r="BH165" s="144">
        <f>IF(U165="zníž. prenesená",P165,0)</f>
        <v>0</v>
      </c>
      <c r="BI165" s="144">
        <f>IF(U165="nulová",P165,0)</f>
        <v>0</v>
      </c>
      <c r="BJ165" s="16" t="s">
        <v>65</v>
      </c>
      <c r="BK165" s="145">
        <f>ROUND(V165*K165,3)</f>
        <v>0</v>
      </c>
      <c r="BL165" s="16" t="s">
        <v>161</v>
      </c>
      <c r="BM165" s="16" t="s">
        <v>368</v>
      </c>
    </row>
    <row r="166" spans="2:65" s="1" customFormat="1" ht="22.5" customHeight="1" x14ac:dyDescent="0.3">
      <c r="B166" s="108"/>
      <c r="C166" s="170" t="s">
        <v>185</v>
      </c>
      <c r="D166" s="170" t="s">
        <v>194</v>
      </c>
      <c r="E166" s="171" t="s">
        <v>195</v>
      </c>
      <c r="F166" s="243" t="s">
        <v>196</v>
      </c>
      <c r="G166" s="244"/>
      <c r="H166" s="244"/>
      <c r="I166" s="244"/>
      <c r="J166" s="172" t="s">
        <v>183</v>
      </c>
      <c r="K166" s="173">
        <v>96</v>
      </c>
      <c r="L166" s="173">
        <v>0</v>
      </c>
      <c r="M166" s="244">
        <v>0</v>
      </c>
      <c r="N166" s="244"/>
      <c r="O166" s="234"/>
      <c r="P166" s="235">
        <f>ROUND(V166*K166,3)</f>
        <v>0</v>
      </c>
      <c r="Q166" s="234"/>
      <c r="R166" s="110"/>
      <c r="T166" s="140" t="s">
        <v>2</v>
      </c>
      <c r="U166" s="39" t="s">
        <v>39</v>
      </c>
      <c r="V166" s="141">
        <f>L166+M166</f>
        <v>0</v>
      </c>
      <c r="W166" s="141">
        <f>ROUND(L166*K166,3)</f>
        <v>0</v>
      </c>
      <c r="X166" s="141">
        <f>ROUND(M166*K166,3)</f>
        <v>0</v>
      </c>
      <c r="Y166" s="142">
        <v>0</v>
      </c>
      <c r="Z166" s="142">
        <f>Y166*K166</f>
        <v>0</v>
      </c>
      <c r="AA166" s="142">
        <v>3.5E-4</v>
      </c>
      <c r="AB166" s="142">
        <f>AA166*K166</f>
        <v>3.3599999999999998E-2</v>
      </c>
      <c r="AC166" s="142">
        <v>0</v>
      </c>
      <c r="AD166" s="143">
        <f>AC166*K166</f>
        <v>0</v>
      </c>
      <c r="AR166" s="16" t="s">
        <v>197</v>
      </c>
      <c r="AT166" s="16" t="s">
        <v>194</v>
      </c>
      <c r="AU166" s="16" t="s">
        <v>65</v>
      </c>
      <c r="AY166" s="16" t="s">
        <v>120</v>
      </c>
      <c r="BE166" s="144">
        <f>IF(U166="základná",P166,0)</f>
        <v>0</v>
      </c>
      <c r="BF166" s="144">
        <f>IF(U166="znížená",P166,0)</f>
        <v>0</v>
      </c>
      <c r="BG166" s="144">
        <f>IF(U166="zákl. prenesená",P166,0)</f>
        <v>0</v>
      </c>
      <c r="BH166" s="144">
        <f>IF(U166="zníž. prenesená",P166,0)</f>
        <v>0</v>
      </c>
      <c r="BI166" s="144">
        <f>IF(U166="nulová",P166,0)</f>
        <v>0</v>
      </c>
      <c r="BJ166" s="16" t="s">
        <v>65</v>
      </c>
      <c r="BK166" s="145">
        <f>ROUND(V166*K166,3)</f>
        <v>0</v>
      </c>
      <c r="BL166" s="16" t="s">
        <v>161</v>
      </c>
      <c r="BM166" s="16" t="s">
        <v>369</v>
      </c>
    </row>
    <row r="167" spans="2:65" s="1" customFormat="1" ht="31.5" customHeight="1" x14ac:dyDescent="0.3">
      <c r="B167" s="108"/>
      <c r="C167" s="136" t="s">
        <v>189</v>
      </c>
      <c r="D167" s="136" t="s">
        <v>121</v>
      </c>
      <c r="E167" s="137" t="s">
        <v>214</v>
      </c>
      <c r="F167" s="233" t="s">
        <v>215</v>
      </c>
      <c r="G167" s="234"/>
      <c r="H167" s="234"/>
      <c r="I167" s="234"/>
      <c r="J167" s="138" t="s">
        <v>183</v>
      </c>
      <c r="K167" s="139">
        <v>7</v>
      </c>
      <c r="L167" s="139">
        <v>0</v>
      </c>
      <c r="M167" s="235">
        <v>0</v>
      </c>
      <c r="N167" s="234"/>
      <c r="O167" s="234"/>
      <c r="P167" s="235">
        <f>ROUND(V167*K167,3)</f>
        <v>0</v>
      </c>
      <c r="Q167" s="234"/>
      <c r="R167" s="110"/>
      <c r="T167" s="140" t="s">
        <v>2</v>
      </c>
      <c r="U167" s="39" t="s">
        <v>39</v>
      </c>
      <c r="V167" s="141">
        <f>L167+M167</f>
        <v>0</v>
      </c>
      <c r="W167" s="141">
        <f>ROUND(L167*K167,3)</f>
        <v>0</v>
      </c>
      <c r="X167" s="141">
        <f>ROUND(M167*K167,3)</f>
        <v>0</v>
      </c>
      <c r="Y167" s="142">
        <v>1.18</v>
      </c>
      <c r="Z167" s="142">
        <f>Y167*K167</f>
        <v>8.26</v>
      </c>
      <c r="AA167" s="142">
        <v>2.7E-4</v>
      </c>
      <c r="AB167" s="142">
        <f>AA167*K167</f>
        <v>1.89E-3</v>
      </c>
      <c r="AC167" s="142">
        <v>0</v>
      </c>
      <c r="AD167" s="143">
        <f>AC167*K167</f>
        <v>0</v>
      </c>
      <c r="AR167" s="16" t="s">
        <v>161</v>
      </c>
      <c r="AT167" s="16" t="s">
        <v>121</v>
      </c>
      <c r="AU167" s="16" t="s">
        <v>65</v>
      </c>
      <c r="AY167" s="16" t="s">
        <v>120</v>
      </c>
      <c r="BE167" s="144">
        <f>IF(U167="základná",P167,0)</f>
        <v>0</v>
      </c>
      <c r="BF167" s="144">
        <f>IF(U167="znížená",P167,0)</f>
        <v>0</v>
      </c>
      <c r="BG167" s="144">
        <f>IF(U167="zákl. prenesená",P167,0)</f>
        <v>0</v>
      </c>
      <c r="BH167" s="144">
        <f>IF(U167="zníž. prenesená",P167,0)</f>
        <v>0</v>
      </c>
      <c r="BI167" s="144">
        <f>IF(U167="nulová",P167,0)</f>
        <v>0</v>
      </c>
      <c r="BJ167" s="16" t="s">
        <v>65</v>
      </c>
      <c r="BK167" s="145">
        <f>ROUND(V167*K167,3)</f>
        <v>0</v>
      </c>
      <c r="BL167" s="16" t="s">
        <v>161</v>
      </c>
      <c r="BM167" s="16" t="s">
        <v>216</v>
      </c>
    </row>
    <row r="168" spans="2:65" s="11" customFormat="1" ht="22.5" customHeight="1" x14ac:dyDescent="0.3">
      <c r="B168" s="146"/>
      <c r="C168" s="147"/>
      <c r="D168" s="147"/>
      <c r="E168" s="148" t="s">
        <v>2</v>
      </c>
      <c r="F168" s="236" t="s">
        <v>370</v>
      </c>
      <c r="G168" s="237"/>
      <c r="H168" s="237"/>
      <c r="I168" s="237"/>
      <c r="J168" s="147"/>
      <c r="K168" s="149" t="s">
        <v>2</v>
      </c>
      <c r="L168" s="147"/>
      <c r="M168" s="147"/>
      <c r="N168" s="147"/>
      <c r="O168" s="147"/>
      <c r="P168" s="147"/>
      <c r="Q168" s="147"/>
      <c r="R168" s="150"/>
      <c r="T168" s="151"/>
      <c r="U168" s="147"/>
      <c r="V168" s="147"/>
      <c r="W168" s="147"/>
      <c r="X168" s="147"/>
      <c r="Y168" s="147"/>
      <c r="Z168" s="147"/>
      <c r="AA168" s="147"/>
      <c r="AB168" s="147"/>
      <c r="AC168" s="147"/>
      <c r="AD168" s="152"/>
      <c r="AT168" s="153" t="s">
        <v>124</v>
      </c>
      <c r="AU168" s="153" t="s">
        <v>65</v>
      </c>
      <c r="AV168" s="11" t="s">
        <v>64</v>
      </c>
      <c r="AW168" s="11" t="s">
        <v>4</v>
      </c>
      <c r="AX168" s="11" t="s">
        <v>59</v>
      </c>
      <c r="AY168" s="153" t="s">
        <v>120</v>
      </c>
    </row>
    <row r="169" spans="2:65" s="12" customFormat="1" ht="22.5" customHeight="1" x14ac:dyDescent="0.3">
      <c r="B169" s="154"/>
      <c r="C169" s="155"/>
      <c r="D169" s="155"/>
      <c r="E169" s="156" t="s">
        <v>2</v>
      </c>
      <c r="F169" s="239" t="s">
        <v>129</v>
      </c>
      <c r="G169" s="240"/>
      <c r="H169" s="240"/>
      <c r="I169" s="240"/>
      <c r="J169" s="155"/>
      <c r="K169" s="157">
        <v>7</v>
      </c>
      <c r="L169" s="155"/>
      <c r="M169" s="155"/>
      <c r="N169" s="155"/>
      <c r="O169" s="155"/>
      <c r="P169" s="155"/>
      <c r="Q169" s="155"/>
      <c r="R169" s="158"/>
      <c r="T169" s="159"/>
      <c r="U169" s="155"/>
      <c r="V169" s="155"/>
      <c r="W169" s="155"/>
      <c r="X169" s="155"/>
      <c r="Y169" s="155"/>
      <c r="Z169" s="155"/>
      <c r="AA169" s="155"/>
      <c r="AB169" s="155"/>
      <c r="AC169" s="155"/>
      <c r="AD169" s="160"/>
      <c r="AT169" s="161" t="s">
        <v>124</v>
      </c>
      <c r="AU169" s="161" t="s">
        <v>65</v>
      </c>
      <c r="AV169" s="12" t="s">
        <v>65</v>
      </c>
      <c r="AW169" s="12" t="s">
        <v>4</v>
      </c>
      <c r="AX169" s="12" t="s">
        <v>59</v>
      </c>
      <c r="AY169" s="161" t="s">
        <v>120</v>
      </c>
    </row>
    <row r="170" spans="2:65" s="13" customFormat="1" ht="22.5" customHeight="1" x14ac:dyDescent="0.3">
      <c r="B170" s="162"/>
      <c r="C170" s="163"/>
      <c r="D170" s="163"/>
      <c r="E170" s="164" t="s">
        <v>2</v>
      </c>
      <c r="F170" s="241" t="s">
        <v>125</v>
      </c>
      <c r="G170" s="242"/>
      <c r="H170" s="242"/>
      <c r="I170" s="242"/>
      <c r="J170" s="163"/>
      <c r="K170" s="165">
        <v>7</v>
      </c>
      <c r="L170" s="163"/>
      <c r="M170" s="163"/>
      <c r="N170" s="163"/>
      <c r="O170" s="163"/>
      <c r="P170" s="163"/>
      <c r="Q170" s="163"/>
      <c r="R170" s="166"/>
      <c r="T170" s="167"/>
      <c r="U170" s="163"/>
      <c r="V170" s="163"/>
      <c r="W170" s="163"/>
      <c r="X170" s="163"/>
      <c r="Y170" s="163"/>
      <c r="Z170" s="163"/>
      <c r="AA170" s="163"/>
      <c r="AB170" s="163"/>
      <c r="AC170" s="163"/>
      <c r="AD170" s="168"/>
      <c r="AT170" s="169" t="s">
        <v>124</v>
      </c>
      <c r="AU170" s="169" t="s">
        <v>65</v>
      </c>
      <c r="AV170" s="13" t="s">
        <v>123</v>
      </c>
      <c r="AW170" s="13" t="s">
        <v>4</v>
      </c>
      <c r="AX170" s="13" t="s">
        <v>64</v>
      </c>
      <c r="AY170" s="169" t="s">
        <v>120</v>
      </c>
    </row>
    <row r="171" spans="2:65" s="1" customFormat="1" ht="31.5" customHeight="1" x14ac:dyDescent="0.3">
      <c r="B171" s="108"/>
      <c r="C171" s="170" t="s">
        <v>193</v>
      </c>
      <c r="D171" s="170" t="s">
        <v>194</v>
      </c>
      <c r="E171" s="171" t="s">
        <v>218</v>
      </c>
      <c r="F171" s="243" t="s">
        <v>219</v>
      </c>
      <c r="G171" s="244"/>
      <c r="H171" s="244"/>
      <c r="I171" s="244"/>
      <c r="J171" s="172" t="s">
        <v>122</v>
      </c>
      <c r="K171" s="173">
        <v>0.80500000000000005</v>
      </c>
      <c r="L171" s="173">
        <v>0</v>
      </c>
      <c r="M171" s="244">
        <v>0</v>
      </c>
      <c r="N171" s="244"/>
      <c r="O171" s="234"/>
      <c r="P171" s="235">
        <f>ROUND(V171*K171,3)</f>
        <v>0</v>
      </c>
      <c r="Q171" s="234"/>
      <c r="R171" s="110"/>
      <c r="T171" s="140" t="s">
        <v>2</v>
      </c>
      <c r="U171" s="39" t="s">
        <v>39</v>
      </c>
      <c r="V171" s="141">
        <f>L171+M171</f>
        <v>0</v>
      </c>
      <c r="W171" s="141">
        <f>ROUND(L171*K171,3)</f>
        <v>0</v>
      </c>
      <c r="X171" s="141">
        <f>ROUND(M171*K171,3)</f>
        <v>0</v>
      </c>
      <c r="Y171" s="142">
        <v>0</v>
      </c>
      <c r="Z171" s="142">
        <f>Y171*K171</f>
        <v>0</v>
      </c>
      <c r="AA171" s="142">
        <v>2.0000000000000001E-4</v>
      </c>
      <c r="AB171" s="142">
        <f>AA171*K171</f>
        <v>1.6100000000000001E-4</v>
      </c>
      <c r="AC171" s="142">
        <v>0</v>
      </c>
      <c r="AD171" s="143">
        <f>AC171*K171</f>
        <v>0</v>
      </c>
      <c r="AR171" s="16" t="s">
        <v>197</v>
      </c>
      <c r="AT171" s="16" t="s">
        <v>194</v>
      </c>
      <c r="AU171" s="16" t="s">
        <v>65</v>
      </c>
      <c r="AY171" s="16" t="s">
        <v>120</v>
      </c>
      <c r="BE171" s="144">
        <f>IF(U171="základná",P171,0)</f>
        <v>0</v>
      </c>
      <c r="BF171" s="144">
        <f>IF(U171="znížená",P171,0)</f>
        <v>0</v>
      </c>
      <c r="BG171" s="144">
        <f>IF(U171="zákl. prenesená",P171,0)</f>
        <v>0</v>
      </c>
      <c r="BH171" s="144">
        <f>IF(U171="zníž. prenesená",P171,0)</f>
        <v>0</v>
      </c>
      <c r="BI171" s="144">
        <f>IF(U171="nulová",P171,0)</f>
        <v>0</v>
      </c>
      <c r="BJ171" s="16" t="s">
        <v>65</v>
      </c>
      <c r="BK171" s="145">
        <f>ROUND(V171*K171,3)</f>
        <v>0</v>
      </c>
      <c r="BL171" s="16" t="s">
        <v>161</v>
      </c>
      <c r="BM171" s="16" t="s">
        <v>220</v>
      </c>
    </row>
    <row r="172" spans="2:65" s="1" customFormat="1" ht="31.5" customHeight="1" x14ac:dyDescent="0.3">
      <c r="B172" s="108"/>
      <c r="C172" s="136" t="s">
        <v>199</v>
      </c>
      <c r="D172" s="136" t="s">
        <v>121</v>
      </c>
      <c r="E172" s="137" t="s">
        <v>222</v>
      </c>
      <c r="F172" s="233" t="s">
        <v>223</v>
      </c>
      <c r="G172" s="234"/>
      <c r="H172" s="234"/>
      <c r="I172" s="234"/>
      <c r="J172" s="138" t="s">
        <v>183</v>
      </c>
      <c r="K172" s="139">
        <v>27</v>
      </c>
      <c r="L172" s="139">
        <v>0</v>
      </c>
      <c r="M172" s="235">
        <v>0</v>
      </c>
      <c r="N172" s="234"/>
      <c r="O172" s="234"/>
      <c r="P172" s="235">
        <f>ROUND(V172*K172,3)</f>
        <v>0</v>
      </c>
      <c r="Q172" s="234"/>
      <c r="R172" s="110"/>
      <c r="T172" s="140" t="s">
        <v>2</v>
      </c>
      <c r="U172" s="39" t="s">
        <v>39</v>
      </c>
      <c r="V172" s="141">
        <f>L172+M172</f>
        <v>0</v>
      </c>
      <c r="W172" s="141">
        <f>ROUND(L172*K172,3)</f>
        <v>0</v>
      </c>
      <c r="X172" s="141">
        <f>ROUND(M172*K172,3)</f>
        <v>0</v>
      </c>
      <c r="Y172" s="142">
        <v>0.23</v>
      </c>
      <c r="Z172" s="142">
        <f>Y172*K172</f>
        <v>6.21</v>
      </c>
      <c r="AA172" s="142">
        <v>1.0000000000000001E-5</v>
      </c>
      <c r="AB172" s="142">
        <f>AA172*K172</f>
        <v>2.7E-4</v>
      </c>
      <c r="AC172" s="142">
        <v>0</v>
      </c>
      <c r="AD172" s="143">
        <f>AC172*K172</f>
        <v>0</v>
      </c>
      <c r="AR172" s="16" t="s">
        <v>161</v>
      </c>
      <c r="AT172" s="16" t="s">
        <v>121</v>
      </c>
      <c r="AU172" s="16" t="s">
        <v>65</v>
      </c>
      <c r="AY172" s="16" t="s">
        <v>120</v>
      </c>
      <c r="BE172" s="144">
        <f>IF(U172="základná",P172,0)</f>
        <v>0</v>
      </c>
      <c r="BF172" s="144">
        <f>IF(U172="znížená",P172,0)</f>
        <v>0</v>
      </c>
      <c r="BG172" s="144">
        <f>IF(U172="zákl. prenesená",P172,0)</f>
        <v>0</v>
      </c>
      <c r="BH172" s="144">
        <f>IF(U172="zníž. prenesená",P172,0)</f>
        <v>0</v>
      </c>
      <c r="BI172" s="144">
        <f>IF(U172="nulová",P172,0)</f>
        <v>0</v>
      </c>
      <c r="BJ172" s="16" t="s">
        <v>65</v>
      </c>
      <c r="BK172" s="145">
        <f>ROUND(V172*K172,3)</f>
        <v>0</v>
      </c>
      <c r="BL172" s="16" t="s">
        <v>161</v>
      </c>
      <c r="BM172" s="16" t="s">
        <v>224</v>
      </c>
    </row>
    <row r="173" spans="2:65" s="11" customFormat="1" ht="22.5" customHeight="1" x14ac:dyDescent="0.3">
      <c r="B173" s="146"/>
      <c r="C173" s="147"/>
      <c r="D173" s="147"/>
      <c r="E173" s="148" t="s">
        <v>2</v>
      </c>
      <c r="F173" s="236" t="s">
        <v>371</v>
      </c>
      <c r="G173" s="237"/>
      <c r="H173" s="237"/>
      <c r="I173" s="237"/>
      <c r="J173" s="147"/>
      <c r="K173" s="149" t="s">
        <v>2</v>
      </c>
      <c r="L173" s="147"/>
      <c r="M173" s="147"/>
      <c r="N173" s="147"/>
      <c r="O173" s="147"/>
      <c r="P173" s="147"/>
      <c r="Q173" s="147"/>
      <c r="R173" s="150"/>
      <c r="T173" s="151"/>
      <c r="U173" s="147"/>
      <c r="V173" s="147"/>
      <c r="W173" s="147"/>
      <c r="X173" s="147"/>
      <c r="Y173" s="147"/>
      <c r="Z173" s="147"/>
      <c r="AA173" s="147"/>
      <c r="AB173" s="147"/>
      <c r="AC173" s="147"/>
      <c r="AD173" s="152"/>
      <c r="AT173" s="153" t="s">
        <v>124</v>
      </c>
      <c r="AU173" s="153" t="s">
        <v>65</v>
      </c>
      <c r="AV173" s="11" t="s">
        <v>64</v>
      </c>
      <c r="AW173" s="11" t="s">
        <v>4</v>
      </c>
      <c r="AX173" s="11" t="s">
        <v>59</v>
      </c>
      <c r="AY173" s="153" t="s">
        <v>120</v>
      </c>
    </row>
    <row r="174" spans="2:65" s="12" customFormat="1" ht="22.5" customHeight="1" x14ac:dyDescent="0.3">
      <c r="B174" s="154"/>
      <c r="C174" s="155"/>
      <c r="D174" s="155"/>
      <c r="E174" s="156" t="s">
        <v>2</v>
      </c>
      <c r="F174" s="239" t="s">
        <v>372</v>
      </c>
      <c r="G174" s="240"/>
      <c r="H174" s="240"/>
      <c r="I174" s="240"/>
      <c r="J174" s="155"/>
      <c r="K174" s="157">
        <v>27</v>
      </c>
      <c r="L174" s="155"/>
      <c r="M174" s="155"/>
      <c r="N174" s="155"/>
      <c r="O174" s="155"/>
      <c r="P174" s="155"/>
      <c r="Q174" s="155"/>
      <c r="R174" s="158"/>
      <c r="T174" s="159"/>
      <c r="U174" s="155"/>
      <c r="V174" s="155"/>
      <c r="W174" s="155"/>
      <c r="X174" s="155"/>
      <c r="Y174" s="155"/>
      <c r="Z174" s="155"/>
      <c r="AA174" s="155"/>
      <c r="AB174" s="155"/>
      <c r="AC174" s="155"/>
      <c r="AD174" s="160"/>
      <c r="AT174" s="161" t="s">
        <v>124</v>
      </c>
      <c r="AU174" s="161" t="s">
        <v>65</v>
      </c>
      <c r="AV174" s="12" t="s">
        <v>65</v>
      </c>
      <c r="AW174" s="12" t="s">
        <v>4</v>
      </c>
      <c r="AX174" s="12" t="s">
        <v>59</v>
      </c>
      <c r="AY174" s="161" t="s">
        <v>120</v>
      </c>
    </row>
    <row r="175" spans="2:65" s="13" customFormat="1" ht="22.5" customHeight="1" x14ac:dyDescent="0.3">
      <c r="B175" s="162"/>
      <c r="C175" s="163"/>
      <c r="D175" s="163"/>
      <c r="E175" s="164" t="s">
        <v>2</v>
      </c>
      <c r="F175" s="241" t="s">
        <v>125</v>
      </c>
      <c r="G175" s="242"/>
      <c r="H175" s="242"/>
      <c r="I175" s="242"/>
      <c r="J175" s="163"/>
      <c r="K175" s="165">
        <v>27</v>
      </c>
      <c r="L175" s="163"/>
      <c r="M175" s="163"/>
      <c r="N175" s="163"/>
      <c r="O175" s="163"/>
      <c r="P175" s="163"/>
      <c r="Q175" s="163"/>
      <c r="R175" s="166"/>
      <c r="T175" s="167"/>
      <c r="U175" s="163"/>
      <c r="V175" s="163"/>
      <c r="W175" s="163"/>
      <c r="X175" s="163"/>
      <c r="Y175" s="163"/>
      <c r="Z175" s="163"/>
      <c r="AA175" s="163"/>
      <c r="AB175" s="163"/>
      <c r="AC175" s="163"/>
      <c r="AD175" s="168"/>
      <c r="AT175" s="169" t="s">
        <v>124</v>
      </c>
      <c r="AU175" s="169" t="s">
        <v>65</v>
      </c>
      <c r="AV175" s="13" t="s">
        <v>123</v>
      </c>
      <c r="AW175" s="13" t="s">
        <v>4</v>
      </c>
      <c r="AX175" s="13" t="s">
        <v>64</v>
      </c>
      <c r="AY175" s="169" t="s">
        <v>120</v>
      </c>
    </row>
    <row r="176" spans="2:65" s="1" customFormat="1" ht="22.5" customHeight="1" x14ac:dyDescent="0.3">
      <c r="B176" s="108"/>
      <c r="C176" s="170" t="s">
        <v>203</v>
      </c>
      <c r="D176" s="170" t="s">
        <v>194</v>
      </c>
      <c r="E176" s="171" t="s">
        <v>225</v>
      </c>
      <c r="F176" s="243" t="s">
        <v>226</v>
      </c>
      <c r="G176" s="244"/>
      <c r="H176" s="244"/>
      <c r="I176" s="244"/>
      <c r="J176" s="172" t="s">
        <v>183</v>
      </c>
      <c r="K176" s="173">
        <v>27</v>
      </c>
      <c r="L176" s="173">
        <v>0</v>
      </c>
      <c r="M176" s="244">
        <v>0</v>
      </c>
      <c r="N176" s="244"/>
      <c r="O176" s="234"/>
      <c r="P176" s="235">
        <f>ROUND(V176*K176,3)</f>
        <v>0</v>
      </c>
      <c r="Q176" s="234"/>
      <c r="R176" s="110"/>
      <c r="T176" s="140" t="s">
        <v>2</v>
      </c>
      <c r="U176" s="39" t="s">
        <v>39</v>
      </c>
      <c r="V176" s="141">
        <f>L176+M176</f>
        <v>0</v>
      </c>
      <c r="W176" s="141">
        <f>ROUND(L176*K176,3)</f>
        <v>0</v>
      </c>
      <c r="X176" s="141">
        <f>ROUND(M176*K176,3)</f>
        <v>0</v>
      </c>
      <c r="Y176" s="142">
        <v>0</v>
      </c>
      <c r="Z176" s="142">
        <f>Y176*K176</f>
        <v>0</v>
      </c>
      <c r="AA176" s="142">
        <v>3.8000000000000002E-4</v>
      </c>
      <c r="AB176" s="142">
        <f>AA176*K176</f>
        <v>1.026E-2</v>
      </c>
      <c r="AC176" s="142">
        <v>0</v>
      </c>
      <c r="AD176" s="143">
        <f>AC176*K176</f>
        <v>0</v>
      </c>
      <c r="AR176" s="16" t="s">
        <v>197</v>
      </c>
      <c r="AT176" s="16" t="s">
        <v>194</v>
      </c>
      <c r="AU176" s="16" t="s">
        <v>65</v>
      </c>
      <c r="AY176" s="16" t="s">
        <v>120</v>
      </c>
      <c r="BE176" s="144">
        <f>IF(U176="základná",P176,0)</f>
        <v>0</v>
      </c>
      <c r="BF176" s="144">
        <f>IF(U176="znížená",P176,0)</f>
        <v>0</v>
      </c>
      <c r="BG176" s="144">
        <f>IF(U176="zákl. prenesená",P176,0)</f>
        <v>0</v>
      </c>
      <c r="BH176" s="144">
        <f>IF(U176="zníž. prenesená",P176,0)</f>
        <v>0</v>
      </c>
      <c r="BI176" s="144">
        <f>IF(U176="nulová",P176,0)</f>
        <v>0</v>
      </c>
      <c r="BJ176" s="16" t="s">
        <v>65</v>
      </c>
      <c r="BK176" s="145">
        <f>ROUND(V176*K176,3)</f>
        <v>0</v>
      </c>
      <c r="BL176" s="16" t="s">
        <v>161</v>
      </c>
      <c r="BM176" s="16" t="s">
        <v>227</v>
      </c>
    </row>
    <row r="177" spans="2:65" s="1" customFormat="1" ht="22.5" customHeight="1" x14ac:dyDescent="0.3">
      <c r="B177" s="108"/>
      <c r="C177" s="170" t="s">
        <v>207</v>
      </c>
      <c r="D177" s="170" t="s">
        <v>194</v>
      </c>
      <c r="E177" s="171" t="s">
        <v>195</v>
      </c>
      <c r="F177" s="243" t="s">
        <v>196</v>
      </c>
      <c r="G177" s="244"/>
      <c r="H177" s="244"/>
      <c r="I177" s="244"/>
      <c r="J177" s="172" t="s">
        <v>183</v>
      </c>
      <c r="K177" s="173">
        <v>108</v>
      </c>
      <c r="L177" s="173">
        <v>0</v>
      </c>
      <c r="M177" s="244">
        <v>0</v>
      </c>
      <c r="N177" s="244"/>
      <c r="O177" s="234"/>
      <c r="P177" s="235">
        <f>ROUND(V177*K177,3)</f>
        <v>0</v>
      </c>
      <c r="Q177" s="234"/>
      <c r="R177" s="110"/>
      <c r="T177" s="140" t="s">
        <v>2</v>
      </c>
      <c r="U177" s="39" t="s">
        <v>39</v>
      </c>
      <c r="V177" s="141">
        <f>L177+M177</f>
        <v>0</v>
      </c>
      <c r="W177" s="141">
        <f>ROUND(L177*K177,3)</f>
        <v>0</v>
      </c>
      <c r="X177" s="141">
        <f>ROUND(M177*K177,3)</f>
        <v>0</v>
      </c>
      <c r="Y177" s="142">
        <v>0</v>
      </c>
      <c r="Z177" s="142">
        <f>Y177*K177</f>
        <v>0</v>
      </c>
      <c r="AA177" s="142">
        <v>3.5E-4</v>
      </c>
      <c r="AB177" s="142">
        <f>AA177*K177</f>
        <v>3.78E-2</v>
      </c>
      <c r="AC177" s="142">
        <v>0</v>
      </c>
      <c r="AD177" s="143">
        <f>AC177*K177</f>
        <v>0</v>
      </c>
      <c r="AR177" s="16" t="s">
        <v>197</v>
      </c>
      <c r="AT177" s="16" t="s">
        <v>194</v>
      </c>
      <c r="AU177" s="16" t="s">
        <v>65</v>
      </c>
      <c r="AY177" s="16" t="s">
        <v>120</v>
      </c>
      <c r="BE177" s="144">
        <f>IF(U177="základná",P177,0)</f>
        <v>0</v>
      </c>
      <c r="BF177" s="144">
        <f>IF(U177="znížená",P177,0)</f>
        <v>0</v>
      </c>
      <c r="BG177" s="144">
        <f>IF(U177="zákl. prenesená",P177,0)</f>
        <v>0</v>
      </c>
      <c r="BH177" s="144">
        <f>IF(U177="zníž. prenesená",P177,0)</f>
        <v>0</v>
      </c>
      <c r="BI177" s="144">
        <f>IF(U177="nulová",P177,0)</f>
        <v>0</v>
      </c>
      <c r="BJ177" s="16" t="s">
        <v>65</v>
      </c>
      <c r="BK177" s="145">
        <f>ROUND(V177*K177,3)</f>
        <v>0</v>
      </c>
      <c r="BL177" s="16" t="s">
        <v>161</v>
      </c>
      <c r="BM177" s="16" t="s">
        <v>229</v>
      </c>
    </row>
    <row r="178" spans="2:65" s="1" customFormat="1" ht="31.5" customHeight="1" x14ac:dyDescent="0.3">
      <c r="B178" s="108"/>
      <c r="C178" s="170" t="s">
        <v>211</v>
      </c>
      <c r="D178" s="170" t="s">
        <v>194</v>
      </c>
      <c r="E178" s="171" t="s">
        <v>231</v>
      </c>
      <c r="F178" s="243" t="s">
        <v>232</v>
      </c>
      <c r="G178" s="244"/>
      <c r="H178" s="244"/>
      <c r="I178" s="244"/>
      <c r="J178" s="172" t="s">
        <v>122</v>
      </c>
      <c r="K178" s="173">
        <v>6.75</v>
      </c>
      <c r="L178" s="173">
        <v>0</v>
      </c>
      <c r="M178" s="244">
        <v>0</v>
      </c>
      <c r="N178" s="244"/>
      <c r="O178" s="234"/>
      <c r="P178" s="235">
        <f>ROUND(V178*K178,3)</f>
        <v>0</v>
      </c>
      <c r="Q178" s="234"/>
      <c r="R178" s="110"/>
      <c r="T178" s="140" t="s">
        <v>2</v>
      </c>
      <c r="U178" s="39" t="s">
        <v>39</v>
      </c>
      <c r="V178" s="141">
        <f>L178+M178</f>
        <v>0</v>
      </c>
      <c r="W178" s="141">
        <f>ROUND(L178*K178,3)</f>
        <v>0</v>
      </c>
      <c r="X178" s="141">
        <f>ROUND(M178*K178,3)</f>
        <v>0</v>
      </c>
      <c r="Y178" s="142">
        <v>0</v>
      </c>
      <c r="Z178" s="142">
        <f>Y178*K178</f>
        <v>0</v>
      </c>
      <c r="AA178" s="142">
        <v>1.9E-3</v>
      </c>
      <c r="AB178" s="142">
        <f>AA178*K178</f>
        <v>1.2825E-2</v>
      </c>
      <c r="AC178" s="142">
        <v>0</v>
      </c>
      <c r="AD178" s="143">
        <f>AC178*K178</f>
        <v>0</v>
      </c>
      <c r="AR178" s="16" t="s">
        <v>197</v>
      </c>
      <c r="AT178" s="16" t="s">
        <v>194</v>
      </c>
      <c r="AU178" s="16" t="s">
        <v>65</v>
      </c>
      <c r="AY178" s="16" t="s">
        <v>120</v>
      </c>
      <c r="BE178" s="144">
        <f>IF(U178="základná",P178,0)</f>
        <v>0</v>
      </c>
      <c r="BF178" s="144">
        <f>IF(U178="znížená",P178,0)</f>
        <v>0</v>
      </c>
      <c r="BG178" s="144">
        <f>IF(U178="zákl. prenesená",P178,0)</f>
        <v>0</v>
      </c>
      <c r="BH178" s="144">
        <f>IF(U178="zníž. prenesená",P178,0)</f>
        <v>0</v>
      </c>
      <c r="BI178" s="144">
        <f>IF(U178="nulová",P178,0)</f>
        <v>0</v>
      </c>
      <c r="BJ178" s="16" t="s">
        <v>65</v>
      </c>
      <c r="BK178" s="145">
        <f>ROUND(V178*K178,3)</f>
        <v>0</v>
      </c>
      <c r="BL178" s="16" t="s">
        <v>161</v>
      </c>
      <c r="BM178" s="16" t="s">
        <v>233</v>
      </c>
    </row>
    <row r="179" spans="2:65" s="1" customFormat="1" ht="31.5" customHeight="1" x14ac:dyDescent="0.3">
      <c r="B179" s="108"/>
      <c r="C179" s="136" t="s">
        <v>213</v>
      </c>
      <c r="D179" s="136" t="s">
        <v>121</v>
      </c>
      <c r="E179" s="137" t="s">
        <v>235</v>
      </c>
      <c r="F179" s="233" t="s">
        <v>236</v>
      </c>
      <c r="G179" s="234"/>
      <c r="H179" s="234"/>
      <c r="I179" s="234"/>
      <c r="J179" s="138" t="s">
        <v>183</v>
      </c>
      <c r="K179" s="139">
        <v>8</v>
      </c>
      <c r="L179" s="139">
        <v>0</v>
      </c>
      <c r="M179" s="235">
        <v>0</v>
      </c>
      <c r="N179" s="234"/>
      <c r="O179" s="234"/>
      <c r="P179" s="235">
        <f>ROUND(V179*K179,3)</f>
        <v>0</v>
      </c>
      <c r="Q179" s="234"/>
      <c r="R179" s="110"/>
      <c r="T179" s="140" t="s">
        <v>2</v>
      </c>
      <c r="U179" s="39" t="s">
        <v>39</v>
      </c>
      <c r="V179" s="141">
        <f>L179+M179</f>
        <v>0</v>
      </c>
      <c r="W179" s="141">
        <f>ROUND(L179*K179,3)</f>
        <v>0</v>
      </c>
      <c r="X179" s="141">
        <f>ROUND(M179*K179,3)</f>
        <v>0</v>
      </c>
      <c r="Y179" s="142">
        <v>0.35199999999999998</v>
      </c>
      <c r="Z179" s="142">
        <f>Y179*K179</f>
        <v>2.8159999999999998</v>
      </c>
      <c r="AA179" s="142">
        <v>1.0000000000000001E-5</v>
      </c>
      <c r="AB179" s="142">
        <f>AA179*K179</f>
        <v>8.0000000000000007E-5</v>
      </c>
      <c r="AC179" s="142">
        <v>0</v>
      </c>
      <c r="AD179" s="143">
        <f>AC179*K179</f>
        <v>0</v>
      </c>
      <c r="AR179" s="16" t="s">
        <v>161</v>
      </c>
      <c r="AT179" s="16" t="s">
        <v>121</v>
      </c>
      <c r="AU179" s="16" t="s">
        <v>65</v>
      </c>
      <c r="AY179" s="16" t="s">
        <v>120</v>
      </c>
      <c r="BE179" s="144">
        <f>IF(U179="základná",P179,0)</f>
        <v>0</v>
      </c>
      <c r="BF179" s="144">
        <f>IF(U179="znížená",P179,0)</f>
        <v>0</v>
      </c>
      <c r="BG179" s="144">
        <f>IF(U179="zákl. prenesená",P179,0)</f>
        <v>0</v>
      </c>
      <c r="BH179" s="144">
        <f>IF(U179="zníž. prenesená",P179,0)</f>
        <v>0</v>
      </c>
      <c r="BI179" s="144">
        <f>IF(U179="nulová",P179,0)</f>
        <v>0</v>
      </c>
      <c r="BJ179" s="16" t="s">
        <v>65</v>
      </c>
      <c r="BK179" s="145">
        <f>ROUND(V179*K179,3)</f>
        <v>0</v>
      </c>
      <c r="BL179" s="16" t="s">
        <v>161</v>
      </c>
      <c r="BM179" s="16" t="s">
        <v>237</v>
      </c>
    </row>
    <row r="180" spans="2:65" s="11" customFormat="1" ht="22.5" customHeight="1" x14ac:dyDescent="0.3">
      <c r="B180" s="146"/>
      <c r="C180" s="147"/>
      <c r="D180" s="147"/>
      <c r="E180" s="148" t="s">
        <v>2</v>
      </c>
      <c r="F180" s="236" t="s">
        <v>373</v>
      </c>
      <c r="G180" s="237"/>
      <c r="H180" s="237"/>
      <c r="I180" s="237"/>
      <c r="J180" s="147"/>
      <c r="K180" s="149" t="s">
        <v>2</v>
      </c>
      <c r="L180" s="147"/>
      <c r="M180" s="147"/>
      <c r="N180" s="147"/>
      <c r="O180" s="147"/>
      <c r="P180" s="147"/>
      <c r="Q180" s="147"/>
      <c r="R180" s="150"/>
      <c r="T180" s="151"/>
      <c r="U180" s="147"/>
      <c r="V180" s="147"/>
      <c r="W180" s="147"/>
      <c r="X180" s="147"/>
      <c r="Y180" s="147"/>
      <c r="Z180" s="147"/>
      <c r="AA180" s="147"/>
      <c r="AB180" s="147"/>
      <c r="AC180" s="147"/>
      <c r="AD180" s="152"/>
      <c r="AT180" s="153" t="s">
        <v>124</v>
      </c>
      <c r="AU180" s="153" t="s">
        <v>65</v>
      </c>
      <c r="AV180" s="11" t="s">
        <v>64</v>
      </c>
      <c r="AW180" s="11" t="s">
        <v>4</v>
      </c>
      <c r="AX180" s="11" t="s">
        <v>59</v>
      </c>
      <c r="AY180" s="153" t="s">
        <v>120</v>
      </c>
    </row>
    <row r="181" spans="2:65" s="12" customFormat="1" ht="22.5" customHeight="1" x14ac:dyDescent="0.3">
      <c r="B181" s="154"/>
      <c r="C181" s="155"/>
      <c r="D181" s="155"/>
      <c r="E181" s="156" t="s">
        <v>2</v>
      </c>
      <c r="F181" s="239" t="s">
        <v>374</v>
      </c>
      <c r="G181" s="240"/>
      <c r="H181" s="240"/>
      <c r="I181" s="240"/>
      <c r="J181" s="155"/>
      <c r="K181" s="157">
        <v>8</v>
      </c>
      <c r="L181" s="155"/>
      <c r="M181" s="155"/>
      <c r="N181" s="155"/>
      <c r="O181" s="155"/>
      <c r="P181" s="155"/>
      <c r="Q181" s="155"/>
      <c r="R181" s="158"/>
      <c r="T181" s="159"/>
      <c r="U181" s="155"/>
      <c r="V181" s="155"/>
      <c r="W181" s="155"/>
      <c r="X181" s="155"/>
      <c r="Y181" s="155"/>
      <c r="Z181" s="155"/>
      <c r="AA181" s="155"/>
      <c r="AB181" s="155"/>
      <c r="AC181" s="155"/>
      <c r="AD181" s="160"/>
      <c r="AT181" s="161" t="s">
        <v>124</v>
      </c>
      <c r="AU181" s="161" t="s">
        <v>65</v>
      </c>
      <c r="AV181" s="12" t="s">
        <v>65</v>
      </c>
      <c r="AW181" s="12" t="s">
        <v>4</v>
      </c>
      <c r="AX181" s="12" t="s">
        <v>59</v>
      </c>
      <c r="AY181" s="161" t="s">
        <v>120</v>
      </c>
    </row>
    <row r="182" spans="2:65" s="13" customFormat="1" ht="22.5" customHeight="1" x14ac:dyDescent="0.3">
      <c r="B182" s="162"/>
      <c r="C182" s="163"/>
      <c r="D182" s="163"/>
      <c r="E182" s="164" t="s">
        <v>2</v>
      </c>
      <c r="F182" s="241" t="s">
        <v>125</v>
      </c>
      <c r="G182" s="242"/>
      <c r="H182" s="242"/>
      <c r="I182" s="242"/>
      <c r="J182" s="163"/>
      <c r="K182" s="165">
        <v>8</v>
      </c>
      <c r="L182" s="163"/>
      <c r="M182" s="163"/>
      <c r="N182" s="163"/>
      <c r="O182" s="163"/>
      <c r="P182" s="163"/>
      <c r="Q182" s="163"/>
      <c r="R182" s="166"/>
      <c r="T182" s="167"/>
      <c r="U182" s="163"/>
      <c r="V182" s="163"/>
      <c r="W182" s="163"/>
      <c r="X182" s="163"/>
      <c r="Y182" s="163"/>
      <c r="Z182" s="163"/>
      <c r="AA182" s="163"/>
      <c r="AB182" s="163"/>
      <c r="AC182" s="163"/>
      <c r="AD182" s="168"/>
      <c r="AT182" s="169" t="s">
        <v>124</v>
      </c>
      <c r="AU182" s="169" t="s">
        <v>65</v>
      </c>
      <c r="AV182" s="13" t="s">
        <v>123</v>
      </c>
      <c r="AW182" s="13" t="s">
        <v>4</v>
      </c>
      <c r="AX182" s="13" t="s">
        <v>64</v>
      </c>
      <c r="AY182" s="169" t="s">
        <v>120</v>
      </c>
    </row>
    <row r="183" spans="2:65" s="1" customFormat="1" ht="31.5" customHeight="1" x14ac:dyDescent="0.3">
      <c r="B183" s="108"/>
      <c r="C183" s="170" t="s">
        <v>217</v>
      </c>
      <c r="D183" s="170" t="s">
        <v>194</v>
      </c>
      <c r="E183" s="171" t="s">
        <v>231</v>
      </c>
      <c r="F183" s="243" t="s">
        <v>232</v>
      </c>
      <c r="G183" s="244"/>
      <c r="H183" s="244"/>
      <c r="I183" s="244"/>
      <c r="J183" s="172" t="s">
        <v>122</v>
      </c>
      <c r="K183" s="173">
        <v>0.32</v>
      </c>
      <c r="L183" s="173">
        <v>0</v>
      </c>
      <c r="M183" s="244">
        <v>0</v>
      </c>
      <c r="N183" s="244"/>
      <c r="O183" s="234"/>
      <c r="P183" s="235">
        <f>ROUND(V183*K183,3)</f>
        <v>0</v>
      </c>
      <c r="Q183" s="234"/>
      <c r="R183" s="110"/>
      <c r="T183" s="140" t="s">
        <v>2</v>
      </c>
      <c r="U183" s="39" t="s">
        <v>39</v>
      </c>
      <c r="V183" s="141">
        <f>L183+M183</f>
        <v>0</v>
      </c>
      <c r="W183" s="141">
        <f>ROUND(L183*K183,3)</f>
        <v>0</v>
      </c>
      <c r="X183" s="141">
        <f>ROUND(M183*K183,3)</f>
        <v>0</v>
      </c>
      <c r="Y183" s="142">
        <v>0</v>
      </c>
      <c r="Z183" s="142">
        <f>Y183*K183</f>
        <v>0</v>
      </c>
      <c r="AA183" s="142">
        <v>1.9E-3</v>
      </c>
      <c r="AB183" s="142">
        <f>AA183*K183</f>
        <v>6.0800000000000003E-4</v>
      </c>
      <c r="AC183" s="142">
        <v>0</v>
      </c>
      <c r="AD183" s="143">
        <f>AC183*K183</f>
        <v>0</v>
      </c>
      <c r="AR183" s="16" t="s">
        <v>197</v>
      </c>
      <c r="AT183" s="16" t="s">
        <v>194</v>
      </c>
      <c r="AU183" s="16" t="s">
        <v>65</v>
      </c>
      <c r="AY183" s="16" t="s">
        <v>120</v>
      </c>
      <c r="BE183" s="144">
        <f>IF(U183="základná",P183,0)</f>
        <v>0</v>
      </c>
      <c r="BF183" s="144">
        <f>IF(U183="znížená",P183,0)</f>
        <v>0</v>
      </c>
      <c r="BG183" s="144">
        <f>IF(U183="zákl. prenesená",P183,0)</f>
        <v>0</v>
      </c>
      <c r="BH183" s="144">
        <f>IF(U183="zníž. prenesená",P183,0)</f>
        <v>0</v>
      </c>
      <c r="BI183" s="144">
        <f>IF(U183="nulová",P183,0)</f>
        <v>0</v>
      </c>
      <c r="BJ183" s="16" t="s">
        <v>65</v>
      </c>
      <c r="BK183" s="145">
        <f>ROUND(V183*K183,3)</f>
        <v>0</v>
      </c>
      <c r="BL183" s="16" t="s">
        <v>161</v>
      </c>
      <c r="BM183" s="16" t="s">
        <v>239</v>
      </c>
    </row>
    <row r="184" spans="2:65" s="1" customFormat="1" ht="31.5" customHeight="1" x14ac:dyDescent="0.3">
      <c r="B184" s="108"/>
      <c r="C184" s="136" t="s">
        <v>221</v>
      </c>
      <c r="D184" s="136" t="s">
        <v>121</v>
      </c>
      <c r="E184" s="137" t="s">
        <v>241</v>
      </c>
      <c r="F184" s="233" t="s">
        <v>242</v>
      </c>
      <c r="G184" s="234"/>
      <c r="H184" s="234"/>
      <c r="I184" s="234"/>
      <c r="J184" s="138" t="s">
        <v>122</v>
      </c>
      <c r="K184" s="139">
        <v>860</v>
      </c>
      <c r="L184" s="139">
        <v>0</v>
      </c>
      <c r="M184" s="235">
        <v>0</v>
      </c>
      <c r="N184" s="234"/>
      <c r="O184" s="234"/>
      <c r="P184" s="235">
        <f>ROUND(V184*K184,3)</f>
        <v>0</v>
      </c>
      <c r="Q184" s="234"/>
      <c r="R184" s="110"/>
      <c r="T184" s="140" t="s">
        <v>2</v>
      </c>
      <c r="U184" s="39" t="s">
        <v>39</v>
      </c>
      <c r="V184" s="141">
        <f>L184+M184</f>
        <v>0</v>
      </c>
      <c r="W184" s="141">
        <f>ROUND(L184*K184,3)</f>
        <v>0</v>
      </c>
      <c r="X184" s="141">
        <f>ROUND(M184*K184,3)</f>
        <v>0</v>
      </c>
      <c r="Y184" s="142">
        <v>2.8000000000000001E-2</v>
      </c>
      <c r="Z184" s="142">
        <f>Y184*K184</f>
        <v>24.080000000000002</v>
      </c>
      <c r="AA184" s="142">
        <v>0</v>
      </c>
      <c r="AB184" s="142">
        <f>AA184*K184</f>
        <v>0</v>
      </c>
      <c r="AC184" s="142">
        <v>0</v>
      </c>
      <c r="AD184" s="143">
        <f>AC184*K184</f>
        <v>0</v>
      </c>
      <c r="AR184" s="16" t="s">
        <v>161</v>
      </c>
      <c r="AT184" s="16" t="s">
        <v>121</v>
      </c>
      <c r="AU184" s="16" t="s">
        <v>65</v>
      </c>
      <c r="AY184" s="16" t="s">
        <v>120</v>
      </c>
      <c r="BE184" s="144">
        <f>IF(U184="základná",P184,0)</f>
        <v>0</v>
      </c>
      <c r="BF184" s="144">
        <f>IF(U184="znížená",P184,0)</f>
        <v>0</v>
      </c>
      <c r="BG184" s="144">
        <f>IF(U184="zákl. prenesená",P184,0)</f>
        <v>0</v>
      </c>
      <c r="BH184" s="144">
        <f>IF(U184="zníž. prenesená",P184,0)</f>
        <v>0</v>
      </c>
      <c r="BI184" s="144">
        <f>IF(U184="nulová",P184,0)</f>
        <v>0</v>
      </c>
      <c r="BJ184" s="16" t="s">
        <v>65</v>
      </c>
      <c r="BK184" s="145">
        <f>ROUND(V184*K184,3)</f>
        <v>0</v>
      </c>
      <c r="BL184" s="16" t="s">
        <v>161</v>
      </c>
      <c r="BM184" s="16" t="s">
        <v>243</v>
      </c>
    </row>
    <row r="185" spans="2:65" s="11" customFormat="1" ht="22.5" customHeight="1" x14ac:dyDescent="0.3">
      <c r="B185" s="146"/>
      <c r="C185" s="147"/>
      <c r="D185" s="147"/>
      <c r="E185" s="148" t="s">
        <v>2</v>
      </c>
      <c r="F185" s="236" t="s">
        <v>133</v>
      </c>
      <c r="G185" s="237"/>
      <c r="H185" s="237"/>
      <c r="I185" s="237"/>
      <c r="J185" s="147"/>
      <c r="K185" s="149" t="s">
        <v>2</v>
      </c>
      <c r="L185" s="147"/>
      <c r="M185" s="147"/>
      <c r="N185" s="147"/>
      <c r="O185" s="147"/>
      <c r="P185" s="147"/>
      <c r="Q185" s="147"/>
      <c r="R185" s="150"/>
      <c r="T185" s="151"/>
      <c r="U185" s="147"/>
      <c r="V185" s="147"/>
      <c r="W185" s="147"/>
      <c r="X185" s="147"/>
      <c r="Y185" s="147"/>
      <c r="Z185" s="147"/>
      <c r="AA185" s="147"/>
      <c r="AB185" s="147"/>
      <c r="AC185" s="147"/>
      <c r="AD185" s="152"/>
      <c r="AT185" s="153" t="s">
        <v>124</v>
      </c>
      <c r="AU185" s="153" t="s">
        <v>65</v>
      </c>
      <c r="AV185" s="11" t="s">
        <v>64</v>
      </c>
      <c r="AW185" s="11" t="s">
        <v>4</v>
      </c>
      <c r="AX185" s="11" t="s">
        <v>59</v>
      </c>
      <c r="AY185" s="153" t="s">
        <v>120</v>
      </c>
    </row>
    <row r="186" spans="2:65" s="11" customFormat="1" ht="22.5" customHeight="1" x14ac:dyDescent="0.3">
      <c r="B186" s="146"/>
      <c r="C186" s="147"/>
      <c r="D186" s="147"/>
      <c r="E186" s="148" t="s">
        <v>2</v>
      </c>
      <c r="F186" s="238" t="s">
        <v>362</v>
      </c>
      <c r="G186" s="237"/>
      <c r="H186" s="237"/>
      <c r="I186" s="237"/>
      <c r="J186" s="147"/>
      <c r="K186" s="149" t="s">
        <v>2</v>
      </c>
      <c r="L186" s="147"/>
      <c r="M186" s="147"/>
      <c r="N186" s="147"/>
      <c r="O186" s="147"/>
      <c r="P186" s="147"/>
      <c r="Q186" s="147"/>
      <c r="R186" s="150"/>
      <c r="T186" s="151"/>
      <c r="U186" s="147"/>
      <c r="V186" s="147"/>
      <c r="W186" s="147"/>
      <c r="X186" s="147"/>
      <c r="Y186" s="147"/>
      <c r="Z186" s="147"/>
      <c r="AA186" s="147"/>
      <c r="AB186" s="147"/>
      <c r="AC186" s="147"/>
      <c r="AD186" s="152"/>
      <c r="AT186" s="153" t="s">
        <v>124</v>
      </c>
      <c r="AU186" s="153" t="s">
        <v>65</v>
      </c>
      <c r="AV186" s="11" t="s">
        <v>64</v>
      </c>
      <c r="AW186" s="11" t="s">
        <v>4</v>
      </c>
      <c r="AX186" s="11" t="s">
        <v>59</v>
      </c>
      <c r="AY186" s="153" t="s">
        <v>120</v>
      </c>
    </row>
    <row r="187" spans="2:65" s="12" customFormat="1" ht="22.5" customHeight="1" x14ac:dyDescent="0.3">
      <c r="B187" s="154"/>
      <c r="C187" s="155"/>
      <c r="D187" s="155"/>
      <c r="E187" s="156" t="s">
        <v>2</v>
      </c>
      <c r="F187" s="239" t="s">
        <v>363</v>
      </c>
      <c r="G187" s="240"/>
      <c r="H187" s="240"/>
      <c r="I187" s="240"/>
      <c r="J187" s="155"/>
      <c r="K187" s="157">
        <v>860</v>
      </c>
      <c r="L187" s="155"/>
      <c r="M187" s="155"/>
      <c r="N187" s="155"/>
      <c r="O187" s="155"/>
      <c r="P187" s="155"/>
      <c r="Q187" s="155"/>
      <c r="R187" s="158"/>
      <c r="T187" s="159"/>
      <c r="U187" s="155"/>
      <c r="V187" s="155"/>
      <c r="W187" s="155"/>
      <c r="X187" s="155"/>
      <c r="Y187" s="155"/>
      <c r="Z187" s="155"/>
      <c r="AA187" s="155"/>
      <c r="AB187" s="155"/>
      <c r="AC187" s="155"/>
      <c r="AD187" s="160"/>
      <c r="AT187" s="161" t="s">
        <v>124</v>
      </c>
      <c r="AU187" s="161" t="s">
        <v>65</v>
      </c>
      <c r="AV187" s="12" t="s">
        <v>65</v>
      </c>
      <c r="AW187" s="12" t="s">
        <v>4</v>
      </c>
      <c r="AX187" s="12" t="s">
        <v>59</v>
      </c>
      <c r="AY187" s="161" t="s">
        <v>120</v>
      </c>
    </row>
    <row r="188" spans="2:65" s="13" customFormat="1" ht="22.5" customHeight="1" x14ac:dyDescent="0.3">
      <c r="B188" s="162"/>
      <c r="C188" s="163"/>
      <c r="D188" s="163"/>
      <c r="E188" s="164" t="s">
        <v>2</v>
      </c>
      <c r="F188" s="241" t="s">
        <v>125</v>
      </c>
      <c r="G188" s="242"/>
      <c r="H188" s="242"/>
      <c r="I188" s="242"/>
      <c r="J188" s="163"/>
      <c r="K188" s="165">
        <v>860</v>
      </c>
      <c r="L188" s="163"/>
      <c r="M188" s="163"/>
      <c r="N188" s="163"/>
      <c r="O188" s="163"/>
      <c r="P188" s="163"/>
      <c r="Q188" s="163"/>
      <c r="R188" s="166"/>
      <c r="T188" s="167"/>
      <c r="U188" s="163"/>
      <c r="V188" s="163"/>
      <c r="W188" s="163"/>
      <c r="X188" s="163"/>
      <c r="Y188" s="163"/>
      <c r="Z188" s="163"/>
      <c r="AA188" s="163"/>
      <c r="AB188" s="163"/>
      <c r="AC188" s="163"/>
      <c r="AD188" s="168"/>
      <c r="AT188" s="169" t="s">
        <v>124</v>
      </c>
      <c r="AU188" s="169" t="s">
        <v>65</v>
      </c>
      <c r="AV188" s="13" t="s">
        <v>123</v>
      </c>
      <c r="AW188" s="13" t="s">
        <v>4</v>
      </c>
      <c r="AX188" s="13" t="s">
        <v>64</v>
      </c>
      <c r="AY188" s="169" t="s">
        <v>120</v>
      </c>
    </row>
    <row r="189" spans="2:65" s="1" customFormat="1" ht="31.5" customHeight="1" x14ac:dyDescent="0.3">
      <c r="B189" s="108"/>
      <c r="C189" s="170" t="s">
        <v>197</v>
      </c>
      <c r="D189" s="170" t="s">
        <v>194</v>
      </c>
      <c r="E189" s="171" t="s">
        <v>245</v>
      </c>
      <c r="F189" s="243" t="s">
        <v>246</v>
      </c>
      <c r="G189" s="244"/>
      <c r="H189" s="244"/>
      <c r="I189" s="244"/>
      <c r="J189" s="172" t="s">
        <v>122</v>
      </c>
      <c r="K189" s="173">
        <v>989</v>
      </c>
      <c r="L189" s="173">
        <v>0</v>
      </c>
      <c r="M189" s="244">
        <v>0</v>
      </c>
      <c r="N189" s="244"/>
      <c r="O189" s="234"/>
      <c r="P189" s="235">
        <f>ROUND(V189*K189,3)</f>
        <v>0</v>
      </c>
      <c r="Q189" s="234"/>
      <c r="R189" s="110"/>
      <c r="T189" s="140" t="s">
        <v>2</v>
      </c>
      <c r="U189" s="39" t="s">
        <v>39</v>
      </c>
      <c r="V189" s="141">
        <f>L189+M189</f>
        <v>0</v>
      </c>
      <c r="W189" s="141">
        <f>ROUND(L189*K189,3)</f>
        <v>0</v>
      </c>
      <c r="X189" s="141">
        <f>ROUND(M189*K189,3)</f>
        <v>0</v>
      </c>
      <c r="Y189" s="142">
        <v>0</v>
      </c>
      <c r="Z189" s="142">
        <f>Y189*K189</f>
        <v>0</v>
      </c>
      <c r="AA189" s="142">
        <v>4.0000000000000002E-4</v>
      </c>
      <c r="AB189" s="142">
        <f>AA189*K189</f>
        <v>0.39560000000000001</v>
      </c>
      <c r="AC189" s="142">
        <v>0</v>
      </c>
      <c r="AD189" s="143">
        <f>AC189*K189</f>
        <v>0</v>
      </c>
      <c r="AR189" s="16" t="s">
        <v>197</v>
      </c>
      <c r="AT189" s="16" t="s">
        <v>194</v>
      </c>
      <c r="AU189" s="16" t="s">
        <v>65</v>
      </c>
      <c r="AY189" s="16" t="s">
        <v>120</v>
      </c>
      <c r="BE189" s="144">
        <f>IF(U189="základná",P189,0)</f>
        <v>0</v>
      </c>
      <c r="BF189" s="144">
        <f>IF(U189="znížená",P189,0)</f>
        <v>0</v>
      </c>
      <c r="BG189" s="144">
        <f>IF(U189="zákl. prenesená",P189,0)</f>
        <v>0</v>
      </c>
      <c r="BH189" s="144">
        <f>IF(U189="zníž. prenesená",P189,0)</f>
        <v>0</v>
      </c>
      <c r="BI189" s="144">
        <f>IF(U189="nulová",P189,0)</f>
        <v>0</v>
      </c>
      <c r="BJ189" s="16" t="s">
        <v>65</v>
      </c>
      <c r="BK189" s="145">
        <f>ROUND(V189*K189,3)</f>
        <v>0</v>
      </c>
      <c r="BL189" s="16" t="s">
        <v>161</v>
      </c>
      <c r="BM189" s="16" t="s">
        <v>247</v>
      </c>
    </row>
    <row r="190" spans="2:65" s="1" customFormat="1" ht="31.5" customHeight="1" x14ac:dyDescent="0.3">
      <c r="B190" s="108"/>
      <c r="C190" s="136" t="s">
        <v>228</v>
      </c>
      <c r="D190" s="136" t="s">
        <v>121</v>
      </c>
      <c r="E190" s="137" t="s">
        <v>249</v>
      </c>
      <c r="F190" s="233" t="s">
        <v>250</v>
      </c>
      <c r="G190" s="234"/>
      <c r="H190" s="234"/>
      <c r="I190" s="234"/>
      <c r="J190" s="138" t="s">
        <v>135</v>
      </c>
      <c r="K190" s="139">
        <v>77.2</v>
      </c>
      <c r="L190" s="139">
        <v>0</v>
      </c>
      <c r="M190" s="235">
        <v>0</v>
      </c>
      <c r="N190" s="234"/>
      <c r="O190" s="234"/>
      <c r="P190" s="235">
        <f>ROUND(V190*K190,3)</f>
        <v>0</v>
      </c>
      <c r="Q190" s="234"/>
      <c r="R190" s="110"/>
      <c r="T190" s="140" t="s">
        <v>2</v>
      </c>
      <c r="U190" s="39" t="s">
        <v>39</v>
      </c>
      <c r="V190" s="141">
        <f>L190+M190</f>
        <v>0</v>
      </c>
      <c r="W190" s="141">
        <f>ROUND(L190*K190,3)</f>
        <v>0</v>
      </c>
      <c r="X190" s="141">
        <f>ROUND(M190*K190,3)</f>
        <v>0</v>
      </c>
      <c r="Y190" s="142">
        <v>7.0000000000000007E-2</v>
      </c>
      <c r="Z190" s="142">
        <f>Y190*K190</f>
        <v>5.4040000000000008</v>
      </c>
      <c r="AA190" s="142">
        <v>0</v>
      </c>
      <c r="AB190" s="142">
        <f>AA190*K190</f>
        <v>0</v>
      </c>
      <c r="AC190" s="142">
        <v>0</v>
      </c>
      <c r="AD190" s="143">
        <f>AC190*K190</f>
        <v>0</v>
      </c>
      <c r="AR190" s="16" t="s">
        <v>161</v>
      </c>
      <c r="AT190" s="16" t="s">
        <v>121</v>
      </c>
      <c r="AU190" s="16" t="s">
        <v>65</v>
      </c>
      <c r="AY190" s="16" t="s">
        <v>120</v>
      </c>
      <c r="BE190" s="144">
        <f>IF(U190="základná",P190,0)</f>
        <v>0</v>
      </c>
      <c r="BF190" s="144">
        <f>IF(U190="znížená",P190,0)</f>
        <v>0</v>
      </c>
      <c r="BG190" s="144">
        <f>IF(U190="zákl. prenesená",P190,0)</f>
        <v>0</v>
      </c>
      <c r="BH190" s="144">
        <f>IF(U190="zníž. prenesená",P190,0)</f>
        <v>0</v>
      </c>
      <c r="BI190" s="144">
        <f>IF(U190="nulová",P190,0)</f>
        <v>0</v>
      </c>
      <c r="BJ190" s="16" t="s">
        <v>65</v>
      </c>
      <c r="BK190" s="145">
        <f>ROUND(V190*K190,3)</f>
        <v>0</v>
      </c>
      <c r="BL190" s="16" t="s">
        <v>161</v>
      </c>
      <c r="BM190" s="16" t="s">
        <v>251</v>
      </c>
    </row>
    <row r="191" spans="2:65" s="11" customFormat="1" ht="22.5" customHeight="1" x14ac:dyDescent="0.3">
      <c r="B191" s="146"/>
      <c r="C191" s="147"/>
      <c r="D191" s="147"/>
      <c r="E191" s="148" t="s">
        <v>2</v>
      </c>
      <c r="F191" s="236" t="s">
        <v>133</v>
      </c>
      <c r="G191" s="237"/>
      <c r="H191" s="237"/>
      <c r="I191" s="237"/>
      <c r="J191" s="147"/>
      <c r="K191" s="149" t="s">
        <v>2</v>
      </c>
      <c r="L191" s="147"/>
      <c r="M191" s="147"/>
      <c r="N191" s="147"/>
      <c r="O191" s="147"/>
      <c r="P191" s="147"/>
      <c r="Q191" s="147"/>
      <c r="R191" s="150"/>
      <c r="T191" s="151"/>
      <c r="U191" s="147"/>
      <c r="V191" s="147"/>
      <c r="W191" s="147"/>
      <c r="X191" s="147"/>
      <c r="Y191" s="147"/>
      <c r="Z191" s="147"/>
      <c r="AA191" s="147"/>
      <c r="AB191" s="147"/>
      <c r="AC191" s="147"/>
      <c r="AD191" s="152"/>
      <c r="AT191" s="153" t="s">
        <v>124</v>
      </c>
      <c r="AU191" s="153" t="s">
        <v>65</v>
      </c>
      <c r="AV191" s="11" t="s">
        <v>64</v>
      </c>
      <c r="AW191" s="11" t="s">
        <v>4</v>
      </c>
      <c r="AX191" s="11" t="s">
        <v>59</v>
      </c>
      <c r="AY191" s="153" t="s">
        <v>120</v>
      </c>
    </row>
    <row r="192" spans="2:65" s="11" customFormat="1" ht="22.5" customHeight="1" x14ac:dyDescent="0.3">
      <c r="B192" s="146"/>
      <c r="C192" s="147"/>
      <c r="D192" s="147"/>
      <c r="E192" s="148" t="s">
        <v>2</v>
      </c>
      <c r="F192" s="238" t="s">
        <v>362</v>
      </c>
      <c r="G192" s="237"/>
      <c r="H192" s="237"/>
      <c r="I192" s="237"/>
      <c r="J192" s="147"/>
      <c r="K192" s="149" t="s">
        <v>2</v>
      </c>
      <c r="L192" s="147"/>
      <c r="M192" s="147"/>
      <c r="N192" s="147"/>
      <c r="O192" s="147"/>
      <c r="P192" s="147"/>
      <c r="Q192" s="147"/>
      <c r="R192" s="150"/>
      <c r="T192" s="151"/>
      <c r="U192" s="147"/>
      <c r="V192" s="147"/>
      <c r="W192" s="147"/>
      <c r="X192" s="147"/>
      <c r="Y192" s="147"/>
      <c r="Z192" s="147"/>
      <c r="AA192" s="147"/>
      <c r="AB192" s="147"/>
      <c r="AC192" s="147"/>
      <c r="AD192" s="152"/>
      <c r="AT192" s="153" t="s">
        <v>124</v>
      </c>
      <c r="AU192" s="153" t="s">
        <v>65</v>
      </c>
      <c r="AV192" s="11" t="s">
        <v>64</v>
      </c>
      <c r="AW192" s="11" t="s">
        <v>4</v>
      </c>
      <c r="AX192" s="11" t="s">
        <v>59</v>
      </c>
      <c r="AY192" s="153" t="s">
        <v>120</v>
      </c>
    </row>
    <row r="193" spans="2:65" s="12" customFormat="1" ht="22.5" customHeight="1" x14ac:dyDescent="0.3">
      <c r="B193" s="154"/>
      <c r="C193" s="155"/>
      <c r="D193" s="155"/>
      <c r="E193" s="156" t="s">
        <v>2</v>
      </c>
      <c r="F193" s="239" t="s">
        <v>375</v>
      </c>
      <c r="G193" s="240"/>
      <c r="H193" s="240"/>
      <c r="I193" s="240"/>
      <c r="J193" s="155"/>
      <c r="K193" s="157">
        <v>77.2</v>
      </c>
      <c r="L193" s="155"/>
      <c r="M193" s="155"/>
      <c r="N193" s="155"/>
      <c r="O193" s="155"/>
      <c r="P193" s="155"/>
      <c r="Q193" s="155"/>
      <c r="R193" s="158"/>
      <c r="T193" s="159"/>
      <c r="U193" s="155"/>
      <c r="V193" s="155"/>
      <c r="W193" s="155"/>
      <c r="X193" s="155"/>
      <c r="Y193" s="155"/>
      <c r="Z193" s="155"/>
      <c r="AA193" s="155"/>
      <c r="AB193" s="155"/>
      <c r="AC193" s="155"/>
      <c r="AD193" s="160"/>
      <c r="AT193" s="161" t="s">
        <v>124</v>
      </c>
      <c r="AU193" s="161" t="s">
        <v>65</v>
      </c>
      <c r="AV193" s="12" t="s">
        <v>65</v>
      </c>
      <c r="AW193" s="12" t="s">
        <v>4</v>
      </c>
      <c r="AX193" s="12" t="s">
        <v>59</v>
      </c>
      <c r="AY193" s="161" t="s">
        <v>120</v>
      </c>
    </row>
    <row r="194" spans="2:65" s="13" customFormat="1" ht="22.5" customHeight="1" x14ac:dyDescent="0.3">
      <c r="B194" s="162"/>
      <c r="C194" s="163"/>
      <c r="D194" s="163"/>
      <c r="E194" s="164" t="s">
        <v>2</v>
      </c>
      <c r="F194" s="241" t="s">
        <v>125</v>
      </c>
      <c r="G194" s="242"/>
      <c r="H194" s="242"/>
      <c r="I194" s="242"/>
      <c r="J194" s="163"/>
      <c r="K194" s="165">
        <v>77.2</v>
      </c>
      <c r="L194" s="163"/>
      <c r="M194" s="163"/>
      <c r="N194" s="163"/>
      <c r="O194" s="163"/>
      <c r="P194" s="163"/>
      <c r="Q194" s="163"/>
      <c r="R194" s="166"/>
      <c r="T194" s="167"/>
      <c r="U194" s="163"/>
      <c r="V194" s="163"/>
      <c r="W194" s="163"/>
      <c r="X194" s="163"/>
      <c r="Y194" s="163"/>
      <c r="Z194" s="163"/>
      <c r="AA194" s="163"/>
      <c r="AB194" s="163"/>
      <c r="AC194" s="163"/>
      <c r="AD194" s="168"/>
      <c r="AT194" s="169" t="s">
        <v>124</v>
      </c>
      <c r="AU194" s="169" t="s">
        <v>65</v>
      </c>
      <c r="AV194" s="13" t="s">
        <v>123</v>
      </c>
      <c r="AW194" s="13" t="s">
        <v>4</v>
      </c>
      <c r="AX194" s="13" t="s">
        <v>64</v>
      </c>
      <c r="AY194" s="169" t="s">
        <v>120</v>
      </c>
    </row>
    <row r="195" spans="2:65" s="1" customFormat="1" ht="31.5" customHeight="1" x14ac:dyDescent="0.3">
      <c r="B195" s="108"/>
      <c r="C195" s="170" t="s">
        <v>230</v>
      </c>
      <c r="D195" s="170" t="s">
        <v>194</v>
      </c>
      <c r="E195" s="171" t="s">
        <v>253</v>
      </c>
      <c r="F195" s="243" t="s">
        <v>254</v>
      </c>
      <c r="G195" s="244"/>
      <c r="H195" s="244"/>
      <c r="I195" s="244"/>
      <c r="J195" s="172" t="s">
        <v>135</v>
      </c>
      <c r="K195" s="173">
        <v>78.744</v>
      </c>
      <c r="L195" s="173">
        <v>0</v>
      </c>
      <c r="M195" s="244">
        <v>0</v>
      </c>
      <c r="N195" s="244"/>
      <c r="O195" s="234"/>
      <c r="P195" s="235">
        <f>ROUND(V195*K195,3)</f>
        <v>0</v>
      </c>
      <c r="Q195" s="234"/>
      <c r="R195" s="110"/>
      <c r="T195" s="140" t="s">
        <v>2</v>
      </c>
      <c r="U195" s="39" t="s">
        <v>39</v>
      </c>
      <c r="V195" s="141">
        <f>L195+M195</f>
        <v>0</v>
      </c>
      <c r="W195" s="141">
        <f>ROUND(L195*K195,3)</f>
        <v>0</v>
      </c>
      <c r="X195" s="141">
        <f>ROUND(M195*K195,3)</f>
        <v>0</v>
      </c>
      <c r="Y195" s="142">
        <v>0</v>
      </c>
      <c r="Z195" s="142">
        <f>Y195*K195</f>
        <v>0</v>
      </c>
      <c r="AA195" s="142">
        <v>5.1000000000000004E-4</v>
      </c>
      <c r="AB195" s="142">
        <f>AA195*K195</f>
        <v>4.0159440000000005E-2</v>
      </c>
      <c r="AC195" s="142">
        <v>0</v>
      </c>
      <c r="AD195" s="143">
        <f>AC195*K195</f>
        <v>0</v>
      </c>
      <c r="AR195" s="16" t="s">
        <v>197</v>
      </c>
      <c r="AT195" s="16" t="s">
        <v>194</v>
      </c>
      <c r="AU195" s="16" t="s">
        <v>65</v>
      </c>
      <c r="AY195" s="16" t="s">
        <v>120</v>
      </c>
      <c r="BE195" s="144">
        <f>IF(U195="základná",P195,0)</f>
        <v>0</v>
      </c>
      <c r="BF195" s="144">
        <f>IF(U195="znížená",P195,0)</f>
        <v>0</v>
      </c>
      <c r="BG195" s="144">
        <f>IF(U195="zákl. prenesená",P195,0)</f>
        <v>0</v>
      </c>
      <c r="BH195" s="144">
        <f>IF(U195="zníž. prenesená",P195,0)</f>
        <v>0</v>
      </c>
      <c r="BI195" s="144">
        <f>IF(U195="nulová",P195,0)</f>
        <v>0</v>
      </c>
      <c r="BJ195" s="16" t="s">
        <v>65</v>
      </c>
      <c r="BK195" s="145">
        <f>ROUND(V195*K195,3)</f>
        <v>0</v>
      </c>
      <c r="BL195" s="16" t="s">
        <v>161</v>
      </c>
      <c r="BM195" s="16" t="s">
        <v>255</v>
      </c>
    </row>
    <row r="196" spans="2:65" s="1" customFormat="1" ht="31.5" customHeight="1" x14ac:dyDescent="0.3">
      <c r="B196" s="108"/>
      <c r="C196" s="136" t="s">
        <v>234</v>
      </c>
      <c r="D196" s="136" t="s">
        <v>121</v>
      </c>
      <c r="E196" s="137" t="s">
        <v>257</v>
      </c>
      <c r="F196" s="233" t="s">
        <v>258</v>
      </c>
      <c r="G196" s="234"/>
      <c r="H196" s="234"/>
      <c r="I196" s="234"/>
      <c r="J196" s="138" t="s">
        <v>151</v>
      </c>
      <c r="K196" s="139">
        <v>3.13</v>
      </c>
      <c r="L196" s="139">
        <v>0</v>
      </c>
      <c r="M196" s="235">
        <v>0</v>
      </c>
      <c r="N196" s="234"/>
      <c r="O196" s="234"/>
      <c r="P196" s="235">
        <f>ROUND(V196*K196,3)</f>
        <v>0</v>
      </c>
      <c r="Q196" s="234"/>
      <c r="R196" s="110"/>
      <c r="T196" s="140" t="s">
        <v>2</v>
      </c>
      <c r="U196" s="39" t="s">
        <v>39</v>
      </c>
      <c r="V196" s="141">
        <f>L196+M196</f>
        <v>0</v>
      </c>
      <c r="W196" s="141">
        <f>ROUND(L196*K196,3)</f>
        <v>0</v>
      </c>
      <c r="X196" s="141">
        <f>ROUND(M196*K196,3)</f>
        <v>0</v>
      </c>
      <c r="Y196" s="142">
        <v>1.629</v>
      </c>
      <c r="Z196" s="142">
        <f>Y196*K196</f>
        <v>5.09877</v>
      </c>
      <c r="AA196" s="142">
        <v>0</v>
      </c>
      <c r="AB196" s="142">
        <f>AA196*K196</f>
        <v>0</v>
      </c>
      <c r="AC196" s="142">
        <v>0</v>
      </c>
      <c r="AD196" s="143">
        <f>AC196*K196</f>
        <v>0</v>
      </c>
      <c r="AR196" s="16" t="s">
        <v>161</v>
      </c>
      <c r="AT196" s="16" t="s">
        <v>121</v>
      </c>
      <c r="AU196" s="16" t="s">
        <v>65</v>
      </c>
      <c r="AY196" s="16" t="s">
        <v>120</v>
      </c>
      <c r="BE196" s="144">
        <f>IF(U196="základná",P196,0)</f>
        <v>0</v>
      </c>
      <c r="BF196" s="144">
        <f>IF(U196="znížená",P196,0)</f>
        <v>0</v>
      </c>
      <c r="BG196" s="144">
        <f>IF(U196="zákl. prenesená",P196,0)</f>
        <v>0</v>
      </c>
      <c r="BH196" s="144">
        <f>IF(U196="zníž. prenesená",P196,0)</f>
        <v>0</v>
      </c>
      <c r="BI196" s="144">
        <f>IF(U196="nulová",P196,0)</f>
        <v>0</v>
      </c>
      <c r="BJ196" s="16" t="s">
        <v>65</v>
      </c>
      <c r="BK196" s="145">
        <f>ROUND(V196*K196,3)</f>
        <v>0</v>
      </c>
      <c r="BL196" s="16" t="s">
        <v>161</v>
      </c>
      <c r="BM196" s="16" t="s">
        <v>259</v>
      </c>
    </row>
    <row r="197" spans="2:65" s="10" customFormat="1" ht="29.85" customHeight="1" x14ac:dyDescent="0.3">
      <c r="B197" s="124"/>
      <c r="C197" s="125"/>
      <c r="D197" s="135" t="s">
        <v>96</v>
      </c>
      <c r="E197" s="135"/>
      <c r="F197" s="135"/>
      <c r="G197" s="135"/>
      <c r="H197" s="135"/>
      <c r="I197" s="135"/>
      <c r="J197" s="135"/>
      <c r="K197" s="135"/>
      <c r="L197" s="135"/>
      <c r="M197" s="254">
        <f>BK197</f>
        <v>0</v>
      </c>
      <c r="N197" s="255"/>
      <c r="O197" s="255"/>
      <c r="P197" s="255"/>
      <c r="Q197" s="255"/>
      <c r="R197" s="127"/>
      <c r="T197" s="128"/>
      <c r="U197" s="125"/>
      <c r="V197" s="125"/>
      <c r="W197" s="129">
        <f>SUM(W198:W216)</f>
        <v>0</v>
      </c>
      <c r="X197" s="129">
        <f>SUM(X198:X216)</f>
        <v>0</v>
      </c>
      <c r="Y197" s="125"/>
      <c r="Z197" s="130">
        <f>SUM(Z198:Z216)</f>
        <v>100.40292499999998</v>
      </c>
      <c r="AA197" s="125"/>
      <c r="AB197" s="130">
        <f>SUM(AB198:AB216)</f>
        <v>16.024823399999999</v>
      </c>
      <c r="AC197" s="125"/>
      <c r="AD197" s="131">
        <f>SUM(AD198:AD216)</f>
        <v>0</v>
      </c>
      <c r="AR197" s="132" t="s">
        <v>65</v>
      </c>
      <c r="AT197" s="133" t="s">
        <v>58</v>
      </c>
      <c r="AU197" s="133" t="s">
        <v>64</v>
      </c>
      <c r="AY197" s="132" t="s">
        <v>120</v>
      </c>
      <c r="BK197" s="134">
        <f>SUM(BK198:BK216)</f>
        <v>0</v>
      </c>
    </row>
    <row r="198" spans="2:65" s="1" customFormat="1" ht="31.5" customHeight="1" x14ac:dyDescent="0.3">
      <c r="B198" s="108"/>
      <c r="C198" s="136" t="s">
        <v>238</v>
      </c>
      <c r="D198" s="136" t="s">
        <v>121</v>
      </c>
      <c r="E198" s="137" t="s">
        <v>261</v>
      </c>
      <c r="F198" s="233" t="s">
        <v>262</v>
      </c>
      <c r="G198" s="234"/>
      <c r="H198" s="234"/>
      <c r="I198" s="234"/>
      <c r="J198" s="138" t="s">
        <v>122</v>
      </c>
      <c r="K198" s="139">
        <v>603.79999999999995</v>
      </c>
      <c r="L198" s="139">
        <v>0</v>
      </c>
      <c r="M198" s="235">
        <v>0</v>
      </c>
      <c r="N198" s="234"/>
      <c r="O198" s="234"/>
      <c r="P198" s="235">
        <f>ROUND(V198*K198,3)</f>
        <v>0</v>
      </c>
      <c r="Q198" s="234"/>
      <c r="R198" s="110"/>
      <c r="T198" s="140" t="s">
        <v>2</v>
      </c>
      <c r="U198" s="39" t="s">
        <v>39</v>
      </c>
      <c r="V198" s="141">
        <f>L198+M198</f>
        <v>0</v>
      </c>
      <c r="W198" s="141">
        <f>ROUND(L198*K198,3)</f>
        <v>0</v>
      </c>
      <c r="X198" s="141">
        <f>ROUND(M198*K198,3)</f>
        <v>0</v>
      </c>
      <c r="Y198" s="142">
        <v>7.0999999999999994E-2</v>
      </c>
      <c r="Z198" s="142">
        <f>Y198*K198</f>
        <v>42.869799999999991</v>
      </c>
      <c r="AA198" s="142">
        <v>0</v>
      </c>
      <c r="AB198" s="142">
        <f>AA198*K198</f>
        <v>0</v>
      </c>
      <c r="AC198" s="142">
        <v>0</v>
      </c>
      <c r="AD198" s="143">
        <f>AC198*K198</f>
        <v>0</v>
      </c>
      <c r="AR198" s="16" t="s">
        <v>161</v>
      </c>
      <c r="AT198" s="16" t="s">
        <v>121</v>
      </c>
      <c r="AU198" s="16" t="s">
        <v>65</v>
      </c>
      <c r="AY198" s="16" t="s">
        <v>120</v>
      </c>
      <c r="BE198" s="144">
        <f>IF(U198="základná",P198,0)</f>
        <v>0</v>
      </c>
      <c r="BF198" s="144">
        <f>IF(U198="znížená",P198,0)</f>
        <v>0</v>
      </c>
      <c r="BG198" s="144">
        <f>IF(U198="zákl. prenesená",P198,0)</f>
        <v>0</v>
      </c>
      <c r="BH198" s="144">
        <f>IF(U198="zníž. prenesená",P198,0)</f>
        <v>0</v>
      </c>
      <c r="BI198" s="144">
        <f>IF(U198="nulová",P198,0)</f>
        <v>0</v>
      </c>
      <c r="BJ198" s="16" t="s">
        <v>65</v>
      </c>
      <c r="BK198" s="145">
        <f>ROUND(V198*K198,3)</f>
        <v>0</v>
      </c>
      <c r="BL198" s="16" t="s">
        <v>161</v>
      </c>
      <c r="BM198" s="16" t="s">
        <v>376</v>
      </c>
    </row>
    <row r="199" spans="2:65" s="11" customFormat="1" ht="22.5" customHeight="1" x14ac:dyDescent="0.3">
      <c r="B199" s="146"/>
      <c r="C199" s="147"/>
      <c r="D199" s="147"/>
      <c r="E199" s="148" t="s">
        <v>2</v>
      </c>
      <c r="F199" s="236" t="s">
        <v>133</v>
      </c>
      <c r="G199" s="237"/>
      <c r="H199" s="237"/>
      <c r="I199" s="237"/>
      <c r="J199" s="147"/>
      <c r="K199" s="149" t="s">
        <v>2</v>
      </c>
      <c r="L199" s="147"/>
      <c r="M199" s="147"/>
      <c r="N199" s="147"/>
      <c r="O199" s="147"/>
      <c r="P199" s="147"/>
      <c r="Q199" s="147"/>
      <c r="R199" s="150"/>
      <c r="T199" s="151"/>
      <c r="U199" s="147"/>
      <c r="V199" s="147"/>
      <c r="W199" s="147"/>
      <c r="X199" s="147"/>
      <c r="Y199" s="147"/>
      <c r="Z199" s="147"/>
      <c r="AA199" s="147"/>
      <c r="AB199" s="147"/>
      <c r="AC199" s="147"/>
      <c r="AD199" s="152"/>
      <c r="AT199" s="153" t="s">
        <v>124</v>
      </c>
      <c r="AU199" s="153" t="s">
        <v>65</v>
      </c>
      <c r="AV199" s="11" t="s">
        <v>64</v>
      </c>
      <c r="AW199" s="11" t="s">
        <v>4</v>
      </c>
      <c r="AX199" s="11" t="s">
        <v>59</v>
      </c>
      <c r="AY199" s="153" t="s">
        <v>120</v>
      </c>
    </row>
    <row r="200" spans="2:65" s="11" customFormat="1" ht="22.5" customHeight="1" x14ac:dyDescent="0.3">
      <c r="B200" s="146"/>
      <c r="C200" s="147"/>
      <c r="D200" s="147"/>
      <c r="E200" s="148" t="s">
        <v>2</v>
      </c>
      <c r="F200" s="238" t="s">
        <v>362</v>
      </c>
      <c r="G200" s="237"/>
      <c r="H200" s="237"/>
      <c r="I200" s="237"/>
      <c r="J200" s="147"/>
      <c r="K200" s="149" t="s">
        <v>2</v>
      </c>
      <c r="L200" s="147"/>
      <c r="M200" s="147"/>
      <c r="N200" s="147"/>
      <c r="O200" s="147"/>
      <c r="P200" s="147"/>
      <c r="Q200" s="147"/>
      <c r="R200" s="150"/>
      <c r="T200" s="151"/>
      <c r="U200" s="147"/>
      <c r="V200" s="147"/>
      <c r="W200" s="147"/>
      <c r="X200" s="147"/>
      <c r="Y200" s="147"/>
      <c r="Z200" s="147"/>
      <c r="AA200" s="147"/>
      <c r="AB200" s="147"/>
      <c r="AC200" s="147"/>
      <c r="AD200" s="152"/>
      <c r="AT200" s="153" t="s">
        <v>124</v>
      </c>
      <c r="AU200" s="153" t="s">
        <v>65</v>
      </c>
      <c r="AV200" s="11" t="s">
        <v>64</v>
      </c>
      <c r="AW200" s="11" t="s">
        <v>4</v>
      </c>
      <c r="AX200" s="11" t="s">
        <v>59</v>
      </c>
      <c r="AY200" s="153" t="s">
        <v>120</v>
      </c>
    </row>
    <row r="201" spans="2:65" s="12" customFormat="1" ht="22.5" customHeight="1" x14ac:dyDescent="0.3">
      <c r="B201" s="154"/>
      <c r="C201" s="155"/>
      <c r="D201" s="155"/>
      <c r="E201" s="156" t="s">
        <v>2</v>
      </c>
      <c r="F201" s="239" t="s">
        <v>377</v>
      </c>
      <c r="G201" s="240"/>
      <c r="H201" s="240"/>
      <c r="I201" s="240"/>
      <c r="J201" s="155"/>
      <c r="K201" s="157">
        <v>603.79999999999995</v>
      </c>
      <c r="L201" s="155"/>
      <c r="M201" s="155"/>
      <c r="N201" s="155"/>
      <c r="O201" s="155"/>
      <c r="P201" s="155"/>
      <c r="Q201" s="155"/>
      <c r="R201" s="158"/>
      <c r="T201" s="159"/>
      <c r="U201" s="155"/>
      <c r="V201" s="155"/>
      <c r="W201" s="155"/>
      <c r="X201" s="155"/>
      <c r="Y201" s="155"/>
      <c r="Z201" s="155"/>
      <c r="AA201" s="155"/>
      <c r="AB201" s="155"/>
      <c r="AC201" s="155"/>
      <c r="AD201" s="160"/>
      <c r="AT201" s="161" t="s">
        <v>124</v>
      </c>
      <c r="AU201" s="161" t="s">
        <v>65</v>
      </c>
      <c r="AV201" s="12" t="s">
        <v>65</v>
      </c>
      <c r="AW201" s="12" t="s">
        <v>4</v>
      </c>
      <c r="AX201" s="12" t="s">
        <v>59</v>
      </c>
      <c r="AY201" s="161" t="s">
        <v>120</v>
      </c>
    </row>
    <row r="202" spans="2:65" s="13" customFormat="1" ht="22.5" customHeight="1" x14ac:dyDescent="0.3">
      <c r="B202" s="162"/>
      <c r="C202" s="163"/>
      <c r="D202" s="163"/>
      <c r="E202" s="164" t="s">
        <v>2</v>
      </c>
      <c r="F202" s="241" t="s">
        <v>125</v>
      </c>
      <c r="G202" s="242"/>
      <c r="H202" s="242"/>
      <c r="I202" s="242"/>
      <c r="J202" s="163"/>
      <c r="K202" s="165">
        <v>603.79999999999995</v>
      </c>
      <c r="L202" s="163"/>
      <c r="M202" s="163"/>
      <c r="N202" s="163"/>
      <c r="O202" s="163"/>
      <c r="P202" s="163"/>
      <c r="Q202" s="163"/>
      <c r="R202" s="166"/>
      <c r="T202" s="167"/>
      <c r="U202" s="163"/>
      <c r="V202" s="163"/>
      <c r="W202" s="163"/>
      <c r="X202" s="163"/>
      <c r="Y202" s="163"/>
      <c r="Z202" s="163"/>
      <c r="AA202" s="163"/>
      <c r="AB202" s="163"/>
      <c r="AC202" s="163"/>
      <c r="AD202" s="168"/>
      <c r="AT202" s="169" t="s">
        <v>124</v>
      </c>
      <c r="AU202" s="169" t="s">
        <v>65</v>
      </c>
      <c r="AV202" s="13" t="s">
        <v>123</v>
      </c>
      <c r="AW202" s="13" t="s">
        <v>4</v>
      </c>
      <c r="AX202" s="13" t="s">
        <v>64</v>
      </c>
      <c r="AY202" s="169" t="s">
        <v>120</v>
      </c>
    </row>
    <row r="203" spans="2:65" s="1" customFormat="1" ht="31.5" customHeight="1" x14ac:dyDescent="0.3">
      <c r="B203" s="108"/>
      <c r="C203" s="170" t="s">
        <v>240</v>
      </c>
      <c r="D203" s="170" t="s">
        <v>194</v>
      </c>
      <c r="E203" s="171" t="s">
        <v>378</v>
      </c>
      <c r="F203" s="243" t="s">
        <v>379</v>
      </c>
      <c r="G203" s="244"/>
      <c r="H203" s="244"/>
      <c r="I203" s="244"/>
      <c r="J203" s="172" t="s">
        <v>122</v>
      </c>
      <c r="K203" s="173">
        <v>615.87599999999998</v>
      </c>
      <c r="L203" s="173">
        <v>0</v>
      </c>
      <c r="M203" s="244">
        <v>0</v>
      </c>
      <c r="N203" s="244"/>
      <c r="O203" s="234"/>
      <c r="P203" s="235">
        <f>ROUND(V203*K203,3)</f>
        <v>0</v>
      </c>
      <c r="Q203" s="234"/>
      <c r="R203" s="110"/>
      <c r="T203" s="140" t="s">
        <v>2</v>
      </c>
      <c r="U203" s="39" t="s">
        <v>39</v>
      </c>
      <c r="V203" s="141">
        <f>L203+M203</f>
        <v>0</v>
      </c>
      <c r="W203" s="141">
        <f>ROUND(L203*K203,3)</f>
        <v>0</v>
      </c>
      <c r="X203" s="141">
        <f>ROUND(M203*K203,3)</f>
        <v>0</v>
      </c>
      <c r="Y203" s="142">
        <v>0</v>
      </c>
      <c r="Z203" s="142">
        <f>Y203*K203</f>
        <v>0</v>
      </c>
      <c r="AA203" s="142">
        <v>1.7500000000000002E-2</v>
      </c>
      <c r="AB203" s="142">
        <f>AA203*K203</f>
        <v>10.77783</v>
      </c>
      <c r="AC203" s="142">
        <v>0</v>
      </c>
      <c r="AD203" s="143">
        <f>AC203*K203</f>
        <v>0</v>
      </c>
      <c r="AR203" s="16" t="s">
        <v>197</v>
      </c>
      <c r="AT203" s="16" t="s">
        <v>194</v>
      </c>
      <c r="AU203" s="16" t="s">
        <v>65</v>
      </c>
      <c r="AY203" s="16" t="s">
        <v>120</v>
      </c>
      <c r="BE203" s="144">
        <f>IF(U203="základná",P203,0)</f>
        <v>0</v>
      </c>
      <c r="BF203" s="144">
        <f>IF(U203="znížená",P203,0)</f>
        <v>0</v>
      </c>
      <c r="BG203" s="144">
        <f>IF(U203="zákl. prenesená",P203,0)</f>
        <v>0</v>
      </c>
      <c r="BH203" s="144">
        <f>IF(U203="zníž. prenesená",P203,0)</f>
        <v>0</v>
      </c>
      <c r="BI203" s="144">
        <f>IF(U203="nulová",P203,0)</f>
        <v>0</v>
      </c>
      <c r="BJ203" s="16" t="s">
        <v>65</v>
      </c>
      <c r="BK203" s="145">
        <f>ROUND(V203*K203,3)</f>
        <v>0</v>
      </c>
      <c r="BL203" s="16" t="s">
        <v>161</v>
      </c>
      <c r="BM203" s="16" t="s">
        <v>380</v>
      </c>
    </row>
    <row r="204" spans="2:65" s="1" customFormat="1" ht="31.5" customHeight="1" x14ac:dyDescent="0.3">
      <c r="B204" s="108"/>
      <c r="C204" s="136" t="s">
        <v>244</v>
      </c>
      <c r="D204" s="136" t="s">
        <v>121</v>
      </c>
      <c r="E204" s="137" t="s">
        <v>261</v>
      </c>
      <c r="F204" s="233" t="s">
        <v>262</v>
      </c>
      <c r="G204" s="234"/>
      <c r="H204" s="234"/>
      <c r="I204" s="234"/>
      <c r="J204" s="138" t="s">
        <v>122</v>
      </c>
      <c r="K204" s="139">
        <v>256.2</v>
      </c>
      <c r="L204" s="139">
        <v>0</v>
      </c>
      <c r="M204" s="235">
        <v>0</v>
      </c>
      <c r="N204" s="234"/>
      <c r="O204" s="234"/>
      <c r="P204" s="235">
        <f>ROUND(V204*K204,3)</f>
        <v>0</v>
      </c>
      <c r="Q204" s="234"/>
      <c r="R204" s="110"/>
      <c r="T204" s="140" t="s">
        <v>2</v>
      </c>
      <c r="U204" s="39" t="s">
        <v>39</v>
      </c>
      <c r="V204" s="141">
        <f>L204+M204</f>
        <v>0</v>
      </c>
      <c r="W204" s="141">
        <f>ROUND(L204*K204,3)</f>
        <v>0</v>
      </c>
      <c r="X204" s="141">
        <f>ROUND(M204*K204,3)</f>
        <v>0</v>
      </c>
      <c r="Y204" s="142">
        <v>7.0999999999999994E-2</v>
      </c>
      <c r="Z204" s="142">
        <f>Y204*K204</f>
        <v>18.190199999999997</v>
      </c>
      <c r="AA204" s="142">
        <v>0</v>
      </c>
      <c r="AB204" s="142">
        <f>AA204*K204</f>
        <v>0</v>
      </c>
      <c r="AC204" s="142">
        <v>0</v>
      </c>
      <c r="AD204" s="143">
        <f>AC204*K204</f>
        <v>0</v>
      </c>
      <c r="AR204" s="16" t="s">
        <v>161</v>
      </c>
      <c r="AT204" s="16" t="s">
        <v>121</v>
      </c>
      <c r="AU204" s="16" t="s">
        <v>65</v>
      </c>
      <c r="AY204" s="16" t="s">
        <v>120</v>
      </c>
      <c r="BE204" s="144">
        <f>IF(U204="základná",P204,0)</f>
        <v>0</v>
      </c>
      <c r="BF204" s="144">
        <f>IF(U204="znížená",P204,0)</f>
        <v>0</v>
      </c>
      <c r="BG204" s="144">
        <f>IF(U204="zákl. prenesená",P204,0)</f>
        <v>0</v>
      </c>
      <c r="BH204" s="144">
        <f>IF(U204="zníž. prenesená",P204,0)</f>
        <v>0</v>
      </c>
      <c r="BI204" s="144">
        <f>IF(U204="nulová",P204,0)</f>
        <v>0</v>
      </c>
      <c r="BJ204" s="16" t="s">
        <v>65</v>
      </c>
      <c r="BK204" s="145">
        <f>ROUND(V204*K204,3)</f>
        <v>0</v>
      </c>
      <c r="BL204" s="16" t="s">
        <v>161</v>
      </c>
      <c r="BM204" s="16" t="s">
        <v>263</v>
      </c>
    </row>
    <row r="205" spans="2:65" s="11" customFormat="1" ht="22.5" customHeight="1" x14ac:dyDescent="0.3">
      <c r="B205" s="146"/>
      <c r="C205" s="147"/>
      <c r="D205" s="147"/>
      <c r="E205" s="148" t="s">
        <v>2</v>
      </c>
      <c r="F205" s="236" t="s">
        <v>133</v>
      </c>
      <c r="G205" s="237"/>
      <c r="H205" s="237"/>
      <c r="I205" s="237"/>
      <c r="J205" s="147"/>
      <c r="K205" s="149" t="s">
        <v>2</v>
      </c>
      <c r="L205" s="147"/>
      <c r="M205" s="147"/>
      <c r="N205" s="147"/>
      <c r="O205" s="147"/>
      <c r="P205" s="147"/>
      <c r="Q205" s="147"/>
      <c r="R205" s="150"/>
      <c r="T205" s="151"/>
      <c r="U205" s="147"/>
      <c r="V205" s="147"/>
      <c r="W205" s="147"/>
      <c r="X205" s="147"/>
      <c r="Y205" s="147"/>
      <c r="Z205" s="147"/>
      <c r="AA205" s="147"/>
      <c r="AB205" s="147"/>
      <c r="AC205" s="147"/>
      <c r="AD205" s="152"/>
      <c r="AT205" s="153" t="s">
        <v>124</v>
      </c>
      <c r="AU205" s="153" t="s">
        <v>65</v>
      </c>
      <c r="AV205" s="11" t="s">
        <v>64</v>
      </c>
      <c r="AW205" s="11" t="s">
        <v>4</v>
      </c>
      <c r="AX205" s="11" t="s">
        <v>59</v>
      </c>
      <c r="AY205" s="153" t="s">
        <v>120</v>
      </c>
    </row>
    <row r="206" spans="2:65" s="11" customFormat="1" ht="22.5" customHeight="1" x14ac:dyDescent="0.3">
      <c r="B206" s="146"/>
      <c r="C206" s="147"/>
      <c r="D206" s="147"/>
      <c r="E206" s="148" t="s">
        <v>2</v>
      </c>
      <c r="F206" s="238" t="s">
        <v>362</v>
      </c>
      <c r="G206" s="237"/>
      <c r="H206" s="237"/>
      <c r="I206" s="237"/>
      <c r="J206" s="147"/>
      <c r="K206" s="149" t="s">
        <v>2</v>
      </c>
      <c r="L206" s="147"/>
      <c r="M206" s="147"/>
      <c r="N206" s="147"/>
      <c r="O206" s="147"/>
      <c r="P206" s="147"/>
      <c r="Q206" s="147"/>
      <c r="R206" s="150"/>
      <c r="T206" s="151"/>
      <c r="U206" s="147"/>
      <c r="V206" s="147"/>
      <c r="W206" s="147"/>
      <c r="X206" s="147"/>
      <c r="Y206" s="147"/>
      <c r="Z206" s="147"/>
      <c r="AA206" s="147"/>
      <c r="AB206" s="147"/>
      <c r="AC206" s="147"/>
      <c r="AD206" s="152"/>
      <c r="AT206" s="153" t="s">
        <v>124</v>
      </c>
      <c r="AU206" s="153" t="s">
        <v>65</v>
      </c>
      <c r="AV206" s="11" t="s">
        <v>64</v>
      </c>
      <c r="AW206" s="11" t="s">
        <v>4</v>
      </c>
      <c r="AX206" s="11" t="s">
        <v>59</v>
      </c>
      <c r="AY206" s="153" t="s">
        <v>120</v>
      </c>
    </row>
    <row r="207" spans="2:65" s="12" customFormat="1" ht="22.5" customHeight="1" x14ac:dyDescent="0.3">
      <c r="B207" s="154"/>
      <c r="C207" s="155"/>
      <c r="D207" s="155"/>
      <c r="E207" s="156" t="s">
        <v>2</v>
      </c>
      <c r="F207" s="239" t="s">
        <v>381</v>
      </c>
      <c r="G207" s="240"/>
      <c r="H207" s="240"/>
      <c r="I207" s="240"/>
      <c r="J207" s="155"/>
      <c r="K207" s="157">
        <v>256.2</v>
      </c>
      <c r="L207" s="155"/>
      <c r="M207" s="155"/>
      <c r="N207" s="155"/>
      <c r="O207" s="155"/>
      <c r="P207" s="155"/>
      <c r="Q207" s="155"/>
      <c r="R207" s="158"/>
      <c r="T207" s="159"/>
      <c r="U207" s="155"/>
      <c r="V207" s="155"/>
      <c r="W207" s="155"/>
      <c r="X207" s="155"/>
      <c r="Y207" s="155"/>
      <c r="Z207" s="155"/>
      <c r="AA207" s="155"/>
      <c r="AB207" s="155"/>
      <c r="AC207" s="155"/>
      <c r="AD207" s="160"/>
      <c r="AT207" s="161" t="s">
        <v>124</v>
      </c>
      <c r="AU207" s="161" t="s">
        <v>65</v>
      </c>
      <c r="AV207" s="12" t="s">
        <v>65</v>
      </c>
      <c r="AW207" s="12" t="s">
        <v>4</v>
      </c>
      <c r="AX207" s="12" t="s">
        <v>59</v>
      </c>
      <c r="AY207" s="161" t="s">
        <v>120</v>
      </c>
    </row>
    <row r="208" spans="2:65" s="13" customFormat="1" ht="22.5" customHeight="1" x14ac:dyDescent="0.3">
      <c r="B208" s="162"/>
      <c r="C208" s="163"/>
      <c r="D208" s="163"/>
      <c r="E208" s="164" t="s">
        <v>2</v>
      </c>
      <c r="F208" s="241" t="s">
        <v>125</v>
      </c>
      <c r="G208" s="242"/>
      <c r="H208" s="242"/>
      <c r="I208" s="242"/>
      <c r="J208" s="163"/>
      <c r="K208" s="165">
        <v>256.2</v>
      </c>
      <c r="L208" s="163"/>
      <c r="M208" s="163"/>
      <c r="N208" s="163"/>
      <c r="O208" s="163"/>
      <c r="P208" s="163"/>
      <c r="Q208" s="163"/>
      <c r="R208" s="166"/>
      <c r="T208" s="167"/>
      <c r="U208" s="163"/>
      <c r="V208" s="163"/>
      <c r="W208" s="163"/>
      <c r="X208" s="163"/>
      <c r="Y208" s="163"/>
      <c r="Z208" s="163"/>
      <c r="AA208" s="163"/>
      <c r="AB208" s="163"/>
      <c r="AC208" s="163"/>
      <c r="AD208" s="168"/>
      <c r="AT208" s="169" t="s">
        <v>124</v>
      </c>
      <c r="AU208" s="169" t="s">
        <v>65</v>
      </c>
      <c r="AV208" s="13" t="s">
        <v>123</v>
      </c>
      <c r="AW208" s="13" t="s">
        <v>4</v>
      </c>
      <c r="AX208" s="13" t="s">
        <v>64</v>
      </c>
      <c r="AY208" s="169" t="s">
        <v>120</v>
      </c>
    </row>
    <row r="209" spans="2:65" s="1" customFormat="1" ht="31.5" customHeight="1" x14ac:dyDescent="0.3">
      <c r="B209" s="108"/>
      <c r="C209" s="170" t="s">
        <v>248</v>
      </c>
      <c r="D209" s="170" t="s">
        <v>194</v>
      </c>
      <c r="E209" s="171" t="s">
        <v>265</v>
      </c>
      <c r="F209" s="243" t="s">
        <v>266</v>
      </c>
      <c r="G209" s="244"/>
      <c r="H209" s="244"/>
      <c r="I209" s="244"/>
      <c r="J209" s="172" t="s">
        <v>122</v>
      </c>
      <c r="K209" s="173">
        <v>261.32400000000001</v>
      </c>
      <c r="L209" s="173">
        <v>0</v>
      </c>
      <c r="M209" s="244">
        <v>0</v>
      </c>
      <c r="N209" s="244"/>
      <c r="O209" s="234"/>
      <c r="P209" s="235">
        <f>ROUND(V209*K209,3)</f>
        <v>0</v>
      </c>
      <c r="Q209" s="234"/>
      <c r="R209" s="110"/>
      <c r="T209" s="140" t="s">
        <v>2</v>
      </c>
      <c r="U209" s="39" t="s">
        <v>39</v>
      </c>
      <c r="V209" s="141">
        <f>L209+M209</f>
        <v>0</v>
      </c>
      <c r="W209" s="141">
        <f>ROUND(L209*K209,3)</f>
        <v>0</v>
      </c>
      <c r="X209" s="141">
        <f>ROUND(M209*K209,3)</f>
        <v>0</v>
      </c>
      <c r="Y209" s="142">
        <v>0</v>
      </c>
      <c r="Z209" s="142">
        <f>Y209*K209</f>
        <v>0</v>
      </c>
      <c r="AA209" s="142">
        <v>1.8749999999999999E-2</v>
      </c>
      <c r="AB209" s="142">
        <f>AA209*K209</f>
        <v>4.8998249999999999</v>
      </c>
      <c r="AC209" s="142">
        <v>0</v>
      </c>
      <c r="AD209" s="143">
        <f>AC209*K209</f>
        <v>0</v>
      </c>
      <c r="AR209" s="16" t="s">
        <v>197</v>
      </c>
      <c r="AT209" s="16" t="s">
        <v>194</v>
      </c>
      <c r="AU209" s="16" t="s">
        <v>65</v>
      </c>
      <c r="AY209" s="16" t="s">
        <v>120</v>
      </c>
      <c r="BE209" s="144">
        <f>IF(U209="základná",P209,0)</f>
        <v>0</v>
      </c>
      <c r="BF209" s="144">
        <f>IF(U209="znížená",P209,0)</f>
        <v>0</v>
      </c>
      <c r="BG209" s="144">
        <f>IF(U209="zákl. prenesená",P209,0)</f>
        <v>0</v>
      </c>
      <c r="BH209" s="144">
        <f>IF(U209="zníž. prenesená",P209,0)</f>
        <v>0</v>
      </c>
      <c r="BI209" s="144">
        <f>IF(U209="nulová",P209,0)</f>
        <v>0</v>
      </c>
      <c r="BJ209" s="16" t="s">
        <v>65</v>
      </c>
      <c r="BK209" s="145">
        <f>ROUND(V209*K209,3)</f>
        <v>0</v>
      </c>
      <c r="BL209" s="16" t="s">
        <v>161</v>
      </c>
      <c r="BM209" s="16" t="s">
        <v>267</v>
      </c>
    </row>
    <row r="210" spans="2:65" s="1" customFormat="1" ht="31.5" customHeight="1" x14ac:dyDescent="0.3">
      <c r="B210" s="108"/>
      <c r="C210" s="136" t="s">
        <v>252</v>
      </c>
      <c r="D210" s="136" t="s">
        <v>121</v>
      </c>
      <c r="E210" s="137" t="s">
        <v>269</v>
      </c>
      <c r="F210" s="233" t="s">
        <v>270</v>
      </c>
      <c r="G210" s="234"/>
      <c r="H210" s="234"/>
      <c r="I210" s="234"/>
      <c r="J210" s="138" t="s">
        <v>122</v>
      </c>
      <c r="K210" s="139">
        <v>38.6</v>
      </c>
      <c r="L210" s="139">
        <v>0</v>
      </c>
      <c r="M210" s="235">
        <v>0</v>
      </c>
      <c r="N210" s="234"/>
      <c r="O210" s="234"/>
      <c r="P210" s="235">
        <f>ROUND(V210*K210,3)</f>
        <v>0</v>
      </c>
      <c r="Q210" s="234"/>
      <c r="R210" s="110"/>
      <c r="T210" s="140" t="s">
        <v>2</v>
      </c>
      <c r="U210" s="39" t="s">
        <v>39</v>
      </c>
      <c r="V210" s="141">
        <f>L210+M210</f>
        <v>0</v>
      </c>
      <c r="W210" s="141">
        <f>ROUND(L210*K210,3)</f>
        <v>0</v>
      </c>
      <c r="X210" s="141">
        <f>ROUND(M210*K210,3)</f>
        <v>0</v>
      </c>
      <c r="Y210" s="142">
        <v>0.24</v>
      </c>
      <c r="Z210" s="142">
        <f>Y210*K210</f>
        <v>9.2639999999999993</v>
      </c>
      <c r="AA210" s="142">
        <v>1.2E-4</v>
      </c>
      <c r="AB210" s="142">
        <f>AA210*K210</f>
        <v>4.6320000000000007E-3</v>
      </c>
      <c r="AC210" s="142">
        <v>0</v>
      </c>
      <c r="AD210" s="143">
        <f>AC210*K210</f>
        <v>0</v>
      </c>
      <c r="AR210" s="16" t="s">
        <v>161</v>
      </c>
      <c r="AT210" s="16" t="s">
        <v>121</v>
      </c>
      <c r="AU210" s="16" t="s">
        <v>65</v>
      </c>
      <c r="AY210" s="16" t="s">
        <v>120</v>
      </c>
      <c r="BE210" s="144">
        <f>IF(U210="základná",P210,0)</f>
        <v>0</v>
      </c>
      <c r="BF210" s="144">
        <f>IF(U210="znížená",P210,0)</f>
        <v>0</v>
      </c>
      <c r="BG210" s="144">
        <f>IF(U210="zákl. prenesená",P210,0)</f>
        <v>0</v>
      </c>
      <c r="BH210" s="144">
        <f>IF(U210="zníž. prenesená",P210,0)</f>
        <v>0</v>
      </c>
      <c r="BI210" s="144">
        <f>IF(U210="nulová",P210,0)</f>
        <v>0</v>
      </c>
      <c r="BJ210" s="16" t="s">
        <v>65</v>
      </c>
      <c r="BK210" s="145">
        <f>ROUND(V210*K210,3)</f>
        <v>0</v>
      </c>
      <c r="BL210" s="16" t="s">
        <v>161</v>
      </c>
      <c r="BM210" s="16" t="s">
        <v>271</v>
      </c>
    </row>
    <row r="211" spans="2:65" s="11" customFormat="1" ht="22.5" customHeight="1" x14ac:dyDescent="0.3">
      <c r="B211" s="146"/>
      <c r="C211" s="147"/>
      <c r="D211" s="147"/>
      <c r="E211" s="148" t="s">
        <v>2</v>
      </c>
      <c r="F211" s="236" t="s">
        <v>133</v>
      </c>
      <c r="G211" s="237"/>
      <c r="H211" s="237"/>
      <c r="I211" s="237"/>
      <c r="J211" s="147"/>
      <c r="K211" s="149" t="s">
        <v>2</v>
      </c>
      <c r="L211" s="147"/>
      <c r="M211" s="147"/>
      <c r="N211" s="147"/>
      <c r="O211" s="147"/>
      <c r="P211" s="147"/>
      <c r="Q211" s="147"/>
      <c r="R211" s="150"/>
      <c r="T211" s="151"/>
      <c r="U211" s="147"/>
      <c r="V211" s="147"/>
      <c r="W211" s="147"/>
      <c r="X211" s="147"/>
      <c r="Y211" s="147"/>
      <c r="Z211" s="147"/>
      <c r="AA211" s="147"/>
      <c r="AB211" s="147"/>
      <c r="AC211" s="147"/>
      <c r="AD211" s="152"/>
      <c r="AT211" s="153" t="s">
        <v>124</v>
      </c>
      <c r="AU211" s="153" t="s">
        <v>65</v>
      </c>
      <c r="AV211" s="11" t="s">
        <v>64</v>
      </c>
      <c r="AW211" s="11" t="s">
        <v>4</v>
      </c>
      <c r="AX211" s="11" t="s">
        <v>59</v>
      </c>
      <c r="AY211" s="153" t="s">
        <v>120</v>
      </c>
    </row>
    <row r="212" spans="2:65" s="11" customFormat="1" ht="22.5" customHeight="1" x14ac:dyDescent="0.3">
      <c r="B212" s="146"/>
      <c r="C212" s="147"/>
      <c r="D212" s="147"/>
      <c r="E212" s="148" t="s">
        <v>2</v>
      </c>
      <c r="F212" s="238" t="s">
        <v>362</v>
      </c>
      <c r="G212" s="237"/>
      <c r="H212" s="237"/>
      <c r="I212" s="237"/>
      <c r="J212" s="147"/>
      <c r="K212" s="149" t="s">
        <v>2</v>
      </c>
      <c r="L212" s="147"/>
      <c r="M212" s="147"/>
      <c r="N212" s="147"/>
      <c r="O212" s="147"/>
      <c r="P212" s="147"/>
      <c r="Q212" s="147"/>
      <c r="R212" s="150"/>
      <c r="T212" s="151"/>
      <c r="U212" s="147"/>
      <c r="V212" s="147"/>
      <c r="W212" s="147"/>
      <c r="X212" s="147"/>
      <c r="Y212" s="147"/>
      <c r="Z212" s="147"/>
      <c r="AA212" s="147"/>
      <c r="AB212" s="147"/>
      <c r="AC212" s="147"/>
      <c r="AD212" s="152"/>
      <c r="AT212" s="153" t="s">
        <v>124</v>
      </c>
      <c r="AU212" s="153" t="s">
        <v>65</v>
      </c>
      <c r="AV212" s="11" t="s">
        <v>64</v>
      </c>
      <c r="AW212" s="11" t="s">
        <v>4</v>
      </c>
      <c r="AX212" s="11" t="s">
        <v>59</v>
      </c>
      <c r="AY212" s="153" t="s">
        <v>120</v>
      </c>
    </row>
    <row r="213" spans="2:65" s="12" customFormat="1" ht="22.5" customHeight="1" x14ac:dyDescent="0.3">
      <c r="B213" s="154"/>
      <c r="C213" s="155"/>
      <c r="D213" s="155"/>
      <c r="E213" s="156" t="s">
        <v>2</v>
      </c>
      <c r="F213" s="239" t="s">
        <v>364</v>
      </c>
      <c r="G213" s="240"/>
      <c r="H213" s="240"/>
      <c r="I213" s="240"/>
      <c r="J213" s="155"/>
      <c r="K213" s="157">
        <v>38.6</v>
      </c>
      <c r="L213" s="155"/>
      <c r="M213" s="155"/>
      <c r="N213" s="155"/>
      <c r="O213" s="155"/>
      <c r="P213" s="155"/>
      <c r="Q213" s="155"/>
      <c r="R213" s="158"/>
      <c r="T213" s="159"/>
      <c r="U213" s="155"/>
      <c r="V213" s="155"/>
      <c r="W213" s="155"/>
      <c r="X213" s="155"/>
      <c r="Y213" s="155"/>
      <c r="Z213" s="155"/>
      <c r="AA213" s="155"/>
      <c r="AB213" s="155"/>
      <c r="AC213" s="155"/>
      <c r="AD213" s="160"/>
      <c r="AT213" s="161" t="s">
        <v>124</v>
      </c>
      <c r="AU213" s="161" t="s">
        <v>65</v>
      </c>
      <c r="AV213" s="12" t="s">
        <v>65</v>
      </c>
      <c r="AW213" s="12" t="s">
        <v>4</v>
      </c>
      <c r="AX213" s="12" t="s">
        <v>59</v>
      </c>
      <c r="AY213" s="161" t="s">
        <v>120</v>
      </c>
    </row>
    <row r="214" spans="2:65" s="13" customFormat="1" ht="22.5" customHeight="1" x14ac:dyDescent="0.3">
      <c r="B214" s="162"/>
      <c r="C214" s="163"/>
      <c r="D214" s="163"/>
      <c r="E214" s="164" t="s">
        <v>2</v>
      </c>
      <c r="F214" s="241" t="s">
        <v>125</v>
      </c>
      <c r="G214" s="242"/>
      <c r="H214" s="242"/>
      <c r="I214" s="242"/>
      <c r="J214" s="163"/>
      <c r="K214" s="165">
        <v>38.6</v>
      </c>
      <c r="L214" s="163"/>
      <c r="M214" s="163"/>
      <c r="N214" s="163"/>
      <c r="O214" s="163"/>
      <c r="P214" s="163"/>
      <c r="Q214" s="163"/>
      <c r="R214" s="166"/>
      <c r="T214" s="167"/>
      <c r="U214" s="163"/>
      <c r="V214" s="163"/>
      <c r="W214" s="163"/>
      <c r="X214" s="163"/>
      <c r="Y214" s="163"/>
      <c r="Z214" s="163"/>
      <c r="AA214" s="163"/>
      <c r="AB214" s="163"/>
      <c r="AC214" s="163"/>
      <c r="AD214" s="168"/>
      <c r="AT214" s="169" t="s">
        <v>124</v>
      </c>
      <c r="AU214" s="169" t="s">
        <v>65</v>
      </c>
      <c r="AV214" s="13" t="s">
        <v>123</v>
      </c>
      <c r="AW214" s="13" t="s">
        <v>4</v>
      </c>
      <c r="AX214" s="13" t="s">
        <v>64</v>
      </c>
      <c r="AY214" s="169" t="s">
        <v>120</v>
      </c>
    </row>
    <row r="215" spans="2:65" s="1" customFormat="1" ht="31.5" customHeight="1" x14ac:dyDescent="0.3">
      <c r="B215" s="108"/>
      <c r="C215" s="170" t="s">
        <v>256</v>
      </c>
      <c r="D215" s="170" t="s">
        <v>194</v>
      </c>
      <c r="E215" s="171" t="s">
        <v>273</v>
      </c>
      <c r="F215" s="243" t="s">
        <v>274</v>
      </c>
      <c r="G215" s="244"/>
      <c r="H215" s="244"/>
      <c r="I215" s="244"/>
      <c r="J215" s="172" t="s">
        <v>122</v>
      </c>
      <c r="K215" s="173">
        <v>39.372</v>
      </c>
      <c r="L215" s="173">
        <v>0</v>
      </c>
      <c r="M215" s="244">
        <v>0</v>
      </c>
      <c r="N215" s="244"/>
      <c r="O215" s="234"/>
      <c r="P215" s="235">
        <f>ROUND(V215*K215,3)</f>
        <v>0</v>
      </c>
      <c r="Q215" s="234"/>
      <c r="R215" s="110"/>
      <c r="T215" s="140" t="s">
        <v>2</v>
      </c>
      <c r="U215" s="39" t="s">
        <v>39</v>
      </c>
      <c r="V215" s="141">
        <f>L215+M215</f>
        <v>0</v>
      </c>
      <c r="W215" s="141">
        <f>ROUND(L215*K215,3)</f>
        <v>0</v>
      </c>
      <c r="X215" s="141">
        <f>ROUND(M215*K215,3)</f>
        <v>0</v>
      </c>
      <c r="Y215" s="142">
        <v>0</v>
      </c>
      <c r="Z215" s="142">
        <f>Y215*K215</f>
        <v>0</v>
      </c>
      <c r="AA215" s="142">
        <v>8.6999999999999994E-3</v>
      </c>
      <c r="AB215" s="142">
        <f>AA215*K215</f>
        <v>0.34253639999999996</v>
      </c>
      <c r="AC215" s="142">
        <v>0</v>
      </c>
      <c r="AD215" s="143">
        <f>AC215*K215</f>
        <v>0</v>
      </c>
      <c r="AR215" s="16" t="s">
        <v>197</v>
      </c>
      <c r="AT215" s="16" t="s">
        <v>194</v>
      </c>
      <c r="AU215" s="16" t="s">
        <v>65</v>
      </c>
      <c r="AY215" s="16" t="s">
        <v>120</v>
      </c>
      <c r="BE215" s="144">
        <f>IF(U215="základná",P215,0)</f>
        <v>0</v>
      </c>
      <c r="BF215" s="144">
        <f>IF(U215="znížená",P215,0)</f>
        <v>0</v>
      </c>
      <c r="BG215" s="144">
        <f>IF(U215="zákl. prenesená",P215,0)</f>
        <v>0</v>
      </c>
      <c r="BH215" s="144">
        <f>IF(U215="zníž. prenesená",P215,0)</f>
        <v>0</v>
      </c>
      <c r="BI215" s="144">
        <f>IF(U215="nulová",P215,0)</f>
        <v>0</v>
      </c>
      <c r="BJ215" s="16" t="s">
        <v>65</v>
      </c>
      <c r="BK215" s="145">
        <f>ROUND(V215*K215,3)</f>
        <v>0</v>
      </c>
      <c r="BL215" s="16" t="s">
        <v>161</v>
      </c>
      <c r="BM215" s="16" t="s">
        <v>275</v>
      </c>
    </row>
    <row r="216" spans="2:65" s="1" customFormat="1" ht="31.5" customHeight="1" x14ac:dyDescent="0.3">
      <c r="B216" s="108"/>
      <c r="C216" s="136" t="s">
        <v>260</v>
      </c>
      <c r="D216" s="136" t="s">
        <v>121</v>
      </c>
      <c r="E216" s="137" t="s">
        <v>277</v>
      </c>
      <c r="F216" s="233" t="s">
        <v>278</v>
      </c>
      <c r="G216" s="234"/>
      <c r="H216" s="234"/>
      <c r="I216" s="234"/>
      <c r="J216" s="138" t="s">
        <v>151</v>
      </c>
      <c r="K216" s="139">
        <v>16.024999999999999</v>
      </c>
      <c r="L216" s="139">
        <v>0</v>
      </c>
      <c r="M216" s="235">
        <v>0</v>
      </c>
      <c r="N216" s="234"/>
      <c r="O216" s="234"/>
      <c r="P216" s="235">
        <f>ROUND(V216*K216,3)</f>
        <v>0</v>
      </c>
      <c r="Q216" s="234"/>
      <c r="R216" s="110"/>
      <c r="T216" s="140" t="s">
        <v>2</v>
      </c>
      <c r="U216" s="39" t="s">
        <v>39</v>
      </c>
      <c r="V216" s="141">
        <f>L216+M216</f>
        <v>0</v>
      </c>
      <c r="W216" s="141">
        <f>ROUND(L216*K216,3)</f>
        <v>0</v>
      </c>
      <c r="X216" s="141">
        <f>ROUND(M216*K216,3)</f>
        <v>0</v>
      </c>
      <c r="Y216" s="142">
        <v>1.877</v>
      </c>
      <c r="Z216" s="142">
        <f>Y216*K216</f>
        <v>30.078924999999998</v>
      </c>
      <c r="AA216" s="142">
        <v>0</v>
      </c>
      <c r="AB216" s="142">
        <f>AA216*K216</f>
        <v>0</v>
      </c>
      <c r="AC216" s="142">
        <v>0</v>
      </c>
      <c r="AD216" s="143">
        <f>AC216*K216</f>
        <v>0</v>
      </c>
      <c r="AR216" s="16" t="s">
        <v>161</v>
      </c>
      <c r="AT216" s="16" t="s">
        <v>121</v>
      </c>
      <c r="AU216" s="16" t="s">
        <v>65</v>
      </c>
      <c r="AY216" s="16" t="s">
        <v>120</v>
      </c>
      <c r="BE216" s="144">
        <f>IF(U216="základná",P216,0)</f>
        <v>0</v>
      </c>
      <c r="BF216" s="144">
        <f>IF(U216="znížená",P216,0)</f>
        <v>0</v>
      </c>
      <c r="BG216" s="144">
        <f>IF(U216="zákl. prenesená",P216,0)</f>
        <v>0</v>
      </c>
      <c r="BH216" s="144">
        <f>IF(U216="zníž. prenesená",P216,0)</f>
        <v>0</v>
      </c>
      <c r="BI216" s="144">
        <f>IF(U216="nulová",P216,0)</f>
        <v>0</v>
      </c>
      <c r="BJ216" s="16" t="s">
        <v>65</v>
      </c>
      <c r="BK216" s="145">
        <f>ROUND(V216*K216,3)</f>
        <v>0</v>
      </c>
      <c r="BL216" s="16" t="s">
        <v>161</v>
      </c>
      <c r="BM216" s="16" t="s">
        <v>279</v>
      </c>
    </row>
    <row r="217" spans="2:65" s="10" customFormat="1" ht="29.85" customHeight="1" x14ac:dyDescent="0.3">
      <c r="B217" s="124"/>
      <c r="C217" s="125"/>
      <c r="D217" s="135" t="s">
        <v>361</v>
      </c>
      <c r="E217" s="135"/>
      <c r="F217" s="135"/>
      <c r="G217" s="135"/>
      <c r="H217" s="135"/>
      <c r="I217" s="135"/>
      <c r="J217" s="135"/>
      <c r="K217" s="135"/>
      <c r="L217" s="135"/>
      <c r="M217" s="254">
        <f>BK217</f>
        <v>0</v>
      </c>
      <c r="N217" s="255"/>
      <c r="O217" s="255"/>
      <c r="P217" s="255"/>
      <c r="Q217" s="255"/>
      <c r="R217" s="127"/>
      <c r="T217" s="128"/>
      <c r="U217" s="125"/>
      <c r="V217" s="125"/>
      <c r="W217" s="129">
        <f>SUM(W218:W226)</f>
        <v>0</v>
      </c>
      <c r="X217" s="129">
        <f>SUM(X218:X226)</f>
        <v>0</v>
      </c>
      <c r="Y217" s="125"/>
      <c r="Z217" s="130">
        <f>SUM(Z218:Z226)</f>
        <v>24.555959660000003</v>
      </c>
      <c r="AA217" s="125"/>
      <c r="AB217" s="130">
        <f>SUM(AB218:AB226)</f>
        <v>1.7427971000000002</v>
      </c>
      <c r="AC217" s="125"/>
      <c r="AD217" s="131">
        <f>SUM(AD218:AD226)</f>
        <v>0</v>
      </c>
      <c r="AR217" s="132" t="s">
        <v>65</v>
      </c>
      <c r="AT217" s="133" t="s">
        <v>58</v>
      </c>
      <c r="AU217" s="133" t="s">
        <v>64</v>
      </c>
      <c r="AY217" s="132" t="s">
        <v>120</v>
      </c>
      <c r="BK217" s="134">
        <f>SUM(BK218:BK226)</f>
        <v>0</v>
      </c>
    </row>
    <row r="218" spans="2:65" s="1" customFormat="1" ht="31.5" customHeight="1" x14ac:dyDescent="0.3">
      <c r="B218" s="108"/>
      <c r="C218" s="136" t="s">
        <v>264</v>
      </c>
      <c r="D218" s="136" t="s">
        <v>121</v>
      </c>
      <c r="E218" s="137" t="s">
        <v>382</v>
      </c>
      <c r="F218" s="233" t="s">
        <v>383</v>
      </c>
      <c r="G218" s="234"/>
      <c r="H218" s="234"/>
      <c r="I218" s="234"/>
      <c r="J218" s="138" t="s">
        <v>135</v>
      </c>
      <c r="K218" s="139">
        <v>126.7</v>
      </c>
      <c r="L218" s="139">
        <v>0</v>
      </c>
      <c r="M218" s="235">
        <v>0</v>
      </c>
      <c r="N218" s="234"/>
      <c r="O218" s="234"/>
      <c r="P218" s="235">
        <f>ROUND(V218*K218,3)</f>
        <v>0</v>
      </c>
      <c r="Q218" s="234"/>
      <c r="R218" s="110"/>
      <c r="T218" s="140" t="s">
        <v>2</v>
      </c>
      <c r="U218" s="39" t="s">
        <v>39</v>
      </c>
      <c r="V218" s="141">
        <f>L218+M218</f>
        <v>0</v>
      </c>
      <c r="W218" s="141">
        <f>ROUND(L218*K218,3)</f>
        <v>0</v>
      </c>
      <c r="X218" s="141">
        <f>ROUND(M218*K218,3)</f>
        <v>0</v>
      </c>
      <c r="Y218" s="142">
        <v>0.17</v>
      </c>
      <c r="Z218" s="142">
        <f>Y218*K218</f>
        <v>21.539000000000001</v>
      </c>
      <c r="AA218" s="142">
        <v>0</v>
      </c>
      <c r="AB218" s="142">
        <f>AA218*K218</f>
        <v>0</v>
      </c>
      <c r="AC218" s="142">
        <v>0</v>
      </c>
      <c r="AD218" s="143">
        <f>AC218*K218</f>
        <v>0</v>
      </c>
      <c r="AR218" s="16" t="s">
        <v>161</v>
      </c>
      <c r="AT218" s="16" t="s">
        <v>121</v>
      </c>
      <c r="AU218" s="16" t="s">
        <v>65</v>
      </c>
      <c r="AY218" s="16" t="s">
        <v>120</v>
      </c>
      <c r="BE218" s="144">
        <f>IF(U218="základná",P218,0)</f>
        <v>0</v>
      </c>
      <c r="BF218" s="144">
        <f>IF(U218="znížená",P218,0)</f>
        <v>0</v>
      </c>
      <c r="BG218" s="144">
        <f>IF(U218="zákl. prenesená",P218,0)</f>
        <v>0</v>
      </c>
      <c r="BH218" s="144">
        <f>IF(U218="zníž. prenesená",P218,0)</f>
        <v>0</v>
      </c>
      <c r="BI218" s="144">
        <f>IF(U218="nulová",P218,0)</f>
        <v>0</v>
      </c>
      <c r="BJ218" s="16" t="s">
        <v>65</v>
      </c>
      <c r="BK218" s="145">
        <f>ROUND(V218*K218,3)</f>
        <v>0</v>
      </c>
      <c r="BL218" s="16" t="s">
        <v>161</v>
      </c>
      <c r="BM218" s="16" t="s">
        <v>384</v>
      </c>
    </row>
    <row r="219" spans="2:65" s="11" customFormat="1" ht="22.5" customHeight="1" x14ac:dyDescent="0.3">
      <c r="B219" s="146"/>
      <c r="C219" s="147"/>
      <c r="D219" s="147"/>
      <c r="E219" s="148" t="s">
        <v>2</v>
      </c>
      <c r="F219" s="236" t="s">
        <v>133</v>
      </c>
      <c r="G219" s="237"/>
      <c r="H219" s="237"/>
      <c r="I219" s="237"/>
      <c r="J219" s="147"/>
      <c r="K219" s="149" t="s">
        <v>2</v>
      </c>
      <c r="L219" s="147"/>
      <c r="M219" s="147"/>
      <c r="N219" s="147"/>
      <c r="O219" s="147"/>
      <c r="P219" s="147"/>
      <c r="Q219" s="147"/>
      <c r="R219" s="150"/>
      <c r="T219" s="151"/>
      <c r="U219" s="147"/>
      <c r="V219" s="147"/>
      <c r="W219" s="147"/>
      <c r="X219" s="147"/>
      <c r="Y219" s="147"/>
      <c r="Z219" s="147"/>
      <c r="AA219" s="147"/>
      <c r="AB219" s="147"/>
      <c r="AC219" s="147"/>
      <c r="AD219" s="152"/>
      <c r="AT219" s="153" t="s">
        <v>124</v>
      </c>
      <c r="AU219" s="153" t="s">
        <v>65</v>
      </c>
      <c r="AV219" s="11" t="s">
        <v>64</v>
      </c>
      <c r="AW219" s="11" t="s">
        <v>4</v>
      </c>
      <c r="AX219" s="11" t="s">
        <v>59</v>
      </c>
      <c r="AY219" s="153" t="s">
        <v>120</v>
      </c>
    </row>
    <row r="220" spans="2:65" s="11" customFormat="1" ht="22.5" customHeight="1" x14ac:dyDescent="0.3">
      <c r="B220" s="146"/>
      <c r="C220" s="147"/>
      <c r="D220" s="147"/>
      <c r="E220" s="148" t="s">
        <v>2</v>
      </c>
      <c r="F220" s="238" t="s">
        <v>362</v>
      </c>
      <c r="G220" s="237"/>
      <c r="H220" s="237"/>
      <c r="I220" s="237"/>
      <c r="J220" s="147"/>
      <c r="K220" s="149" t="s">
        <v>2</v>
      </c>
      <c r="L220" s="147"/>
      <c r="M220" s="147"/>
      <c r="N220" s="147"/>
      <c r="O220" s="147"/>
      <c r="P220" s="147"/>
      <c r="Q220" s="147"/>
      <c r="R220" s="150"/>
      <c r="T220" s="151"/>
      <c r="U220" s="147"/>
      <c r="V220" s="147"/>
      <c r="W220" s="147"/>
      <c r="X220" s="147"/>
      <c r="Y220" s="147"/>
      <c r="Z220" s="147"/>
      <c r="AA220" s="147"/>
      <c r="AB220" s="147"/>
      <c r="AC220" s="147"/>
      <c r="AD220" s="152"/>
      <c r="AT220" s="153" t="s">
        <v>124</v>
      </c>
      <c r="AU220" s="153" t="s">
        <v>65</v>
      </c>
      <c r="AV220" s="11" t="s">
        <v>64</v>
      </c>
      <c r="AW220" s="11" t="s">
        <v>4</v>
      </c>
      <c r="AX220" s="11" t="s">
        <v>59</v>
      </c>
      <c r="AY220" s="153" t="s">
        <v>120</v>
      </c>
    </row>
    <row r="221" spans="2:65" s="12" customFormat="1" ht="22.5" customHeight="1" x14ac:dyDescent="0.3">
      <c r="B221" s="154"/>
      <c r="C221" s="155"/>
      <c r="D221" s="155"/>
      <c r="E221" s="156" t="s">
        <v>2</v>
      </c>
      <c r="F221" s="239" t="s">
        <v>385</v>
      </c>
      <c r="G221" s="240"/>
      <c r="H221" s="240"/>
      <c r="I221" s="240"/>
      <c r="J221" s="155"/>
      <c r="K221" s="157">
        <v>132.6</v>
      </c>
      <c r="L221" s="155"/>
      <c r="M221" s="155"/>
      <c r="N221" s="155"/>
      <c r="O221" s="155"/>
      <c r="P221" s="155"/>
      <c r="Q221" s="155"/>
      <c r="R221" s="158"/>
      <c r="T221" s="159"/>
      <c r="U221" s="155"/>
      <c r="V221" s="155"/>
      <c r="W221" s="155"/>
      <c r="X221" s="155"/>
      <c r="Y221" s="155"/>
      <c r="Z221" s="155"/>
      <c r="AA221" s="155"/>
      <c r="AB221" s="155"/>
      <c r="AC221" s="155"/>
      <c r="AD221" s="160"/>
      <c r="AT221" s="161" t="s">
        <v>124</v>
      </c>
      <c r="AU221" s="161" t="s">
        <v>65</v>
      </c>
      <c r="AV221" s="12" t="s">
        <v>65</v>
      </c>
      <c r="AW221" s="12" t="s">
        <v>4</v>
      </c>
      <c r="AX221" s="12" t="s">
        <v>59</v>
      </c>
      <c r="AY221" s="161" t="s">
        <v>120</v>
      </c>
    </row>
    <row r="222" spans="2:65" s="12" customFormat="1" ht="22.5" customHeight="1" x14ac:dyDescent="0.3">
      <c r="B222" s="154"/>
      <c r="C222" s="155"/>
      <c r="D222" s="155"/>
      <c r="E222" s="156" t="s">
        <v>2</v>
      </c>
      <c r="F222" s="239" t="s">
        <v>386</v>
      </c>
      <c r="G222" s="240"/>
      <c r="H222" s="240"/>
      <c r="I222" s="240"/>
      <c r="J222" s="155"/>
      <c r="K222" s="157">
        <v>-5.9</v>
      </c>
      <c r="L222" s="155"/>
      <c r="M222" s="155"/>
      <c r="N222" s="155"/>
      <c r="O222" s="155"/>
      <c r="P222" s="155"/>
      <c r="Q222" s="155"/>
      <c r="R222" s="158"/>
      <c r="T222" s="159"/>
      <c r="U222" s="155"/>
      <c r="V222" s="155"/>
      <c r="W222" s="155"/>
      <c r="X222" s="155"/>
      <c r="Y222" s="155"/>
      <c r="Z222" s="155"/>
      <c r="AA222" s="155"/>
      <c r="AB222" s="155"/>
      <c r="AC222" s="155"/>
      <c r="AD222" s="160"/>
      <c r="AT222" s="161" t="s">
        <v>124</v>
      </c>
      <c r="AU222" s="161" t="s">
        <v>65</v>
      </c>
      <c r="AV222" s="12" t="s">
        <v>65</v>
      </c>
      <c r="AW222" s="12" t="s">
        <v>4</v>
      </c>
      <c r="AX222" s="12" t="s">
        <v>59</v>
      </c>
      <c r="AY222" s="161" t="s">
        <v>120</v>
      </c>
    </row>
    <row r="223" spans="2:65" s="13" customFormat="1" ht="22.5" customHeight="1" x14ac:dyDescent="0.3">
      <c r="B223" s="162"/>
      <c r="C223" s="163"/>
      <c r="D223" s="163"/>
      <c r="E223" s="164" t="s">
        <v>2</v>
      </c>
      <c r="F223" s="241" t="s">
        <v>125</v>
      </c>
      <c r="G223" s="242"/>
      <c r="H223" s="242"/>
      <c r="I223" s="242"/>
      <c r="J223" s="163"/>
      <c r="K223" s="165">
        <v>126.7</v>
      </c>
      <c r="L223" s="163"/>
      <c r="M223" s="163"/>
      <c r="N223" s="163"/>
      <c r="O223" s="163"/>
      <c r="P223" s="163"/>
      <c r="Q223" s="163"/>
      <c r="R223" s="166"/>
      <c r="T223" s="167"/>
      <c r="U223" s="163"/>
      <c r="V223" s="163"/>
      <c r="W223" s="163"/>
      <c r="X223" s="163"/>
      <c r="Y223" s="163"/>
      <c r="Z223" s="163"/>
      <c r="AA223" s="163"/>
      <c r="AB223" s="163"/>
      <c r="AC223" s="163"/>
      <c r="AD223" s="168"/>
      <c r="AT223" s="169" t="s">
        <v>124</v>
      </c>
      <c r="AU223" s="169" t="s">
        <v>65</v>
      </c>
      <c r="AV223" s="13" t="s">
        <v>123</v>
      </c>
      <c r="AW223" s="13" t="s">
        <v>4</v>
      </c>
      <c r="AX223" s="13" t="s">
        <v>64</v>
      </c>
      <c r="AY223" s="169" t="s">
        <v>120</v>
      </c>
    </row>
    <row r="224" spans="2:65" s="1" customFormat="1" ht="31.5" customHeight="1" x14ac:dyDescent="0.3">
      <c r="B224" s="108"/>
      <c r="C224" s="170" t="s">
        <v>268</v>
      </c>
      <c r="D224" s="170" t="s">
        <v>194</v>
      </c>
      <c r="E224" s="171" t="s">
        <v>387</v>
      </c>
      <c r="F224" s="243" t="s">
        <v>388</v>
      </c>
      <c r="G224" s="244"/>
      <c r="H224" s="244"/>
      <c r="I224" s="244"/>
      <c r="J224" s="172" t="s">
        <v>389</v>
      </c>
      <c r="K224" s="173">
        <v>3.0409999999999999</v>
      </c>
      <c r="L224" s="173">
        <v>0</v>
      </c>
      <c r="M224" s="244">
        <v>0</v>
      </c>
      <c r="N224" s="244"/>
      <c r="O224" s="234"/>
      <c r="P224" s="235">
        <f>ROUND(V224*K224,3)</f>
        <v>0</v>
      </c>
      <c r="Q224" s="234"/>
      <c r="R224" s="110"/>
      <c r="T224" s="140" t="s">
        <v>2</v>
      </c>
      <c r="U224" s="39" t="s">
        <v>39</v>
      </c>
      <c r="V224" s="141">
        <f>L224+M224</f>
        <v>0</v>
      </c>
      <c r="W224" s="141">
        <f>ROUND(L224*K224,3)</f>
        <v>0</v>
      </c>
      <c r="X224" s="141">
        <f>ROUND(M224*K224,3)</f>
        <v>0</v>
      </c>
      <c r="Y224" s="142">
        <v>0</v>
      </c>
      <c r="Z224" s="142">
        <f>Y224*K224</f>
        <v>0</v>
      </c>
      <c r="AA224" s="142">
        <v>0.55000000000000004</v>
      </c>
      <c r="AB224" s="142">
        <f>AA224*K224</f>
        <v>1.6725500000000002</v>
      </c>
      <c r="AC224" s="142">
        <v>0</v>
      </c>
      <c r="AD224" s="143">
        <f>AC224*K224</f>
        <v>0</v>
      </c>
      <c r="AR224" s="16" t="s">
        <v>197</v>
      </c>
      <c r="AT224" s="16" t="s">
        <v>194</v>
      </c>
      <c r="AU224" s="16" t="s">
        <v>65</v>
      </c>
      <c r="AY224" s="16" t="s">
        <v>120</v>
      </c>
      <c r="BE224" s="144">
        <f>IF(U224="základná",P224,0)</f>
        <v>0</v>
      </c>
      <c r="BF224" s="144">
        <f>IF(U224="znížená",P224,0)</f>
        <v>0</v>
      </c>
      <c r="BG224" s="144">
        <f>IF(U224="zákl. prenesená",P224,0)</f>
        <v>0</v>
      </c>
      <c r="BH224" s="144">
        <f>IF(U224="zníž. prenesená",P224,0)</f>
        <v>0</v>
      </c>
      <c r="BI224" s="144">
        <f>IF(U224="nulová",P224,0)</f>
        <v>0</v>
      </c>
      <c r="BJ224" s="16" t="s">
        <v>65</v>
      </c>
      <c r="BK224" s="145">
        <f>ROUND(V224*K224,3)</f>
        <v>0</v>
      </c>
      <c r="BL224" s="16" t="s">
        <v>161</v>
      </c>
      <c r="BM224" s="16" t="s">
        <v>390</v>
      </c>
    </row>
    <row r="225" spans="2:65" s="1" customFormat="1" ht="57" customHeight="1" x14ac:dyDescent="0.3">
      <c r="B225" s="108"/>
      <c r="C225" s="136" t="s">
        <v>272</v>
      </c>
      <c r="D225" s="136" t="s">
        <v>121</v>
      </c>
      <c r="E225" s="137" t="s">
        <v>391</v>
      </c>
      <c r="F225" s="233" t="s">
        <v>392</v>
      </c>
      <c r="G225" s="234"/>
      <c r="H225" s="234"/>
      <c r="I225" s="234"/>
      <c r="J225" s="138" t="s">
        <v>389</v>
      </c>
      <c r="K225" s="139">
        <v>3.0409999999999999</v>
      </c>
      <c r="L225" s="139">
        <v>0</v>
      </c>
      <c r="M225" s="235">
        <v>0</v>
      </c>
      <c r="N225" s="234"/>
      <c r="O225" s="234"/>
      <c r="P225" s="235">
        <f>ROUND(V225*K225,3)</f>
        <v>0</v>
      </c>
      <c r="Q225" s="234"/>
      <c r="R225" s="110"/>
      <c r="T225" s="140" t="s">
        <v>2</v>
      </c>
      <c r="U225" s="39" t="s">
        <v>39</v>
      </c>
      <c r="V225" s="141">
        <f>L225+M225</f>
        <v>0</v>
      </c>
      <c r="W225" s="141">
        <f>ROUND(L225*K225,3)</f>
        <v>0</v>
      </c>
      <c r="X225" s="141">
        <f>ROUND(M225*K225,3)</f>
        <v>0</v>
      </c>
      <c r="Y225" s="142">
        <v>1.026E-2</v>
      </c>
      <c r="Z225" s="142">
        <f>Y225*K225</f>
        <v>3.1200659999999998E-2</v>
      </c>
      <c r="AA225" s="142">
        <v>2.3099999999999999E-2</v>
      </c>
      <c r="AB225" s="142">
        <f>AA225*K225</f>
        <v>7.0247099999999993E-2</v>
      </c>
      <c r="AC225" s="142">
        <v>0</v>
      </c>
      <c r="AD225" s="143">
        <f>AC225*K225</f>
        <v>0</v>
      </c>
      <c r="AR225" s="16" t="s">
        <v>161</v>
      </c>
      <c r="AT225" s="16" t="s">
        <v>121</v>
      </c>
      <c r="AU225" s="16" t="s">
        <v>65</v>
      </c>
      <c r="AY225" s="16" t="s">
        <v>120</v>
      </c>
      <c r="BE225" s="144">
        <f>IF(U225="základná",P225,0)</f>
        <v>0</v>
      </c>
      <c r="BF225" s="144">
        <f>IF(U225="znížená",P225,0)</f>
        <v>0</v>
      </c>
      <c r="BG225" s="144">
        <f>IF(U225="zákl. prenesená",P225,0)</f>
        <v>0</v>
      </c>
      <c r="BH225" s="144">
        <f>IF(U225="zníž. prenesená",P225,0)</f>
        <v>0</v>
      </c>
      <c r="BI225" s="144">
        <f>IF(U225="nulová",P225,0)</f>
        <v>0</v>
      </c>
      <c r="BJ225" s="16" t="s">
        <v>65</v>
      </c>
      <c r="BK225" s="145">
        <f>ROUND(V225*K225,3)</f>
        <v>0</v>
      </c>
      <c r="BL225" s="16" t="s">
        <v>161</v>
      </c>
      <c r="BM225" s="16" t="s">
        <v>393</v>
      </c>
    </row>
    <row r="226" spans="2:65" s="1" customFormat="1" ht="31.5" customHeight="1" x14ac:dyDescent="0.3">
      <c r="B226" s="108"/>
      <c r="C226" s="136" t="s">
        <v>276</v>
      </c>
      <c r="D226" s="136" t="s">
        <v>121</v>
      </c>
      <c r="E226" s="137" t="s">
        <v>394</v>
      </c>
      <c r="F226" s="233" t="s">
        <v>395</v>
      </c>
      <c r="G226" s="234"/>
      <c r="H226" s="234"/>
      <c r="I226" s="234"/>
      <c r="J226" s="138" t="s">
        <v>151</v>
      </c>
      <c r="K226" s="139">
        <v>1.7430000000000001</v>
      </c>
      <c r="L226" s="139">
        <v>0</v>
      </c>
      <c r="M226" s="235">
        <v>0</v>
      </c>
      <c r="N226" s="234"/>
      <c r="O226" s="234"/>
      <c r="P226" s="235">
        <f>ROUND(V226*K226,3)</f>
        <v>0</v>
      </c>
      <c r="Q226" s="234"/>
      <c r="R226" s="110"/>
      <c r="T226" s="140" t="s">
        <v>2</v>
      </c>
      <c r="U226" s="39" t="s">
        <v>39</v>
      </c>
      <c r="V226" s="141">
        <f>L226+M226</f>
        <v>0</v>
      </c>
      <c r="W226" s="141">
        <f>ROUND(L226*K226,3)</f>
        <v>0</v>
      </c>
      <c r="X226" s="141">
        <f>ROUND(M226*K226,3)</f>
        <v>0</v>
      </c>
      <c r="Y226" s="142">
        <v>1.7130000000000001</v>
      </c>
      <c r="Z226" s="142">
        <f>Y226*K226</f>
        <v>2.9857590000000003</v>
      </c>
      <c r="AA226" s="142">
        <v>0</v>
      </c>
      <c r="AB226" s="142">
        <f>AA226*K226</f>
        <v>0</v>
      </c>
      <c r="AC226" s="142">
        <v>0</v>
      </c>
      <c r="AD226" s="143">
        <f>AC226*K226</f>
        <v>0</v>
      </c>
      <c r="AR226" s="16" t="s">
        <v>161</v>
      </c>
      <c r="AT226" s="16" t="s">
        <v>121</v>
      </c>
      <c r="AU226" s="16" t="s">
        <v>65</v>
      </c>
      <c r="AY226" s="16" t="s">
        <v>120</v>
      </c>
      <c r="BE226" s="144">
        <f>IF(U226="základná",P226,0)</f>
        <v>0</v>
      </c>
      <c r="BF226" s="144">
        <f>IF(U226="znížená",P226,0)</f>
        <v>0</v>
      </c>
      <c r="BG226" s="144">
        <f>IF(U226="zákl. prenesená",P226,0)</f>
        <v>0</v>
      </c>
      <c r="BH226" s="144">
        <f>IF(U226="zníž. prenesená",P226,0)</f>
        <v>0</v>
      </c>
      <c r="BI226" s="144">
        <f>IF(U226="nulová",P226,0)</f>
        <v>0</v>
      </c>
      <c r="BJ226" s="16" t="s">
        <v>65</v>
      </c>
      <c r="BK226" s="145">
        <f>ROUND(V226*K226,3)</f>
        <v>0</v>
      </c>
      <c r="BL226" s="16" t="s">
        <v>161</v>
      </c>
      <c r="BM226" s="16" t="s">
        <v>396</v>
      </c>
    </row>
    <row r="227" spans="2:65" s="10" customFormat="1" ht="29.85" customHeight="1" x14ac:dyDescent="0.3">
      <c r="B227" s="124"/>
      <c r="C227" s="125"/>
      <c r="D227" s="135" t="s">
        <v>97</v>
      </c>
      <c r="E227" s="135"/>
      <c r="F227" s="135"/>
      <c r="G227" s="135"/>
      <c r="H227" s="135"/>
      <c r="I227" s="135"/>
      <c r="J227" s="135"/>
      <c r="K227" s="135"/>
      <c r="L227" s="135"/>
      <c r="M227" s="254">
        <f>BK227</f>
        <v>0</v>
      </c>
      <c r="N227" s="255"/>
      <c r="O227" s="255"/>
      <c r="P227" s="255"/>
      <c r="Q227" s="255"/>
      <c r="R227" s="127"/>
      <c r="T227" s="128"/>
      <c r="U227" s="125"/>
      <c r="V227" s="125"/>
      <c r="W227" s="129">
        <f>SUM(W228:W244)</f>
        <v>0</v>
      </c>
      <c r="X227" s="129">
        <f>SUM(X228:X244)</f>
        <v>0</v>
      </c>
      <c r="Y227" s="125"/>
      <c r="Z227" s="130">
        <f>SUM(Z228:Z244)</f>
        <v>257.32665600000001</v>
      </c>
      <c r="AA227" s="125"/>
      <c r="AB227" s="130">
        <f>SUM(AB228:AB244)</f>
        <v>0.3340496</v>
      </c>
      <c r="AC227" s="125"/>
      <c r="AD227" s="131">
        <f>SUM(AD228:AD244)</f>
        <v>4.1000000000000003E-3</v>
      </c>
      <c r="AR227" s="132" t="s">
        <v>65</v>
      </c>
      <c r="AT227" s="133" t="s">
        <v>58</v>
      </c>
      <c r="AU227" s="133" t="s">
        <v>64</v>
      </c>
      <c r="AY227" s="132" t="s">
        <v>120</v>
      </c>
      <c r="BK227" s="134">
        <f>SUM(BK228:BK244)</f>
        <v>0</v>
      </c>
    </row>
    <row r="228" spans="2:65" s="1" customFormat="1" ht="44.25" customHeight="1" x14ac:dyDescent="0.3">
      <c r="B228" s="108"/>
      <c r="C228" s="136" t="s">
        <v>280</v>
      </c>
      <c r="D228" s="136" t="s">
        <v>121</v>
      </c>
      <c r="E228" s="137" t="s">
        <v>281</v>
      </c>
      <c r="F228" s="233" t="s">
        <v>282</v>
      </c>
      <c r="G228" s="234"/>
      <c r="H228" s="234"/>
      <c r="I228" s="234"/>
      <c r="J228" s="138" t="s">
        <v>283</v>
      </c>
      <c r="K228" s="139">
        <v>1</v>
      </c>
      <c r="L228" s="139">
        <v>0</v>
      </c>
      <c r="M228" s="235">
        <v>0</v>
      </c>
      <c r="N228" s="234"/>
      <c r="O228" s="234"/>
      <c r="P228" s="235">
        <f>ROUND(V228*K228,3)</f>
        <v>0</v>
      </c>
      <c r="Q228" s="234"/>
      <c r="R228" s="110"/>
      <c r="T228" s="140" t="s">
        <v>2</v>
      </c>
      <c r="U228" s="39" t="s">
        <v>39</v>
      </c>
      <c r="V228" s="141">
        <f>L228+M228</f>
        <v>0</v>
      </c>
      <c r="W228" s="141">
        <f>ROUND(L228*K228,3)</f>
        <v>0</v>
      </c>
      <c r="X228" s="141">
        <f>ROUND(M228*K228,3)</f>
        <v>0</v>
      </c>
      <c r="Y228" s="142">
        <v>3.7999999999999999E-2</v>
      </c>
      <c r="Z228" s="142">
        <f>Y228*K228</f>
        <v>3.7999999999999999E-2</v>
      </c>
      <c r="AA228" s="142">
        <v>0</v>
      </c>
      <c r="AB228" s="142">
        <f>AA228*K228</f>
        <v>0</v>
      </c>
      <c r="AC228" s="142">
        <v>4.1000000000000003E-3</v>
      </c>
      <c r="AD228" s="143">
        <f>AC228*K228</f>
        <v>4.1000000000000003E-3</v>
      </c>
      <c r="AR228" s="16" t="s">
        <v>161</v>
      </c>
      <c r="AT228" s="16" t="s">
        <v>121</v>
      </c>
      <c r="AU228" s="16" t="s">
        <v>65</v>
      </c>
      <c r="AY228" s="16" t="s">
        <v>120</v>
      </c>
      <c r="BE228" s="144">
        <f>IF(U228="základná",P228,0)</f>
        <v>0</v>
      </c>
      <c r="BF228" s="144">
        <f>IF(U228="znížená",P228,0)</f>
        <v>0</v>
      </c>
      <c r="BG228" s="144">
        <f>IF(U228="zákl. prenesená",P228,0)</f>
        <v>0</v>
      </c>
      <c r="BH228" s="144">
        <f>IF(U228="zníž. prenesená",P228,0)</f>
        <v>0</v>
      </c>
      <c r="BI228" s="144">
        <f>IF(U228="nulová",P228,0)</f>
        <v>0</v>
      </c>
      <c r="BJ228" s="16" t="s">
        <v>65</v>
      </c>
      <c r="BK228" s="145">
        <f>ROUND(V228*K228,3)</f>
        <v>0</v>
      </c>
      <c r="BL228" s="16" t="s">
        <v>161</v>
      </c>
      <c r="BM228" s="16" t="s">
        <v>284</v>
      </c>
    </row>
    <row r="229" spans="2:65" s="1" customFormat="1" ht="31.5" customHeight="1" x14ac:dyDescent="0.3">
      <c r="B229" s="108"/>
      <c r="C229" s="136" t="s">
        <v>285</v>
      </c>
      <c r="D229" s="136" t="s">
        <v>121</v>
      </c>
      <c r="E229" s="137" t="s">
        <v>286</v>
      </c>
      <c r="F229" s="233" t="s">
        <v>287</v>
      </c>
      <c r="G229" s="234"/>
      <c r="H229" s="234"/>
      <c r="I229" s="234"/>
      <c r="J229" s="138" t="s">
        <v>135</v>
      </c>
      <c r="K229" s="139">
        <v>156.05000000000001</v>
      </c>
      <c r="L229" s="139">
        <v>0</v>
      </c>
      <c r="M229" s="235">
        <v>0</v>
      </c>
      <c r="N229" s="234"/>
      <c r="O229" s="234"/>
      <c r="P229" s="235">
        <f>ROUND(V229*K229,3)</f>
        <v>0</v>
      </c>
      <c r="Q229" s="234"/>
      <c r="R229" s="110"/>
      <c r="T229" s="140" t="s">
        <v>2</v>
      </c>
      <c r="U229" s="39" t="s">
        <v>39</v>
      </c>
      <c r="V229" s="141">
        <f>L229+M229</f>
        <v>0</v>
      </c>
      <c r="W229" s="141">
        <f>ROUND(L229*K229,3)</f>
        <v>0</v>
      </c>
      <c r="X229" s="141">
        <f>ROUND(M229*K229,3)</f>
        <v>0</v>
      </c>
      <c r="Y229" s="142">
        <v>8.5999999999999993E-2</v>
      </c>
      <c r="Z229" s="142">
        <f>Y229*K229</f>
        <v>13.420299999999999</v>
      </c>
      <c r="AA229" s="142">
        <v>0</v>
      </c>
      <c r="AB229" s="142">
        <f>AA229*K229</f>
        <v>0</v>
      </c>
      <c r="AC229" s="142">
        <v>0</v>
      </c>
      <c r="AD229" s="143">
        <f>AC229*K229</f>
        <v>0</v>
      </c>
      <c r="AR229" s="16" t="s">
        <v>123</v>
      </c>
      <c r="AT229" s="16" t="s">
        <v>121</v>
      </c>
      <c r="AU229" s="16" t="s">
        <v>65</v>
      </c>
      <c r="AY229" s="16" t="s">
        <v>120</v>
      </c>
      <c r="BE229" s="144">
        <f>IF(U229="základná",P229,0)</f>
        <v>0</v>
      </c>
      <c r="BF229" s="144">
        <f>IF(U229="znížená",P229,0)</f>
        <v>0</v>
      </c>
      <c r="BG229" s="144">
        <f>IF(U229="zákl. prenesená",P229,0)</f>
        <v>0</v>
      </c>
      <c r="BH229" s="144">
        <f>IF(U229="zníž. prenesená",P229,0)</f>
        <v>0</v>
      </c>
      <c r="BI229" s="144">
        <f>IF(U229="nulová",P229,0)</f>
        <v>0</v>
      </c>
      <c r="BJ229" s="16" t="s">
        <v>65</v>
      </c>
      <c r="BK229" s="145">
        <f>ROUND(V229*K229,3)</f>
        <v>0</v>
      </c>
      <c r="BL229" s="16" t="s">
        <v>123</v>
      </c>
      <c r="BM229" s="16" t="s">
        <v>288</v>
      </c>
    </row>
    <row r="230" spans="2:65" s="11" customFormat="1" ht="22.5" customHeight="1" x14ac:dyDescent="0.3">
      <c r="B230" s="146"/>
      <c r="C230" s="147"/>
      <c r="D230" s="147"/>
      <c r="E230" s="148" t="s">
        <v>2</v>
      </c>
      <c r="F230" s="236" t="s">
        <v>289</v>
      </c>
      <c r="G230" s="237"/>
      <c r="H230" s="237"/>
      <c r="I230" s="237"/>
      <c r="J230" s="147"/>
      <c r="K230" s="149" t="s">
        <v>2</v>
      </c>
      <c r="L230" s="147"/>
      <c r="M230" s="147"/>
      <c r="N230" s="147"/>
      <c r="O230" s="147"/>
      <c r="P230" s="147"/>
      <c r="Q230" s="147"/>
      <c r="R230" s="150"/>
      <c r="T230" s="151"/>
      <c r="U230" s="147"/>
      <c r="V230" s="147"/>
      <c r="W230" s="147"/>
      <c r="X230" s="147"/>
      <c r="Y230" s="147"/>
      <c r="Z230" s="147"/>
      <c r="AA230" s="147"/>
      <c r="AB230" s="147"/>
      <c r="AC230" s="147"/>
      <c r="AD230" s="152"/>
      <c r="AT230" s="153" t="s">
        <v>124</v>
      </c>
      <c r="AU230" s="153" t="s">
        <v>65</v>
      </c>
      <c r="AV230" s="11" t="s">
        <v>64</v>
      </c>
      <c r="AW230" s="11" t="s">
        <v>4</v>
      </c>
      <c r="AX230" s="11" t="s">
        <v>59</v>
      </c>
      <c r="AY230" s="153" t="s">
        <v>120</v>
      </c>
    </row>
    <row r="231" spans="2:65" s="12" customFormat="1" ht="22.5" customHeight="1" x14ac:dyDescent="0.3">
      <c r="B231" s="154"/>
      <c r="C231" s="155"/>
      <c r="D231" s="155"/>
      <c r="E231" s="156" t="s">
        <v>2</v>
      </c>
      <c r="F231" s="239" t="s">
        <v>397</v>
      </c>
      <c r="G231" s="240"/>
      <c r="H231" s="240"/>
      <c r="I231" s="240"/>
      <c r="J231" s="155"/>
      <c r="K231" s="157">
        <v>93.8</v>
      </c>
      <c r="L231" s="155"/>
      <c r="M231" s="155"/>
      <c r="N231" s="155"/>
      <c r="O231" s="155"/>
      <c r="P231" s="155"/>
      <c r="Q231" s="155"/>
      <c r="R231" s="158"/>
      <c r="T231" s="159"/>
      <c r="U231" s="155"/>
      <c r="V231" s="155"/>
      <c r="W231" s="155"/>
      <c r="X231" s="155"/>
      <c r="Y231" s="155"/>
      <c r="Z231" s="155"/>
      <c r="AA231" s="155"/>
      <c r="AB231" s="155"/>
      <c r="AC231" s="155"/>
      <c r="AD231" s="160"/>
      <c r="AT231" s="161" t="s">
        <v>124</v>
      </c>
      <c r="AU231" s="161" t="s">
        <v>65</v>
      </c>
      <c r="AV231" s="12" t="s">
        <v>65</v>
      </c>
      <c r="AW231" s="12" t="s">
        <v>4</v>
      </c>
      <c r="AX231" s="12" t="s">
        <v>59</v>
      </c>
      <c r="AY231" s="161" t="s">
        <v>120</v>
      </c>
    </row>
    <row r="232" spans="2:65" s="12" customFormat="1" ht="22.5" customHeight="1" x14ac:dyDescent="0.3">
      <c r="B232" s="154"/>
      <c r="C232" s="155"/>
      <c r="D232" s="155"/>
      <c r="E232" s="156" t="s">
        <v>2</v>
      </c>
      <c r="F232" s="239" t="s">
        <v>398</v>
      </c>
      <c r="G232" s="240"/>
      <c r="H232" s="240"/>
      <c r="I232" s="240"/>
      <c r="J232" s="155"/>
      <c r="K232" s="157">
        <v>59.75</v>
      </c>
      <c r="L232" s="155"/>
      <c r="M232" s="155"/>
      <c r="N232" s="155"/>
      <c r="O232" s="155"/>
      <c r="P232" s="155"/>
      <c r="Q232" s="155"/>
      <c r="R232" s="158"/>
      <c r="T232" s="159"/>
      <c r="U232" s="155"/>
      <c r="V232" s="155"/>
      <c r="W232" s="155"/>
      <c r="X232" s="155"/>
      <c r="Y232" s="155"/>
      <c r="Z232" s="155"/>
      <c r="AA232" s="155"/>
      <c r="AB232" s="155"/>
      <c r="AC232" s="155"/>
      <c r="AD232" s="160"/>
      <c r="AT232" s="161" t="s">
        <v>124</v>
      </c>
      <c r="AU232" s="161" t="s">
        <v>65</v>
      </c>
      <c r="AV232" s="12" t="s">
        <v>65</v>
      </c>
      <c r="AW232" s="12" t="s">
        <v>4</v>
      </c>
      <c r="AX232" s="12" t="s">
        <v>59</v>
      </c>
      <c r="AY232" s="161" t="s">
        <v>120</v>
      </c>
    </row>
    <row r="233" spans="2:65" s="12" customFormat="1" ht="22.5" customHeight="1" x14ac:dyDescent="0.3">
      <c r="B233" s="154"/>
      <c r="C233" s="155"/>
      <c r="D233" s="155"/>
      <c r="E233" s="156" t="s">
        <v>2</v>
      </c>
      <c r="F233" s="239" t="s">
        <v>399</v>
      </c>
      <c r="G233" s="240"/>
      <c r="H233" s="240"/>
      <c r="I233" s="240"/>
      <c r="J233" s="155"/>
      <c r="K233" s="157">
        <v>0.5</v>
      </c>
      <c r="L233" s="155"/>
      <c r="M233" s="155"/>
      <c r="N233" s="155"/>
      <c r="O233" s="155"/>
      <c r="P233" s="155"/>
      <c r="Q233" s="155"/>
      <c r="R233" s="158"/>
      <c r="T233" s="159"/>
      <c r="U233" s="155"/>
      <c r="V233" s="155"/>
      <c r="W233" s="155"/>
      <c r="X233" s="155"/>
      <c r="Y233" s="155"/>
      <c r="Z233" s="155"/>
      <c r="AA233" s="155"/>
      <c r="AB233" s="155"/>
      <c r="AC233" s="155"/>
      <c r="AD233" s="160"/>
      <c r="AT233" s="161" t="s">
        <v>124</v>
      </c>
      <c r="AU233" s="161" t="s">
        <v>65</v>
      </c>
      <c r="AV233" s="12" t="s">
        <v>65</v>
      </c>
      <c r="AW233" s="12" t="s">
        <v>4</v>
      </c>
      <c r="AX233" s="12" t="s">
        <v>59</v>
      </c>
      <c r="AY233" s="161" t="s">
        <v>120</v>
      </c>
    </row>
    <row r="234" spans="2:65" s="12" customFormat="1" ht="22.5" customHeight="1" x14ac:dyDescent="0.3">
      <c r="B234" s="154"/>
      <c r="C234" s="155"/>
      <c r="D234" s="155"/>
      <c r="E234" s="156" t="s">
        <v>2</v>
      </c>
      <c r="F234" s="239" t="s">
        <v>65</v>
      </c>
      <c r="G234" s="240"/>
      <c r="H234" s="240"/>
      <c r="I234" s="240"/>
      <c r="J234" s="155"/>
      <c r="K234" s="157">
        <v>2</v>
      </c>
      <c r="L234" s="155"/>
      <c r="M234" s="155"/>
      <c r="N234" s="155"/>
      <c r="O234" s="155"/>
      <c r="P234" s="155"/>
      <c r="Q234" s="155"/>
      <c r="R234" s="158"/>
      <c r="T234" s="159"/>
      <c r="U234" s="155"/>
      <c r="V234" s="155"/>
      <c r="W234" s="155"/>
      <c r="X234" s="155"/>
      <c r="Y234" s="155"/>
      <c r="Z234" s="155"/>
      <c r="AA234" s="155"/>
      <c r="AB234" s="155"/>
      <c r="AC234" s="155"/>
      <c r="AD234" s="160"/>
      <c r="AT234" s="161" t="s">
        <v>124</v>
      </c>
      <c r="AU234" s="161" t="s">
        <v>65</v>
      </c>
      <c r="AV234" s="12" t="s">
        <v>65</v>
      </c>
      <c r="AW234" s="12" t="s">
        <v>4</v>
      </c>
      <c r="AX234" s="12" t="s">
        <v>59</v>
      </c>
      <c r="AY234" s="161" t="s">
        <v>120</v>
      </c>
    </row>
    <row r="235" spans="2:65" s="13" customFormat="1" ht="22.5" customHeight="1" x14ac:dyDescent="0.3">
      <c r="B235" s="162"/>
      <c r="C235" s="163"/>
      <c r="D235" s="163"/>
      <c r="E235" s="164" t="s">
        <v>2</v>
      </c>
      <c r="F235" s="241" t="s">
        <v>125</v>
      </c>
      <c r="G235" s="242"/>
      <c r="H235" s="242"/>
      <c r="I235" s="242"/>
      <c r="J235" s="163"/>
      <c r="K235" s="165">
        <v>156.05000000000001</v>
      </c>
      <c r="L235" s="163"/>
      <c r="M235" s="163"/>
      <c r="N235" s="163"/>
      <c r="O235" s="163"/>
      <c r="P235" s="163"/>
      <c r="Q235" s="163"/>
      <c r="R235" s="166"/>
      <c r="T235" s="167"/>
      <c r="U235" s="163"/>
      <c r="V235" s="163"/>
      <c r="W235" s="163"/>
      <c r="X235" s="163"/>
      <c r="Y235" s="163"/>
      <c r="Z235" s="163"/>
      <c r="AA235" s="163"/>
      <c r="AB235" s="163"/>
      <c r="AC235" s="163"/>
      <c r="AD235" s="168"/>
      <c r="AT235" s="169" t="s">
        <v>124</v>
      </c>
      <c r="AU235" s="169" t="s">
        <v>65</v>
      </c>
      <c r="AV235" s="13" t="s">
        <v>123</v>
      </c>
      <c r="AW235" s="13" t="s">
        <v>4</v>
      </c>
      <c r="AX235" s="13" t="s">
        <v>64</v>
      </c>
      <c r="AY235" s="169" t="s">
        <v>120</v>
      </c>
    </row>
    <row r="236" spans="2:65" s="1" customFormat="1" ht="44.25" customHeight="1" x14ac:dyDescent="0.3">
      <c r="B236" s="108"/>
      <c r="C236" s="136" t="s">
        <v>290</v>
      </c>
      <c r="D236" s="136" t="s">
        <v>121</v>
      </c>
      <c r="E236" s="137" t="s">
        <v>291</v>
      </c>
      <c r="F236" s="233" t="s">
        <v>292</v>
      </c>
      <c r="G236" s="234"/>
      <c r="H236" s="234"/>
      <c r="I236" s="234"/>
      <c r="J236" s="138" t="s">
        <v>135</v>
      </c>
      <c r="K236" s="139">
        <v>156.05000000000001</v>
      </c>
      <c r="L236" s="139">
        <v>0</v>
      </c>
      <c r="M236" s="235">
        <v>0</v>
      </c>
      <c r="N236" s="234"/>
      <c r="O236" s="234"/>
      <c r="P236" s="235">
        <f>ROUND(V236*K236,3)</f>
        <v>0</v>
      </c>
      <c r="Q236" s="234"/>
      <c r="R236" s="110"/>
      <c r="T236" s="140" t="s">
        <v>2</v>
      </c>
      <c r="U236" s="39" t="s">
        <v>39</v>
      </c>
      <c r="V236" s="141">
        <f>L236+M236</f>
        <v>0</v>
      </c>
      <c r="W236" s="141">
        <f>ROUND(L236*K236,3)</f>
        <v>0</v>
      </c>
      <c r="X236" s="141">
        <f>ROUND(M236*K236,3)</f>
        <v>0</v>
      </c>
      <c r="Y236" s="142">
        <v>1.5529999999999999</v>
      </c>
      <c r="Z236" s="142">
        <f>Y236*K236</f>
        <v>242.34565000000001</v>
      </c>
      <c r="AA236" s="142">
        <v>6.9999999999999994E-5</v>
      </c>
      <c r="AB236" s="142">
        <f>AA236*K236</f>
        <v>1.0923499999999999E-2</v>
      </c>
      <c r="AC236" s="142">
        <v>0</v>
      </c>
      <c r="AD236" s="143">
        <f>AC236*K236</f>
        <v>0</v>
      </c>
      <c r="AR236" s="16" t="s">
        <v>161</v>
      </c>
      <c r="AT236" s="16" t="s">
        <v>121</v>
      </c>
      <c r="AU236" s="16" t="s">
        <v>65</v>
      </c>
      <c r="AY236" s="16" t="s">
        <v>120</v>
      </c>
      <c r="BE236" s="144">
        <f>IF(U236="základná",P236,0)</f>
        <v>0</v>
      </c>
      <c r="BF236" s="144">
        <f>IF(U236="znížená",P236,0)</f>
        <v>0</v>
      </c>
      <c r="BG236" s="144">
        <f>IF(U236="zákl. prenesená",P236,0)</f>
        <v>0</v>
      </c>
      <c r="BH236" s="144">
        <f>IF(U236="zníž. prenesená",P236,0)</f>
        <v>0</v>
      </c>
      <c r="BI236" s="144">
        <f>IF(U236="nulová",P236,0)</f>
        <v>0</v>
      </c>
      <c r="BJ236" s="16" t="s">
        <v>65</v>
      </c>
      <c r="BK236" s="145">
        <f>ROUND(V236*K236,3)</f>
        <v>0</v>
      </c>
      <c r="BL236" s="16" t="s">
        <v>161</v>
      </c>
      <c r="BM236" s="16" t="s">
        <v>293</v>
      </c>
    </row>
    <row r="237" spans="2:65" s="1" customFormat="1" ht="22.5" customHeight="1" x14ac:dyDescent="0.3">
      <c r="B237" s="108"/>
      <c r="C237" s="170" t="s">
        <v>294</v>
      </c>
      <c r="D237" s="170" t="s">
        <v>194</v>
      </c>
      <c r="E237" s="171" t="s">
        <v>295</v>
      </c>
      <c r="F237" s="243" t="s">
        <v>296</v>
      </c>
      <c r="G237" s="244"/>
      <c r="H237" s="244"/>
      <c r="I237" s="244"/>
      <c r="J237" s="172" t="s">
        <v>122</v>
      </c>
      <c r="K237" s="173">
        <v>97.917000000000002</v>
      </c>
      <c r="L237" s="173">
        <v>0</v>
      </c>
      <c r="M237" s="244">
        <v>0</v>
      </c>
      <c r="N237" s="244"/>
      <c r="O237" s="234"/>
      <c r="P237" s="235">
        <f>ROUND(V237*K237,3)</f>
        <v>0</v>
      </c>
      <c r="Q237" s="234"/>
      <c r="R237" s="110"/>
      <c r="T237" s="140" t="s">
        <v>2</v>
      </c>
      <c r="U237" s="39" t="s">
        <v>39</v>
      </c>
      <c r="V237" s="141">
        <f>L237+M237</f>
        <v>0</v>
      </c>
      <c r="W237" s="141">
        <f>ROUND(L237*K237,3)</f>
        <v>0</v>
      </c>
      <c r="X237" s="141">
        <f>ROUND(M237*K237,3)</f>
        <v>0</v>
      </c>
      <c r="Y237" s="142">
        <v>0</v>
      </c>
      <c r="Z237" s="142">
        <f>Y237*K237</f>
        <v>0</v>
      </c>
      <c r="AA237" s="142">
        <v>3.3E-3</v>
      </c>
      <c r="AB237" s="142">
        <f>AA237*K237</f>
        <v>0.32312610000000003</v>
      </c>
      <c r="AC237" s="142">
        <v>0</v>
      </c>
      <c r="AD237" s="143">
        <f>AC237*K237</f>
        <v>0</v>
      </c>
      <c r="AR237" s="16" t="s">
        <v>197</v>
      </c>
      <c r="AT237" s="16" t="s">
        <v>194</v>
      </c>
      <c r="AU237" s="16" t="s">
        <v>65</v>
      </c>
      <c r="AY237" s="16" t="s">
        <v>120</v>
      </c>
      <c r="BE237" s="144">
        <f>IF(U237="základná",P237,0)</f>
        <v>0</v>
      </c>
      <c r="BF237" s="144">
        <f>IF(U237="znížená",P237,0)</f>
        <v>0</v>
      </c>
      <c r="BG237" s="144">
        <f>IF(U237="zákl. prenesená",P237,0)</f>
        <v>0</v>
      </c>
      <c r="BH237" s="144">
        <f>IF(U237="zníž. prenesená",P237,0)</f>
        <v>0</v>
      </c>
      <c r="BI237" s="144">
        <f>IF(U237="nulová",P237,0)</f>
        <v>0</v>
      </c>
      <c r="BJ237" s="16" t="s">
        <v>65</v>
      </c>
      <c r="BK237" s="145">
        <f>ROUND(V237*K237,3)</f>
        <v>0</v>
      </c>
      <c r="BL237" s="16" t="s">
        <v>161</v>
      </c>
      <c r="BM237" s="16" t="s">
        <v>297</v>
      </c>
    </row>
    <row r="238" spans="2:65" s="11" customFormat="1" ht="22.5" customHeight="1" x14ac:dyDescent="0.3">
      <c r="B238" s="146"/>
      <c r="C238" s="147"/>
      <c r="D238" s="147"/>
      <c r="E238" s="148" t="s">
        <v>2</v>
      </c>
      <c r="F238" s="236" t="s">
        <v>289</v>
      </c>
      <c r="G238" s="237"/>
      <c r="H238" s="237"/>
      <c r="I238" s="237"/>
      <c r="J238" s="147"/>
      <c r="K238" s="149" t="s">
        <v>2</v>
      </c>
      <c r="L238" s="147"/>
      <c r="M238" s="147"/>
      <c r="N238" s="147"/>
      <c r="O238" s="147"/>
      <c r="P238" s="147"/>
      <c r="Q238" s="147"/>
      <c r="R238" s="150"/>
      <c r="T238" s="151"/>
      <c r="U238" s="147"/>
      <c r="V238" s="147"/>
      <c r="W238" s="147"/>
      <c r="X238" s="147"/>
      <c r="Y238" s="147"/>
      <c r="Z238" s="147"/>
      <c r="AA238" s="147"/>
      <c r="AB238" s="147"/>
      <c r="AC238" s="147"/>
      <c r="AD238" s="152"/>
      <c r="AT238" s="153" t="s">
        <v>124</v>
      </c>
      <c r="AU238" s="153" t="s">
        <v>65</v>
      </c>
      <c r="AV238" s="11" t="s">
        <v>64</v>
      </c>
      <c r="AW238" s="11" t="s">
        <v>4</v>
      </c>
      <c r="AX238" s="11" t="s">
        <v>59</v>
      </c>
      <c r="AY238" s="153" t="s">
        <v>120</v>
      </c>
    </row>
    <row r="239" spans="2:65" s="12" customFormat="1" ht="22.5" customHeight="1" x14ac:dyDescent="0.3">
      <c r="B239" s="154"/>
      <c r="C239" s="155"/>
      <c r="D239" s="155"/>
      <c r="E239" s="156" t="s">
        <v>2</v>
      </c>
      <c r="F239" s="239" t="s">
        <v>400</v>
      </c>
      <c r="G239" s="240"/>
      <c r="H239" s="240"/>
      <c r="I239" s="240"/>
      <c r="J239" s="155"/>
      <c r="K239" s="157">
        <v>53.935000000000002</v>
      </c>
      <c r="L239" s="155"/>
      <c r="M239" s="155"/>
      <c r="N239" s="155"/>
      <c r="O239" s="155"/>
      <c r="P239" s="155"/>
      <c r="Q239" s="155"/>
      <c r="R239" s="158"/>
      <c r="T239" s="159"/>
      <c r="U239" s="155"/>
      <c r="V239" s="155"/>
      <c r="W239" s="155"/>
      <c r="X239" s="155"/>
      <c r="Y239" s="155"/>
      <c r="Z239" s="155"/>
      <c r="AA239" s="155"/>
      <c r="AB239" s="155"/>
      <c r="AC239" s="155"/>
      <c r="AD239" s="160"/>
      <c r="AT239" s="161" t="s">
        <v>124</v>
      </c>
      <c r="AU239" s="161" t="s">
        <v>65</v>
      </c>
      <c r="AV239" s="12" t="s">
        <v>65</v>
      </c>
      <c r="AW239" s="12" t="s">
        <v>4</v>
      </c>
      <c r="AX239" s="12" t="s">
        <v>59</v>
      </c>
      <c r="AY239" s="161" t="s">
        <v>120</v>
      </c>
    </row>
    <row r="240" spans="2:65" s="12" customFormat="1" ht="22.5" customHeight="1" x14ac:dyDescent="0.3">
      <c r="B240" s="154"/>
      <c r="C240" s="155"/>
      <c r="D240" s="155"/>
      <c r="E240" s="156" t="s">
        <v>2</v>
      </c>
      <c r="F240" s="239" t="s">
        <v>401</v>
      </c>
      <c r="G240" s="240"/>
      <c r="H240" s="240"/>
      <c r="I240" s="240"/>
      <c r="J240" s="155"/>
      <c r="K240" s="157">
        <v>37.344000000000001</v>
      </c>
      <c r="L240" s="155"/>
      <c r="M240" s="155"/>
      <c r="N240" s="155"/>
      <c r="O240" s="155"/>
      <c r="P240" s="155"/>
      <c r="Q240" s="155"/>
      <c r="R240" s="158"/>
      <c r="T240" s="159"/>
      <c r="U240" s="155"/>
      <c r="V240" s="155"/>
      <c r="W240" s="155"/>
      <c r="X240" s="155"/>
      <c r="Y240" s="155"/>
      <c r="Z240" s="155"/>
      <c r="AA240" s="155"/>
      <c r="AB240" s="155"/>
      <c r="AC240" s="155"/>
      <c r="AD240" s="160"/>
      <c r="AT240" s="161" t="s">
        <v>124</v>
      </c>
      <c r="AU240" s="161" t="s">
        <v>65</v>
      </c>
      <c r="AV240" s="12" t="s">
        <v>65</v>
      </c>
      <c r="AW240" s="12" t="s">
        <v>4</v>
      </c>
      <c r="AX240" s="12" t="s">
        <v>59</v>
      </c>
      <c r="AY240" s="161" t="s">
        <v>120</v>
      </c>
    </row>
    <row r="241" spans="2:65" s="12" customFormat="1" ht="22.5" customHeight="1" x14ac:dyDescent="0.3">
      <c r="B241" s="154"/>
      <c r="C241" s="155"/>
      <c r="D241" s="155"/>
      <c r="E241" s="156" t="s">
        <v>2</v>
      </c>
      <c r="F241" s="239" t="s">
        <v>402</v>
      </c>
      <c r="G241" s="240"/>
      <c r="H241" s="240"/>
      <c r="I241" s="240"/>
      <c r="J241" s="155"/>
      <c r="K241" s="157">
        <v>0.375</v>
      </c>
      <c r="L241" s="155"/>
      <c r="M241" s="155"/>
      <c r="N241" s="155"/>
      <c r="O241" s="155"/>
      <c r="P241" s="155"/>
      <c r="Q241" s="155"/>
      <c r="R241" s="158"/>
      <c r="T241" s="159"/>
      <c r="U241" s="155"/>
      <c r="V241" s="155"/>
      <c r="W241" s="155"/>
      <c r="X241" s="155"/>
      <c r="Y241" s="155"/>
      <c r="Z241" s="155"/>
      <c r="AA241" s="155"/>
      <c r="AB241" s="155"/>
      <c r="AC241" s="155"/>
      <c r="AD241" s="160"/>
      <c r="AT241" s="161" t="s">
        <v>124</v>
      </c>
      <c r="AU241" s="161" t="s">
        <v>65</v>
      </c>
      <c r="AV241" s="12" t="s">
        <v>65</v>
      </c>
      <c r="AW241" s="12" t="s">
        <v>4</v>
      </c>
      <c r="AX241" s="12" t="s">
        <v>59</v>
      </c>
      <c r="AY241" s="161" t="s">
        <v>120</v>
      </c>
    </row>
    <row r="242" spans="2:65" s="12" customFormat="1" ht="22.5" customHeight="1" x14ac:dyDescent="0.3">
      <c r="B242" s="154"/>
      <c r="C242" s="155"/>
      <c r="D242" s="155"/>
      <c r="E242" s="156" t="s">
        <v>2</v>
      </c>
      <c r="F242" s="239" t="s">
        <v>298</v>
      </c>
      <c r="G242" s="240"/>
      <c r="H242" s="240"/>
      <c r="I242" s="240"/>
      <c r="J242" s="155"/>
      <c r="K242" s="157">
        <v>1.6</v>
      </c>
      <c r="L242" s="155"/>
      <c r="M242" s="155"/>
      <c r="N242" s="155"/>
      <c r="O242" s="155"/>
      <c r="P242" s="155"/>
      <c r="Q242" s="155"/>
      <c r="R242" s="158"/>
      <c r="T242" s="159"/>
      <c r="U242" s="155"/>
      <c r="V242" s="155"/>
      <c r="W242" s="155"/>
      <c r="X242" s="155"/>
      <c r="Y242" s="155"/>
      <c r="Z242" s="155"/>
      <c r="AA242" s="155"/>
      <c r="AB242" s="155"/>
      <c r="AC242" s="155"/>
      <c r="AD242" s="160"/>
      <c r="AT242" s="161" t="s">
        <v>124</v>
      </c>
      <c r="AU242" s="161" t="s">
        <v>65</v>
      </c>
      <c r="AV242" s="12" t="s">
        <v>65</v>
      </c>
      <c r="AW242" s="12" t="s">
        <v>4</v>
      </c>
      <c r="AX242" s="12" t="s">
        <v>59</v>
      </c>
      <c r="AY242" s="161" t="s">
        <v>120</v>
      </c>
    </row>
    <row r="243" spans="2:65" s="13" customFormat="1" ht="22.5" customHeight="1" x14ac:dyDescent="0.3">
      <c r="B243" s="162"/>
      <c r="C243" s="163"/>
      <c r="D243" s="163"/>
      <c r="E243" s="164" t="s">
        <v>2</v>
      </c>
      <c r="F243" s="241" t="s">
        <v>125</v>
      </c>
      <c r="G243" s="242"/>
      <c r="H243" s="242"/>
      <c r="I243" s="242"/>
      <c r="J243" s="163"/>
      <c r="K243" s="165">
        <v>93.254000000000005</v>
      </c>
      <c r="L243" s="163"/>
      <c r="M243" s="163"/>
      <c r="N243" s="163"/>
      <c r="O243" s="163"/>
      <c r="P243" s="163"/>
      <c r="Q243" s="163"/>
      <c r="R243" s="166"/>
      <c r="T243" s="167"/>
      <c r="U243" s="163"/>
      <c r="V243" s="163"/>
      <c r="W243" s="163"/>
      <c r="X243" s="163"/>
      <c r="Y243" s="163"/>
      <c r="Z243" s="163"/>
      <c r="AA243" s="163"/>
      <c r="AB243" s="163"/>
      <c r="AC243" s="163"/>
      <c r="AD243" s="168"/>
      <c r="AT243" s="169" t="s">
        <v>124</v>
      </c>
      <c r="AU243" s="169" t="s">
        <v>65</v>
      </c>
      <c r="AV243" s="13" t="s">
        <v>123</v>
      </c>
      <c r="AW243" s="13" t="s">
        <v>4</v>
      </c>
      <c r="AX243" s="13" t="s">
        <v>64</v>
      </c>
      <c r="AY243" s="169" t="s">
        <v>120</v>
      </c>
    </row>
    <row r="244" spans="2:65" s="1" customFormat="1" ht="31.5" customHeight="1" x14ac:dyDescent="0.3">
      <c r="B244" s="108"/>
      <c r="C244" s="136" t="s">
        <v>299</v>
      </c>
      <c r="D244" s="136" t="s">
        <v>121</v>
      </c>
      <c r="E244" s="137" t="s">
        <v>300</v>
      </c>
      <c r="F244" s="233" t="s">
        <v>301</v>
      </c>
      <c r="G244" s="234"/>
      <c r="H244" s="234"/>
      <c r="I244" s="234"/>
      <c r="J244" s="138" t="s">
        <v>151</v>
      </c>
      <c r="K244" s="139">
        <v>0.33400000000000002</v>
      </c>
      <c r="L244" s="139">
        <v>0</v>
      </c>
      <c r="M244" s="235">
        <v>0</v>
      </c>
      <c r="N244" s="234"/>
      <c r="O244" s="234"/>
      <c r="P244" s="235">
        <f>ROUND(V244*K244,3)</f>
        <v>0</v>
      </c>
      <c r="Q244" s="234"/>
      <c r="R244" s="110"/>
      <c r="T244" s="140" t="s">
        <v>2</v>
      </c>
      <c r="U244" s="39" t="s">
        <v>39</v>
      </c>
      <c r="V244" s="141">
        <f>L244+M244</f>
        <v>0</v>
      </c>
      <c r="W244" s="141">
        <f>ROUND(L244*K244,3)</f>
        <v>0</v>
      </c>
      <c r="X244" s="141">
        <f>ROUND(M244*K244,3)</f>
        <v>0</v>
      </c>
      <c r="Y244" s="142">
        <v>4.5590000000000002</v>
      </c>
      <c r="Z244" s="142">
        <f>Y244*K244</f>
        <v>1.5227060000000001</v>
      </c>
      <c r="AA244" s="142">
        <v>0</v>
      </c>
      <c r="AB244" s="142">
        <f>AA244*K244</f>
        <v>0</v>
      </c>
      <c r="AC244" s="142">
        <v>0</v>
      </c>
      <c r="AD244" s="143">
        <f>AC244*K244</f>
        <v>0</v>
      </c>
      <c r="AR244" s="16" t="s">
        <v>161</v>
      </c>
      <c r="AT244" s="16" t="s">
        <v>121</v>
      </c>
      <c r="AU244" s="16" t="s">
        <v>65</v>
      </c>
      <c r="AY244" s="16" t="s">
        <v>120</v>
      </c>
      <c r="BE244" s="144">
        <f>IF(U244="základná",P244,0)</f>
        <v>0</v>
      </c>
      <c r="BF244" s="144">
        <f>IF(U244="znížená",P244,0)</f>
        <v>0</v>
      </c>
      <c r="BG244" s="144">
        <f>IF(U244="zákl. prenesená",P244,0)</f>
        <v>0</v>
      </c>
      <c r="BH244" s="144">
        <f>IF(U244="zníž. prenesená",P244,0)</f>
        <v>0</v>
      </c>
      <c r="BI244" s="144">
        <f>IF(U244="nulová",P244,0)</f>
        <v>0</v>
      </c>
      <c r="BJ244" s="16" t="s">
        <v>65</v>
      </c>
      <c r="BK244" s="145">
        <f>ROUND(V244*K244,3)</f>
        <v>0</v>
      </c>
      <c r="BL244" s="16" t="s">
        <v>161</v>
      </c>
      <c r="BM244" s="16" t="s">
        <v>302</v>
      </c>
    </row>
    <row r="245" spans="2:65" s="10" customFormat="1" ht="29.85" customHeight="1" x14ac:dyDescent="0.3">
      <c r="B245" s="124"/>
      <c r="C245" s="125"/>
      <c r="D245" s="135" t="s">
        <v>98</v>
      </c>
      <c r="E245" s="135"/>
      <c r="F245" s="135"/>
      <c r="G245" s="135"/>
      <c r="H245" s="135"/>
      <c r="I245" s="135"/>
      <c r="J245" s="135"/>
      <c r="K245" s="135"/>
      <c r="L245" s="135"/>
      <c r="M245" s="254">
        <f>BK245</f>
        <v>0</v>
      </c>
      <c r="N245" s="255"/>
      <c r="O245" s="255"/>
      <c r="P245" s="255"/>
      <c r="Q245" s="255"/>
      <c r="R245" s="127"/>
      <c r="T245" s="128"/>
      <c r="U245" s="125"/>
      <c r="V245" s="125"/>
      <c r="W245" s="129">
        <f>SUM(W246:W253)</f>
        <v>0</v>
      </c>
      <c r="X245" s="129">
        <f>SUM(X246:X253)</f>
        <v>0</v>
      </c>
      <c r="Y245" s="125"/>
      <c r="Z245" s="130">
        <f>SUM(Z246:Z253)</f>
        <v>15.3974744</v>
      </c>
      <c r="AA245" s="125"/>
      <c r="AB245" s="130">
        <f>SUM(AB246:AB253)</f>
        <v>1.96676E-2</v>
      </c>
      <c r="AC245" s="125"/>
      <c r="AD245" s="131">
        <f>SUM(AD246:AD253)</f>
        <v>0</v>
      </c>
      <c r="AR245" s="132" t="s">
        <v>65</v>
      </c>
      <c r="AT245" s="133" t="s">
        <v>58</v>
      </c>
      <c r="AU245" s="133" t="s">
        <v>64</v>
      </c>
      <c r="AY245" s="132" t="s">
        <v>120</v>
      </c>
      <c r="BK245" s="134">
        <f>SUM(BK246:BK253)</f>
        <v>0</v>
      </c>
    </row>
    <row r="246" spans="2:65" s="1" customFormat="1" ht="44.25" customHeight="1" x14ac:dyDescent="0.3">
      <c r="B246" s="108"/>
      <c r="C246" s="136" t="s">
        <v>303</v>
      </c>
      <c r="D246" s="136" t="s">
        <v>121</v>
      </c>
      <c r="E246" s="137" t="s">
        <v>304</v>
      </c>
      <c r="F246" s="233" t="s">
        <v>305</v>
      </c>
      <c r="G246" s="234"/>
      <c r="H246" s="234"/>
      <c r="I246" s="234"/>
      <c r="J246" s="138" t="s">
        <v>122</v>
      </c>
      <c r="K246" s="139">
        <v>15</v>
      </c>
      <c r="L246" s="139">
        <v>0</v>
      </c>
      <c r="M246" s="235">
        <v>0</v>
      </c>
      <c r="N246" s="234"/>
      <c r="O246" s="234"/>
      <c r="P246" s="235">
        <f>ROUND(V246*K246,3)</f>
        <v>0</v>
      </c>
      <c r="Q246" s="234"/>
      <c r="R246" s="110"/>
      <c r="T246" s="140" t="s">
        <v>2</v>
      </c>
      <c r="U246" s="39" t="s">
        <v>39</v>
      </c>
      <c r="V246" s="141">
        <f>L246+M246</f>
        <v>0</v>
      </c>
      <c r="W246" s="141">
        <f>ROUND(L246*K246,3)</f>
        <v>0</v>
      </c>
      <c r="X246" s="141">
        <f>ROUND(M246*K246,3)</f>
        <v>0</v>
      </c>
      <c r="Y246" s="142">
        <v>0.26500000000000001</v>
      </c>
      <c r="Z246" s="142">
        <f>Y246*K246</f>
        <v>3.9750000000000001</v>
      </c>
      <c r="AA246" s="142">
        <v>1.6000000000000001E-4</v>
      </c>
      <c r="AB246" s="142">
        <f>AA246*K246</f>
        <v>2.4000000000000002E-3</v>
      </c>
      <c r="AC246" s="142">
        <v>0</v>
      </c>
      <c r="AD246" s="143">
        <f>AC246*K246</f>
        <v>0</v>
      </c>
      <c r="AR246" s="16" t="s">
        <v>161</v>
      </c>
      <c r="AT246" s="16" t="s">
        <v>121</v>
      </c>
      <c r="AU246" s="16" t="s">
        <v>65</v>
      </c>
      <c r="AY246" s="16" t="s">
        <v>120</v>
      </c>
      <c r="BE246" s="144">
        <f>IF(U246="základná",P246,0)</f>
        <v>0</v>
      </c>
      <c r="BF246" s="144">
        <f>IF(U246="znížená",P246,0)</f>
        <v>0</v>
      </c>
      <c r="BG246" s="144">
        <f>IF(U246="zákl. prenesená",P246,0)</f>
        <v>0</v>
      </c>
      <c r="BH246" s="144">
        <f>IF(U246="zníž. prenesená",P246,0)</f>
        <v>0</v>
      </c>
      <c r="BI246" s="144">
        <f>IF(U246="nulová",P246,0)</f>
        <v>0</v>
      </c>
      <c r="BJ246" s="16" t="s">
        <v>65</v>
      </c>
      <c r="BK246" s="145">
        <f>ROUND(V246*K246,3)</f>
        <v>0</v>
      </c>
      <c r="BL246" s="16" t="s">
        <v>161</v>
      </c>
      <c r="BM246" s="16" t="s">
        <v>306</v>
      </c>
    </row>
    <row r="247" spans="2:65" s="1" customFormat="1" ht="31.5" customHeight="1" x14ac:dyDescent="0.3">
      <c r="B247" s="108"/>
      <c r="C247" s="136" t="s">
        <v>307</v>
      </c>
      <c r="D247" s="136" t="s">
        <v>121</v>
      </c>
      <c r="E247" s="137" t="s">
        <v>308</v>
      </c>
      <c r="F247" s="233" t="s">
        <v>309</v>
      </c>
      <c r="G247" s="234"/>
      <c r="H247" s="234"/>
      <c r="I247" s="234"/>
      <c r="J247" s="138" t="s">
        <v>122</v>
      </c>
      <c r="K247" s="139">
        <v>15</v>
      </c>
      <c r="L247" s="139">
        <v>0</v>
      </c>
      <c r="M247" s="235">
        <v>0</v>
      </c>
      <c r="N247" s="234"/>
      <c r="O247" s="234"/>
      <c r="P247" s="235">
        <f>ROUND(V247*K247,3)</f>
        <v>0</v>
      </c>
      <c r="Q247" s="234"/>
      <c r="R247" s="110"/>
      <c r="T247" s="140" t="s">
        <v>2</v>
      </c>
      <c r="U247" s="39" t="s">
        <v>39</v>
      </c>
      <c r="V247" s="141">
        <f>L247+M247</f>
        <v>0</v>
      </c>
      <c r="W247" s="141">
        <f>ROUND(L247*K247,3)</f>
        <v>0</v>
      </c>
      <c r="X247" s="141">
        <f>ROUND(M247*K247,3)</f>
        <v>0</v>
      </c>
      <c r="Y247" s="142">
        <v>0.14799999999999999</v>
      </c>
      <c r="Z247" s="142">
        <f>Y247*K247</f>
        <v>2.2199999999999998</v>
      </c>
      <c r="AA247" s="142">
        <v>6.9999999999999994E-5</v>
      </c>
      <c r="AB247" s="142">
        <f>AA247*K247</f>
        <v>1.0499999999999999E-3</v>
      </c>
      <c r="AC247" s="142">
        <v>0</v>
      </c>
      <c r="AD247" s="143">
        <f>AC247*K247</f>
        <v>0</v>
      </c>
      <c r="AR247" s="16" t="s">
        <v>161</v>
      </c>
      <c r="AT247" s="16" t="s">
        <v>121</v>
      </c>
      <c r="AU247" s="16" t="s">
        <v>65</v>
      </c>
      <c r="AY247" s="16" t="s">
        <v>120</v>
      </c>
      <c r="BE247" s="144">
        <f>IF(U247="základná",P247,0)</f>
        <v>0</v>
      </c>
      <c r="BF247" s="144">
        <f>IF(U247="znížená",P247,0)</f>
        <v>0</v>
      </c>
      <c r="BG247" s="144">
        <f>IF(U247="zákl. prenesená",P247,0)</f>
        <v>0</v>
      </c>
      <c r="BH247" s="144">
        <f>IF(U247="zníž. prenesená",P247,0)</f>
        <v>0</v>
      </c>
      <c r="BI247" s="144">
        <f>IF(U247="nulová",P247,0)</f>
        <v>0</v>
      </c>
      <c r="BJ247" s="16" t="s">
        <v>65</v>
      </c>
      <c r="BK247" s="145">
        <f>ROUND(V247*K247,3)</f>
        <v>0</v>
      </c>
      <c r="BL247" s="16" t="s">
        <v>161</v>
      </c>
      <c r="BM247" s="16" t="s">
        <v>310</v>
      </c>
    </row>
    <row r="248" spans="2:65" s="1" customFormat="1" ht="31.5" customHeight="1" x14ac:dyDescent="0.3">
      <c r="B248" s="108"/>
      <c r="C248" s="136" t="s">
        <v>311</v>
      </c>
      <c r="D248" s="136" t="s">
        <v>121</v>
      </c>
      <c r="E248" s="137" t="s">
        <v>403</v>
      </c>
      <c r="F248" s="233" t="s">
        <v>404</v>
      </c>
      <c r="G248" s="234"/>
      <c r="H248" s="234"/>
      <c r="I248" s="234"/>
      <c r="J248" s="138" t="s">
        <v>122</v>
      </c>
      <c r="K248" s="139">
        <v>50.68</v>
      </c>
      <c r="L248" s="139">
        <v>0</v>
      </c>
      <c r="M248" s="235">
        <v>0</v>
      </c>
      <c r="N248" s="234"/>
      <c r="O248" s="234"/>
      <c r="P248" s="235">
        <f>ROUND(V248*K248,3)</f>
        <v>0</v>
      </c>
      <c r="Q248" s="234"/>
      <c r="R248" s="110"/>
      <c r="T248" s="140" t="s">
        <v>2</v>
      </c>
      <c r="U248" s="39" t="s">
        <v>39</v>
      </c>
      <c r="V248" s="141">
        <f>L248+M248</f>
        <v>0</v>
      </c>
      <c r="W248" s="141">
        <f>ROUND(L248*K248,3)</f>
        <v>0</v>
      </c>
      <c r="X248" s="141">
        <f>ROUND(M248*K248,3)</f>
        <v>0</v>
      </c>
      <c r="Y248" s="142">
        <v>0.18157999999999999</v>
      </c>
      <c r="Z248" s="142">
        <f>Y248*K248</f>
        <v>9.2024743999999998</v>
      </c>
      <c r="AA248" s="142">
        <v>3.2000000000000003E-4</v>
      </c>
      <c r="AB248" s="142">
        <f>AA248*K248</f>
        <v>1.6217600000000002E-2</v>
      </c>
      <c r="AC248" s="142">
        <v>0</v>
      </c>
      <c r="AD248" s="143">
        <f>AC248*K248</f>
        <v>0</v>
      </c>
      <c r="AR248" s="16" t="s">
        <v>161</v>
      </c>
      <c r="AT248" s="16" t="s">
        <v>121</v>
      </c>
      <c r="AU248" s="16" t="s">
        <v>65</v>
      </c>
      <c r="AY248" s="16" t="s">
        <v>120</v>
      </c>
      <c r="BE248" s="144">
        <f>IF(U248="základná",P248,0)</f>
        <v>0</v>
      </c>
      <c r="BF248" s="144">
        <f>IF(U248="znížená",P248,0)</f>
        <v>0</v>
      </c>
      <c r="BG248" s="144">
        <f>IF(U248="zákl. prenesená",P248,0)</f>
        <v>0</v>
      </c>
      <c r="BH248" s="144">
        <f>IF(U248="zníž. prenesená",P248,0)</f>
        <v>0</v>
      </c>
      <c r="BI248" s="144">
        <f>IF(U248="nulová",P248,0)</f>
        <v>0</v>
      </c>
      <c r="BJ248" s="16" t="s">
        <v>65</v>
      </c>
      <c r="BK248" s="145">
        <f>ROUND(V248*K248,3)</f>
        <v>0</v>
      </c>
      <c r="BL248" s="16" t="s">
        <v>161</v>
      </c>
      <c r="BM248" s="16" t="s">
        <v>405</v>
      </c>
    </row>
    <row r="249" spans="2:65" s="11" customFormat="1" ht="22.5" customHeight="1" x14ac:dyDescent="0.3">
      <c r="B249" s="146"/>
      <c r="C249" s="147"/>
      <c r="D249" s="147"/>
      <c r="E249" s="148" t="s">
        <v>2</v>
      </c>
      <c r="F249" s="236" t="s">
        <v>133</v>
      </c>
      <c r="G249" s="237"/>
      <c r="H249" s="237"/>
      <c r="I249" s="237"/>
      <c r="J249" s="147"/>
      <c r="K249" s="149" t="s">
        <v>2</v>
      </c>
      <c r="L249" s="147"/>
      <c r="M249" s="147"/>
      <c r="N249" s="147"/>
      <c r="O249" s="147"/>
      <c r="P249" s="147"/>
      <c r="Q249" s="147"/>
      <c r="R249" s="150"/>
      <c r="T249" s="151"/>
      <c r="U249" s="147"/>
      <c r="V249" s="147"/>
      <c r="W249" s="147"/>
      <c r="X249" s="147"/>
      <c r="Y249" s="147"/>
      <c r="Z249" s="147"/>
      <c r="AA249" s="147"/>
      <c r="AB249" s="147"/>
      <c r="AC249" s="147"/>
      <c r="AD249" s="152"/>
      <c r="AT249" s="153" t="s">
        <v>124</v>
      </c>
      <c r="AU249" s="153" t="s">
        <v>65</v>
      </c>
      <c r="AV249" s="11" t="s">
        <v>64</v>
      </c>
      <c r="AW249" s="11" t="s">
        <v>4</v>
      </c>
      <c r="AX249" s="11" t="s">
        <v>59</v>
      </c>
      <c r="AY249" s="153" t="s">
        <v>120</v>
      </c>
    </row>
    <row r="250" spans="2:65" s="11" customFormat="1" ht="22.5" customHeight="1" x14ac:dyDescent="0.3">
      <c r="B250" s="146"/>
      <c r="C250" s="147"/>
      <c r="D250" s="147"/>
      <c r="E250" s="148" t="s">
        <v>2</v>
      </c>
      <c r="F250" s="238" t="s">
        <v>362</v>
      </c>
      <c r="G250" s="237"/>
      <c r="H250" s="237"/>
      <c r="I250" s="237"/>
      <c r="J250" s="147"/>
      <c r="K250" s="149" t="s">
        <v>2</v>
      </c>
      <c r="L250" s="147"/>
      <c r="M250" s="147"/>
      <c r="N250" s="147"/>
      <c r="O250" s="147"/>
      <c r="P250" s="147"/>
      <c r="Q250" s="147"/>
      <c r="R250" s="150"/>
      <c r="T250" s="151"/>
      <c r="U250" s="147"/>
      <c r="V250" s="147"/>
      <c r="W250" s="147"/>
      <c r="X250" s="147"/>
      <c r="Y250" s="147"/>
      <c r="Z250" s="147"/>
      <c r="AA250" s="147"/>
      <c r="AB250" s="147"/>
      <c r="AC250" s="147"/>
      <c r="AD250" s="152"/>
      <c r="AT250" s="153" t="s">
        <v>124</v>
      </c>
      <c r="AU250" s="153" t="s">
        <v>65</v>
      </c>
      <c r="AV250" s="11" t="s">
        <v>64</v>
      </c>
      <c r="AW250" s="11" t="s">
        <v>4</v>
      </c>
      <c r="AX250" s="11" t="s">
        <v>59</v>
      </c>
      <c r="AY250" s="153" t="s">
        <v>120</v>
      </c>
    </row>
    <row r="251" spans="2:65" s="12" customFormat="1" ht="22.5" customHeight="1" x14ac:dyDescent="0.3">
      <c r="B251" s="154"/>
      <c r="C251" s="155"/>
      <c r="D251" s="155"/>
      <c r="E251" s="156" t="s">
        <v>2</v>
      </c>
      <c r="F251" s="239" t="s">
        <v>406</v>
      </c>
      <c r="G251" s="240"/>
      <c r="H251" s="240"/>
      <c r="I251" s="240"/>
      <c r="J251" s="155"/>
      <c r="K251" s="157">
        <v>53.04</v>
      </c>
      <c r="L251" s="155"/>
      <c r="M251" s="155"/>
      <c r="N251" s="155"/>
      <c r="O251" s="155"/>
      <c r="P251" s="155"/>
      <c r="Q251" s="155"/>
      <c r="R251" s="158"/>
      <c r="T251" s="159"/>
      <c r="U251" s="155"/>
      <c r="V251" s="155"/>
      <c r="W251" s="155"/>
      <c r="X251" s="155"/>
      <c r="Y251" s="155"/>
      <c r="Z251" s="155"/>
      <c r="AA251" s="155"/>
      <c r="AB251" s="155"/>
      <c r="AC251" s="155"/>
      <c r="AD251" s="160"/>
      <c r="AT251" s="161" t="s">
        <v>124</v>
      </c>
      <c r="AU251" s="161" t="s">
        <v>65</v>
      </c>
      <c r="AV251" s="12" t="s">
        <v>65</v>
      </c>
      <c r="AW251" s="12" t="s">
        <v>4</v>
      </c>
      <c r="AX251" s="12" t="s">
        <v>59</v>
      </c>
      <c r="AY251" s="161" t="s">
        <v>120</v>
      </c>
    </row>
    <row r="252" spans="2:65" s="12" customFormat="1" ht="22.5" customHeight="1" x14ac:dyDescent="0.3">
      <c r="B252" s="154"/>
      <c r="C252" s="155"/>
      <c r="D252" s="155"/>
      <c r="E252" s="156" t="s">
        <v>2</v>
      </c>
      <c r="F252" s="239" t="s">
        <v>407</v>
      </c>
      <c r="G252" s="240"/>
      <c r="H252" s="240"/>
      <c r="I252" s="240"/>
      <c r="J252" s="155"/>
      <c r="K252" s="157">
        <v>-2.36</v>
      </c>
      <c r="L252" s="155"/>
      <c r="M252" s="155"/>
      <c r="N252" s="155"/>
      <c r="O252" s="155"/>
      <c r="P252" s="155"/>
      <c r="Q252" s="155"/>
      <c r="R252" s="158"/>
      <c r="T252" s="159"/>
      <c r="U252" s="155"/>
      <c r="V252" s="155"/>
      <c r="W252" s="155"/>
      <c r="X252" s="155"/>
      <c r="Y252" s="155"/>
      <c r="Z252" s="155"/>
      <c r="AA252" s="155"/>
      <c r="AB252" s="155"/>
      <c r="AC252" s="155"/>
      <c r="AD252" s="160"/>
      <c r="AT252" s="161" t="s">
        <v>124</v>
      </c>
      <c r="AU252" s="161" t="s">
        <v>65</v>
      </c>
      <c r="AV252" s="12" t="s">
        <v>65</v>
      </c>
      <c r="AW252" s="12" t="s">
        <v>4</v>
      </c>
      <c r="AX252" s="12" t="s">
        <v>59</v>
      </c>
      <c r="AY252" s="161" t="s">
        <v>120</v>
      </c>
    </row>
    <row r="253" spans="2:65" s="13" customFormat="1" ht="22.5" customHeight="1" x14ac:dyDescent="0.3">
      <c r="B253" s="162"/>
      <c r="C253" s="163"/>
      <c r="D253" s="163"/>
      <c r="E253" s="164" t="s">
        <v>2</v>
      </c>
      <c r="F253" s="241" t="s">
        <v>125</v>
      </c>
      <c r="G253" s="242"/>
      <c r="H253" s="242"/>
      <c r="I253" s="242"/>
      <c r="J253" s="163"/>
      <c r="K253" s="165">
        <v>50.68</v>
      </c>
      <c r="L253" s="163"/>
      <c r="M253" s="163"/>
      <c r="N253" s="163"/>
      <c r="O253" s="163"/>
      <c r="P253" s="163"/>
      <c r="Q253" s="163"/>
      <c r="R253" s="166"/>
      <c r="T253" s="167"/>
      <c r="U253" s="163"/>
      <c r="V253" s="163"/>
      <c r="W253" s="163"/>
      <c r="X253" s="163"/>
      <c r="Y253" s="163"/>
      <c r="Z253" s="163"/>
      <c r="AA253" s="163"/>
      <c r="AB253" s="163"/>
      <c r="AC253" s="163"/>
      <c r="AD253" s="168"/>
      <c r="AT253" s="169" t="s">
        <v>124</v>
      </c>
      <c r="AU253" s="169" t="s">
        <v>65</v>
      </c>
      <c r="AV253" s="13" t="s">
        <v>123</v>
      </c>
      <c r="AW253" s="13" t="s">
        <v>4</v>
      </c>
      <c r="AX253" s="13" t="s">
        <v>64</v>
      </c>
      <c r="AY253" s="169" t="s">
        <v>120</v>
      </c>
    </row>
    <row r="254" spans="2:65" s="10" customFormat="1" ht="37.35" customHeight="1" x14ac:dyDescent="0.35">
      <c r="B254" s="124"/>
      <c r="C254" s="125"/>
      <c r="D254" s="126" t="s">
        <v>99</v>
      </c>
      <c r="E254" s="126"/>
      <c r="F254" s="126"/>
      <c r="G254" s="126"/>
      <c r="H254" s="126"/>
      <c r="I254" s="126"/>
      <c r="J254" s="126"/>
      <c r="K254" s="126"/>
      <c r="L254" s="126"/>
      <c r="M254" s="258">
        <f>BK254</f>
        <v>0</v>
      </c>
      <c r="N254" s="259"/>
      <c r="O254" s="259"/>
      <c r="P254" s="259"/>
      <c r="Q254" s="259"/>
      <c r="R254" s="127"/>
      <c r="T254" s="128"/>
      <c r="U254" s="125"/>
      <c r="V254" s="125"/>
      <c r="W254" s="129">
        <f>SUM(W255:W260)</f>
        <v>0</v>
      </c>
      <c r="X254" s="129">
        <f>SUM(X255:X260)</f>
        <v>0</v>
      </c>
      <c r="Y254" s="125"/>
      <c r="Z254" s="130">
        <f>SUM(Z255:Z260)</f>
        <v>29.68</v>
      </c>
      <c r="AA254" s="125"/>
      <c r="AB254" s="130">
        <f>SUM(AB255:AB260)</f>
        <v>0</v>
      </c>
      <c r="AC254" s="125"/>
      <c r="AD254" s="131">
        <f>SUM(AD255:AD260)</f>
        <v>0</v>
      </c>
      <c r="AR254" s="132" t="s">
        <v>123</v>
      </c>
      <c r="AT254" s="133" t="s">
        <v>58</v>
      </c>
      <c r="AU254" s="133" t="s">
        <v>59</v>
      </c>
      <c r="AY254" s="132" t="s">
        <v>120</v>
      </c>
      <c r="BK254" s="134">
        <f>SUM(BK255:BK260)</f>
        <v>0</v>
      </c>
    </row>
    <row r="255" spans="2:65" s="1" customFormat="1" ht="44.25" customHeight="1" x14ac:dyDescent="0.3">
      <c r="B255" s="108"/>
      <c r="C255" s="136" t="s">
        <v>317</v>
      </c>
      <c r="D255" s="136" t="s">
        <v>121</v>
      </c>
      <c r="E255" s="137" t="s">
        <v>312</v>
      </c>
      <c r="F255" s="233" t="s">
        <v>313</v>
      </c>
      <c r="G255" s="234"/>
      <c r="H255" s="234"/>
      <c r="I255" s="234"/>
      <c r="J255" s="138" t="s">
        <v>314</v>
      </c>
      <c r="K255" s="139">
        <v>16</v>
      </c>
      <c r="L255" s="139">
        <v>0</v>
      </c>
      <c r="M255" s="235">
        <v>0</v>
      </c>
      <c r="N255" s="234"/>
      <c r="O255" s="234"/>
      <c r="P255" s="235">
        <f>ROUND(V255*K255,3)</f>
        <v>0</v>
      </c>
      <c r="Q255" s="234"/>
      <c r="R255" s="110"/>
      <c r="T255" s="140" t="s">
        <v>2</v>
      </c>
      <c r="U255" s="39" t="s">
        <v>39</v>
      </c>
      <c r="V255" s="141">
        <f>L255+M255</f>
        <v>0</v>
      </c>
      <c r="W255" s="141">
        <f>ROUND(L255*K255,3)</f>
        <v>0</v>
      </c>
      <c r="X255" s="141">
        <f>ROUND(M255*K255,3)</f>
        <v>0</v>
      </c>
      <c r="Y255" s="142">
        <v>1.06</v>
      </c>
      <c r="Z255" s="142">
        <f>Y255*K255</f>
        <v>16.96</v>
      </c>
      <c r="AA255" s="142">
        <v>0</v>
      </c>
      <c r="AB255" s="142">
        <f>AA255*K255</f>
        <v>0</v>
      </c>
      <c r="AC255" s="142">
        <v>0</v>
      </c>
      <c r="AD255" s="143">
        <f>AC255*K255</f>
        <v>0</v>
      </c>
      <c r="AR255" s="16" t="s">
        <v>315</v>
      </c>
      <c r="AT255" s="16" t="s">
        <v>121</v>
      </c>
      <c r="AU255" s="16" t="s">
        <v>64</v>
      </c>
      <c r="AY255" s="16" t="s">
        <v>120</v>
      </c>
      <c r="BE255" s="144">
        <f>IF(U255="základná",P255,0)</f>
        <v>0</v>
      </c>
      <c r="BF255" s="144">
        <f>IF(U255="znížená",P255,0)</f>
        <v>0</v>
      </c>
      <c r="BG255" s="144">
        <f>IF(U255="zákl. prenesená",P255,0)</f>
        <v>0</v>
      </c>
      <c r="BH255" s="144">
        <f>IF(U255="zníž. prenesená",P255,0)</f>
        <v>0</v>
      </c>
      <c r="BI255" s="144">
        <f>IF(U255="nulová",P255,0)</f>
        <v>0</v>
      </c>
      <c r="BJ255" s="16" t="s">
        <v>65</v>
      </c>
      <c r="BK255" s="145">
        <f>ROUND(V255*K255,3)</f>
        <v>0</v>
      </c>
      <c r="BL255" s="16" t="s">
        <v>315</v>
      </c>
      <c r="BM255" s="16" t="s">
        <v>316</v>
      </c>
    </row>
    <row r="256" spans="2:65" s="1" customFormat="1" ht="31.5" customHeight="1" x14ac:dyDescent="0.3">
      <c r="B256" s="108"/>
      <c r="C256" s="136" t="s">
        <v>323</v>
      </c>
      <c r="D256" s="136" t="s">
        <v>121</v>
      </c>
      <c r="E256" s="137" t="s">
        <v>318</v>
      </c>
      <c r="F256" s="233" t="s">
        <v>319</v>
      </c>
      <c r="G256" s="234"/>
      <c r="H256" s="234"/>
      <c r="I256" s="234"/>
      <c r="J256" s="138" t="s">
        <v>314</v>
      </c>
      <c r="K256" s="139">
        <v>12</v>
      </c>
      <c r="L256" s="139">
        <v>0</v>
      </c>
      <c r="M256" s="235">
        <v>0</v>
      </c>
      <c r="N256" s="234"/>
      <c r="O256" s="234"/>
      <c r="P256" s="235">
        <f>ROUND(V256*K256,3)</f>
        <v>0</v>
      </c>
      <c r="Q256" s="234"/>
      <c r="R256" s="110"/>
      <c r="T256" s="140" t="s">
        <v>2</v>
      </c>
      <c r="U256" s="39" t="s">
        <v>39</v>
      </c>
      <c r="V256" s="141">
        <f>L256+M256</f>
        <v>0</v>
      </c>
      <c r="W256" s="141">
        <f>ROUND(L256*K256,3)</f>
        <v>0</v>
      </c>
      <c r="X256" s="141">
        <f>ROUND(M256*K256,3)</f>
        <v>0</v>
      </c>
      <c r="Y256" s="142">
        <v>1.06</v>
      </c>
      <c r="Z256" s="142">
        <f>Y256*K256</f>
        <v>12.72</v>
      </c>
      <c r="AA256" s="142">
        <v>0</v>
      </c>
      <c r="AB256" s="142">
        <f>AA256*K256</f>
        <v>0</v>
      </c>
      <c r="AC256" s="142">
        <v>0</v>
      </c>
      <c r="AD256" s="143">
        <f>AC256*K256</f>
        <v>0</v>
      </c>
      <c r="AR256" s="16" t="s">
        <v>315</v>
      </c>
      <c r="AT256" s="16" t="s">
        <v>121</v>
      </c>
      <c r="AU256" s="16" t="s">
        <v>64</v>
      </c>
      <c r="AY256" s="16" t="s">
        <v>120</v>
      </c>
      <c r="BE256" s="144">
        <f>IF(U256="základná",P256,0)</f>
        <v>0</v>
      </c>
      <c r="BF256" s="144">
        <f>IF(U256="znížená",P256,0)</f>
        <v>0</v>
      </c>
      <c r="BG256" s="144">
        <f>IF(U256="zákl. prenesená",P256,0)</f>
        <v>0</v>
      </c>
      <c r="BH256" s="144">
        <f>IF(U256="zníž. prenesená",P256,0)</f>
        <v>0</v>
      </c>
      <c r="BI256" s="144">
        <f>IF(U256="nulová",P256,0)</f>
        <v>0</v>
      </c>
      <c r="BJ256" s="16" t="s">
        <v>65</v>
      </c>
      <c r="BK256" s="145">
        <f>ROUND(V256*K256,3)</f>
        <v>0</v>
      </c>
      <c r="BL256" s="16" t="s">
        <v>315</v>
      </c>
      <c r="BM256" s="16" t="s">
        <v>320</v>
      </c>
    </row>
    <row r="257" spans="2:65" s="1" customFormat="1" ht="30" customHeight="1" x14ac:dyDescent="0.3">
      <c r="B257" s="30"/>
      <c r="C257" s="31"/>
      <c r="D257" s="31"/>
      <c r="E257" s="31"/>
      <c r="F257" s="245" t="s">
        <v>321</v>
      </c>
      <c r="G257" s="189"/>
      <c r="H257" s="189"/>
      <c r="I257" s="189"/>
      <c r="J257" s="31"/>
      <c r="K257" s="31"/>
      <c r="L257" s="31"/>
      <c r="M257" s="31"/>
      <c r="N257" s="31"/>
      <c r="O257" s="31"/>
      <c r="P257" s="31"/>
      <c r="Q257" s="31"/>
      <c r="R257" s="32"/>
      <c r="T257" s="69"/>
      <c r="U257" s="31"/>
      <c r="V257" s="31"/>
      <c r="W257" s="31"/>
      <c r="X257" s="31"/>
      <c r="Y257" s="31"/>
      <c r="Z257" s="31"/>
      <c r="AA257" s="31"/>
      <c r="AB257" s="31"/>
      <c r="AC257" s="31"/>
      <c r="AD257" s="70"/>
      <c r="AT257" s="16" t="s">
        <v>322</v>
      </c>
      <c r="AU257" s="16" t="s">
        <v>64</v>
      </c>
    </row>
    <row r="258" spans="2:65" s="1" customFormat="1" ht="44.25" customHeight="1" x14ac:dyDescent="0.3">
      <c r="B258" s="108"/>
      <c r="C258" s="136" t="s">
        <v>327</v>
      </c>
      <c r="D258" s="136" t="s">
        <v>121</v>
      </c>
      <c r="E258" s="137" t="s">
        <v>324</v>
      </c>
      <c r="F258" s="233" t="s">
        <v>325</v>
      </c>
      <c r="G258" s="234"/>
      <c r="H258" s="234"/>
      <c r="I258" s="234"/>
      <c r="J258" s="138" t="s">
        <v>283</v>
      </c>
      <c r="K258" s="139">
        <v>1</v>
      </c>
      <c r="L258" s="139">
        <v>0</v>
      </c>
      <c r="M258" s="235">
        <v>0</v>
      </c>
      <c r="N258" s="234"/>
      <c r="O258" s="234"/>
      <c r="P258" s="235">
        <f>ROUND(V258*K258,3)</f>
        <v>0</v>
      </c>
      <c r="Q258" s="234"/>
      <c r="R258" s="110"/>
      <c r="T258" s="140" t="s">
        <v>2</v>
      </c>
      <c r="U258" s="39" t="s">
        <v>39</v>
      </c>
      <c r="V258" s="141">
        <f>L258+M258</f>
        <v>0</v>
      </c>
      <c r="W258" s="141">
        <f>ROUND(L258*K258,3)</f>
        <v>0</v>
      </c>
      <c r="X258" s="141">
        <f>ROUND(M258*K258,3)</f>
        <v>0</v>
      </c>
      <c r="Y258" s="142">
        <v>0</v>
      </c>
      <c r="Z258" s="142">
        <f>Y258*K258</f>
        <v>0</v>
      </c>
      <c r="AA258" s="142">
        <v>0</v>
      </c>
      <c r="AB258" s="142">
        <f>AA258*K258</f>
        <v>0</v>
      </c>
      <c r="AC258" s="142">
        <v>0</v>
      </c>
      <c r="AD258" s="143">
        <f>AC258*K258</f>
        <v>0</v>
      </c>
      <c r="AR258" s="16" t="s">
        <v>315</v>
      </c>
      <c r="AT258" s="16" t="s">
        <v>121</v>
      </c>
      <c r="AU258" s="16" t="s">
        <v>64</v>
      </c>
      <c r="AY258" s="16" t="s">
        <v>120</v>
      </c>
      <c r="BE258" s="144">
        <f>IF(U258="základná",P258,0)</f>
        <v>0</v>
      </c>
      <c r="BF258" s="144">
        <f>IF(U258="znížená",P258,0)</f>
        <v>0</v>
      </c>
      <c r="BG258" s="144">
        <f>IF(U258="zákl. prenesená",P258,0)</f>
        <v>0</v>
      </c>
      <c r="BH258" s="144">
        <f>IF(U258="zníž. prenesená",P258,0)</f>
        <v>0</v>
      </c>
      <c r="BI258" s="144">
        <f>IF(U258="nulová",P258,0)</f>
        <v>0</v>
      </c>
      <c r="BJ258" s="16" t="s">
        <v>65</v>
      </c>
      <c r="BK258" s="145">
        <f>ROUND(V258*K258,3)</f>
        <v>0</v>
      </c>
      <c r="BL258" s="16" t="s">
        <v>315</v>
      </c>
      <c r="BM258" s="16" t="s">
        <v>326</v>
      </c>
    </row>
    <row r="259" spans="2:65" s="1" customFormat="1" ht="22.5" customHeight="1" x14ac:dyDescent="0.3">
      <c r="B259" s="108"/>
      <c r="C259" s="136" t="s">
        <v>408</v>
      </c>
      <c r="D259" s="136" t="s">
        <v>121</v>
      </c>
      <c r="E259" s="137" t="s">
        <v>328</v>
      </c>
      <c r="F259" s="233" t="s">
        <v>329</v>
      </c>
      <c r="G259" s="234"/>
      <c r="H259" s="234"/>
      <c r="I259" s="234"/>
      <c r="J259" s="138" t="s">
        <v>330</v>
      </c>
      <c r="K259" s="139">
        <v>0</v>
      </c>
      <c r="L259" s="139">
        <v>0</v>
      </c>
      <c r="M259" s="235">
        <v>0</v>
      </c>
      <c r="N259" s="234"/>
      <c r="O259" s="234"/>
      <c r="P259" s="235">
        <f>ROUND(V259*K259,3)</f>
        <v>0</v>
      </c>
      <c r="Q259" s="234"/>
      <c r="R259" s="110"/>
      <c r="T259" s="140" t="s">
        <v>2</v>
      </c>
      <c r="U259" s="39" t="s">
        <v>39</v>
      </c>
      <c r="V259" s="141">
        <f>L259+M259</f>
        <v>0</v>
      </c>
      <c r="W259" s="141">
        <f>ROUND(L259*K259,3)</f>
        <v>0</v>
      </c>
      <c r="X259" s="141">
        <f>ROUND(M259*K259,3)</f>
        <v>0</v>
      </c>
      <c r="Y259" s="142">
        <v>1.06</v>
      </c>
      <c r="Z259" s="142">
        <f>Y259*K259</f>
        <v>0</v>
      </c>
      <c r="AA259" s="142">
        <v>0</v>
      </c>
      <c r="AB259" s="142">
        <f>AA259*K259</f>
        <v>0</v>
      </c>
      <c r="AC259" s="142">
        <v>0</v>
      </c>
      <c r="AD259" s="143">
        <f>AC259*K259</f>
        <v>0</v>
      </c>
      <c r="AR259" s="16" t="s">
        <v>331</v>
      </c>
      <c r="AT259" s="16" t="s">
        <v>121</v>
      </c>
      <c r="AU259" s="16" t="s">
        <v>64</v>
      </c>
      <c r="AY259" s="16" t="s">
        <v>120</v>
      </c>
      <c r="BE259" s="144">
        <f>IF(U259="základná",P259,0)</f>
        <v>0</v>
      </c>
      <c r="BF259" s="144">
        <f>IF(U259="znížená",P259,0)</f>
        <v>0</v>
      </c>
      <c r="BG259" s="144">
        <f>IF(U259="zákl. prenesená",P259,0)</f>
        <v>0</v>
      </c>
      <c r="BH259" s="144">
        <f>IF(U259="zníž. prenesená",P259,0)</f>
        <v>0</v>
      </c>
      <c r="BI259" s="144">
        <f>IF(U259="nulová",P259,0)</f>
        <v>0</v>
      </c>
      <c r="BJ259" s="16" t="s">
        <v>65</v>
      </c>
      <c r="BK259" s="145">
        <f>ROUND(V259*K259,3)</f>
        <v>0</v>
      </c>
      <c r="BL259" s="16" t="s">
        <v>331</v>
      </c>
      <c r="BM259" s="16" t="s">
        <v>332</v>
      </c>
    </row>
    <row r="260" spans="2:65" s="1" customFormat="1" ht="138" customHeight="1" x14ac:dyDescent="0.3">
      <c r="B260" s="30"/>
      <c r="C260" s="31"/>
      <c r="D260" s="31"/>
      <c r="E260" s="31"/>
      <c r="F260" s="245" t="s">
        <v>333</v>
      </c>
      <c r="G260" s="189"/>
      <c r="H260" s="189"/>
      <c r="I260" s="189"/>
      <c r="J260" s="31"/>
      <c r="K260" s="31"/>
      <c r="L260" s="31"/>
      <c r="M260" s="31"/>
      <c r="N260" s="31"/>
      <c r="O260" s="31"/>
      <c r="P260" s="31"/>
      <c r="Q260" s="31"/>
      <c r="R260" s="32"/>
      <c r="T260" s="89"/>
      <c r="U260" s="51"/>
      <c r="V260" s="51"/>
      <c r="W260" s="51"/>
      <c r="X260" s="51"/>
      <c r="Y260" s="51"/>
      <c r="Z260" s="51"/>
      <c r="AA260" s="51"/>
      <c r="AB260" s="51"/>
      <c r="AC260" s="51"/>
      <c r="AD260" s="53"/>
      <c r="AT260" s="16" t="s">
        <v>322</v>
      </c>
      <c r="AU260" s="16" t="s">
        <v>64</v>
      </c>
    </row>
    <row r="261" spans="2:65" s="1" customFormat="1" ht="6.95" customHeight="1" x14ac:dyDescent="0.3">
      <c r="B261" s="54"/>
      <c r="C261" s="55"/>
      <c r="D261" s="55"/>
      <c r="E261" s="55"/>
      <c r="F261" s="55"/>
      <c r="G261" s="55"/>
      <c r="H261" s="55"/>
      <c r="I261" s="55"/>
      <c r="J261" s="55"/>
      <c r="K261" s="55"/>
      <c r="L261" s="55"/>
      <c r="M261" s="55"/>
      <c r="N261" s="55"/>
      <c r="O261" s="55"/>
      <c r="P261" s="55"/>
      <c r="Q261" s="55"/>
      <c r="R261" s="56"/>
    </row>
  </sheetData>
  <mergeCells count="346">
    <mergeCell ref="H1:K1"/>
    <mergeCell ref="S2:AF2"/>
    <mergeCell ref="F258:I258"/>
    <mergeCell ref="P258:Q258"/>
    <mergeCell ref="M258:O258"/>
    <mergeCell ref="F259:I259"/>
    <mergeCell ref="P259:Q259"/>
    <mergeCell ref="M259:O259"/>
    <mergeCell ref="F260:I260"/>
    <mergeCell ref="M122:Q122"/>
    <mergeCell ref="M123:Q123"/>
    <mergeCell ref="M124:Q124"/>
    <mergeCell ref="M143:Q143"/>
    <mergeCell ref="M145:Q145"/>
    <mergeCell ref="M146:Q146"/>
    <mergeCell ref="M197:Q197"/>
    <mergeCell ref="M217:Q217"/>
    <mergeCell ref="M227:Q227"/>
    <mergeCell ref="M245:Q245"/>
    <mergeCell ref="M254:Q254"/>
    <mergeCell ref="F252:I252"/>
    <mergeCell ref="F253:I253"/>
    <mergeCell ref="F255:I255"/>
    <mergeCell ref="P255:Q255"/>
    <mergeCell ref="M255:O255"/>
    <mergeCell ref="F256:I256"/>
    <mergeCell ref="P256:Q256"/>
    <mergeCell ref="M256:O256"/>
    <mergeCell ref="F257:I257"/>
    <mergeCell ref="F247:I247"/>
    <mergeCell ref="P247:Q247"/>
    <mergeCell ref="M247:O247"/>
    <mergeCell ref="F248:I248"/>
    <mergeCell ref="P248:Q248"/>
    <mergeCell ref="M248:O248"/>
    <mergeCell ref="F249:I249"/>
    <mergeCell ref="F250:I250"/>
    <mergeCell ref="F251:I251"/>
    <mergeCell ref="F241:I241"/>
    <mergeCell ref="F242:I242"/>
    <mergeCell ref="F243:I243"/>
    <mergeCell ref="F244:I244"/>
    <mergeCell ref="P244:Q244"/>
    <mergeCell ref="M244:O244"/>
    <mergeCell ref="F246:I246"/>
    <mergeCell ref="P246:Q246"/>
    <mergeCell ref="M246:O246"/>
    <mergeCell ref="F236:I236"/>
    <mergeCell ref="P236:Q236"/>
    <mergeCell ref="M236:O236"/>
    <mergeCell ref="F237:I237"/>
    <mergeCell ref="P237:Q237"/>
    <mergeCell ref="M237:O237"/>
    <mergeCell ref="F238:I238"/>
    <mergeCell ref="F239:I239"/>
    <mergeCell ref="F240:I240"/>
    <mergeCell ref="F229:I229"/>
    <mergeCell ref="P229:Q229"/>
    <mergeCell ref="M229:O229"/>
    <mergeCell ref="F230:I230"/>
    <mergeCell ref="F231:I231"/>
    <mergeCell ref="F232:I232"/>
    <mergeCell ref="F233:I233"/>
    <mergeCell ref="F234:I234"/>
    <mergeCell ref="F235:I235"/>
    <mergeCell ref="F225:I225"/>
    <mergeCell ref="P225:Q225"/>
    <mergeCell ref="M225:O225"/>
    <mergeCell ref="F226:I226"/>
    <mergeCell ref="P226:Q226"/>
    <mergeCell ref="M226:O226"/>
    <mergeCell ref="F228:I228"/>
    <mergeCell ref="P228:Q228"/>
    <mergeCell ref="M228:O228"/>
    <mergeCell ref="F218:I218"/>
    <mergeCell ref="P218:Q218"/>
    <mergeCell ref="M218:O218"/>
    <mergeCell ref="F219:I219"/>
    <mergeCell ref="F220:I220"/>
    <mergeCell ref="F221:I221"/>
    <mergeCell ref="F222:I222"/>
    <mergeCell ref="F223:I223"/>
    <mergeCell ref="F224:I224"/>
    <mergeCell ref="P224:Q224"/>
    <mergeCell ref="M224:O224"/>
    <mergeCell ref="F212:I212"/>
    <mergeCell ref="F213:I213"/>
    <mergeCell ref="F214:I214"/>
    <mergeCell ref="F215:I215"/>
    <mergeCell ref="P215:Q215"/>
    <mergeCell ref="M215:O215"/>
    <mergeCell ref="F216:I216"/>
    <mergeCell ref="P216:Q216"/>
    <mergeCell ref="M216:O216"/>
    <mergeCell ref="F207:I207"/>
    <mergeCell ref="F208:I208"/>
    <mergeCell ref="F209:I209"/>
    <mergeCell ref="P209:Q209"/>
    <mergeCell ref="M209:O209"/>
    <mergeCell ref="F210:I210"/>
    <mergeCell ref="P210:Q210"/>
    <mergeCell ref="M210:O210"/>
    <mergeCell ref="F211:I211"/>
    <mergeCell ref="F202:I202"/>
    <mergeCell ref="F203:I203"/>
    <mergeCell ref="P203:Q203"/>
    <mergeCell ref="M203:O203"/>
    <mergeCell ref="F204:I204"/>
    <mergeCell ref="P204:Q204"/>
    <mergeCell ref="M204:O204"/>
    <mergeCell ref="F205:I205"/>
    <mergeCell ref="F206:I206"/>
    <mergeCell ref="F196:I196"/>
    <mergeCell ref="P196:Q196"/>
    <mergeCell ref="M196:O196"/>
    <mergeCell ref="F198:I198"/>
    <mergeCell ref="P198:Q198"/>
    <mergeCell ref="M198:O198"/>
    <mergeCell ref="F199:I199"/>
    <mergeCell ref="F200:I200"/>
    <mergeCell ref="F201:I201"/>
    <mergeCell ref="F190:I190"/>
    <mergeCell ref="P190:Q190"/>
    <mergeCell ref="M190:O190"/>
    <mergeCell ref="F191:I191"/>
    <mergeCell ref="F192:I192"/>
    <mergeCell ref="F193:I193"/>
    <mergeCell ref="F194:I194"/>
    <mergeCell ref="F195:I195"/>
    <mergeCell ref="P195:Q195"/>
    <mergeCell ref="M195:O195"/>
    <mergeCell ref="F184:I184"/>
    <mergeCell ref="P184:Q184"/>
    <mergeCell ref="M184:O184"/>
    <mergeCell ref="F185:I185"/>
    <mergeCell ref="F186:I186"/>
    <mergeCell ref="F187:I187"/>
    <mergeCell ref="F188:I188"/>
    <mergeCell ref="F189:I189"/>
    <mergeCell ref="P189:Q189"/>
    <mergeCell ref="M189:O189"/>
    <mergeCell ref="F179:I179"/>
    <mergeCell ref="P179:Q179"/>
    <mergeCell ref="M179:O179"/>
    <mergeCell ref="F180:I180"/>
    <mergeCell ref="F181:I181"/>
    <mergeCell ref="F182:I182"/>
    <mergeCell ref="F183:I183"/>
    <mergeCell ref="P183:Q183"/>
    <mergeCell ref="M183:O183"/>
    <mergeCell ref="F176:I176"/>
    <mergeCell ref="P176:Q176"/>
    <mergeCell ref="M176:O176"/>
    <mergeCell ref="F177:I177"/>
    <mergeCell ref="P177:Q177"/>
    <mergeCell ref="M177:O177"/>
    <mergeCell ref="F178:I178"/>
    <mergeCell ref="P178:Q178"/>
    <mergeCell ref="M178:O178"/>
    <mergeCell ref="F171:I171"/>
    <mergeCell ref="P171:Q171"/>
    <mergeCell ref="M171:O171"/>
    <mergeCell ref="F172:I172"/>
    <mergeCell ref="P172:Q172"/>
    <mergeCell ref="M172:O172"/>
    <mergeCell ref="F173:I173"/>
    <mergeCell ref="F174:I174"/>
    <mergeCell ref="F175:I175"/>
    <mergeCell ref="F166:I166"/>
    <mergeCell ref="P166:Q166"/>
    <mergeCell ref="M166:O166"/>
    <mergeCell ref="F167:I167"/>
    <mergeCell ref="P167:Q167"/>
    <mergeCell ref="M167:O167"/>
    <mergeCell ref="F168:I168"/>
    <mergeCell ref="F169:I169"/>
    <mergeCell ref="F170:I170"/>
    <mergeCell ref="F161:I161"/>
    <mergeCell ref="P161:Q161"/>
    <mergeCell ref="M161:O161"/>
    <mergeCell ref="F162:I162"/>
    <mergeCell ref="F163:I163"/>
    <mergeCell ref="F164:I164"/>
    <mergeCell ref="F165:I165"/>
    <mergeCell ref="P165:Q165"/>
    <mergeCell ref="M165:O165"/>
    <mergeCell ref="F156:I156"/>
    <mergeCell ref="F157:I157"/>
    <mergeCell ref="F158:I158"/>
    <mergeCell ref="F159:I159"/>
    <mergeCell ref="P159:Q159"/>
    <mergeCell ref="M159:O159"/>
    <mergeCell ref="F160:I160"/>
    <mergeCell ref="P160:Q160"/>
    <mergeCell ref="M160:O160"/>
    <mergeCell ref="F151:I151"/>
    <mergeCell ref="F152:I152"/>
    <mergeCell ref="F153:I153"/>
    <mergeCell ref="P153:Q153"/>
    <mergeCell ref="M153:O153"/>
    <mergeCell ref="F154:I154"/>
    <mergeCell ref="P154:Q154"/>
    <mergeCell ref="M154:O154"/>
    <mergeCell ref="F155:I155"/>
    <mergeCell ref="P155:Q155"/>
    <mergeCell ref="M155:O155"/>
    <mergeCell ref="F144:I144"/>
    <mergeCell ref="P144:Q144"/>
    <mergeCell ref="M144:O144"/>
    <mergeCell ref="F147:I147"/>
    <mergeCell ref="P147:Q147"/>
    <mergeCell ref="M147:O147"/>
    <mergeCell ref="F148:I148"/>
    <mergeCell ref="F149:I149"/>
    <mergeCell ref="F150:I150"/>
    <mergeCell ref="F140:I140"/>
    <mergeCell ref="P140:Q140"/>
    <mergeCell ref="M140:O140"/>
    <mergeCell ref="F141:I141"/>
    <mergeCell ref="P141:Q141"/>
    <mergeCell ref="M141:O141"/>
    <mergeCell ref="F142:I142"/>
    <mergeCell ref="P142:Q142"/>
    <mergeCell ref="M142:O142"/>
    <mergeCell ref="F137:I137"/>
    <mergeCell ref="P137:Q137"/>
    <mergeCell ref="M137:O137"/>
    <mergeCell ref="F138:I138"/>
    <mergeCell ref="P138:Q138"/>
    <mergeCell ref="M138:O138"/>
    <mergeCell ref="F139:I139"/>
    <mergeCell ref="P139:Q139"/>
    <mergeCell ref="M139:O139"/>
    <mergeCell ref="F134:I134"/>
    <mergeCell ref="P134:Q134"/>
    <mergeCell ref="M134:O134"/>
    <mergeCell ref="F135:I135"/>
    <mergeCell ref="P135:Q135"/>
    <mergeCell ref="M135:O135"/>
    <mergeCell ref="F136:I136"/>
    <mergeCell ref="P136:Q136"/>
    <mergeCell ref="M136:O136"/>
    <mergeCell ref="F127:I127"/>
    <mergeCell ref="F128:I128"/>
    <mergeCell ref="F129:I129"/>
    <mergeCell ref="F130:I130"/>
    <mergeCell ref="P130:Q130"/>
    <mergeCell ref="M130:O130"/>
    <mergeCell ref="F131:I131"/>
    <mergeCell ref="F132:I132"/>
    <mergeCell ref="F133:I133"/>
    <mergeCell ref="P133:Q133"/>
    <mergeCell ref="M133:O133"/>
    <mergeCell ref="M118:Q118"/>
    <mergeCell ref="M119:Q119"/>
    <mergeCell ref="F121:I121"/>
    <mergeCell ref="P121:Q121"/>
    <mergeCell ref="M121:O121"/>
    <mergeCell ref="F125:I125"/>
    <mergeCell ref="P125:Q125"/>
    <mergeCell ref="M125:O125"/>
    <mergeCell ref="F126:I126"/>
    <mergeCell ref="M101:Q101"/>
    <mergeCell ref="D102:H102"/>
    <mergeCell ref="M102:Q102"/>
    <mergeCell ref="L104:Q104"/>
    <mergeCell ref="C110:Q110"/>
    <mergeCell ref="F112:P112"/>
    <mergeCell ref="F113:P113"/>
    <mergeCell ref="F114:P114"/>
    <mergeCell ref="M116:P116"/>
    <mergeCell ref="H97:J97"/>
    <mergeCell ref="K97:L97"/>
    <mergeCell ref="M97:Q97"/>
    <mergeCell ref="H98:J98"/>
    <mergeCell ref="K98:L98"/>
    <mergeCell ref="M98:Q98"/>
    <mergeCell ref="H99:J99"/>
    <mergeCell ref="K99:L99"/>
    <mergeCell ref="M99:Q99"/>
    <mergeCell ref="H94:J94"/>
    <mergeCell ref="K94:L94"/>
    <mergeCell ref="M94:Q94"/>
    <mergeCell ref="H95:J95"/>
    <mergeCell ref="K95:L95"/>
    <mergeCell ref="M95:Q95"/>
    <mergeCell ref="H96:J96"/>
    <mergeCell ref="K96:L96"/>
    <mergeCell ref="M96:Q96"/>
    <mergeCell ref="H91:J91"/>
    <mergeCell ref="K91:L91"/>
    <mergeCell ref="M91:Q91"/>
    <mergeCell ref="H92:J92"/>
    <mergeCell ref="K92:L92"/>
    <mergeCell ref="M92:Q92"/>
    <mergeCell ref="H93:J93"/>
    <mergeCell ref="K93:L93"/>
    <mergeCell ref="M93:Q93"/>
    <mergeCell ref="M85:Q85"/>
    <mergeCell ref="C87:G87"/>
    <mergeCell ref="H87:J87"/>
    <mergeCell ref="K87:L87"/>
    <mergeCell ref="M87:Q87"/>
    <mergeCell ref="H89:J89"/>
    <mergeCell ref="K89:L89"/>
    <mergeCell ref="M89:Q89"/>
    <mergeCell ref="H90:J90"/>
    <mergeCell ref="K90:L90"/>
    <mergeCell ref="M90:Q90"/>
    <mergeCell ref="H39:J39"/>
    <mergeCell ref="M39:P39"/>
    <mergeCell ref="L41:P41"/>
    <mergeCell ref="C76:Q76"/>
    <mergeCell ref="F78:P78"/>
    <mergeCell ref="F79:P79"/>
    <mergeCell ref="F80:P80"/>
    <mergeCell ref="M82:P82"/>
    <mergeCell ref="M84:Q84"/>
    <mergeCell ref="M31:P31"/>
    <mergeCell ref="M33:P33"/>
    <mergeCell ref="H35:J35"/>
    <mergeCell ref="M35:P35"/>
    <mergeCell ref="H36:J36"/>
    <mergeCell ref="M36:P36"/>
    <mergeCell ref="H37:J37"/>
    <mergeCell ref="M37:P37"/>
    <mergeCell ref="H38:J38"/>
    <mergeCell ref="M38:P38"/>
    <mergeCell ref="O16:P16"/>
    <mergeCell ref="O18:P18"/>
    <mergeCell ref="O19:P19"/>
    <mergeCell ref="O21:P21"/>
    <mergeCell ref="O22:P22"/>
    <mergeCell ref="E25:L25"/>
    <mergeCell ref="M28:P28"/>
    <mergeCell ref="M29:P29"/>
    <mergeCell ref="M30:P30"/>
    <mergeCell ref="C2:Q2"/>
    <mergeCell ref="C4:Q4"/>
    <mergeCell ref="F6:P6"/>
    <mergeCell ref="F7:P7"/>
    <mergeCell ref="F8:P8"/>
    <mergeCell ref="O10:P10"/>
    <mergeCell ref="O12:P12"/>
    <mergeCell ref="O13:P13"/>
    <mergeCell ref="O15:P15"/>
  </mergeCells>
  <hyperlinks>
    <hyperlink ref="F1:G1" location="C2" tooltip="Krycí list rozpočtu" display="1) Krycí list rozpočtu"/>
    <hyperlink ref="H1:K1" location="C87" tooltip="Rekapitulácia rozpočtu" display="2) Rekapitulácia rozpočtu"/>
    <hyperlink ref="L1" location="C121" tooltip="Rozpočet" display="3) Rozpočet"/>
    <hyperlink ref="S1:T1" location="'Rekapitulácia stavby'!C2" tooltip="Rekapitulácia stavby" display="Rekapitulácia stavby"/>
  </hyperlinks>
  <pageMargins left="0.58333330000000005" right="0.58333330000000005" top="0.5" bottom="0.46666669999999999" header="0" footer="0"/>
  <pageSetup paperSize="9" scale="95" fitToHeight="100" orientation="portrait"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29"/>
  <sheetViews>
    <sheetView showGridLines="0" workbookViewId="0">
      <pane ySplit="1" topLeftCell="A100" activePane="bottomLeft" state="frozen"/>
      <selection pane="bottomLeft" activeCell="F116" sqref="F116:I116"/>
    </sheetView>
  </sheetViews>
  <sheetFormatPr defaultRowHeight="13.5" x14ac:dyDescent="0.3"/>
  <cols>
    <col min="1" max="1" width="8.33203125" customWidth="1"/>
    <col min="2" max="2" width="1.6640625" customWidth="1"/>
    <col min="3" max="3" width="4.1640625" customWidth="1"/>
    <col min="4" max="4" width="4.33203125" customWidth="1"/>
    <col min="5" max="5" width="17.1640625" customWidth="1"/>
    <col min="6" max="7" width="11.1640625" customWidth="1"/>
    <col min="8" max="8" width="12.5" customWidth="1"/>
    <col min="9" max="9" width="7" customWidth="1"/>
    <col min="10" max="10" width="5.1640625" customWidth="1"/>
    <col min="11" max="11" width="11.5" customWidth="1"/>
    <col min="12" max="12" width="12" customWidth="1"/>
    <col min="13" max="14" width="6" customWidth="1"/>
    <col min="15" max="15" width="2" customWidth="1"/>
    <col min="16" max="16" width="12.5" customWidth="1"/>
    <col min="17" max="17" width="4.1640625" customWidth="1"/>
    <col min="18" max="18" width="1.6640625" customWidth="1"/>
    <col min="19" max="19" width="8.1640625" customWidth="1"/>
    <col min="20" max="20" width="29.6640625" hidden="1" customWidth="1"/>
    <col min="21" max="21" width="16.33203125" hidden="1" customWidth="1"/>
    <col min="22" max="24" width="20" hidden="1" customWidth="1"/>
    <col min="25" max="25" width="12.33203125" hidden="1" customWidth="1"/>
    <col min="26" max="26" width="16.33203125" hidden="1" customWidth="1"/>
    <col min="27" max="27" width="12.33203125" hidden="1" customWidth="1"/>
    <col min="28" max="28" width="15" hidden="1" customWidth="1"/>
    <col min="29" max="29" width="11" hidden="1" customWidth="1"/>
    <col min="30" max="30" width="15" hidden="1" customWidth="1"/>
    <col min="31" max="31" width="16.33203125" hidden="1" customWidth="1"/>
    <col min="44" max="65" width="9.33203125" hidden="1"/>
  </cols>
  <sheetData>
    <row r="1" spans="1:66" ht="21.75" customHeight="1" x14ac:dyDescent="0.3">
      <c r="A1" s="179"/>
      <c r="B1" s="176"/>
      <c r="C1" s="176"/>
      <c r="D1" s="177" t="s">
        <v>1</v>
      </c>
      <c r="E1" s="176"/>
      <c r="F1" s="178" t="s">
        <v>413</v>
      </c>
      <c r="G1" s="178"/>
      <c r="H1" s="246" t="s">
        <v>414</v>
      </c>
      <c r="I1" s="246"/>
      <c r="J1" s="246"/>
      <c r="K1" s="246"/>
      <c r="L1" s="178" t="s">
        <v>415</v>
      </c>
      <c r="M1" s="176"/>
      <c r="N1" s="176"/>
      <c r="O1" s="177" t="s">
        <v>77</v>
      </c>
      <c r="P1" s="176"/>
      <c r="Q1" s="176"/>
      <c r="R1" s="176"/>
      <c r="S1" s="178" t="s">
        <v>416</v>
      </c>
      <c r="T1" s="178"/>
      <c r="U1" s="179"/>
      <c r="V1" s="179"/>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row>
    <row r="2" spans="1:66" ht="36.950000000000003" customHeight="1" x14ac:dyDescent="0.3">
      <c r="C2" s="180" t="s">
        <v>5</v>
      </c>
      <c r="D2" s="181"/>
      <c r="E2" s="181"/>
      <c r="F2" s="181"/>
      <c r="G2" s="181"/>
      <c r="H2" s="181"/>
      <c r="I2" s="181"/>
      <c r="J2" s="181"/>
      <c r="K2" s="181"/>
      <c r="L2" s="181"/>
      <c r="M2" s="181"/>
      <c r="N2" s="181"/>
      <c r="O2" s="181"/>
      <c r="P2" s="181"/>
      <c r="Q2" s="181"/>
      <c r="S2" s="247" t="s">
        <v>6</v>
      </c>
      <c r="T2" s="181"/>
      <c r="U2" s="181"/>
      <c r="V2" s="181"/>
      <c r="W2" s="181"/>
      <c r="X2" s="181"/>
      <c r="Y2" s="181"/>
      <c r="Z2" s="181"/>
      <c r="AA2" s="181"/>
      <c r="AB2" s="181"/>
      <c r="AC2" s="181"/>
      <c r="AD2" s="181"/>
      <c r="AE2" s="181"/>
      <c r="AF2" s="181"/>
      <c r="AT2" s="16" t="s">
        <v>74</v>
      </c>
    </row>
    <row r="3" spans="1:66" ht="6.95" customHeight="1" x14ac:dyDescent="0.3">
      <c r="B3" s="17"/>
      <c r="C3" s="18"/>
      <c r="D3" s="18"/>
      <c r="E3" s="18"/>
      <c r="F3" s="18"/>
      <c r="G3" s="18"/>
      <c r="H3" s="18"/>
      <c r="I3" s="18"/>
      <c r="J3" s="18"/>
      <c r="K3" s="18"/>
      <c r="L3" s="18"/>
      <c r="M3" s="18"/>
      <c r="N3" s="18"/>
      <c r="O3" s="18"/>
      <c r="P3" s="18"/>
      <c r="Q3" s="18"/>
      <c r="R3" s="19"/>
      <c r="AT3" s="16" t="s">
        <v>59</v>
      </c>
    </row>
    <row r="4" spans="1:66" ht="36.950000000000003" customHeight="1" x14ac:dyDescent="0.3">
      <c r="B4" s="20"/>
      <c r="C4" s="182" t="s">
        <v>78</v>
      </c>
      <c r="D4" s="183"/>
      <c r="E4" s="183"/>
      <c r="F4" s="183"/>
      <c r="G4" s="183"/>
      <c r="H4" s="183"/>
      <c r="I4" s="183"/>
      <c r="J4" s="183"/>
      <c r="K4" s="183"/>
      <c r="L4" s="183"/>
      <c r="M4" s="183"/>
      <c r="N4" s="183"/>
      <c r="O4" s="183"/>
      <c r="P4" s="183"/>
      <c r="Q4" s="183"/>
      <c r="R4" s="22"/>
      <c r="T4" s="23" t="s">
        <v>10</v>
      </c>
      <c r="AT4" s="16" t="s">
        <v>3</v>
      </c>
    </row>
    <row r="5" spans="1:66" ht="6.95" customHeight="1" x14ac:dyDescent="0.3">
      <c r="B5" s="20"/>
      <c r="C5" s="21"/>
      <c r="D5" s="21"/>
      <c r="E5" s="21"/>
      <c r="F5" s="21"/>
      <c r="G5" s="21"/>
      <c r="H5" s="21"/>
      <c r="I5" s="21"/>
      <c r="J5" s="21"/>
      <c r="K5" s="21"/>
      <c r="L5" s="21"/>
      <c r="M5" s="21"/>
      <c r="N5" s="21"/>
      <c r="O5" s="21"/>
      <c r="P5" s="21"/>
      <c r="Q5" s="21"/>
      <c r="R5" s="22"/>
    </row>
    <row r="6" spans="1:66" ht="25.35" customHeight="1" x14ac:dyDescent="0.3">
      <c r="B6" s="20"/>
      <c r="C6" s="21"/>
      <c r="D6" s="27" t="s">
        <v>13</v>
      </c>
      <c r="E6" s="21"/>
      <c r="F6" s="216" t="str">
        <f>'Rekapitulácia stavby'!K6</f>
        <v>Obchodná akadémia - oprava strechy, odstránenie havarijného stavu</v>
      </c>
      <c r="G6" s="183"/>
      <c r="H6" s="183"/>
      <c r="I6" s="183"/>
      <c r="J6" s="183"/>
      <c r="K6" s="183"/>
      <c r="L6" s="183"/>
      <c r="M6" s="183"/>
      <c r="N6" s="183"/>
      <c r="O6" s="183"/>
      <c r="P6" s="183"/>
      <c r="Q6" s="21"/>
      <c r="R6" s="22"/>
    </row>
    <row r="7" spans="1:66" ht="25.35" customHeight="1" x14ac:dyDescent="0.3">
      <c r="B7" s="20"/>
      <c r="C7" s="21"/>
      <c r="D7" s="27" t="s">
        <v>79</v>
      </c>
      <c r="E7" s="21"/>
      <c r="F7" s="216" t="s">
        <v>359</v>
      </c>
      <c r="G7" s="183"/>
      <c r="H7" s="183"/>
      <c r="I7" s="183"/>
      <c r="J7" s="183"/>
      <c r="K7" s="183"/>
      <c r="L7" s="183"/>
      <c r="M7" s="183"/>
      <c r="N7" s="183"/>
      <c r="O7" s="183"/>
      <c r="P7" s="183"/>
      <c r="Q7" s="21"/>
      <c r="R7" s="22"/>
    </row>
    <row r="8" spans="1:66" s="1" customFormat="1" ht="32.85" customHeight="1" x14ac:dyDescent="0.3">
      <c r="B8" s="30"/>
      <c r="C8" s="31"/>
      <c r="D8" s="26" t="s">
        <v>80</v>
      </c>
      <c r="E8" s="31"/>
      <c r="F8" s="185" t="s">
        <v>409</v>
      </c>
      <c r="G8" s="189"/>
      <c r="H8" s="189"/>
      <c r="I8" s="189"/>
      <c r="J8" s="189"/>
      <c r="K8" s="189"/>
      <c r="L8" s="189"/>
      <c r="M8" s="189"/>
      <c r="N8" s="189"/>
      <c r="O8" s="189"/>
      <c r="P8" s="189"/>
      <c r="Q8" s="31"/>
      <c r="R8" s="32"/>
    </row>
    <row r="9" spans="1:66" s="1" customFormat="1" ht="14.45" customHeight="1" x14ac:dyDescent="0.3">
      <c r="B9" s="30"/>
      <c r="C9" s="31"/>
      <c r="D9" s="27" t="s">
        <v>15</v>
      </c>
      <c r="E9" s="31"/>
      <c r="F9" s="25" t="s">
        <v>2</v>
      </c>
      <c r="G9" s="31"/>
      <c r="H9" s="31"/>
      <c r="I9" s="31"/>
      <c r="J9" s="31"/>
      <c r="K9" s="31"/>
      <c r="L9" s="31"/>
      <c r="M9" s="27" t="s">
        <v>16</v>
      </c>
      <c r="N9" s="31"/>
      <c r="O9" s="25" t="s">
        <v>2</v>
      </c>
      <c r="P9" s="31"/>
      <c r="Q9" s="31"/>
      <c r="R9" s="32"/>
    </row>
    <row r="10" spans="1:66" s="1" customFormat="1" ht="14.45" customHeight="1" x14ac:dyDescent="0.3">
      <c r="B10" s="30"/>
      <c r="C10" s="31"/>
      <c r="D10" s="27" t="s">
        <v>17</v>
      </c>
      <c r="E10" s="31"/>
      <c r="F10" s="25" t="s">
        <v>25</v>
      </c>
      <c r="G10" s="31"/>
      <c r="H10" s="31"/>
      <c r="I10" s="31"/>
      <c r="J10" s="31"/>
      <c r="K10" s="31"/>
      <c r="L10" s="31"/>
      <c r="M10" s="27" t="s">
        <v>19</v>
      </c>
      <c r="N10" s="31"/>
      <c r="O10" s="217"/>
      <c r="P10" s="189"/>
      <c r="Q10" s="31"/>
      <c r="R10" s="32"/>
    </row>
    <row r="11" spans="1:66" s="1" customFormat="1" ht="10.9" customHeight="1" x14ac:dyDescent="0.3">
      <c r="B11" s="30"/>
      <c r="C11" s="31"/>
      <c r="D11" s="31"/>
      <c r="E11" s="31"/>
      <c r="F11" s="31"/>
      <c r="G11" s="31"/>
      <c r="H11" s="31"/>
      <c r="I11" s="31"/>
      <c r="J11" s="31"/>
      <c r="K11" s="31"/>
      <c r="L11" s="31"/>
      <c r="M11" s="31"/>
      <c r="N11" s="31"/>
      <c r="O11" s="31"/>
      <c r="P11" s="31"/>
      <c r="Q11" s="31"/>
      <c r="R11" s="32"/>
    </row>
    <row r="12" spans="1:66" s="1" customFormat="1" ht="14.45" customHeight="1" x14ac:dyDescent="0.3">
      <c r="B12" s="30"/>
      <c r="C12" s="31"/>
      <c r="D12" s="27" t="s">
        <v>20</v>
      </c>
      <c r="E12" s="31"/>
      <c r="F12" s="31"/>
      <c r="G12" s="31"/>
      <c r="H12" s="31"/>
      <c r="I12" s="31"/>
      <c r="J12" s="31"/>
      <c r="K12" s="31"/>
      <c r="L12" s="31"/>
      <c r="M12" s="27" t="s">
        <v>21</v>
      </c>
      <c r="N12" s="31"/>
      <c r="O12" s="184" t="s">
        <v>2</v>
      </c>
      <c r="P12" s="189"/>
      <c r="Q12" s="31"/>
      <c r="R12" s="32"/>
    </row>
    <row r="13" spans="1:66" s="1" customFormat="1" ht="18" customHeight="1" x14ac:dyDescent="0.3">
      <c r="B13" s="30"/>
      <c r="C13" s="31"/>
      <c r="D13" s="31"/>
      <c r="E13" s="25" t="s">
        <v>81</v>
      </c>
      <c r="F13" s="31"/>
      <c r="G13" s="31"/>
      <c r="H13" s="31"/>
      <c r="I13" s="31"/>
      <c r="J13" s="31"/>
      <c r="K13" s="31"/>
      <c r="L13" s="31"/>
      <c r="M13" s="27" t="s">
        <v>23</v>
      </c>
      <c r="N13" s="31"/>
      <c r="O13" s="184" t="s">
        <v>2</v>
      </c>
      <c r="P13" s="189"/>
      <c r="Q13" s="31"/>
      <c r="R13" s="32"/>
    </row>
    <row r="14" spans="1:66" s="1" customFormat="1" ht="6.95" customHeight="1" x14ac:dyDescent="0.3">
      <c r="B14" s="30"/>
      <c r="C14" s="31"/>
      <c r="D14" s="31"/>
      <c r="E14" s="31"/>
      <c r="F14" s="31"/>
      <c r="G14" s="31"/>
      <c r="H14" s="31"/>
      <c r="I14" s="31"/>
      <c r="J14" s="31"/>
      <c r="K14" s="31"/>
      <c r="L14" s="31"/>
      <c r="M14" s="31"/>
      <c r="N14" s="31"/>
      <c r="O14" s="31"/>
      <c r="P14" s="31"/>
      <c r="Q14" s="31"/>
      <c r="R14" s="32"/>
    </row>
    <row r="15" spans="1:66" s="1" customFormat="1" ht="14.45" customHeight="1" x14ac:dyDescent="0.3">
      <c r="B15" s="30"/>
      <c r="C15" s="31"/>
      <c r="D15" s="27" t="s">
        <v>24</v>
      </c>
      <c r="E15" s="31"/>
      <c r="F15" s="31"/>
      <c r="G15" s="31"/>
      <c r="H15" s="31"/>
      <c r="I15" s="31"/>
      <c r="J15" s="31"/>
      <c r="K15" s="31"/>
      <c r="L15" s="31"/>
      <c r="M15" s="27" t="s">
        <v>21</v>
      </c>
      <c r="N15" s="31"/>
      <c r="O15" s="184" t="str">
        <f>IF('Rekapitulácia stavby'!AN13="","",'Rekapitulácia stavby'!AN13)</f>
        <v/>
      </c>
      <c r="P15" s="189"/>
      <c r="Q15" s="31"/>
      <c r="R15" s="32"/>
    </row>
    <row r="16" spans="1:66" s="1" customFormat="1" ht="18" customHeight="1" x14ac:dyDescent="0.3">
      <c r="B16" s="30"/>
      <c r="C16" s="31"/>
      <c r="D16" s="31"/>
      <c r="E16" s="25" t="str">
        <f>IF('Rekapitulácia stavby'!E14="","",'Rekapitulácia stavby'!E14)</f>
        <v xml:space="preserve"> </v>
      </c>
      <c r="F16" s="31"/>
      <c r="G16" s="31"/>
      <c r="H16" s="31"/>
      <c r="I16" s="31"/>
      <c r="J16" s="31"/>
      <c r="K16" s="31"/>
      <c r="L16" s="31"/>
      <c r="M16" s="27" t="s">
        <v>23</v>
      </c>
      <c r="N16" s="31"/>
      <c r="O16" s="184" t="str">
        <f>IF('Rekapitulácia stavby'!AN14="","",'Rekapitulácia stavby'!AN14)</f>
        <v/>
      </c>
      <c r="P16" s="189"/>
      <c r="Q16" s="31"/>
      <c r="R16" s="32"/>
    </row>
    <row r="17" spans="2:18" s="1" customFormat="1" ht="6.95" customHeight="1" x14ac:dyDescent="0.3">
      <c r="B17" s="30"/>
      <c r="C17" s="31"/>
      <c r="D17" s="31"/>
      <c r="E17" s="31"/>
      <c r="F17" s="31"/>
      <c r="G17" s="31"/>
      <c r="H17" s="31"/>
      <c r="I17" s="31"/>
      <c r="J17" s="31"/>
      <c r="K17" s="31"/>
      <c r="L17" s="31"/>
      <c r="M17" s="31"/>
      <c r="N17" s="31"/>
      <c r="O17" s="31"/>
      <c r="P17" s="31"/>
      <c r="Q17" s="31"/>
      <c r="R17" s="32"/>
    </row>
    <row r="18" spans="2:18" s="1" customFormat="1" ht="14.45" customHeight="1" x14ac:dyDescent="0.3">
      <c r="B18" s="30"/>
      <c r="C18" s="31"/>
      <c r="D18" s="27" t="s">
        <v>26</v>
      </c>
      <c r="E18" s="31"/>
      <c r="F18" s="31"/>
      <c r="G18" s="31"/>
      <c r="H18" s="31"/>
      <c r="I18" s="31"/>
      <c r="J18" s="31"/>
      <c r="K18" s="31"/>
      <c r="L18" s="31"/>
      <c r="M18" s="27" t="s">
        <v>21</v>
      </c>
      <c r="N18" s="31"/>
      <c r="O18" s="184"/>
      <c r="P18" s="189"/>
      <c r="Q18" s="31"/>
      <c r="R18" s="32"/>
    </row>
    <row r="19" spans="2:18" s="1" customFormat="1" ht="18" customHeight="1" x14ac:dyDescent="0.3">
      <c r="B19" s="30"/>
      <c r="C19" s="31"/>
      <c r="D19" s="31"/>
      <c r="E19" s="25" t="s">
        <v>27</v>
      </c>
      <c r="F19" s="31"/>
      <c r="G19" s="31"/>
      <c r="H19" s="31"/>
      <c r="I19" s="31"/>
      <c r="J19" s="31"/>
      <c r="K19" s="31"/>
      <c r="L19" s="31"/>
      <c r="M19" s="27" t="s">
        <v>23</v>
      </c>
      <c r="N19" s="31"/>
      <c r="O19" s="184" t="s">
        <v>2</v>
      </c>
      <c r="P19" s="189"/>
      <c r="Q19" s="31"/>
      <c r="R19" s="32"/>
    </row>
    <row r="20" spans="2:18" s="1" customFormat="1" ht="6.95" customHeight="1" x14ac:dyDescent="0.3">
      <c r="B20" s="30"/>
      <c r="C20" s="31"/>
      <c r="D20" s="31"/>
      <c r="E20" s="31"/>
      <c r="F20" s="31"/>
      <c r="G20" s="31"/>
      <c r="H20" s="31"/>
      <c r="I20" s="31"/>
      <c r="J20" s="31"/>
      <c r="K20" s="31"/>
      <c r="L20" s="31"/>
      <c r="M20" s="31"/>
      <c r="N20" s="31"/>
      <c r="O20" s="31"/>
      <c r="P20" s="31"/>
      <c r="Q20" s="31"/>
      <c r="R20" s="32"/>
    </row>
    <row r="21" spans="2:18" s="1" customFormat="1" ht="14.45" customHeight="1" x14ac:dyDescent="0.3">
      <c r="B21" s="30"/>
      <c r="C21" s="31"/>
      <c r="D21" s="27" t="s">
        <v>29</v>
      </c>
      <c r="E21" s="31"/>
      <c r="F21" s="31"/>
      <c r="G21" s="31"/>
      <c r="H21" s="31"/>
      <c r="I21" s="31"/>
      <c r="J21" s="31"/>
      <c r="K21" s="31"/>
      <c r="L21" s="31"/>
      <c r="M21" s="27" t="s">
        <v>21</v>
      </c>
      <c r="N21" s="31"/>
      <c r="O21" s="184" t="str">
        <f>IF('Rekapitulácia stavby'!AN19="","",'Rekapitulácia stavby'!AN19)</f>
        <v/>
      </c>
      <c r="P21" s="189"/>
      <c r="Q21" s="31"/>
      <c r="R21" s="32"/>
    </row>
    <row r="22" spans="2:18" s="1" customFormat="1" ht="18" customHeight="1" x14ac:dyDescent="0.3">
      <c r="B22" s="30"/>
      <c r="C22" s="31"/>
      <c r="D22" s="31"/>
      <c r="E22" s="25" t="str">
        <f>IF('Rekapitulácia stavby'!E20="","",'Rekapitulácia stavby'!E20)</f>
        <v xml:space="preserve"> </v>
      </c>
      <c r="F22" s="31"/>
      <c r="G22" s="31"/>
      <c r="H22" s="31"/>
      <c r="I22" s="31"/>
      <c r="J22" s="31"/>
      <c r="K22" s="31"/>
      <c r="L22" s="31"/>
      <c r="M22" s="27" t="s">
        <v>23</v>
      </c>
      <c r="N22" s="31"/>
      <c r="O22" s="184" t="str">
        <f>IF('Rekapitulácia stavby'!AN20="","",'Rekapitulácia stavby'!AN20)</f>
        <v/>
      </c>
      <c r="P22" s="189"/>
      <c r="Q22" s="31"/>
      <c r="R22" s="32"/>
    </row>
    <row r="23" spans="2:18" s="1" customFormat="1" ht="6.95" customHeight="1" x14ac:dyDescent="0.3">
      <c r="B23" s="30"/>
      <c r="C23" s="31"/>
      <c r="D23" s="31"/>
      <c r="E23" s="31"/>
      <c r="F23" s="31"/>
      <c r="G23" s="31"/>
      <c r="H23" s="31"/>
      <c r="I23" s="31"/>
      <c r="J23" s="31"/>
      <c r="K23" s="31"/>
      <c r="L23" s="31"/>
      <c r="M23" s="31"/>
      <c r="N23" s="31"/>
      <c r="O23" s="31"/>
      <c r="P23" s="31"/>
      <c r="Q23" s="31"/>
      <c r="R23" s="32"/>
    </row>
    <row r="24" spans="2:18" s="1" customFormat="1" ht="14.45" customHeight="1" x14ac:dyDescent="0.3">
      <c r="B24" s="30"/>
      <c r="C24" s="31"/>
      <c r="D24" s="27" t="s">
        <v>30</v>
      </c>
      <c r="E24" s="31"/>
      <c r="F24" s="31"/>
      <c r="G24" s="31"/>
      <c r="H24" s="31"/>
      <c r="I24" s="31"/>
      <c r="J24" s="31"/>
      <c r="K24" s="31"/>
      <c r="L24" s="31"/>
      <c r="M24" s="31"/>
      <c r="N24" s="31"/>
      <c r="O24" s="31"/>
      <c r="P24" s="31"/>
      <c r="Q24" s="31"/>
      <c r="R24" s="32"/>
    </row>
    <row r="25" spans="2:18" s="1" customFormat="1" ht="22.5" customHeight="1" x14ac:dyDescent="0.3">
      <c r="B25" s="30"/>
      <c r="C25" s="31"/>
      <c r="D25" s="31"/>
      <c r="E25" s="186" t="s">
        <v>2</v>
      </c>
      <c r="F25" s="189"/>
      <c r="G25" s="189"/>
      <c r="H25" s="189"/>
      <c r="I25" s="189"/>
      <c r="J25" s="189"/>
      <c r="K25" s="189"/>
      <c r="L25" s="189"/>
      <c r="M25" s="31"/>
      <c r="N25" s="31"/>
      <c r="O25" s="31"/>
      <c r="P25" s="31"/>
      <c r="Q25" s="31"/>
      <c r="R25" s="32"/>
    </row>
    <row r="26" spans="2:18" s="1" customFormat="1" ht="6.95" customHeight="1" x14ac:dyDescent="0.3">
      <c r="B26" s="30"/>
      <c r="C26" s="31"/>
      <c r="D26" s="31"/>
      <c r="E26" s="31"/>
      <c r="F26" s="31"/>
      <c r="G26" s="31"/>
      <c r="H26" s="31"/>
      <c r="I26" s="31"/>
      <c r="J26" s="31"/>
      <c r="K26" s="31"/>
      <c r="L26" s="31"/>
      <c r="M26" s="31"/>
      <c r="N26" s="31"/>
      <c r="O26" s="31"/>
      <c r="P26" s="31"/>
      <c r="Q26" s="31"/>
      <c r="R26" s="32"/>
    </row>
    <row r="27" spans="2:18" s="1" customFormat="1" ht="6.95" customHeight="1" x14ac:dyDescent="0.3">
      <c r="B27" s="30"/>
      <c r="C27" s="31"/>
      <c r="D27" s="46"/>
      <c r="E27" s="46"/>
      <c r="F27" s="46"/>
      <c r="G27" s="46"/>
      <c r="H27" s="46"/>
      <c r="I27" s="46"/>
      <c r="J27" s="46"/>
      <c r="K27" s="46"/>
      <c r="L27" s="46"/>
      <c r="M27" s="46"/>
      <c r="N27" s="46"/>
      <c r="O27" s="46"/>
      <c r="P27" s="46"/>
      <c r="Q27" s="31"/>
      <c r="R27" s="32"/>
    </row>
    <row r="28" spans="2:18" s="1" customFormat="1" ht="14.45" customHeight="1" x14ac:dyDescent="0.3">
      <c r="B28" s="30"/>
      <c r="C28" s="31"/>
      <c r="D28" s="92" t="s">
        <v>82</v>
      </c>
      <c r="E28" s="31"/>
      <c r="F28" s="31"/>
      <c r="G28" s="31"/>
      <c r="H28" s="31"/>
      <c r="I28" s="31"/>
      <c r="J28" s="31"/>
      <c r="K28" s="31"/>
      <c r="L28" s="31"/>
      <c r="M28" s="187">
        <f>M89</f>
        <v>0</v>
      </c>
      <c r="N28" s="189"/>
      <c r="O28" s="189"/>
      <c r="P28" s="189"/>
      <c r="Q28" s="31"/>
      <c r="R28" s="32"/>
    </row>
    <row r="29" spans="2:18" s="1" customFormat="1" ht="15" x14ac:dyDescent="0.3">
      <c r="B29" s="30"/>
      <c r="C29" s="31"/>
      <c r="D29" s="31"/>
      <c r="E29" s="27" t="s">
        <v>32</v>
      </c>
      <c r="F29" s="31"/>
      <c r="G29" s="31"/>
      <c r="H29" s="31"/>
      <c r="I29" s="31"/>
      <c r="J29" s="31"/>
      <c r="K29" s="31"/>
      <c r="L29" s="31"/>
      <c r="M29" s="188">
        <f>H89</f>
        <v>0</v>
      </c>
      <c r="N29" s="189"/>
      <c r="O29" s="189"/>
      <c r="P29" s="189"/>
      <c r="Q29" s="31"/>
      <c r="R29" s="32"/>
    </row>
    <row r="30" spans="2:18" s="1" customFormat="1" ht="15" x14ac:dyDescent="0.3">
      <c r="B30" s="30"/>
      <c r="C30" s="31"/>
      <c r="D30" s="31"/>
      <c r="E30" s="27" t="s">
        <v>33</v>
      </c>
      <c r="F30" s="31"/>
      <c r="G30" s="31"/>
      <c r="H30" s="31"/>
      <c r="I30" s="31"/>
      <c r="J30" s="31"/>
      <c r="K30" s="31"/>
      <c r="L30" s="31"/>
      <c r="M30" s="188">
        <f>K89</f>
        <v>0</v>
      </c>
      <c r="N30" s="189"/>
      <c r="O30" s="189"/>
      <c r="P30" s="189"/>
      <c r="Q30" s="31"/>
      <c r="R30" s="32"/>
    </row>
    <row r="31" spans="2:18" s="1" customFormat="1" ht="14.45" customHeight="1" x14ac:dyDescent="0.3">
      <c r="B31" s="30"/>
      <c r="C31" s="31"/>
      <c r="D31" s="29" t="s">
        <v>83</v>
      </c>
      <c r="E31" s="31"/>
      <c r="F31" s="31"/>
      <c r="G31" s="31"/>
      <c r="H31" s="31"/>
      <c r="I31" s="31"/>
      <c r="J31" s="31"/>
      <c r="K31" s="31"/>
      <c r="L31" s="31"/>
      <c r="M31" s="187">
        <f>M93</f>
        <v>0</v>
      </c>
      <c r="N31" s="189"/>
      <c r="O31" s="189"/>
      <c r="P31" s="189"/>
      <c r="Q31" s="31"/>
      <c r="R31" s="32"/>
    </row>
    <row r="32" spans="2:18" s="1" customFormat="1" ht="6.95" customHeight="1" x14ac:dyDescent="0.3">
      <c r="B32" s="30"/>
      <c r="C32" s="31"/>
      <c r="D32" s="31"/>
      <c r="E32" s="31"/>
      <c r="F32" s="31"/>
      <c r="G32" s="31"/>
      <c r="H32" s="31"/>
      <c r="I32" s="31"/>
      <c r="J32" s="31"/>
      <c r="K32" s="31"/>
      <c r="L32" s="31"/>
      <c r="M32" s="31"/>
      <c r="N32" s="31"/>
      <c r="O32" s="31"/>
      <c r="P32" s="31"/>
      <c r="Q32" s="31"/>
      <c r="R32" s="32"/>
    </row>
    <row r="33" spans="2:18" s="1" customFormat="1" ht="25.35" customHeight="1" x14ac:dyDescent="0.3">
      <c r="B33" s="30"/>
      <c r="C33" s="31"/>
      <c r="D33" s="93" t="s">
        <v>35</v>
      </c>
      <c r="E33" s="31"/>
      <c r="F33" s="31"/>
      <c r="G33" s="31"/>
      <c r="H33" s="31"/>
      <c r="I33" s="31"/>
      <c r="J33" s="31"/>
      <c r="K33" s="31"/>
      <c r="L33" s="31"/>
      <c r="M33" s="218">
        <f>ROUND(M28+M31,2)</f>
        <v>0</v>
      </c>
      <c r="N33" s="189"/>
      <c r="O33" s="189"/>
      <c r="P33" s="189"/>
      <c r="Q33" s="31"/>
      <c r="R33" s="32"/>
    </row>
    <row r="34" spans="2:18" s="1" customFormat="1" ht="6.95" customHeight="1" x14ac:dyDescent="0.3">
      <c r="B34" s="30"/>
      <c r="C34" s="31"/>
      <c r="D34" s="46"/>
      <c r="E34" s="46"/>
      <c r="F34" s="46"/>
      <c r="G34" s="46"/>
      <c r="H34" s="46"/>
      <c r="I34" s="46"/>
      <c r="J34" s="46"/>
      <c r="K34" s="46"/>
      <c r="L34" s="46"/>
      <c r="M34" s="46"/>
      <c r="N34" s="46"/>
      <c r="O34" s="46"/>
      <c r="P34" s="46"/>
      <c r="Q34" s="31"/>
      <c r="R34" s="32"/>
    </row>
    <row r="35" spans="2:18" s="1" customFormat="1" ht="14.45" customHeight="1" x14ac:dyDescent="0.3">
      <c r="B35" s="30"/>
      <c r="C35" s="31"/>
      <c r="D35" s="37" t="s">
        <v>36</v>
      </c>
      <c r="E35" s="37" t="s">
        <v>37</v>
      </c>
      <c r="F35" s="38">
        <v>0.2</v>
      </c>
      <c r="G35" s="94" t="s">
        <v>38</v>
      </c>
      <c r="H35" s="219">
        <f>ROUND((SUM(BE93:BE95)+SUM(BE114:BE128)), 2)</f>
        <v>0</v>
      </c>
      <c r="I35" s="189"/>
      <c r="J35" s="189"/>
      <c r="K35" s="31"/>
      <c r="L35" s="31"/>
      <c r="M35" s="219">
        <f>ROUND(ROUND((SUM(BE93:BE95)+SUM(BE114:BE128)), 2)*F35, 2)</f>
        <v>0</v>
      </c>
      <c r="N35" s="189"/>
      <c r="O35" s="189"/>
      <c r="P35" s="189"/>
      <c r="Q35" s="31"/>
      <c r="R35" s="32"/>
    </row>
    <row r="36" spans="2:18" s="1" customFormat="1" ht="14.45" customHeight="1" x14ac:dyDescent="0.3">
      <c r="B36" s="30"/>
      <c r="C36" s="31"/>
      <c r="D36" s="31"/>
      <c r="E36" s="37" t="s">
        <v>39</v>
      </c>
      <c r="F36" s="38">
        <v>0.2</v>
      </c>
      <c r="G36" s="94" t="s">
        <v>38</v>
      </c>
      <c r="H36" s="219">
        <f>ROUND((SUM(BF93:BF95)+SUM(BF114:BF128)), 2)</f>
        <v>0</v>
      </c>
      <c r="I36" s="189"/>
      <c r="J36" s="189"/>
      <c r="K36" s="31"/>
      <c r="L36" s="31"/>
      <c r="M36" s="219">
        <f>ROUND(ROUND((SUM(BF93:BF95)+SUM(BF114:BF128)), 2)*F36, 2)</f>
        <v>0</v>
      </c>
      <c r="N36" s="189"/>
      <c r="O36" s="189"/>
      <c r="P36" s="189"/>
      <c r="Q36" s="31"/>
      <c r="R36" s="32"/>
    </row>
    <row r="37" spans="2:18" s="1" customFormat="1" ht="14.45" hidden="1" customHeight="1" x14ac:dyDescent="0.3">
      <c r="B37" s="30"/>
      <c r="C37" s="31"/>
      <c r="D37" s="31"/>
      <c r="E37" s="37" t="s">
        <v>40</v>
      </c>
      <c r="F37" s="38">
        <v>0.2</v>
      </c>
      <c r="G37" s="94" t="s">
        <v>38</v>
      </c>
      <c r="H37" s="219">
        <f>ROUND((SUM(BG93:BG95)+SUM(BG114:BG128)), 2)</f>
        <v>0</v>
      </c>
      <c r="I37" s="189"/>
      <c r="J37" s="189"/>
      <c r="K37" s="31"/>
      <c r="L37" s="31"/>
      <c r="M37" s="219">
        <v>0</v>
      </c>
      <c r="N37" s="189"/>
      <c r="O37" s="189"/>
      <c r="P37" s="189"/>
      <c r="Q37" s="31"/>
      <c r="R37" s="32"/>
    </row>
    <row r="38" spans="2:18" s="1" customFormat="1" ht="14.45" hidden="1" customHeight="1" x14ac:dyDescent="0.3">
      <c r="B38" s="30"/>
      <c r="C38" s="31"/>
      <c r="D38" s="31"/>
      <c r="E38" s="37" t="s">
        <v>41</v>
      </c>
      <c r="F38" s="38">
        <v>0.2</v>
      </c>
      <c r="G38" s="94" t="s">
        <v>38</v>
      </c>
      <c r="H38" s="219">
        <f>ROUND((SUM(BH93:BH95)+SUM(BH114:BH128)), 2)</f>
        <v>0</v>
      </c>
      <c r="I38" s="189"/>
      <c r="J38" s="189"/>
      <c r="K38" s="31"/>
      <c r="L38" s="31"/>
      <c r="M38" s="219">
        <v>0</v>
      </c>
      <c r="N38" s="189"/>
      <c r="O38" s="189"/>
      <c r="P38" s="189"/>
      <c r="Q38" s="31"/>
      <c r="R38" s="32"/>
    </row>
    <row r="39" spans="2:18" s="1" customFormat="1" ht="14.45" hidden="1" customHeight="1" x14ac:dyDescent="0.3">
      <c r="B39" s="30"/>
      <c r="C39" s="31"/>
      <c r="D39" s="31"/>
      <c r="E39" s="37" t="s">
        <v>42</v>
      </c>
      <c r="F39" s="38">
        <v>0</v>
      </c>
      <c r="G39" s="94" t="s">
        <v>38</v>
      </c>
      <c r="H39" s="219">
        <f>ROUND((SUM(BI93:BI95)+SUM(BI114:BI128)), 2)</f>
        <v>0</v>
      </c>
      <c r="I39" s="189"/>
      <c r="J39" s="189"/>
      <c r="K39" s="31"/>
      <c r="L39" s="31"/>
      <c r="M39" s="219">
        <v>0</v>
      </c>
      <c r="N39" s="189"/>
      <c r="O39" s="189"/>
      <c r="P39" s="189"/>
      <c r="Q39" s="31"/>
      <c r="R39" s="32"/>
    </row>
    <row r="40" spans="2:18" s="1" customFormat="1" ht="6.95" customHeight="1" x14ac:dyDescent="0.3">
      <c r="B40" s="30"/>
      <c r="C40" s="31"/>
      <c r="D40" s="31"/>
      <c r="E40" s="31"/>
      <c r="F40" s="31"/>
      <c r="G40" s="31"/>
      <c r="H40" s="31"/>
      <c r="I40" s="31"/>
      <c r="J40" s="31"/>
      <c r="K40" s="31"/>
      <c r="L40" s="31"/>
      <c r="M40" s="31"/>
      <c r="N40" s="31"/>
      <c r="O40" s="31"/>
      <c r="P40" s="31"/>
      <c r="Q40" s="31"/>
      <c r="R40" s="32"/>
    </row>
    <row r="41" spans="2:18" s="1" customFormat="1" ht="25.35" customHeight="1" x14ac:dyDescent="0.3">
      <c r="B41" s="30"/>
      <c r="C41" s="91"/>
      <c r="D41" s="95" t="s">
        <v>43</v>
      </c>
      <c r="E41" s="71"/>
      <c r="F41" s="71"/>
      <c r="G41" s="96" t="s">
        <v>44</v>
      </c>
      <c r="H41" s="97" t="s">
        <v>45</v>
      </c>
      <c r="I41" s="71"/>
      <c r="J41" s="71"/>
      <c r="K41" s="71"/>
      <c r="L41" s="220">
        <f>SUM(M33:M39)</f>
        <v>0</v>
      </c>
      <c r="M41" s="201"/>
      <c r="N41" s="201"/>
      <c r="O41" s="201"/>
      <c r="P41" s="203"/>
      <c r="Q41" s="91"/>
      <c r="R41" s="32"/>
    </row>
    <row r="42" spans="2:18" s="1" customFormat="1" ht="14.45" customHeight="1" x14ac:dyDescent="0.3">
      <c r="B42" s="30"/>
      <c r="C42" s="31"/>
      <c r="D42" s="31"/>
      <c r="E42" s="31"/>
      <c r="F42" s="31"/>
      <c r="G42" s="31"/>
      <c r="H42" s="31"/>
      <c r="I42" s="31"/>
      <c r="J42" s="31"/>
      <c r="K42" s="31"/>
      <c r="L42" s="31"/>
      <c r="M42" s="31"/>
      <c r="N42" s="31"/>
      <c r="O42" s="31"/>
      <c r="P42" s="31"/>
      <c r="Q42" s="31"/>
      <c r="R42" s="32"/>
    </row>
    <row r="43" spans="2:18" s="1" customFormat="1" ht="14.45" customHeight="1" x14ac:dyDescent="0.3">
      <c r="B43" s="30"/>
      <c r="C43" s="31"/>
      <c r="D43" s="31"/>
      <c r="E43" s="31"/>
      <c r="F43" s="31"/>
      <c r="G43" s="31"/>
      <c r="H43" s="31"/>
      <c r="I43" s="31"/>
      <c r="J43" s="31"/>
      <c r="K43" s="31"/>
      <c r="L43" s="31"/>
      <c r="M43" s="31"/>
      <c r="N43" s="31"/>
      <c r="O43" s="31"/>
      <c r="P43" s="31"/>
      <c r="Q43" s="31"/>
      <c r="R43" s="32"/>
    </row>
    <row r="44" spans="2:18" x14ac:dyDescent="0.3">
      <c r="B44" s="20"/>
      <c r="C44" s="21"/>
      <c r="D44" s="21"/>
      <c r="E44" s="21"/>
      <c r="F44" s="21"/>
      <c r="G44" s="21"/>
      <c r="H44" s="21"/>
      <c r="I44" s="21"/>
      <c r="J44" s="21"/>
      <c r="K44" s="21"/>
      <c r="L44" s="21"/>
      <c r="M44" s="21"/>
      <c r="N44" s="21"/>
      <c r="O44" s="21"/>
      <c r="P44" s="21"/>
      <c r="Q44" s="21"/>
      <c r="R44" s="22"/>
    </row>
    <row r="45" spans="2:18" x14ac:dyDescent="0.3">
      <c r="B45" s="20"/>
      <c r="C45" s="21"/>
      <c r="D45" s="21"/>
      <c r="E45" s="21"/>
      <c r="F45" s="21"/>
      <c r="G45" s="21"/>
      <c r="H45" s="21"/>
      <c r="I45" s="21"/>
      <c r="J45" s="21"/>
      <c r="K45" s="21"/>
      <c r="L45" s="21"/>
      <c r="M45" s="21"/>
      <c r="N45" s="21"/>
      <c r="O45" s="21"/>
      <c r="P45" s="21"/>
      <c r="Q45" s="21"/>
      <c r="R45" s="22"/>
    </row>
    <row r="46" spans="2:18" x14ac:dyDescent="0.3">
      <c r="B46" s="20"/>
      <c r="C46" s="21"/>
      <c r="D46" s="21"/>
      <c r="E46" s="21"/>
      <c r="F46" s="21"/>
      <c r="G46" s="21"/>
      <c r="H46" s="21"/>
      <c r="I46" s="21"/>
      <c r="J46" s="21"/>
      <c r="K46" s="21"/>
      <c r="L46" s="21"/>
      <c r="M46" s="21"/>
      <c r="N46" s="21"/>
      <c r="O46" s="21"/>
      <c r="P46" s="21"/>
      <c r="Q46" s="21"/>
      <c r="R46" s="22"/>
    </row>
    <row r="47" spans="2:18" x14ac:dyDescent="0.3">
      <c r="B47" s="20"/>
      <c r="C47" s="21"/>
      <c r="D47" s="21"/>
      <c r="E47" s="21"/>
      <c r="F47" s="21"/>
      <c r="G47" s="21"/>
      <c r="H47" s="21"/>
      <c r="I47" s="21"/>
      <c r="J47" s="21"/>
      <c r="K47" s="21"/>
      <c r="L47" s="21"/>
      <c r="M47" s="21"/>
      <c r="N47" s="21"/>
      <c r="O47" s="21"/>
      <c r="P47" s="21"/>
      <c r="Q47" s="21"/>
      <c r="R47" s="22"/>
    </row>
    <row r="48" spans="2:18" x14ac:dyDescent="0.3">
      <c r="B48" s="20"/>
      <c r="C48" s="21"/>
      <c r="D48" s="21"/>
      <c r="E48" s="21"/>
      <c r="F48" s="21"/>
      <c r="G48" s="21"/>
      <c r="H48" s="21"/>
      <c r="I48" s="21"/>
      <c r="J48" s="21"/>
      <c r="K48" s="21"/>
      <c r="L48" s="21"/>
      <c r="M48" s="21"/>
      <c r="N48" s="21"/>
      <c r="O48" s="21"/>
      <c r="P48" s="21"/>
      <c r="Q48" s="21"/>
      <c r="R48" s="22"/>
    </row>
    <row r="49" spans="2:18" x14ac:dyDescent="0.3">
      <c r="B49" s="20"/>
      <c r="C49" s="21"/>
      <c r="D49" s="21"/>
      <c r="E49" s="21"/>
      <c r="F49" s="21"/>
      <c r="G49" s="21"/>
      <c r="H49" s="21"/>
      <c r="I49" s="21"/>
      <c r="J49" s="21"/>
      <c r="K49" s="21"/>
      <c r="L49" s="21"/>
      <c r="M49" s="21"/>
      <c r="N49" s="21"/>
      <c r="O49" s="21"/>
      <c r="P49" s="21"/>
      <c r="Q49" s="21"/>
      <c r="R49" s="22"/>
    </row>
    <row r="50" spans="2:18" s="1" customFormat="1" ht="15" x14ac:dyDescent="0.3">
      <c r="B50" s="30"/>
      <c r="C50" s="31"/>
      <c r="D50" s="45" t="s">
        <v>46</v>
      </c>
      <c r="E50" s="46"/>
      <c r="F50" s="46"/>
      <c r="G50" s="46"/>
      <c r="H50" s="47"/>
      <c r="I50" s="31"/>
      <c r="J50" s="45" t="s">
        <v>47</v>
      </c>
      <c r="K50" s="46"/>
      <c r="L50" s="46"/>
      <c r="M50" s="46"/>
      <c r="N50" s="46"/>
      <c r="O50" s="46"/>
      <c r="P50" s="47"/>
      <c r="Q50" s="31"/>
      <c r="R50" s="32"/>
    </row>
    <row r="51" spans="2:18" x14ac:dyDescent="0.3">
      <c r="B51" s="20"/>
      <c r="C51" s="21"/>
      <c r="D51" s="48"/>
      <c r="E51" s="21"/>
      <c r="F51" s="21"/>
      <c r="G51" s="21"/>
      <c r="H51" s="49"/>
      <c r="I51" s="21"/>
      <c r="J51" s="48"/>
      <c r="K51" s="21"/>
      <c r="L51" s="21"/>
      <c r="M51" s="21"/>
      <c r="N51" s="21"/>
      <c r="O51" s="21"/>
      <c r="P51" s="49"/>
      <c r="Q51" s="21"/>
      <c r="R51" s="22"/>
    </row>
    <row r="52" spans="2:18" x14ac:dyDescent="0.3">
      <c r="B52" s="20"/>
      <c r="C52" s="21"/>
      <c r="D52" s="48"/>
      <c r="E52" s="21"/>
      <c r="F52" s="21"/>
      <c r="G52" s="21"/>
      <c r="H52" s="49"/>
      <c r="I52" s="21"/>
      <c r="J52" s="48"/>
      <c r="K52" s="21"/>
      <c r="L52" s="21"/>
      <c r="M52" s="21"/>
      <c r="N52" s="21"/>
      <c r="O52" s="21"/>
      <c r="P52" s="49"/>
      <c r="Q52" s="21"/>
      <c r="R52" s="22"/>
    </row>
    <row r="53" spans="2:18" x14ac:dyDescent="0.3">
      <c r="B53" s="20"/>
      <c r="C53" s="21"/>
      <c r="D53" s="48"/>
      <c r="E53" s="21"/>
      <c r="F53" s="21"/>
      <c r="G53" s="21"/>
      <c r="H53" s="49"/>
      <c r="I53" s="21"/>
      <c r="J53" s="48"/>
      <c r="K53" s="21"/>
      <c r="L53" s="21"/>
      <c r="M53" s="21"/>
      <c r="N53" s="21"/>
      <c r="O53" s="21"/>
      <c r="P53" s="49"/>
      <c r="Q53" s="21"/>
      <c r="R53" s="22"/>
    </row>
    <row r="54" spans="2:18" x14ac:dyDescent="0.3">
      <c r="B54" s="20"/>
      <c r="C54" s="21"/>
      <c r="D54" s="48"/>
      <c r="E54" s="21"/>
      <c r="F54" s="21"/>
      <c r="G54" s="21"/>
      <c r="H54" s="49"/>
      <c r="I54" s="21"/>
      <c r="J54" s="48"/>
      <c r="K54" s="21"/>
      <c r="L54" s="21"/>
      <c r="M54" s="21"/>
      <c r="N54" s="21"/>
      <c r="O54" s="21"/>
      <c r="P54" s="49"/>
      <c r="Q54" s="21"/>
      <c r="R54" s="22"/>
    </row>
    <row r="55" spans="2:18" x14ac:dyDescent="0.3">
      <c r="B55" s="20"/>
      <c r="C55" s="21"/>
      <c r="D55" s="48"/>
      <c r="E55" s="21"/>
      <c r="F55" s="21"/>
      <c r="G55" s="21"/>
      <c r="H55" s="49"/>
      <c r="I55" s="21"/>
      <c r="J55" s="48"/>
      <c r="K55" s="21"/>
      <c r="L55" s="21"/>
      <c r="M55" s="21"/>
      <c r="N55" s="21"/>
      <c r="O55" s="21"/>
      <c r="P55" s="49"/>
      <c r="Q55" s="21"/>
      <c r="R55" s="22"/>
    </row>
    <row r="56" spans="2:18" x14ac:dyDescent="0.3">
      <c r="B56" s="20"/>
      <c r="C56" s="21"/>
      <c r="D56" s="48"/>
      <c r="E56" s="21"/>
      <c r="F56" s="21"/>
      <c r="G56" s="21"/>
      <c r="H56" s="49"/>
      <c r="I56" s="21"/>
      <c r="J56" s="48"/>
      <c r="K56" s="21"/>
      <c r="L56" s="21"/>
      <c r="M56" s="21"/>
      <c r="N56" s="21"/>
      <c r="O56" s="21"/>
      <c r="P56" s="49"/>
      <c r="Q56" s="21"/>
      <c r="R56" s="22"/>
    </row>
    <row r="57" spans="2:18" x14ac:dyDescent="0.3">
      <c r="B57" s="20"/>
      <c r="C57" s="21"/>
      <c r="D57" s="48"/>
      <c r="E57" s="21"/>
      <c r="F57" s="21"/>
      <c r="G57" s="21"/>
      <c r="H57" s="49"/>
      <c r="I57" s="21"/>
      <c r="J57" s="48"/>
      <c r="K57" s="21"/>
      <c r="L57" s="21"/>
      <c r="M57" s="21"/>
      <c r="N57" s="21"/>
      <c r="O57" s="21"/>
      <c r="P57" s="49"/>
      <c r="Q57" s="21"/>
      <c r="R57" s="22"/>
    </row>
    <row r="58" spans="2:18" x14ac:dyDescent="0.3">
      <c r="B58" s="20"/>
      <c r="C58" s="21"/>
      <c r="D58" s="48"/>
      <c r="E58" s="21"/>
      <c r="F58" s="21"/>
      <c r="G58" s="21"/>
      <c r="H58" s="49"/>
      <c r="I58" s="21"/>
      <c r="J58" s="48"/>
      <c r="K58" s="21"/>
      <c r="L58" s="21"/>
      <c r="M58" s="21"/>
      <c r="N58" s="21"/>
      <c r="O58" s="21"/>
      <c r="P58" s="49"/>
      <c r="Q58" s="21"/>
      <c r="R58" s="22"/>
    </row>
    <row r="59" spans="2:18" s="1" customFormat="1" ht="15" x14ac:dyDescent="0.3">
      <c r="B59" s="30"/>
      <c r="C59" s="31"/>
      <c r="D59" s="50" t="s">
        <v>48</v>
      </c>
      <c r="E59" s="51"/>
      <c r="F59" s="51"/>
      <c r="G59" s="52" t="s">
        <v>49</v>
      </c>
      <c r="H59" s="53"/>
      <c r="I59" s="31"/>
      <c r="J59" s="50" t="s">
        <v>48</v>
      </c>
      <c r="K59" s="51"/>
      <c r="L59" s="51"/>
      <c r="M59" s="51"/>
      <c r="N59" s="52" t="s">
        <v>49</v>
      </c>
      <c r="O59" s="51"/>
      <c r="P59" s="53"/>
      <c r="Q59" s="31"/>
      <c r="R59" s="32"/>
    </row>
    <row r="60" spans="2:18" x14ac:dyDescent="0.3">
      <c r="B60" s="20"/>
      <c r="C60" s="21"/>
      <c r="D60" s="21"/>
      <c r="E60" s="21"/>
      <c r="F60" s="21"/>
      <c r="G60" s="21"/>
      <c r="H60" s="21"/>
      <c r="I60" s="21"/>
      <c r="J60" s="21"/>
      <c r="K60" s="21"/>
      <c r="L60" s="21"/>
      <c r="M60" s="21"/>
      <c r="N60" s="21"/>
      <c r="O60" s="21"/>
      <c r="P60" s="21"/>
      <c r="Q60" s="21"/>
      <c r="R60" s="22"/>
    </row>
    <row r="61" spans="2:18" s="1" customFormat="1" ht="15" x14ac:dyDescent="0.3">
      <c r="B61" s="30"/>
      <c r="C61" s="31"/>
      <c r="D61" s="45" t="s">
        <v>50</v>
      </c>
      <c r="E61" s="46"/>
      <c r="F61" s="46"/>
      <c r="G61" s="46"/>
      <c r="H61" s="47"/>
      <c r="I61" s="31"/>
      <c r="J61" s="45" t="s">
        <v>51</v>
      </c>
      <c r="K61" s="46"/>
      <c r="L61" s="46"/>
      <c r="M61" s="46"/>
      <c r="N61" s="46"/>
      <c r="O61" s="46"/>
      <c r="P61" s="47"/>
      <c r="Q61" s="31"/>
      <c r="R61" s="32"/>
    </row>
    <row r="62" spans="2:18" x14ac:dyDescent="0.3">
      <c r="B62" s="20"/>
      <c r="C62" s="21"/>
      <c r="D62" s="48"/>
      <c r="E62" s="21"/>
      <c r="F62" s="21"/>
      <c r="G62" s="21"/>
      <c r="H62" s="49"/>
      <c r="I62" s="21"/>
      <c r="J62" s="48"/>
      <c r="K62" s="21"/>
      <c r="L62" s="21"/>
      <c r="M62" s="21"/>
      <c r="N62" s="21"/>
      <c r="O62" s="21"/>
      <c r="P62" s="49"/>
      <c r="Q62" s="21"/>
      <c r="R62" s="22"/>
    </row>
    <row r="63" spans="2:18" x14ac:dyDescent="0.3">
      <c r="B63" s="20"/>
      <c r="C63" s="21"/>
      <c r="D63" s="48"/>
      <c r="E63" s="21"/>
      <c r="F63" s="21"/>
      <c r="G63" s="21"/>
      <c r="H63" s="49"/>
      <c r="I63" s="21"/>
      <c r="J63" s="48"/>
      <c r="K63" s="21"/>
      <c r="L63" s="21"/>
      <c r="M63" s="21"/>
      <c r="N63" s="21"/>
      <c r="O63" s="21"/>
      <c r="P63" s="49"/>
      <c r="Q63" s="21"/>
      <c r="R63" s="22"/>
    </row>
    <row r="64" spans="2:18" x14ac:dyDescent="0.3">
      <c r="B64" s="20"/>
      <c r="C64" s="21"/>
      <c r="D64" s="48"/>
      <c r="E64" s="21"/>
      <c r="F64" s="21"/>
      <c r="G64" s="21"/>
      <c r="H64" s="49"/>
      <c r="I64" s="21"/>
      <c r="J64" s="48"/>
      <c r="K64" s="21"/>
      <c r="L64" s="21"/>
      <c r="M64" s="21"/>
      <c r="N64" s="21"/>
      <c r="O64" s="21"/>
      <c r="P64" s="49"/>
      <c r="Q64" s="21"/>
      <c r="R64" s="22"/>
    </row>
    <row r="65" spans="2:18" x14ac:dyDescent="0.3">
      <c r="B65" s="20"/>
      <c r="C65" s="21"/>
      <c r="D65" s="48"/>
      <c r="E65" s="21"/>
      <c r="F65" s="21"/>
      <c r="G65" s="21"/>
      <c r="H65" s="49"/>
      <c r="I65" s="21"/>
      <c r="J65" s="48"/>
      <c r="K65" s="21"/>
      <c r="L65" s="21"/>
      <c r="M65" s="21"/>
      <c r="N65" s="21"/>
      <c r="O65" s="21"/>
      <c r="P65" s="49"/>
      <c r="Q65" s="21"/>
      <c r="R65" s="22"/>
    </row>
    <row r="66" spans="2:18" x14ac:dyDescent="0.3">
      <c r="B66" s="20"/>
      <c r="C66" s="21"/>
      <c r="D66" s="48"/>
      <c r="E66" s="21"/>
      <c r="F66" s="21"/>
      <c r="G66" s="21"/>
      <c r="H66" s="49"/>
      <c r="I66" s="21"/>
      <c r="J66" s="48"/>
      <c r="K66" s="21"/>
      <c r="L66" s="21"/>
      <c r="M66" s="21"/>
      <c r="N66" s="21"/>
      <c r="O66" s="21"/>
      <c r="P66" s="49"/>
      <c r="Q66" s="21"/>
      <c r="R66" s="22"/>
    </row>
    <row r="67" spans="2:18" x14ac:dyDescent="0.3">
      <c r="B67" s="20"/>
      <c r="C67" s="21"/>
      <c r="D67" s="48"/>
      <c r="E67" s="21"/>
      <c r="F67" s="21"/>
      <c r="G67" s="21"/>
      <c r="H67" s="49"/>
      <c r="I67" s="21"/>
      <c r="J67" s="48"/>
      <c r="K67" s="21"/>
      <c r="L67" s="21"/>
      <c r="M67" s="21"/>
      <c r="N67" s="21"/>
      <c r="O67" s="21"/>
      <c r="P67" s="49"/>
      <c r="Q67" s="21"/>
      <c r="R67" s="22"/>
    </row>
    <row r="68" spans="2:18" x14ac:dyDescent="0.3">
      <c r="B68" s="20"/>
      <c r="C68" s="21"/>
      <c r="D68" s="48"/>
      <c r="E68" s="21"/>
      <c r="F68" s="21"/>
      <c r="G68" s="21"/>
      <c r="H68" s="49"/>
      <c r="I68" s="21"/>
      <c r="J68" s="48"/>
      <c r="K68" s="21"/>
      <c r="L68" s="21"/>
      <c r="M68" s="21"/>
      <c r="N68" s="21"/>
      <c r="O68" s="21"/>
      <c r="P68" s="49"/>
      <c r="Q68" s="21"/>
      <c r="R68" s="22"/>
    </row>
    <row r="69" spans="2:18" x14ac:dyDescent="0.3">
      <c r="B69" s="20"/>
      <c r="C69" s="21"/>
      <c r="D69" s="48"/>
      <c r="E69" s="21"/>
      <c r="F69" s="21"/>
      <c r="G69" s="21"/>
      <c r="H69" s="49"/>
      <c r="I69" s="21"/>
      <c r="J69" s="48"/>
      <c r="K69" s="21"/>
      <c r="L69" s="21"/>
      <c r="M69" s="21"/>
      <c r="N69" s="21"/>
      <c r="O69" s="21"/>
      <c r="P69" s="49"/>
      <c r="Q69" s="21"/>
      <c r="R69" s="22"/>
    </row>
    <row r="70" spans="2:18" s="1" customFormat="1" ht="15" x14ac:dyDescent="0.3">
      <c r="B70" s="30"/>
      <c r="C70" s="31"/>
      <c r="D70" s="50" t="s">
        <v>48</v>
      </c>
      <c r="E70" s="51"/>
      <c r="F70" s="51"/>
      <c r="G70" s="52" t="s">
        <v>49</v>
      </c>
      <c r="H70" s="53"/>
      <c r="I70" s="31"/>
      <c r="J70" s="50" t="s">
        <v>48</v>
      </c>
      <c r="K70" s="51"/>
      <c r="L70" s="51"/>
      <c r="M70" s="51"/>
      <c r="N70" s="52" t="s">
        <v>49</v>
      </c>
      <c r="O70" s="51"/>
      <c r="P70" s="53"/>
      <c r="Q70" s="31"/>
      <c r="R70" s="32"/>
    </row>
    <row r="71" spans="2:18" s="1" customFormat="1" ht="14.45" customHeight="1" x14ac:dyDescent="0.3">
      <c r="B71" s="54"/>
      <c r="C71" s="55"/>
      <c r="D71" s="55"/>
      <c r="E71" s="55"/>
      <c r="F71" s="55"/>
      <c r="G71" s="55"/>
      <c r="H71" s="55"/>
      <c r="I71" s="55"/>
      <c r="J71" s="55"/>
      <c r="K71" s="55"/>
      <c r="L71" s="55"/>
      <c r="M71" s="55"/>
      <c r="N71" s="55"/>
      <c r="O71" s="55"/>
      <c r="P71" s="55"/>
      <c r="Q71" s="55"/>
      <c r="R71" s="56"/>
    </row>
    <row r="75" spans="2:18" s="1" customFormat="1" ht="6.95" customHeight="1" x14ac:dyDescent="0.3">
      <c r="B75" s="57"/>
      <c r="C75" s="58"/>
      <c r="D75" s="58"/>
      <c r="E75" s="58"/>
      <c r="F75" s="58"/>
      <c r="G75" s="58"/>
      <c r="H75" s="58"/>
      <c r="I75" s="58"/>
      <c r="J75" s="58"/>
      <c r="K75" s="58"/>
      <c r="L75" s="58"/>
      <c r="M75" s="58"/>
      <c r="N75" s="58"/>
      <c r="O75" s="58"/>
      <c r="P75" s="58"/>
      <c r="Q75" s="58"/>
      <c r="R75" s="59"/>
    </row>
    <row r="76" spans="2:18" s="1" customFormat="1" ht="36.950000000000003" customHeight="1" x14ac:dyDescent="0.3">
      <c r="B76" s="30"/>
      <c r="C76" s="182" t="s">
        <v>84</v>
      </c>
      <c r="D76" s="189"/>
      <c r="E76" s="189"/>
      <c r="F76" s="189"/>
      <c r="G76" s="189"/>
      <c r="H76" s="189"/>
      <c r="I76" s="189"/>
      <c r="J76" s="189"/>
      <c r="K76" s="189"/>
      <c r="L76" s="189"/>
      <c r="M76" s="189"/>
      <c r="N76" s="189"/>
      <c r="O76" s="189"/>
      <c r="P76" s="189"/>
      <c r="Q76" s="189"/>
      <c r="R76" s="32"/>
    </row>
    <row r="77" spans="2:18" s="1" customFormat="1" ht="6.95" customHeight="1" x14ac:dyDescent="0.3">
      <c r="B77" s="30"/>
      <c r="C77" s="31"/>
      <c r="D77" s="31"/>
      <c r="E77" s="31"/>
      <c r="F77" s="31"/>
      <c r="G77" s="31"/>
      <c r="H77" s="31"/>
      <c r="I77" s="31"/>
      <c r="J77" s="31"/>
      <c r="K77" s="31"/>
      <c r="L77" s="31"/>
      <c r="M77" s="31"/>
      <c r="N77" s="31"/>
      <c r="O77" s="31"/>
      <c r="P77" s="31"/>
      <c r="Q77" s="31"/>
      <c r="R77" s="32"/>
    </row>
    <row r="78" spans="2:18" s="1" customFormat="1" ht="30" customHeight="1" x14ac:dyDescent="0.3">
      <c r="B78" s="30"/>
      <c r="C78" s="27" t="s">
        <v>13</v>
      </c>
      <c r="D78" s="31"/>
      <c r="E78" s="31"/>
      <c r="F78" s="216" t="str">
        <f>F6</f>
        <v>Obchodná akadémia - oprava strechy, odstránenie havarijného stavu</v>
      </c>
      <c r="G78" s="189"/>
      <c r="H78" s="189"/>
      <c r="I78" s="189"/>
      <c r="J78" s="189"/>
      <c r="K78" s="189"/>
      <c r="L78" s="189"/>
      <c r="M78" s="189"/>
      <c r="N78" s="189"/>
      <c r="O78" s="189"/>
      <c r="P78" s="189"/>
      <c r="Q78" s="31"/>
      <c r="R78" s="32"/>
    </row>
    <row r="79" spans="2:18" ht="30" customHeight="1" x14ac:dyDescent="0.3">
      <c r="B79" s="20"/>
      <c r="C79" s="27" t="s">
        <v>79</v>
      </c>
      <c r="D79" s="21"/>
      <c r="E79" s="21"/>
      <c r="F79" s="216" t="s">
        <v>359</v>
      </c>
      <c r="G79" s="183"/>
      <c r="H79" s="183"/>
      <c r="I79" s="183"/>
      <c r="J79" s="183"/>
      <c r="K79" s="183"/>
      <c r="L79" s="183"/>
      <c r="M79" s="183"/>
      <c r="N79" s="183"/>
      <c r="O79" s="183"/>
      <c r="P79" s="183"/>
      <c r="Q79" s="21"/>
      <c r="R79" s="22"/>
    </row>
    <row r="80" spans="2:18" s="1" customFormat="1" ht="36.950000000000003" customHeight="1" x14ac:dyDescent="0.3">
      <c r="B80" s="30"/>
      <c r="C80" s="64" t="s">
        <v>80</v>
      </c>
      <c r="D80" s="31"/>
      <c r="E80" s="31"/>
      <c r="F80" s="214" t="str">
        <f>F8</f>
        <v>02-B - 02 Elektroinštalácia - bleskozvod - sekcia B</v>
      </c>
      <c r="G80" s="189"/>
      <c r="H80" s="189"/>
      <c r="I80" s="189"/>
      <c r="J80" s="189"/>
      <c r="K80" s="189"/>
      <c r="L80" s="189"/>
      <c r="M80" s="189"/>
      <c r="N80" s="189"/>
      <c r="O80" s="189"/>
      <c r="P80" s="189"/>
      <c r="Q80" s="31"/>
      <c r="R80" s="32"/>
    </row>
    <row r="81" spans="2:65" s="1" customFormat="1" ht="6.95" customHeight="1" x14ac:dyDescent="0.3">
      <c r="B81" s="30"/>
      <c r="C81" s="31"/>
      <c r="D81" s="31"/>
      <c r="E81" s="31"/>
      <c r="F81" s="31"/>
      <c r="G81" s="31"/>
      <c r="H81" s="31"/>
      <c r="I81" s="31"/>
      <c r="J81" s="31"/>
      <c r="K81" s="31"/>
      <c r="L81" s="31"/>
      <c r="M81" s="31"/>
      <c r="N81" s="31"/>
      <c r="O81" s="31"/>
      <c r="P81" s="31"/>
      <c r="Q81" s="31"/>
      <c r="R81" s="32"/>
    </row>
    <row r="82" spans="2:65" s="1" customFormat="1" ht="18" customHeight="1" x14ac:dyDescent="0.3">
      <c r="B82" s="30"/>
      <c r="C82" s="27" t="s">
        <v>17</v>
      </c>
      <c r="D82" s="31"/>
      <c r="E82" s="31"/>
      <c r="F82" s="25" t="str">
        <f>F10</f>
        <v xml:space="preserve"> </v>
      </c>
      <c r="G82" s="31"/>
      <c r="H82" s="31"/>
      <c r="I82" s="31"/>
      <c r="J82" s="31"/>
      <c r="K82" s="27" t="s">
        <v>19</v>
      </c>
      <c r="L82" s="31"/>
      <c r="M82" s="217" t="str">
        <f>IF(O10="","",O10)</f>
        <v/>
      </c>
      <c r="N82" s="189"/>
      <c r="O82" s="189"/>
      <c r="P82" s="189"/>
      <c r="Q82" s="31"/>
      <c r="R82" s="32"/>
    </row>
    <row r="83" spans="2:65" s="1" customFormat="1" ht="6.95" customHeight="1" x14ac:dyDescent="0.3">
      <c r="B83" s="30"/>
      <c r="C83" s="31"/>
      <c r="D83" s="31"/>
      <c r="E83" s="31"/>
      <c r="F83" s="31"/>
      <c r="G83" s="31"/>
      <c r="H83" s="31"/>
      <c r="I83" s="31"/>
      <c r="J83" s="31"/>
      <c r="K83" s="31"/>
      <c r="L83" s="31"/>
      <c r="M83" s="31"/>
      <c r="N83" s="31"/>
      <c r="O83" s="31"/>
      <c r="P83" s="31"/>
      <c r="Q83" s="31"/>
      <c r="R83" s="32"/>
    </row>
    <row r="84" spans="2:65" s="1" customFormat="1" ht="15" x14ac:dyDescent="0.3">
      <c r="B84" s="30"/>
      <c r="C84" s="27" t="s">
        <v>20</v>
      </c>
      <c r="D84" s="31"/>
      <c r="E84" s="31"/>
      <c r="F84" s="25" t="str">
        <f>E13</f>
        <v>Obchodná akadémia, Rimavská Sobota</v>
      </c>
      <c r="G84" s="31"/>
      <c r="H84" s="31"/>
      <c r="I84" s="31"/>
      <c r="J84" s="31"/>
      <c r="K84" s="27" t="s">
        <v>26</v>
      </c>
      <c r="L84" s="31"/>
      <c r="M84" s="184" t="str">
        <f>E19</f>
        <v>Aproving s.r.o.</v>
      </c>
      <c r="N84" s="189"/>
      <c r="O84" s="189"/>
      <c r="P84" s="189"/>
      <c r="Q84" s="189"/>
      <c r="R84" s="32"/>
    </row>
    <row r="85" spans="2:65" s="1" customFormat="1" ht="14.45" customHeight="1" x14ac:dyDescent="0.3">
      <c r="B85" s="30"/>
      <c r="C85" s="27" t="s">
        <v>24</v>
      </c>
      <c r="D85" s="31"/>
      <c r="E85" s="31"/>
      <c r="F85" s="25" t="str">
        <f>IF(E16="","",E16)</f>
        <v xml:space="preserve"> </v>
      </c>
      <c r="G85" s="31"/>
      <c r="H85" s="31"/>
      <c r="I85" s="31"/>
      <c r="J85" s="31"/>
      <c r="K85" s="27" t="s">
        <v>29</v>
      </c>
      <c r="L85" s="31"/>
      <c r="M85" s="184" t="str">
        <f>E22</f>
        <v xml:space="preserve"> </v>
      </c>
      <c r="N85" s="189"/>
      <c r="O85" s="189"/>
      <c r="P85" s="189"/>
      <c r="Q85" s="189"/>
      <c r="R85" s="32"/>
    </row>
    <row r="86" spans="2:65" s="1" customFormat="1" ht="10.35" customHeight="1" x14ac:dyDescent="0.3">
      <c r="B86" s="30"/>
      <c r="C86" s="31"/>
      <c r="D86" s="31"/>
      <c r="E86" s="31"/>
      <c r="F86" s="31"/>
      <c r="G86" s="31"/>
      <c r="H86" s="31"/>
      <c r="I86" s="31"/>
      <c r="J86" s="31"/>
      <c r="K86" s="31"/>
      <c r="L86" s="31"/>
      <c r="M86" s="31"/>
      <c r="N86" s="31"/>
      <c r="O86" s="31"/>
      <c r="P86" s="31"/>
      <c r="Q86" s="31"/>
      <c r="R86" s="32"/>
    </row>
    <row r="87" spans="2:65" s="1" customFormat="1" ht="29.25" customHeight="1" x14ac:dyDescent="0.3">
      <c r="B87" s="30"/>
      <c r="C87" s="221" t="s">
        <v>85</v>
      </c>
      <c r="D87" s="222"/>
      <c r="E87" s="222"/>
      <c r="F87" s="222"/>
      <c r="G87" s="222"/>
      <c r="H87" s="221" t="s">
        <v>86</v>
      </c>
      <c r="I87" s="223"/>
      <c r="J87" s="223"/>
      <c r="K87" s="221" t="s">
        <v>87</v>
      </c>
      <c r="L87" s="222"/>
      <c r="M87" s="221" t="s">
        <v>88</v>
      </c>
      <c r="N87" s="222"/>
      <c r="O87" s="189"/>
      <c r="P87" s="189"/>
      <c r="Q87" s="189"/>
      <c r="R87" s="32"/>
    </row>
    <row r="88" spans="2:65" s="1" customFormat="1" ht="10.35" customHeight="1" x14ac:dyDescent="0.3">
      <c r="B88" s="30"/>
      <c r="C88" s="31"/>
      <c r="D88" s="31"/>
      <c r="E88" s="31"/>
      <c r="F88" s="31"/>
      <c r="G88" s="31"/>
      <c r="H88" s="31"/>
      <c r="I88" s="31"/>
      <c r="J88" s="31"/>
      <c r="K88" s="31"/>
      <c r="L88" s="31"/>
      <c r="M88" s="31"/>
      <c r="N88" s="31"/>
      <c r="O88" s="31"/>
      <c r="P88" s="31"/>
      <c r="Q88" s="31"/>
      <c r="R88" s="32"/>
    </row>
    <row r="89" spans="2:65" s="1" customFormat="1" ht="29.25" customHeight="1" x14ac:dyDescent="0.3">
      <c r="B89" s="30"/>
      <c r="C89" s="98" t="s">
        <v>89</v>
      </c>
      <c r="D89" s="31"/>
      <c r="E89" s="31"/>
      <c r="F89" s="31"/>
      <c r="G89" s="31"/>
      <c r="H89" s="205">
        <f>W114</f>
        <v>0</v>
      </c>
      <c r="I89" s="189"/>
      <c r="J89" s="189"/>
      <c r="K89" s="205">
        <f>X114</f>
        <v>0</v>
      </c>
      <c r="L89" s="189"/>
      <c r="M89" s="205">
        <f>M114</f>
        <v>0</v>
      </c>
      <c r="N89" s="189"/>
      <c r="O89" s="189"/>
      <c r="P89" s="189"/>
      <c r="Q89" s="189"/>
      <c r="R89" s="32"/>
      <c r="AU89" s="16" t="s">
        <v>90</v>
      </c>
    </row>
    <row r="90" spans="2:65" s="7" customFormat="1" ht="24.95" customHeight="1" x14ac:dyDescent="0.3">
      <c r="B90" s="99"/>
      <c r="C90" s="100"/>
      <c r="D90" s="101" t="s">
        <v>334</v>
      </c>
      <c r="E90" s="100"/>
      <c r="F90" s="100"/>
      <c r="G90" s="100"/>
      <c r="H90" s="224">
        <f>W115</f>
        <v>0</v>
      </c>
      <c r="I90" s="225"/>
      <c r="J90" s="225"/>
      <c r="K90" s="224">
        <f>X115</f>
        <v>0</v>
      </c>
      <c r="L90" s="225"/>
      <c r="M90" s="224">
        <f>M115</f>
        <v>0</v>
      </c>
      <c r="N90" s="225"/>
      <c r="O90" s="225"/>
      <c r="P90" s="225"/>
      <c r="Q90" s="225"/>
      <c r="R90" s="102"/>
    </row>
    <row r="91" spans="2:65" s="7" customFormat="1" ht="24.95" customHeight="1" x14ac:dyDescent="0.3">
      <c r="B91" s="99"/>
      <c r="C91" s="100"/>
      <c r="D91" s="101" t="s">
        <v>99</v>
      </c>
      <c r="E91" s="100"/>
      <c r="F91" s="100"/>
      <c r="G91" s="100"/>
      <c r="H91" s="224">
        <f>W121</f>
        <v>0</v>
      </c>
      <c r="I91" s="225"/>
      <c r="J91" s="225"/>
      <c r="K91" s="224">
        <f>X121</f>
        <v>0</v>
      </c>
      <c r="L91" s="225"/>
      <c r="M91" s="224">
        <f>M121</f>
        <v>0</v>
      </c>
      <c r="N91" s="225"/>
      <c r="O91" s="225"/>
      <c r="P91" s="225"/>
      <c r="Q91" s="225"/>
      <c r="R91" s="102"/>
    </row>
    <row r="92" spans="2:65" s="1" customFormat="1" ht="21.75" customHeight="1" x14ac:dyDescent="0.3">
      <c r="B92" s="30"/>
      <c r="C92" s="31"/>
      <c r="D92" s="31"/>
      <c r="E92" s="31"/>
      <c r="F92" s="31"/>
      <c r="G92" s="31"/>
      <c r="H92" s="31"/>
      <c r="I92" s="31"/>
      <c r="J92" s="31"/>
      <c r="K92" s="31"/>
      <c r="L92" s="31"/>
      <c r="M92" s="31"/>
      <c r="N92" s="31"/>
      <c r="O92" s="31"/>
      <c r="P92" s="31"/>
      <c r="Q92" s="31"/>
      <c r="R92" s="32"/>
    </row>
    <row r="93" spans="2:65" s="1" customFormat="1" ht="29.25" customHeight="1" x14ac:dyDescent="0.3">
      <c r="B93" s="30"/>
      <c r="C93" s="98" t="s">
        <v>100</v>
      </c>
      <c r="D93" s="31"/>
      <c r="E93" s="31"/>
      <c r="F93" s="31"/>
      <c r="G93" s="31"/>
      <c r="H93" s="31"/>
      <c r="I93" s="31"/>
      <c r="J93" s="31"/>
      <c r="K93" s="31"/>
      <c r="L93" s="31"/>
      <c r="M93" s="226">
        <f>ROUND(M94,2)</f>
        <v>0</v>
      </c>
      <c r="N93" s="189"/>
      <c r="O93" s="189"/>
      <c r="P93" s="189"/>
      <c r="Q93" s="189"/>
      <c r="R93" s="32"/>
      <c r="T93" s="106"/>
      <c r="U93" s="107" t="s">
        <v>36</v>
      </c>
    </row>
    <row r="94" spans="2:65" s="1" customFormat="1" ht="18" customHeight="1" x14ac:dyDescent="0.3">
      <c r="B94" s="108"/>
      <c r="C94" s="109"/>
      <c r="D94" s="227">
        <v>0</v>
      </c>
      <c r="E94" s="228"/>
      <c r="F94" s="228"/>
      <c r="G94" s="228"/>
      <c r="H94" s="228"/>
      <c r="I94" s="109"/>
      <c r="J94" s="109"/>
      <c r="K94" s="109"/>
      <c r="L94" s="109"/>
      <c r="M94" s="229">
        <v>0</v>
      </c>
      <c r="N94" s="228"/>
      <c r="O94" s="228"/>
      <c r="P94" s="228"/>
      <c r="Q94" s="228"/>
      <c r="R94" s="110"/>
      <c r="S94" s="109"/>
      <c r="T94" s="111"/>
      <c r="U94" s="112" t="s">
        <v>39</v>
      </c>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4" t="s">
        <v>101</v>
      </c>
      <c r="AZ94" s="113"/>
      <c r="BA94" s="113"/>
      <c r="BB94" s="113"/>
      <c r="BC94" s="113"/>
      <c r="BD94" s="113"/>
      <c r="BE94" s="115">
        <f>IF(U94="základná",M94,0)</f>
        <v>0</v>
      </c>
      <c r="BF94" s="115">
        <f>IF(U94="znížená",M94,0)</f>
        <v>0</v>
      </c>
      <c r="BG94" s="115">
        <f>IF(U94="zákl. prenesená",M94,0)</f>
        <v>0</v>
      </c>
      <c r="BH94" s="115">
        <f>IF(U94="zníž. prenesená",M94,0)</f>
        <v>0</v>
      </c>
      <c r="BI94" s="115">
        <f>IF(U94="nulová",M94,0)</f>
        <v>0</v>
      </c>
      <c r="BJ94" s="114" t="s">
        <v>65</v>
      </c>
      <c r="BK94" s="113"/>
      <c r="BL94" s="113"/>
      <c r="BM94" s="113"/>
    </row>
    <row r="95" spans="2:65" s="1" customFormat="1" ht="18" customHeight="1" x14ac:dyDescent="0.3">
      <c r="B95" s="30"/>
      <c r="C95" s="31"/>
      <c r="D95" s="31"/>
      <c r="E95" s="31"/>
      <c r="F95" s="31"/>
      <c r="G95" s="31"/>
      <c r="H95" s="31"/>
      <c r="I95" s="31"/>
      <c r="J95" s="31"/>
      <c r="K95" s="31"/>
      <c r="L95" s="31"/>
      <c r="M95" s="31"/>
      <c r="N95" s="31"/>
      <c r="O95" s="31"/>
      <c r="P95" s="31"/>
      <c r="Q95" s="31"/>
      <c r="R95" s="32"/>
    </row>
    <row r="96" spans="2:65" s="1" customFormat="1" ht="29.25" customHeight="1" x14ac:dyDescent="0.3">
      <c r="B96" s="30"/>
      <c r="C96" s="90" t="s">
        <v>76</v>
      </c>
      <c r="D96" s="91"/>
      <c r="E96" s="91"/>
      <c r="F96" s="91"/>
      <c r="G96" s="91"/>
      <c r="H96" s="91"/>
      <c r="I96" s="91"/>
      <c r="J96" s="91"/>
      <c r="K96" s="91"/>
      <c r="L96" s="211">
        <f>ROUND(SUM(M89+M93),2)</f>
        <v>0</v>
      </c>
      <c r="M96" s="222"/>
      <c r="N96" s="222"/>
      <c r="O96" s="222"/>
      <c r="P96" s="222"/>
      <c r="Q96" s="222"/>
      <c r="R96" s="32"/>
    </row>
    <row r="97" spans="2:18" s="1" customFormat="1" ht="6.95" customHeight="1" x14ac:dyDescent="0.3">
      <c r="B97" s="54"/>
      <c r="C97" s="55"/>
      <c r="D97" s="55"/>
      <c r="E97" s="55"/>
      <c r="F97" s="55"/>
      <c r="G97" s="55"/>
      <c r="H97" s="55"/>
      <c r="I97" s="55"/>
      <c r="J97" s="55"/>
      <c r="K97" s="55"/>
      <c r="L97" s="55"/>
      <c r="M97" s="55"/>
      <c r="N97" s="55"/>
      <c r="O97" s="55"/>
      <c r="P97" s="55"/>
      <c r="Q97" s="55"/>
      <c r="R97" s="56"/>
    </row>
    <row r="101" spans="2:18" s="1" customFormat="1" ht="6.95" customHeight="1" x14ac:dyDescent="0.3">
      <c r="B101" s="57"/>
      <c r="C101" s="58"/>
      <c r="D101" s="58"/>
      <c r="E101" s="58"/>
      <c r="F101" s="58"/>
      <c r="G101" s="58"/>
      <c r="H101" s="58"/>
      <c r="I101" s="58"/>
      <c r="J101" s="58"/>
      <c r="K101" s="58"/>
      <c r="L101" s="58"/>
      <c r="M101" s="58"/>
      <c r="N101" s="58"/>
      <c r="O101" s="58"/>
      <c r="P101" s="58"/>
      <c r="Q101" s="58"/>
      <c r="R101" s="59"/>
    </row>
    <row r="102" spans="2:18" s="1" customFormat="1" ht="36.950000000000003" customHeight="1" x14ac:dyDescent="0.3">
      <c r="B102" s="30"/>
      <c r="C102" s="182" t="s">
        <v>102</v>
      </c>
      <c r="D102" s="189"/>
      <c r="E102" s="189"/>
      <c r="F102" s="189"/>
      <c r="G102" s="189"/>
      <c r="H102" s="189"/>
      <c r="I102" s="189"/>
      <c r="J102" s="189"/>
      <c r="K102" s="189"/>
      <c r="L102" s="189"/>
      <c r="M102" s="189"/>
      <c r="N102" s="189"/>
      <c r="O102" s="189"/>
      <c r="P102" s="189"/>
      <c r="Q102" s="189"/>
      <c r="R102" s="32"/>
    </row>
    <row r="103" spans="2:18" s="1" customFormat="1" ht="6.95" customHeight="1" x14ac:dyDescent="0.3">
      <c r="B103" s="30"/>
      <c r="C103" s="31"/>
      <c r="D103" s="31"/>
      <c r="E103" s="31"/>
      <c r="F103" s="31"/>
      <c r="G103" s="31"/>
      <c r="H103" s="31"/>
      <c r="I103" s="31"/>
      <c r="J103" s="31"/>
      <c r="K103" s="31"/>
      <c r="L103" s="31"/>
      <c r="M103" s="31"/>
      <c r="N103" s="31"/>
      <c r="O103" s="31"/>
      <c r="P103" s="31"/>
      <c r="Q103" s="31"/>
      <c r="R103" s="32"/>
    </row>
    <row r="104" spans="2:18" s="1" customFormat="1" ht="30" customHeight="1" x14ac:dyDescent="0.3">
      <c r="B104" s="30"/>
      <c r="C104" s="27" t="s">
        <v>13</v>
      </c>
      <c r="D104" s="31"/>
      <c r="E104" s="31"/>
      <c r="F104" s="216" t="str">
        <f>F6</f>
        <v>Obchodná akadémia - oprava strechy, odstránenie havarijného stavu</v>
      </c>
      <c r="G104" s="189"/>
      <c r="H104" s="189"/>
      <c r="I104" s="189"/>
      <c r="J104" s="189"/>
      <c r="K104" s="189"/>
      <c r="L104" s="189"/>
      <c r="M104" s="189"/>
      <c r="N104" s="189"/>
      <c r="O104" s="189"/>
      <c r="P104" s="189"/>
      <c r="Q104" s="31"/>
      <c r="R104" s="32"/>
    </row>
    <row r="105" spans="2:18" ht="30" customHeight="1" x14ac:dyDescent="0.3">
      <c r="B105" s="20"/>
      <c r="C105" s="27" t="s">
        <v>79</v>
      </c>
      <c r="D105" s="21"/>
      <c r="E105" s="21"/>
      <c r="F105" s="216" t="s">
        <v>359</v>
      </c>
      <c r="G105" s="183"/>
      <c r="H105" s="183"/>
      <c r="I105" s="183"/>
      <c r="J105" s="183"/>
      <c r="K105" s="183"/>
      <c r="L105" s="183"/>
      <c r="M105" s="183"/>
      <c r="N105" s="183"/>
      <c r="O105" s="183"/>
      <c r="P105" s="183"/>
      <c r="Q105" s="21"/>
      <c r="R105" s="22"/>
    </row>
    <row r="106" spans="2:18" s="1" customFormat="1" ht="36.950000000000003" customHeight="1" x14ac:dyDescent="0.3">
      <c r="B106" s="30"/>
      <c r="C106" s="64" t="s">
        <v>80</v>
      </c>
      <c r="D106" s="31"/>
      <c r="E106" s="31"/>
      <c r="F106" s="214" t="str">
        <f>F8</f>
        <v>02-B - 02 Elektroinštalácia - bleskozvod - sekcia B</v>
      </c>
      <c r="G106" s="189"/>
      <c r="H106" s="189"/>
      <c r="I106" s="189"/>
      <c r="J106" s="189"/>
      <c r="K106" s="189"/>
      <c r="L106" s="189"/>
      <c r="M106" s="189"/>
      <c r="N106" s="189"/>
      <c r="O106" s="189"/>
      <c r="P106" s="189"/>
      <c r="Q106" s="31"/>
      <c r="R106" s="32"/>
    </row>
    <row r="107" spans="2:18" s="1" customFormat="1" ht="6.95" customHeight="1" x14ac:dyDescent="0.3">
      <c r="B107" s="30"/>
      <c r="C107" s="31"/>
      <c r="D107" s="31"/>
      <c r="E107" s="31"/>
      <c r="F107" s="31"/>
      <c r="G107" s="31"/>
      <c r="H107" s="31"/>
      <c r="I107" s="31"/>
      <c r="J107" s="31"/>
      <c r="K107" s="31"/>
      <c r="L107" s="31"/>
      <c r="M107" s="31"/>
      <c r="N107" s="31"/>
      <c r="O107" s="31"/>
      <c r="P107" s="31"/>
      <c r="Q107" s="31"/>
      <c r="R107" s="32"/>
    </row>
    <row r="108" spans="2:18" s="1" customFormat="1" ht="18" customHeight="1" x14ac:dyDescent="0.3">
      <c r="B108" s="30"/>
      <c r="C108" s="27" t="s">
        <v>17</v>
      </c>
      <c r="D108" s="31"/>
      <c r="E108" s="31"/>
      <c r="F108" s="25" t="str">
        <f>F10</f>
        <v xml:space="preserve"> </v>
      </c>
      <c r="G108" s="31"/>
      <c r="H108" s="31"/>
      <c r="I108" s="31"/>
      <c r="J108" s="31"/>
      <c r="K108" s="27" t="s">
        <v>19</v>
      </c>
      <c r="L108" s="31"/>
      <c r="M108" s="217" t="str">
        <f>IF(O10="","",O10)</f>
        <v/>
      </c>
      <c r="N108" s="189"/>
      <c r="O108" s="189"/>
      <c r="P108" s="189"/>
      <c r="Q108" s="31"/>
      <c r="R108" s="32"/>
    </row>
    <row r="109" spans="2:18" s="1" customFormat="1" ht="6.95" customHeight="1" x14ac:dyDescent="0.3">
      <c r="B109" s="30"/>
      <c r="C109" s="31"/>
      <c r="D109" s="31"/>
      <c r="E109" s="31"/>
      <c r="F109" s="31"/>
      <c r="G109" s="31"/>
      <c r="H109" s="31"/>
      <c r="I109" s="31"/>
      <c r="J109" s="31"/>
      <c r="K109" s="31"/>
      <c r="L109" s="31"/>
      <c r="M109" s="31"/>
      <c r="N109" s="31"/>
      <c r="O109" s="31"/>
      <c r="P109" s="31"/>
      <c r="Q109" s="31"/>
      <c r="R109" s="32"/>
    </row>
    <row r="110" spans="2:18" s="1" customFormat="1" ht="15" x14ac:dyDescent="0.3">
      <c r="B110" s="30"/>
      <c r="C110" s="27" t="s">
        <v>20</v>
      </c>
      <c r="D110" s="31"/>
      <c r="E110" s="31"/>
      <c r="F110" s="25" t="str">
        <f>E13</f>
        <v>Obchodná akadémia, Rimavská Sobota</v>
      </c>
      <c r="G110" s="31"/>
      <c r="H110" s="31"/>
      <c r="I110" s="31"/>
      <c r="J110" s="31"/>
      <c r="K110" s="27" t="s">
        <v>26</v>
      </c>
      <c r="L110" s="31"/>
      <c r="M110" s="184" t="str">
        <f>E19</f>
        <v>Aproving s.r.o.</v>
      </c>
      <c r="N110" s="189"/>
      <c r="O110" s="189"/>
      <c r="P110" s="189"/>
      <c r="Q110" s="189"/>
      <c r="R110" s="32"/>
    </row>
    <row r="111" spans="2:18" s="1" customFormat="1" ht="14.45" customHeight="1" x14ac:dyDescent="0.3">
      <c r="B111" s="30"/>
      <c r="C111" s="27" t="s">
        <v>24</v>
      </c>
      <c r="D111" s="31"/>
      <c r="E111" s="31"/>
      <c r="F111" s="25" t="str">
        <f>IF(E16="","",E16)</f>
        <v xml:space="preserve"> </v>
      </c>
      <c r="G111" s="31"/>
      <c r="H111" s="31"/>
      <c r="I111" s="31"/>
      <c r="J111" s="31"/>
      <c r="K111" s="27" t="s">
        <v>29</v>
      </c>
      <c r="L111" s="31"/>
      <c r="M111" s="184" t="str">
        <f>E22</f>
        <v xml:space="preserve"> </v>
      </c>
      <c r="N111" s="189"/>
      <c r="O111" s="189"/>
      <c r="P111" s="189"/>
      <c r="Q111" s="189"/>
      <c r="R111" s="32"/>
    </row>
    <row r="112" spans="2:18" s="1" customFormat="1" ht="10.35" customHeight="1" x14ac:dyDescent="0.3">
      <c r="B112" s="30"/>
      <c r="C112" s="31"/>
      <c r="D112" s="31"/>
      <c r="E112" s="31"/>
      <c r="F112" s="31"/>
      <c r="G112" s="31"/>
      <c r="H112" s="31"/>
      <c r="I112" s="31"/>
      <c r="J112" s="31"/>
      <c r="K112" s="31"/>
      <c r="L112" s="31"/>
      <c r="M112" s="31"/>
      <c r="N112" s="31"/>
      <c r="O112" s="31"/>
      <c r="P112" s="31"/>
      <c r="Q112" s="31"/>
      <c r="R112" s="32"/>
    </row>
    <row r="113" spans="2:65" s="9" customFormat="1" ht="29.25" customHeight="1" x14ac:dyDescent="0.3">
      <c r="B113" s="116"/>
      <c r="C113" s="117" t="s">
        <v>103</v>
      </c>
      <c r="D113" s="118" t="s">
        <v>104</v>
      </c>
      <c r="E113" s="118" t="s">
        <v>53</v>
      </c>
      <c r="F113" s="230" t="s">
        <v>105</v>
      </c>
      <c r="G113" s="231"/>
      <c r="H113" s="231"/>
      <c r="I113" s="231"/>
      <c r="J113" s="118" t="s">
        <v>106</v>
      </c>
      <c r="K113" s="118" t="s">
        <v>107</v>
      </c>
      <c r="L113" s="118" t="s">
        <v>108</v>
      </c>
      <c r="M113" s="230" t="s">
        <v>109</v>
      </c>
      <c r="N113" s="231"/>
      <c r="O113" s="231"/>
      <c r="P113" s="230" t="s">
        <v>88</v>
      </c>
      <c r="Q113" s="232"/>
      <c r="R113" s="119"/>
      <c r="T113" s="72" t="s">
        <v>110</v>
      </c>
      <c r="U113" s="73" t="s">
        <v>36</v>
      </c>
      <c r="V113" s="73" t="s">
        <v>111</v>
      </c>
      <c r="W113" s="73" t="s">
        <v>112</v>
      </c>
      <c r="X113" s="73" t="s">
        <v>113</v>
      </c>
      <c r="Y113" s="73" t="s">
        <v>114</v>
      </c>
      <c r="Z113" s="73" t="s">
        <v>115</v>
      </c>
      <c r="AA113" s="73" t="s">
        <v>116</v>
      </c>
      <c r="AB113" s="73" t="s">
        <v>117</v>
      </c>
      <c r="AC113" s="73" t="s">
        <v>118</v>
      </c>
      <c r="AD113" s="74" t="s">
        <v>119</v>
      </c>
    </row>
    <row r="114" spans="2:65" s="1" customFormat="1" ht="29.25" customHeight="1" x14ac:dyDescent="0.35">
      <c r="B114" s="30"/>
      <c r="C114" s="76" t="s">
        <v>82</v>
      </c>
      <c r="D114" s="31"/>
      <c r="E114" s="31"/>
      <c r="F114" s="31"/>
      <c r="G114" s="31"/>
      <c r="H114" s="31"/>
      <c r="I114" s="31"/>
      <c r="J114" s="31"/>
      <c r="K114" s="31"/>
      <c r="L114" s="31"/>
      <c r="M114" s="248">
        <f>BK114</f>
        <v>0</v>
      </c>
      <c r="N114" s="249"/>
      <c r="O114" s="249"/>
      <c r="P114" s="249"/>
      <c r="Q114" s="249"/>
      <c r="R114" s="32"/>
      <c r="T114" s="75"/>
      <c r="U114" s="46"/>
      <c r="V114" s="46"/>
      <c r="W114" s="120">
        <f>W115+W121</f>
        <v>0</v>
      </c>
      <c r="X114" s="120">
        <f>X115+X121</f>
        <v>0</v>
      </c>
      <c r="Y114" s="46"/>
      <c r="Z114" s="121">
        <f>Z115+Z121</f>
        <v>67.84</v>
      </c>
      <c r="AA114" s="46"/>
      <c r="AB114" s="121">
        <f>AB115+AB121</f>
        <v>0</v>
      </c>
      <c r="AC114" s="46"/>
      <c r="AD114" s="122">
        <f>AD115+AD121</f>
        <v>0</v>
      </c>
      <c r="AT114" s="16" t="s">
        <v>58</v>
      </c>
      <c r="AU114" s="16" t="s">
        <v>90</v>
      </c>
      <c r="BK114" s="123">
        <f>BK115+BK121</f>
        <v>0</v>
      </c>
    </row>
    <row r="115" spans="2:65" s="10" customFormat="1" ht="37.35" customHeight="1" x14ac:dyDescent="0.35">
      <c r="B115" s="124"/>
      <c r="C115" s="125"/>
      <c r="D115" s="126" t="s">
        <v>334</v>
      </c>
      <c r="E115" s="126"/>
      <c r="F115" s="126"/>
      <c r="G115" s="126"/>
      <c r="H115" s="126"/>
      <c r="I115" s="126"/>
      <c r="J115" s="126"/>
      <c r="K115" s="126"/>
      <c r="L115" s="126"/>
      <c r="M115" s="258">
        <f>BK115</f>
        <v>0</v>
      </c>
      <c r="N115" s="259"/>
      <c r="O115" s="259"/>
      <c r="P115" s="259"/>
      <c r="Q115" s="259"/>
      <c r="R115" s="127"/>
      <c r="T115" s="128"/>
      <c r="U115" s="125"/>
      <c r="V115" s="125"/>
      <c r="W115" s="129">
        <f>SUM(W116:W120)</f>
        <v>0</v>
      </c>
      <c r="X115" s="129">
        <f>SUM(X116:X120)</f>
        <v>0</v>
      </c>
      <c r="Y115" s="125"/>
      <c r="Z115" s="130">
        <f>SUM(Z116:Z120)</f>
        <v>0</v>
      </c>
      <c r="AA115" s="125"/>
      <c r="AB115" s="130">
        <f>SUM(AB116:AB120)</f>
        <v>0</v>
      </c>
      <c r="AC115" s="125"/>
      <c r="AD115" s="131">
        <f>SUM(AD116:AD120)</f>
        <v>0</v>
      </c>
      <c r="AR115" s="132" t="s">
        <v>126</v>
      </c>
      <c r="AT115" s="133" t="s">
        <v>58</v>
      </c>
      <c r="AU115" s="133" t="s">
        <v>59</v>
      </c>
      <c r="AY115" s="132" t="s">
        <v>120</v>
      </c>
      <c r="BK115" s="134">
        <f>SUM(BK116:BK120)</f>
        <v>0</v>
      </c>
    </row>
    <row r="116" spans="2:65" s="1" customFormat="1" ht="22.5" customHeight="1" x14ac:dyDescent="0.3">
      <c r="B116" s="108"/>
      <c r="C116" s="136" t="s">
        <v>64</v>
      </c>
      <c r="D116" s="136" t="s">
        <v>121</v>
      </c>
      <c r="E116" s="137" t="s">
        <v>335</v>
      </c>
      <c r="F116" s="233" t="s">
        <v>336</v>
      </c>
      <c r="G116" s="234"/>
      <c r="H116" s="234"/>
      <c r="I116" s="234"/>
      <c r="J116" s="138" t="s">
        <v>135</v>
      </c>
      <c r="K116" s="139">
        <v>150</v>
      </c>
      <c r="L116" s="139">
        <v>0</v>
      </c>
      <c r="M116" s="235">
        <v>0</v>
      </c>
      <c r="N116" s="234"/>
      <c r="O116" s="234"/>
      <c r="P116" s="235">
        <f>ROUND(V116*K116,3)</f>
        <v>0</v>
      </c>
      <c r="Q116" s="234"/>
      <c r="R116" s="110"/>
      <c r="T116" s="140" t="s">
        <v>2</v>
      </c>
      <c r="U116" s="39" t="s">
        <v>39</v>
      </c>
      <c r="V116" s="141">
        <f>L116+M116</f>
        <v>0</v>
      </c>
      <c r="W116" s="141">
        <f>ROUND(L116*K116,3)</f>
        <v>0</v>
      </c>
      <c r="X116" s="141">
        <f>ROUND(M116*K116,3)</f>
        <v>0</v>
      </c>
      <c r="Y116" s="142">
        <v>0</v>
      </c>
      <c r="Z116" s="142">
        <f>Y116*K116</f>
        <v>0</v>
      </c>
      <c r="AA116" s="142">
        <v>0</v>
      </c>
      <c r="AB116" s="142">
        <f>AA116*K116</f>
        <v>0</v>
      </c>
      <c r="AC116" s="142">
        <v>0</v>
      </c>
      <c r="AD116" s="143">
        <f>AC116*K116</f>
        <v>0</v>
      </c>
      <c r="AR116" s="16" t="s">
        <v>337</v>
      </c>
      <c r="AT116" s="16" t="s">
        <v>121</v>
      </c>
      <c r="AU116" s="16" t="s">
        <v>64</v>
      </c>
      <c r="AY116" s="16" t="s">
        <v>120</v>
      </c>
      <c r="BE116" s="144">
        <f>IF(U116="základná",P116,0)</f>
        <v>0</v>
      </c>
      <c r="BF116" s="144">
        <f>IF(U116="znížená",P116,0)</f>
        <v>0</v>
      </c>
      <c r="BG116" s="144">
        <f>IF(U116="zákl. prenesená",P116,0)</f>
        <v>0</v>
      </c>
      <c r="BH116" s="144">
        <f>IF(U116="zníž. prenesená",P116,0)</f>
        <v>0</v>
      </c>
      <c r="BI116" s="144">
        <f>IF(U116="nulová",P116,0)</f>
        <v>0</v>
      </c>
      <c r="BJ116" s="16" t="s">
        <v>65</v>
      </c>
      <c r="BK116" s="145">
        <f>ROUND(V116*K116,3)</f>
        <v>0</v>
      </c>
      <c r="BL116" s="16" t="s">
        <v>337</v>
      </c>
      <c r="BM116" s="16" t="s">
        <v>338</v>
      </c>
    </row>
    <row r="117" spans="2:65" s="1" customFormat="1" ht="22.5" customHeight="1" x14ac:dyDescent="0.3">
      <c r="B117" s="108"/>
      <c r="C117" s="136" t="s">
        <v>65</v>
      </c>
      <c r="D117" s="136" t="s">
        <v>121</v>
      </c>
      <c r="E117" s="137" t="s">
        <v>339</v>
      </c>
      <c r="F117" s="233" t="s">
        <v>340</v>
      </c>
      <c r="G117" s="234"/>
      <c r="H117" s="234"/>
      <c r="I117" s="234"/>
      <c r="J117" s="138" t="s">
        <v>135</v>
      </c>
      <c r="K117" s="139">
        <v>120</v>
      </c>
      <c r="L117" s="139">
        <v>0</v>
      </c>
      <c r="M117" s="235">
        <v>0</v>
      </c>
      <c r="N117" s="234"/>
      <c r="O117" s="234"/>
      <c r="P117" s="235">
        <f>ROUND(V117*K117,3)</f>
        <v>0</v>
      </c>
      <c r="Q117" s="234"/>
      <c r="R117" s="110"/>
      <c r="T117" s="140" t="s">
        <v>2</v>
      </c>
      <c r="U117" s="39" t="s">
        <v>39</v>
      </c>
      <c r="V117" s="141">
        <f>L117+M117</f>
        <v>0</v>
      </c>
      <c r="W117" s="141">
        <f>ROUND(L117*K117,3)</f>
        <v>0</v>
      </c>
      <c r="X117" s="141">
        <f>ROUND(M117*K117,3)</f>
        <v>0</v>
      </c>
      <c r="Y117" s="142">
        <v>0</v>
      </c>
      <c r="Z117" s="142">
        <f>Y117*K117</f>
        <v>0</v>
      </c>
      <c r="AA117" s="142">
        <v>0</v>
      </c>
      <c r="AB117" s="142">
        <f>AA117*K117</f>
        <v>0</v>
      </c>
      <c r="AC117" s="142">
        <v>0</v>
      </c>
      <c r="AD117" s="143">
        <f>AC117*K117</f>
        <v>0</v>
      </c>
      <c r="AR117" s="16" t="s">
        <v>337</v>
      </c>
      <c r="AT117" s="16" t="s">
        <v>121</v>
      </c>
      <c r="AU117" s="16" t="s">
        <v>64</v>
      </c>
      <c r="AY117" s="16" t="s">
        <v>120</v>
      </c>
      <c r="BE117" s="144">
        <f>IF(U117="základná",P117,0)</f>
        <v>0</v>
      </c>
      <c r="BF117" s="144">
        <f>IF(U117="znížená",P117,0)</f>
        <v>0</v>
      </c>
      <c r="BG117" s="144">
        <f>IF(U117="zákl. prenesená",P117,0)</f>
        <v>0</v>
      </c>
      <c r="BH117" s="144">
        <f>IF(U117="zníž. prenesená",P117,0)</f>
        <v>0</v>
      </c>
      <c r="BI117" s="144">
        <f>IF(U117="nulová",P117,0)</f>
        <v>0</v>
      </c>
      <c r="BJ117" s="16" t="s">
        <v>65</v>
      </c>
      <c r="BK117" s="145">
        <f>ROUND(V117*K117,3)</f>
        <v>0</v>
      </c>
      <c r="BL117" s="16" t="s">
        <v>337</v>
      </c>
      <c r="BM117" s="16" t="s">
        <v>341</v>
      </c>
    </row>
    <row r="118" spans="2:65" s="1" customFormat="1" ht="31.5" customHeight="1" x14ac:dyDescent="0.3">
      <c r="B118" s="108"/>
      <c r="C118" s="136" t="s">
        <v>126</v>
      </c>
      <c r="D118" s="136" t="s">
        <v>121</v>
      </c>
      <c r="E118" s="137" t="s">
        <v>342</v>
      </c>
      <c r="F118" s="233" t="s">
        <v>343</v>
      </c>
      <c r="G118" s="234"/>
      <c r="H118" s="234"/>
      <c r="I118" s="234"/>
      <c r="J118" s="138" t="s">
        <v>135</v>
      </c>
      <c r="K118" s="139">
        <v>15</v>
      </c>
      <c r="L118" s="139">
        <v>0</v>
      </c>
      <c r="M118" s="235">
        <v>0</v>
      </c>
      <c r="N118" s="234"/>
      <c r="O118" s="234"/>
      <c r="P118" s="235">
        <f>ROUND(V118*K118,3)</f>
        <v>0</v>
      </c>
      <c r="Q118" s="234"/>
      <c r="R118" s="110"/>
      <c r="T118" s="140" t="s">
        <v>2</v>
      </c>
      <c r="U118" s="39" t="s">
        <v>39</v>
      </c>
      <c r="V118" s="141">
        <f>L118+M118</f>
        <v>0</v>
      </c>
      <c r="W118" s="141">
        <f>ROUND(L118*K118,3)</f>
        <v>0</v>
      </c>
      <c r="X118" s="141">
        <f>ROUND(M118*K118,3)</f>
        <v>0</v>
      </c>
      <c r="Y118" s="142">
        <v>0</v>
      </c>
      <c r="Z118" s="142">
        <f>Y118*K118</f>
        <v>0</v>
      </c>
      <c r="AA118" s="142">
        <v>0</v>
      </c>
      <c r="AB118" s="142">
        <f>AA118*K118</f>
        <v>0</v>
      </c>
      <c r="AC118" s="142">
        <v>0</v>
      </c>
      <c r="AD118" s="143">
        <f>AC118*K118</f>
        <v>0</v>
      </c>
      <c r="AR118" s="16" t="s">
        <v>337</v>
      </c>
      <c r="AT118" s="16" t="s">
        <v>121</v>
      </c>
      <c r="AU118" s="16" t="s">
        <v>64</v>
      </c>
      <c r="AY118" s="16" t="s">
        <v>120</v>
      </c>
      <c r="BE118" s="144">
        <f>IF(U118="základná",P118,0)</f>
        <v>0</v>
      </c>
      <c r="BF118" s="144">
        <f>IF(U118="znížená",P118,0)</f>
        <v>0</v>
      </c>
      <c r="BG118" s="144">
        <f>IF(U118="zákl. prenesená",P118,0)</f>
        <v>0</v>
      </c>
      <c r="BH118" s="144">
        <f>IF(U118="zníž. prenesená",P118,0)</f>
        <v>0</v>
      </c>
      <c r="BI118" s="144">
        <f>IF(U118="nulová",P118,0)</f>
        <v>0</v>
      </c>
      <c r="BJ118" s="16" t="s">
        <v>65</v>
      </c>
      <c r="BK118" s="145">
        <f>ROUND(V118*K118,3)</f>
        <v>0</v>
      </c>
      <c r="BL118" s="16" t="s">
        <v>337</v>
      </c>
      <c r="BM118" s="16" t="s">
        <v>344</v>
      </c>
    </row>
    <row r="119" spans="2:65" s="1" customFormat="1" ht="22.5" customHeight="1" x14ac:dyDescent="0.3">
      <c r="B119" s="108"/>
      <c r="C119" s="136" t="s">
        <v>123</v>
      </c>
      <c r="D119" s="136" t="s">
        <v>121</v>
      </c>
      <c r="E119" s="137" t="s">
        <v>345</v>
      </c>
      <c r="F119" s="233" t="s">
        <v>346</v>
      </c>
      <c r="G119" s="234"/>
      <c r="H119" s="234"/>
      <c r="I119" s="234"/>
      <c r="J119" s="138" t="s">
        <v>183</v>
      </c>
      <c r="K119" s="139">
        <v>3</v>
      </c>
      <c r="L119" s="139">
        <v>0</v>
      </c>
      <c r="M119" s="235">
        <v>0</v>
      </c>
      <c r="N119" s="234"/>
      <c r="O119" s="234"/>
      <c r="P119" s="235">
        <f>ROUND(V119*K119,3)</f>
        <v>0</v>
      </c>
      <c r="Q119" s="234"/>
      <c r="R119" s="110"/>
      <c r="T119" s="140" t="s">
        <v>2</v>
      </c>
      <c r="U119" s="39" t="s">
        <v>39</v>
      </c>
      <c r="V119" s="141">
        <f>L119+M119</f>
        <v>0</v>
      </c>
      <c r="W119" s="141">
        <f>ROUND(L119*K119,3)</f>
        <v>0</v>
      </c>
      <c r="X119" s="141">
        <f>ROUND(M119*K119,3)</f>
        <v>0</v>
      </c>
      <c r="Y119" s="142">
        <v>0</v>
      </c>
      <c r="Z119" s="142">
        <f>Y119*K119</f>
        <v>0</v>
      </c>
      <c r="AA119" s="142">
        <v>0</v>
      </c>
      <c r="AB119" s="142">
        <f>AA119*K119</f>
        <v>0</v>
      </c>
      <c r="AC119" s="142">
        <v>0</v>
      </c>
      <c r="AD119" s="143">
        <f>AC119*K119</f>
        <v>0</v>
      </c>
      <c r="AR119" s="16" t="s">
        <v>337</v>
      </c>
      <c r="AT119" s="16" t="s">
        <v>121</v>
      </c>
      <c r="AU119" s="16" t="s">
        <v>64</v>
      </c>
      <c r="AY119" s="16" t="s">
        <v>120</v>
      </c>
      <c r="BE119" s="144">
        <f>IF(U119="základná",P119,0)</f>
        <v>0</v>
      </c>
      <c r="BF119" s="144">
        <f>IF(U119="znížená",P119,0)</f>
        <v>0</v>
      </c>
      <c r="BG119" s="144">
        <f>IF(U119="zákl. prenesená",P119,0)</f>
        <v>0</v>
      </c>
      <c r="BH119" s="144">
        <f>IF(U119="zníž. prenesená",P119,0)</f>
        <v>0</v>
      </c>
      <c r="BI119" s="144">
        <f>IF(U119="nulová",P119,0)</f>
        <v>0</v>
      </c>
      <c r="BJ119" s="16" t="s">
        <v>65</v>
      </c>
      <c r="BK119" s="145">
        <f>ROUND(V119*K119,3)</f>
        <v>0</v>
      </c>
      <c r="BL119" s="16" t="s">
        <v>337</v>
      </c>
      <c r="BM119" s="16" t="s">
        <v>347</v>
      </c>
    </row>
    <row r="120" spans="2:65" s="1" customFormat="1" ht="22.5" customHeight="1" x14ac:dyDescent="0.3">
      <c r="B120" s="108"/>
      <c r="C120" s="136" t="s">
        <v>127</v>
      </c>
      <c r="D120" s="136" t="s">
        <v>121</v>
      </c>
      <c r="E120" s="137" t="s">
        <v>348</v>
      </c>
      <c r="F120" s="233" t="s">
        <v>349</v>
      </c>
      <c r="G120" s="234"/>
      <c r="H120" s="234"/>
      <c r="I120" s="234"/>
      <c r="J120" s="138" t="s">
        <v>183</v>
      </c>
      <c r="K120" s="139">
        <v>80</v>
      </c>
      <c r="L120" s="139">
        <v>0</v>
      </c>
      <c r="M120" s="235">
        <v>0</v>
      </c>
      <c r="N120" s="234"/>
      <c r="O120" s="234"/>
      <c r="P120" s="235">
        <f>ROUND(V120*K120,3)</f>
        <v>0</v>
      </c>
      <c r="Q120" s="234"/>
      <c r="R120" s="110"/>
      <c r="T120" s="140" t="s">
        <v>2</v>
      </c>
      <c r="U120" s="39" t="s">
        <v>39</v>
      </c>
      <c r="V120" s="141">
        <f>L120+M120</f>
        <v>0</v>
      </c>
      <c r="W120" s="141">
        <f>ROUND(L120*K120,3)</f>
        <v>0</v>
      </c>
      <c r="X120" s="141">
        <f>ROUND(M120*K120,3)</f>
        <v>0</v>
      </c>
      <c r="Y120" s="142">
        <v>0</v>
      </c>
      <c r="Z120" s="142">
        <f>Y120*K120</f>
        <v>0</v>
      </c>
      <c r="AA120" s="142">
        <v>0</v>
      </c>
      <c r="AB120" s="142">
        <f>AA120*K120</f>
        <v>0</v>
      </c>
      <c r="AC120" s="142">
        <v>0</v>
      </c>
      <c r="AD120" s="143">
        <f>AC120*K120</f>
        <v>0</v>
      </c>
      <c r="AR120" s="16" t="s">
        <v>337</v>
      </c>
      <c r="AT120" s="16" t="s">
        <v>121</v>
      </c>
      <c r="AU120" s="16" t="s">
        <v>64</v>
      </c>
      <c r="AY120" s="16" t="s">
        <v>120</v>
      </c>
      <c r="BE120" s="144">
        <f>IF(U120="základná",P120,0)</f>
        <v>0</v>
      </c>
      <c r="BF120" s="144">
        <f>IF(U120="znížená",P120,0)</f>
        <v>0</v>
      </c>
      <c r="BG120" s="144">
        <f>IF(U120="zákl. prenesená",P120,0)</f>
        <v>0</v>
      </c>
      <c r="BH120" s="144">
        <f>IF(U120="zníž. prenesená",P120,0)</f>
        <v>0</v>
      </c>
      <c r="BI120" s="144">
        <f>IF(U120="nulová",P120,0)</f>
        <v>0</v>
      </c>
      <c r="BJ120" s="16" t="s">
        <v>65</v>
      </c>
      <c r="BK120" s="145">
        <f>ROUND(V120*K120,3)</f>
        <v>0</v>
      </c>
      <c r="BL120" s="16" t="s">
        <v>337</v>
      </c>
      <c r="BM120" s="16" t="s">
        <v>350</v>
      </c>
    </row>
    <row r="121" spans="2:65" s="10" customFormat="1" ht="37.35" customHeight="1" x14ac:dyDescent="0.35">
      <c r="B121" s="124"/>
      <c r="C121" s="125"/>
      <c r="D121" s="126" t="s">
        <v>99</v>
      </c>
      <c r="E121" s="126"/>
      <c r="F121" s="126"/>
      <c r="G121" s="126"/>
      <c r="H121" s="126"/>
      <c r="I121" s="126"/>
      <c r="J121" s="126"/>
      <c r="K121" s="126"/>
      <c r="L121" s="126"/>
      <c r="M121" s="260">
        <f>BK121</f>
        <v>0</v>
      </c>
      <c r="N121" s="261"/>
      <c r="O121" s="261"/>
      <c r="P121" s="261"/>
      <c r="Q121" s="261"/>
      <c r="R121" s="127"/>
      <c r="T121" s="128"/>
      <c r="U121" s="125"/>
      <c r="V121" s="125"/>
      <c r="W121" s="129">
        <f>SUM(W122:W128)</f>
        <v>0</v>
      </c>
      <c r="X121" s="129">
        <f>SUM(X122:X128)</f>
        <v>0</v>
      </c>
      <c r="Y121" s="125"/>
      <c r="Z121" s="130">
        <f>SUM(Z122:Z128)</f>
        <v>67.84</v>
      </c>
      <c r="AA121" s="125"/>
      <c r="AB121" s="130">
        <f>SUM(AB122:AB128)</f>
        <v>0</v>
      </c>
      <c r="AC121" s="125"/>
      <c r="AD121" s="131">
        <f>SUM(AD122:AD128)</f>
        <v>0</v>
      </c>
      <c r="AR121" s="132" t="s">
        <v>123</v>
      </c>
      <c r="AT121" s="133" t="s">
        <v>58</v>
      </c>
      <c r="AU121" s="133" t="s">
        <v>59</v>
      </c>
      <c r="AY121" s="132" t="s">
        <v>120</v>
      </c>
      <c r="BK121" s="134">
        <f>SUM(BK122:BK128)</f>
        <v>0</v>
      </c>
    </row>
    <row r="122" spans="2:65" s="1" customFormat="1" ht="31.5" customHeight="1" x14ac:dyDescent="0.3">
      <c r="B122" s="108"/>
      <c r="C122" s="136" t="s">
        <v>128</v>
      </c>
      <c r="D122" s="136" t="s">
        <v>121</v>
      </c>
      <c r="E122" s="137" t="s">
        <v>318</v>
      </c>
      <c r="F122" s="233" t="s">
        <v>319</v>
      </c>
      <c r="G122" s="234"/>
      <c r="H122" s="234"/>
      <c r="I122" s="234"/>
      <c r="J122" s="138" t="s">
        <v>314</v>
      </c>
      <c r="K122" s="139">
        <v>48</v>
      </c>
      <c r="L122" s="139">
        <v>0</v>
      </c>
      <c r="M122" s="235">
        <v>0</v>
      </c>
      <c r="N122" s="234"/>
      <c r="O122" s="234"/>
      <c r="P122" s="235">
        <f>ROUND(V122*K122,3)</f>
        <v>0</v>
      </c>
      <c r="Q122" s="234"/>
      <c r="R122" s="110"/>
      <c r="T122" s="140" t="s">
        <v>2</v>
      </c>
      <c r="U122" s="39" t="s">
        <v>39</v>
      </c>
      <c r="V122" s="141">
        <f>L122+M122</f>
        <v>0</v>
      </c>
      <c r="W122" s="141">
        <f>ROUND(L122*K122,3)</f>
        <v>0</v>
      </c>
      <c r="X122" s="141">
        <f>ROUND(M122*K122,3)</f>
        <v>0</v>
      </c>
      <c r="Y122" s="142">
        <v>1.06</v>
      </c>
      <c r="Z122" s="142">
        <f>Y122*K122</f>
        <v>50.88</v>
      </c>
      <c r="AA122" s="142">
        <v>0</v>
      </c>
      <c r="AB122" s="142">
        <f>AA122*K122</f>
        <v>0</v>
      </c>
      <c r="AC122" s="142">
        <v>0</v>
      </c>
      <c r="AD122" s="143">
        <f>AC122*K122</f>
        <v>0</v>
      </c>
      <c r="AR122" s="16" t="s">
        <v>331</v>
      </c>
      <c r="AT122" s="16" t="s">
        <v>121</v>
      </c>
      <c r="AU122" s="16" t="s">
        <v>64</v>
      </c>
      <c r="AY122" s="16" t="s">
        <v>120</v>
      </c>
      <c r="BE122" s="144">
        <f>IF(U122="základná",P122,0)</f>
        <v>0</v>
      </c>
      <c r="BF122" s="144">
        <f>IF(U122="znížená",P122,0)</f>
        <v>0</v>
      </c>
      <c r="BG122" s="144">
        <f>IF(U122="zákl. prenesená",P122,0)</f>
        <v>0</v>
      </c>
      <c r="BH122" s="144">
        <f>IF(U122="zníž. prenesená",P122,0)</f>
        <v>0</v>
      </c>
      <c r="BI122" s="144">
        <f>IF(U122="nulová",P122,0)</f>
        <v>0</v>
      </c>
      <c r="BJ122" s="16" t="s">
        <v>65</v>
      </c>
      <c r="BK122" s="145">
        <f>ROUND(V122*K122,3)</f>
        <v>0</v>
      </c>
      <c r="BL122" s="16" t="s">
        <v>331</v>
      </c>
      <c r="BM122" s="16" t="s">
        <v>351</v>
      </c>
    </row>
    <row r="123" spans="2:65" s="1" customFormat="1" ht="30" customHeight="1" x14ac:dyDescent="0.3">
      <c r="B123" s="30"/>
      <c r="C123" s="31"/>
      <c r="D123" s="31"/>
      <c r="E123" s="31"/>
      <c r="F123" s="245" t="s">
        <v>321</v>
      </c>
      <c r="G123" s="189"/>
      <c r="H123" s="189"/>
      <c r="I123" s="189"/>
      <c r="J123" s="31"/>
      <c r="K123" s="31"/>
      <c r="L123" s="31"/>
      <c r="M123" s="31"/>
      <c r="N123" s="31"/>
      <c r="O123" s="31"/>
      <c r="P123" s="31"/>
      <c r="Q123" s="31"/>
      <c r="R123" s="32"/>
      <c r="T123" s="69"/>
      <c r="U123" s="31"/>
      <c r="V123" s="31"/>
      <c r="W123" s="31"/>
      <c r="X123" s="31"/>
      <c r="Y123" s="31"/>
      <c r="Z123" s="31"/>
      <c r="AA123" s="31"/>
      <c r="AB123" s="31"/>
      <c r="AC123" s="31"/>
      <c r="AD123" s="70"/>
      <c r="AT123" s="16" t="s">
        <v>322</v>
      </c>
      <c r="AU123" s="16" t="s">
        <v>64</v>
      </c>
    </row>
    <row r="124" spans="2:65" s="1" customFormat="1" ht="44.25" customHeight="1" x14ac:dyDescent="0.3">
      <c r="B124" s="108"/>
      <c r="C124" s="136" t="s">
        <v>129</v>
      </c>
      <c r="D124" s="136" t="s">
        <v>121</v>
      </c>
      <c r="E124" s="137" t="s">
        <v>352</v>
      </c>
      <c r="F124" s="233" t="s">
        <v>353</v>
      </c>
      <c r="G124" s="234"/>
      <c r="H124" s="234"/>
      <c r="I124" s="234"/>
      <c r="J124" s="138" t="s">
        <v>314</v>
      </c>
      <c r="K124" s="139">
        <v>12</v>
      </c>
      <c r="L124" s="139">
        <v>0</v>
      </c>
      <c r="M124" s="235">
        <v>0</v>
      </c>
      <c r="N124" s="234"/>
      <c r="O124" s="234"/>
      <c r="P124" s="235">
        <f>ROUND(V124*K124,3)</f>
        <v>0</v>
      </c>
      <c r="Q124" s="234"/>
      <c r="R124" s="110"/>
      <c r="T124" s="140" t="s">
        <v>2</v>
      </c>
      <c r="U124" s="39" t="s">
        <v>39</v>
      </c>
      <c r="V124" s="141">
        <f>L124+M124</f>
        <v>0</v>
      </c>
      <c r="W124" s="141">
        <f>ROUND(L124*K124,3)</f>
        <v>0</v>
      </c>
      <c r="X124" s="141">
        <f>ROUND(M124*K124,3)</f>
        <v>0</v>
      </c>
      <c r="Y124" s="142">
        <v>0</v>
      </c>
      <c r="Z124" s="142">
        <f>Y124*K124</f>
        <v>0</v>
      </c>
      <c r="AA124" s="142">
        <v>0</v>
      </c>
      <c r="AB124" s="142">
        <f>AA124*K124</f>
        <v>0</v>
      </c>
      <c r="AC124" s="142">
        <v>0</v>
      </c>
      <c r="AD124" s="143">
        <f>AC124*K124</f>
        <v>0</v>
      </c>
      <c r="AR124" s="16" t="s">
        <v>337</v>
      </c>
      <c r="AT124" s="16" t="s">
        <v>121</v>
      </c>
      <c r="AU124" s="16" t="s">
        <v>64</v>
      </c>
      <c r="AY124" s="16" t="s">
        <v>120</v>
      </c>
      <c r="BE124" s="144">
        <f>IF(U124="základná",P124,0)</f>
        <v>0</v>
      </c>
      <c r="BF124" s="144">
        <f>IF(U124="znížená",P124,0)</f>
        <v>0</v>
      </c>
      <c r="BG124" s="144">
        <f>IF(U124="zákl. prenesená",P124,0)</f>
        <v>0</v>
      </c>
      <c r="BH124" s="144">
        <f>IF(U124="zníž. prenesená",P124,0)</f>
        <v>0</v>
      </c>
      <c r="BI124" s="144">
        <f>IF(U124="nulová",P124,0)</f>
        <v>0</v>
      </c>
      <c r="BJ124" s="16" t="s">
        <v>65</v>
      </c>
      <c r="BK124" s="145">
        <f>ROUND(V124*K124,3)</f>
        <v>0</v>
      </c>
      <c r="BL124" s="16" t="s">
        <v>337</v>
      </c>
      <c r="BM124" s="16" t="s">
        <v>354</v>
      </c>
    </row>
    <row r="125" spans="2:65" s="1" customFormat="1" ht="22.5" customHeight="1" x14ac:dyDescent="0.3">
      <c r="B125" s="108"/>
      <c r="C125" s="136" t="s">
        <v>134</v>
      </c>
      <c r="D125" s="136" t="s">
        <v>121</v>
      </c>
      <c r="E125" s="137" t="s">
        <v>355</v>
      </c>
      <c r="F125" s="233" t="s">
        <v>356</v>
      </c>
      <c r="G125" s="234"/>
      <c r="H125" s="234"/>
      <c r="I125" s="234"/>
      <c r="J125" s="138" t="s">
        <v>314</v>
      </c>
      <c r="K125" s="139">
        <v>16</v>
      </c>
      <c r="L125" s="139">
        <v>0</v>
      </c>
      <c r="M125" s="235">
        <v>0</v>
      </c>
      <c r="N125" s="234"/>
      <c r="O125" s="234"/>
      <c r="P125" s="235">
        <f>ROUND(V125*K125,3)</f>
        <v>0</v>
      </c>
      <c r="Q125" s="234"/>
      <c r="R125" s="110"/>
      <c r="T125" s="140" t="s">
        <v>2</v>
      </c>
      <c r="U125" s="39" t="s">
        <v>39</v>
      </c>
      <c r="V125" s="141">
        <f>L125+M125</f>
        <v>0</v>
      </c>
      <c r="W125" s="141">
        <f>ROUND(L125*K125,3)</f>
        <v>0</v>
      </c>
      <c r="X125" s="141">
        <f>ROUND(M125*K125,3)</f>
        <v>0</v>
      </c>
      <c r="Y125" s="142">
        <v>1.06</v>
      </c>
      <c r="Z125" s="142">
        <f>Y125*K125</f>
        <v>16.96</v>
      </c>
      <c r="AA125" s="142">
        <v>0</v>
      </c>
      <c r="AB125" s="142">
        <f>AA125*K125</f>
        <v>0</v>
      </c>
      <c r="AC125" s="142">
        <v>0</v>
      </c>
      <c r="AD125" s="143">
        <f>AC125*K125</f>
        <v>0</v>
      </c>
      <c r="AR125" s="16" t="s">
        <v>331</v>
      </c>
      <c r="AT125" s="16" t="s">
        <v>121</v>
      </c>
      <c r="AU125" s="16" t="s">
        <v>64</v>
      </c>
      <c r="AY125" s="16" t="s">
        <v>120</v>
      </c>
      <c r="BE125" s="144">
        <f>IF(U125="základná",P125,0)</f>
        <v>0</v>
      </c>
      <c r="BF125" s="144">
        <f>IF(U125="znížená",P125,0)</f>
        <v>0</v>
      </c>
      <c r="BG125" s="144">
        <f>IF(U125="zákl. prenesená",P125,0)</f>
        <v>0</v>
      </c>
      <c r="BH125" s="144">
        <f>IF(U125="zníž. prenesená",P125,0)</f>
        <v>0</v>
      </c>
      <c r="BI125" s="144">
        <f>IF(U125="nulová",P125,0)</f>
        <v>0</v>
      </c>
      <c r="BJ125" s="16" t="s">
        <v>65</v>
      </c>
      <c r="BK125" s="145">
        <f>ROUND(V125*K125,3)</f>
        <v>0</v>
      </c>
      <c r="BL125" s="16" t="s">
        <v>331</v>
      </c>
      <c r="BM125" s="16" t="s">
        <v>357</v>
      </c>
    </row>
    <row r="126" spans="2:65" s="1" customFormat="1" ht="30" customHeight="1" x14ac:dyDescent="0.3">
      <c r="B126" s="30"/>
      <c r="C126" s="31"/>
      <c r="D126" s="31"/>
      <c r="E126" s="31"/>
      <c r="F126" s="245" t="s">
        <v>321</v>
      </c>
      <c r="G126" s="189"/>
      <c r="H126" s="189"/>
      <c r="I126" s="189"/>
      <c r="J126" s="31"/>
      <c r="K126" s="31"/>
      <c r="L126" s="31"/>
      <c r="M126" s="31"/>
      <c r="N126" s="31"/>
      <c r="O126" s="31"/>
      <c r="P126" s="31"/>
      <c r="Q126" s="31"/>
      <c r="R126" s="32"/>
      <c r="T126" s="69"/>
      <c r="U126" s="31"/>
      <c r="V126" s="31"/>
      <c r="W126" s="31"/>
      <c r="X126" s="31"/>
      <c r="Y126" s="31"/>
      <c r="Z126" s="31"/>
      <c r="AA126" s="31"/>
      <c r="AB126" s="31"/>
      <c r="AC126" s="31"/>
      <c r="AD126" s="70"/>
      <c r="AT126" s="16" t="s">
        <v>322</v>
      </c>
      <c r="AU126" s="16" t="s">
        <v>64</v>
      </c>
    </row>
    <row r="127" spans="2:65" s="1" customFormat="1" ht="22.5" customHeight="1" x14ac:dyDescent="0.3">
      <c r="B127" s="108"/>
      <c r="C127" s="136" t="s">
        <v>136</v>
      </c>
      <c r="D127" s="136" t="s">
        <v>121</v>
      </c>
      <c r="E127" s="137" t="s">
        <v>328</v>
      </c>
      <c r="F127" s="233" t="s">
        <v>329</v>
      </c>
      <c r="G127" s="234"/>
      <c r="H127" s="234"/>
      <c r="I127" s="234"/>
      <c r="J127" s="138" t="s">
        <v>330</v>
      </c>
      <c r="K127" s="139">
        <v>0</v>
      </c>
      <c r="L127" s="139">
        <v>0</v>
      </c>
      <c r="M127" s="235">
        <v>0</v>
      </c>
      <c r="N127" s="234"/>
      <c r="O127" s="234"/>
      <c r="P127" s="235">
        <f>ROUND(V127*K127,3)</f>
        <v>0</v>
      </c>
      <c r="Q127" s="234"/>
      <c r="R127" s="110"/>
      <c r="T127" s="140" t="s">
        <v>2</v>
      </c>
      <c r="U127" s="39" t="s">
        <v>39</v>
      </c>
      <c r="V127" s="141">
        <f>L127+M127</f>
        <v>0</v>
      </c>
      <c r="W127" s="141">
        <f>ROUND(L127*K127,3)</f>
        <v>0</v>
      </c>
      <c r="X127" s="141">
        <f>ROUND(M127*K127,3)</f>
        <v>0</v>
      </c>
      <c r="Y127" s="142">
        <v>1.06</v>
      </c>
      <c r="Z127" s="142">
        <f>Y127*K127</f>
        <v>0</v>
      </c>
      <c r="AA127" s="142">
        <v>0</v>
      </c>
      <c r="AB127" s="142">
        <f>AA127*K127</f>
        <v>0</v>
      </c>
      <c r="AC127" s="142">
        <v>0</v>
      </c>
      <c r="AD127" s="143">
        <f>AC127*K127</f>
        <v>0</v>
      </c>
      <c r="AR127" s="16" t="s">
        <v>331</v>
      </c>
      <c r="AT127" s="16" t="s">
        <v>121</v>
      </c>
      <c r="AU127" s="16" t="s">
        <v>64</v>
      </c>
      <c r="AY127" s="16" t="s">
        <v>120</v>
      </c>
      <c r="BE127" s="144">
        <f>IF(U127="základná",P127,0)</f>
        <v>0</v>
      </c>
      <c r="BF127" s="144">
        <f>IF(U127="znížená",P127,0)</f>
        <v>0</v>
      </c>
      <c r="BG127" s="144">
        <f>IF(U127="zákl. prenesená",P127,0)</f>
        <v>0</v>
      </c>
      <c r="BH127" s="144">
        <f>IF(U127="zníž. prenesená",P127,0)</f>
        <v>0</v>
      </c>
      <c r="BI127" s="144">
        <f>IF(U127="nulová",P127,0)</f>
        <v>0</v>
      </c>
      <c r="BJ127" s="16" t="s">
        <v>65</v>
      </c>
      <c r="BK127" s="145">
        <f>ROUND(V127*K127,3)</f>
        <v>0</v>
      </c>
      <c r="BL127" s="16" t="s">
        <v>331</v>
      </c>
      <c r="BM127" s="16" t="s">
        <v>358</v>
      </c>
    </row>
    <row r="128" spans="2:65" s="1" customFormat="1" ht="138" customHeight="1" x14ac:dyDescent="0.3">
      <c r="B128" s="30"/>
      <c r="C128" s="31"/>
      <c r="D128" s="31"/>
      <c r="E128" s="31"/>
      <c r="F128" s="245" t="s">
        <v>333</v>
      </c>
      <c r="G128" s="189"/>
      <c r="H128" s="189"/>
      <c r="I128" s="189"/>
      <c r="J128" s="31"/>
      <c r="K128" s="31"/>
      <c r="L128" s="31"/>
      <c r="M128" s="31"/>
      <c r="N128" s="31"/>
      <c r="O128" s="31"/>
      <c r="P128" s="31"/>
      <c r="Q128" s="31"/>
      <c r="R128" s="32"/>
      <c r="T128" s="89"/>
      <c r="U128" s="51"/>
      <c r="V128" s="51"/>
      <c r="W128" s="51"/>
      <c r="X128" s="51"/>
      <c r="Y128" s="51"/>
      <c r="Z128" s="51"/>
      <c r="AA128" s="51"/>
      <c r="AB128" s="51"/>
      <c r="AC128" s="51"/>
      <c r="AD128" s="53"/>
      <c r="AT128" s="16" t="s">
        <v>322</v>
      </c>
      <c r="AU128" s="16" t="s">
        <v>64</v>
      </c>
    </row>
    <row r="129" spans="2:18" s="1" customFormat="1" ht="6.95" customHeight="1" x14ac:dyDescent="0.3">
      <c r="B129" s="54"/>
      <c r="C129" s="55"/>
      <c r="D129" s="55"/>
      <c r="E129" s="55"/>
      <c r="F129" s="55"/>
      <c r="G129" s="55"/>
      <c r="H129" s="55"/>
      <c r="I129" s="55"/>
      <c r="J129" s="55"/>
      <c r="K129" s="55"/>
      <c r="L129" s="55"/>
      <c r="M129" s="55"/>
      <c r="N129" s="55"/>
      <c r="O129" s="55"/>
      <c r="P129" s="55"/>
      <c r="Q129" s="55"/>
      <c r="R129" s="56"/>
    </row>
  </sheetData>
  <mergeCells count="100">
    <mergeCell ref="M114:Q114"/>
    <mergeCell ref="M115:Q115"/>
    <mergeCell ref="M121:Q121"/>
    <mergeCell ref="H1:K1"/>
    <mergeCell ref="S2:AF2"/>
    <mergeCell ref="F120:I120"/>
    <mergeCell ref="P120:Q120"/>
    <mergeCell ref="M120:O120"/>
    <mergeCell ref="F116:I116"/>
    <mergeCell ref="P116:Q116"/>
    <mergeCell ref="M116:O116"/>
    <mergeCell ref="F117:I117"/>
    <mergeCell ref="P117:Q117"/>
    <mergeCell ref="M117:O117"/>
    <mergeCell ref="M108:P108"/>
    <mergeCell ref="M110:Q110"/>
    <mergeCell ref="F126:I126"/>
    <mergeCell ref="F127:I127"/>
    <mergeCell ref="P127:Q127"/>
    <mergeCell ref="M127:O127"/>
    <mergeCell ref="F128:I128"/>
    <mergeCell ref="F123:I123"/>
    <mergeCell ref="F124:I124"/>
    <mergeCell ref="P124:Q124"/>
    <mergeCell ref="M124:O124"/>
    <mergeCell ref="F125:I125"/>
    <mergeCell ref="P125:Q125"/>
    <mergeCell ref="M125:O125"/>
    <mergeCell ref="F122:I122"/>
    <mergeCell ref="P122:Q122"/>
    <mergeCell ref="M122:O122"/>
    <mergeCell ref="F118:I118"/>
    <mergeCell ref="P118:Q118"/>
    <mergeCell ref="M118:O118"/>
    <mergeCell ref="F119:I119"/>
    <mergeCell ref="P119:Q119"/>
    <mergeCell ref="M119:O119"/>
    <mergeCell ref="M111:Q111"/>
    <mergeCell ref="F113:I113"/>
    <mergeCell ref="P113:Q113"/>
    <mergeCell ref="M113:O113"/>
    <mergeCell ref="L96:Q96"/>
    <mergeCell ref="C102:Q102"/>
    <mergeCell ref="F104:P104"/>
    <mergeCell ref="F105:P105"/>
    <mergeCell ref="F106:P106"/>
    <mergeCell ref="H91:J91"/>
    <mergeCell ref="K91:L91"/>
    <mergeCell ref="M91:Q91"/>
    <mergeCell ref="M93:Q93"/>
    <mergeCell ref="D94:H94"/>
    <mergeCell ref="M94:Q94"/>
    <mergeCell ref="H89:J89"/>
    <mergeCell ref="K89:L89"/>
    <mergeCell ref="M89:Q89"/>
    <mergeCell ref="H90:J90"/>
    <mergeCell ref="K90:L90"/>
    <mergeCell ref="M90:Q90"/>
    <mergeCell ref="M84:Q84"/>
    <mergeCell ref="M85:Q85"/>
    <mergeCell ref="C87:G87"/>
    <mergeCell ref="H87:J87"/>
    <mergeCell ref="K87:L87"/>
    <mergeCell ref="M87:Q87"/>
    <mergeCell ref="C76:Q76"/>
    <mergeCell ref="F78:P78"/>
    <mergeCell ref="F79:P79"/>
    <mergeCell ref="F80:P80"/>
    <mergeCell ref="M82:P82"/>
    <mergeCell ref="H38:J38"/>
    <mergeCell ref="M38:P38"/>
    <mergeCell ref="H39:J39"/>
    <mergeCell ref="M39:P39"/>
    <mergeCell ref="L41:P41"/>
    <mergeCell ref="H35:J35"/>
    <mergeCell ref="M35:P35"/>
    <mergeCell ref="H36:J36"/>
    <mergeCell ref="M36:P36"/>
    <mergeCell ref="H37:J37"/>
    <mergeCell ref="M37:P37"/>
    <mergeCell ref="M28:P28"/>
    <mergeCell ref="M29:P29"/>
    <mergeCell ref="M30:P30"/>
    <mergeCell ref="M31:P31"/>
    <mergeCell ref="M33:P33"/>
    <mergeCell ref="O18:P18"/>
    <mergeCell ref="O19:P19"/>
    <mergeCell ref="O21:P21"/>
    <mergeCell ref="O22:P22"/>
    <mergeCell ref="E25:L25"/>
    <mergeCell ref="O10:P10"/>
    <mergeCell ref="O12:P12"/>
    <mergeCell ref="O13:P13"/>
    <mergeCell ref="O15:P15"/>
    <mergeCell ref="O16:P16"/>
    <mergeCell ref="C2:Q2"/>
    <mergeCell ref="C4:Q4"/>
    <mergeCell ref="F6:P6"/>
    <mergeCell ref="F7:P7"/>
    <mergeCell ref="F8:P8"/>
  </mergeCells>
  <hyperlinks>
    <hyperlink ref="F1:G1" location="C2" tooltip="Krycí list rozpočtu" display="1) Krycí list rozpočtu"/>
    <hyperlink ref="H1:K1" location="C87" tooltip="Rekapitulácia rozpočtu" display="2) Rekapitulácia rozpočtu"/>
    <hyperlink ref="L1" location="C113" tooltip="Rozpočet" display="3) Rozpočet"/>
    <hyperlink ref="S1:T1" location="'Rekapitulácia stavby'!C2" tooltip="Rekapitulácia stavby" display="Rekapitulácia stavby"/>
  </hyperlinks>
  <pageMargins left="0.58333330000000005" right="0.58333330000000005" top="0.5" bottom="0.46666669999999999" header="0" footer="0"/>
  <pageSetup paperSize="9" scale="95" fitToHeight="100" orientation="portrait" blackAndWhite="1"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Rekapitulácia stavby</vt:lpstr>
      <vt:lpstr>01-B - 01 Architektúra - ...</vt:lpstr>
      <vt:lpstr>02-B - 02 Elektroinštalác...</vt:lpstr>
      <vt:lpstr>'01-B - 01 Architektúra - ...'!Print_Area</vt:lpstr>
      <vt:lpstr>'02-B - 02 Elektroinštalác...'!Print_Area</vt:lpstr>
      <vt:lpstr>'Rekapitulácia stavby'!Print_Area</vt:lpstr>
      <vt:lpstr>'01-B - 01 Architektúra - ...'!Print_Titles</vt:lpstr>
      <vt:lpstr>'02-B - 02 Elektroinštalác...'!Print_Titles</vt:lpstr>
      <vt:lpstr>'Rekapitulácia stavby'!Print_Titles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Vaľo</dc:creator>
  <cp:lastModifiedBy>Zajo</cp:lastModifiedBy>
  <dcterms:created xsi:type="dcterms:W3CDTF">2016-09-06T09:53:46Z</dcterms:created>
  <dcterms:modified xsi:type="dcterms:W3CDTF">2020-04-21T09:36:13Z</dcterms:modified>
</cp:coreProperties>
</file>