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L:\10.VUC\ODDCI\RI 2025\VO 2025 FINAL RS\VO\Prilohy\"/>
    </mc:Choice>
  </mc:AlternateContent>
  <xr:revisionPtr revIDLastSave="0" documentId="13_ncr:1_{B76229F4-445F-419A-B5EA-88FBE27F2044}" xr6:coauthVersionLast="47" xr6:coauthVersionMax="47" xr10:uidLastSave="{00000000-0000-0000-0000-000000000000}"/>
  <bookViews>
    <workbookView xWindow="1140" yWindow="390" windowWidth="21645" windowHeight="14325" tabRatio="899" activeTab="10" xr2:uid="{00000000-000D-0000-FFFF-FFFF00000000}"/>
  </bookViews>
  <sheets>
    <sheet name="2783" sheetId="53" r:id="rId1"/>
    <sheet name="2790_1" sheetId="54" r:id="rId2"/>
    <sheet name="2790_2" sheetId="80" r:id="rId3"/>
    <sheet name="2741_1" sheetId="55" r:id="rId4"/>
    <sheet name="2741_2" sheetId="82" r:id="rId5"/>
    <sheet name="2792" sheetId="56" r:id="rId6"/>
    <sheet name="2760" sheetId="57" r:id="rId7"/>
    <sheet name="2777" sheetId="59" r:id="rId8"/>
    <sheet name="2782" sheetId="78" r:id="rId9"/>
    <sheet name="2757" sheetId="79" r:id="rId10"/>
    <sheet name="okres RS" sheetId="1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78" l="1"/>
  <c r="G9" i="17" l="1"/>
  <c r="F9" i="17"/>
  <c r="H9" i="17" s="1"/>
  <c r="G27" i="82"/>
  <c r="H27" i="82" s="1"/>
  <c r="G23" i="82"/>
  <c r="H23" i="82" s="1"/>
  <c r="B18" i="82"/>
  <c r="G26" i="82" s="1"/>
  <c r="H26" i="82" s="1"/>
  <c r="G26" i="56"/>
  <c r="G25" i="80"/>
  <c r="H25" i="80" s="1"/>
  <c r="G7" i="17"/>
  <c r="F7" i="17"/>
  <c r="G28" i="80"/>
  <c r="H28" i="80" s="1"/>
  <c r="G23" i="80"/>
  <c r="H23" i="80" s="1"/>
  <c r="B18" i="80"/>
  <c r="G24" i="80" s="1"/>
  <c r="H24" i="80" s="1"/>
  <c r="G14" i="17"/>
  <c r="F14" i="17"/>
  <c r="H14" i="17" s="1"/>
  <c r="G13" i="17"/>
  <c r="F13" i="17"/>
  <c r="H13" i="17" s="1"/>
  <c r="G12" i="17"/>
  <c r="F12" i="17"/>
  <c r="H12" i="17" s="1"/>
  <c r="G11" i="17"/>
  <c r="G10" i="17"/>
  <c r="G8" i="17"/>
  <c r="F8" i="17"/>
  <c r="G6" i="17"/>
  <c r="F6" i="17"/>
  <c r="G5" i="17"/>
  <c r="F5" i="17"/>
  <c r="H5" i="17" s="1"/>
  <c r="G28" i="79"/>
  <c r="H28" i="79" s="1"/>
  <c r="H26" i="79"/>
  <c r="H25" i="79"/>
  <c r="G29" i="79"/>
  <c r="H29" i="79" s="1"/>
  <c r="H27" i="79"/>
  <c r="G23" i="79"/>
  <c r="H23" i="79" s="1"/>
  <c r="B18" i="79"/>
  <c r="G24" i="82" l="1"/>
  <c r="H24" i="82" s="1"/>
  <c r="G25" i="82"/>
  <c r="H25" i="82" s="1"/>
  <c r="G26" i="80"/>
  <c r="H26" i="80" s="1"/>
  <c r="G27" i="80"/>
  <c r="H27" i="80" s="1"/>
  <c r="H7" i="17"/>
  <c r="H8" i="17"/>
  <c r="H6" i="17"/>
  <c r="H24" i="79"/>
  <c r="G29" i="78"/>
  <c r="H29" i="78" s="1"/>
  <c r="H28" i="78"/>
  <c r="G23" i="78"/>
  <c r="H23" i="78" s="1"/>
  <c r="B18" i="78"/>
  <c r="G26" i="78" s="1"/>
  <c r="H28" i="82" l="1"/>
  <c r="I9" i="17" s="1"/>
  <c r="H29" i="80"/>
  <c r="I7" i="17" s="1"/>
  <c r="K30" i="82"/>
  <c r="J30" i="82"/>
  <c r="J31" i="80"/>
  <c r="K31" i="80"/>
  <c r="H30" i="79"/>
  <c r="G27" i="78"/>
  <c r="H27" i="78" s="1"/>
  <c r="G24" i="78"/>
  <c r="H24" i="78" s="1"/>
  <c r="G25" i="78"/>
  <c r="H25" i="78" s="1"/>
  <c r="H26" i="78"/>
  <c r="F11" i="17"/>
  <c r="H11" i="17" s="1"/>
  <c r="F10" i="17"/>
  <c r="H10" i="17" s="1"/>
  <c r="K32" i="79" l="1"/>
  <c r="I14" i="17"/>
  <c r="J32" i="79"/>
  <c r="H31" i="78"/>
  <c r="G28" i="54"/>
  <c r="H28" i="54" s="1"/>
  <c r="G27" i="54"/>
  <c r="H27" i="54" s="1"/>
  <c r="G23" i="54"/>
  <c r="H23" i="54" s="1"/>
  <c r="B18" i="54"/>
  <c r="G25" i="54" s="1"/>
  <c r="H25" i="54" s="1"/>
  <c r="K33" i="78" l="1"/>
  <c r="I13" i="17"/>
  <c r="J33" i="78"/>
  <c r="G24" i="54"/>
  <c r="H24" i="54" s="1"/>
  <c r="G26" i="54"/>
  <c r="H26" i="54" s="1"/>
  <c r="H29" i="54" l="1"/>
  <c r="I6" i="17" l="1"/>
  <c r="J6" i="17" s="1"/>
  <c r="J31" i="54"/>
  <c r="K31" i="54"/>
  <c r="J7" i="17"/>
  <c r="J14" i="17" l="1"/>
  <c r="J9" i="17" l="1"/>
  <c r="H15" i="17"/>
  <c r="J13" i="17" l="1"/>
  <c r="G28" i="55" l="1"/>
  <c r="G29" i="53" l="1"/>
  <c r="G27" i="59" l="1"/>
  <c r="H27" i="59" s="1"/>
  <c r="G23" i="59"/>
  <c r="H23" i="59" s="1"/>
  <c r="B18" i="59"/>
  <c r="G25" i="59" s="1"/>
  <c r="G29" i="57"/>
  <c r="H29" i="57" s="1"/>
  <c r="G23" i="57"/>
  <c r="H23" i="57" s="1"/>
  <c r="B18" i="57"/>
  <c r="G26" i="57" s="1"/>
  <c r="G28" i="56"/>
  <c r="H28" i="56" s="1"/>
  <c r="G23" i="56"/>
  <c r="H23" i="56" s="1"/>
  <c r="B18" i="56"/>
  <c r="H28" i="55"/>
  <c r="G27" i="55"/>
  <c r="H27" i="55" s="1"/>
  <c r="G23" i="55"/>
  <c r="H23" i="55" s="1"/>
  <c r="B18" i="55"/>
  <c r="H25" i="55" l="1"/>
  <c r="H26" i="57"/>
  <c r="H25" i="59"/>
  <c r="G24" i="59"/>
  <c r="H24" i="59" s="1"/>
  <c r="G24" i="57"/>
  <c r="H24" i="57" s="1"/>
  <c r="H28" i="57"/>
  <c r="H26" i="56"/>
  <c r="G24" i="56"/>
  <c r="H24" i="56" s="1"/>
  <c r="G24" i="55"/>
  <c r="H24" i="55" s="1"/>
  <c r="G26" i="59"/>
  <c r="H26" i="59" s="1"/>
  <c r="H25" i="57"/>
  <c r="G27" i="57"/>
  <c r="H27" i="57" s="1"/>
  <c r="H25" i="56"/>
  <c r="G27" i="56"/>
  <c r="H27" i="56" s="1"/>
  <c r="G26" i="55"/>
  <c r="H26" i="55" s="1"/>
  <c r="H29" i="53"/>
  <c r="H28" i="59" l="1"/>
  <c r="H30" i="57"/>
  <c r="H29" i="56"/>
  <c r="I10" i="17" s="1"/>
  <c r="J10" i="17" s="1"/>
  <c r="H29" i="55"/>
  <c r="G23" i="53"/>
  <c r="B18" i="53"/>
  <c r="G26" i="53" s="1"/>
  <c r="G28" i="53"/>
  <c r="J30" i="59" l="1"/>
  <c r="I12" i="17"/>
  <c r="J12" i="17" s="1"/>
  <c r="K30" i="59"/>
  <c r="I11" i="17"/>
  <c r="J11" i="17" s="1"/>
  <c r="J32" i="57"/>
  <c r="K32" i="57"/>
  <c r="J31" i="55"/>
  <c r="I8" i="17"/>
  <c r="J8" i="17" s="1"/>
  <c r="K31" i="55"/>
  <c r="G27" i="53"/>
  <c r="K31" i="56"/>
  <c r="J31" i="56"/>
  <c r="H25" i="53"/>
  <c r="G24" i="53"/>
  <c r="H28" i="53" l="1"/>
  <c r="H26" i="53"/>
  <c r="H27" i="53"/>
  <c r="H24" i="53"/>
  <c r="H23" i="53"/>
  <c r="H30" i="53" l="1"/>
  <c r="J32" i="53" l="1"/>
  <c r="K32" i="53"/>
  <c r="I5" i="17"/>
  <c r="J5" i="17" l="1"/>
  <c r="J15" i="17" s="1"/>
  <c r="I15" i="17"/>
</calcChain>
</file>

<file path=xl/sharedStrings.xml><?xml version="1.0" encoding="utf-8"?>
<sst xmlns="http://schemas.openxmlformats.org/spreadsheetml/2006/main" count="584" uniqueCount="112">
  <si>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</si>
  <si>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</si>
  <si>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</si>
  <si>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</si>
  <si>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</si>
  <si>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</si>
  <si>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</si>
  <si>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</si>
  <si>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</si>
  <si>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</si>
  <si>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</si>
  <si>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</si>
  <si>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</si>
  <si>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</si>
  <si>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</si>
  <si>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</si>
  <si>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</si>
  <si>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</si>
  <si>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</si>
  <si>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</si>
  <si>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</si>
  <si>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</si>
  <si>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</si>
  <si>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</si>
  <si>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</si>
  <si>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</si>
  <si>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</si>
  <si>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</si>
  <si>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</si>
  <si>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</si>
  <si>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</si>
  <si>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</si>
  <si>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</si>
  <si>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</si>
  <si>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</si>
  <si>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ks</t>
  </si>
  <si>
    <t>fr.0 - 32</t>
  </si>
  <si>
    <t>výškova úprava poklopov kanalizačných šácht, vpustí</t>
  </si>
  <si>
    <t>P.č.</t>
  </si>
  <si>
    <t>Cesta</t>
  </si>
  <si>
    <t>Okres</t>
  </si>
  <si>
    <t>Staničenie od</t>
  </si>
  <si>
    <t>Staničenie do</t>
  </si>
  <si>
    <t>Dĺžka rekonštrukcie v km</t>
  </si>
  <si>
    <t>Náklady               v € s DPH</t>
  </si>
  <si>
    <t>Náklady                        v € bez DPH</t>
  </si>
  <si>
    <t xml:space="preserve">postrek spojovací </t>
  </si>
  <si>
    <t>položka</t>
  </si>
  <si>
    <t xml:space="preserve"> jednotk. cena  €</t>
  </si>
  <si>
    <t>spolu bez DPH €</t>
  </si>
  <si>
    <t>postrek infiltračný</t>
  </si>
  <si>
    <t>staničenie v km:</t>
  </si>
  <si>
    <t>od:</t>
  </si>
  <si>
    <t>do:</t>
  </si>
  <si>
    <t>spevnenie krajníc kamenivom drveným hr. 100mm x 500mm po obidvoch stranách</t>
  </si>
  <si>
    <t>frézovanie s naložením a odvozom do 10 km (začiatky a konce, MO, MK, obrubníková úprava)</t>
  </si>
  <si>
    <t xml:space="preserve">od: </t>
  </si>
  <si>
    <t xml:space="preserve">do: </t>
  </si>
  <si>
    <t>Príloha č.2</t>
  </si>
  <si>
    <t>RS</t>
  </si>
  <si>
    <t>Príloha č.4</t>
  </si>
  <si>
    <t>Príloha č.5</t>
  </si>
  <si>
    <t>III/2777</t>
  </si>
  <si>
    <t>III/2783</t>
  </si>
  <si>
    <t>Príloha č.8</t>
  </si>
  <si>
    <t>VDZ - čiara biela súvislá a prerušovaná 125mm</t>
  </si>
  <si>
    <t>125 mm</t>
  </si>
  <si>
    <t>III/2790</t>
  </si>
  <si>
    <t>III/2741</t>
  </si>
  <si>
    <t>III/2792</t>
  </si>
  <si>
    <t>Drňa spojka</t>
  </si>
  <si>
    <t>III/2792 Drňa spojka</t>
  </si>
  <si>
    <t>III/2760</t>
  </si>
  <si>
    <t>Barca spojka</t>
  </si>
  <si>
    <t>III/2760 Barca spojka,       úsek po OÚ</t>
  </si>
  <si>
    <t>Príloha č.6</t>
  </si>
  <si>
    <t>III/2782 Rimavská Sobota spojovacia,      úsek ul. Šrobárova</t>
  </si>
  <si>
    <t>úsek ul. Šrobárova</t>
  </si>
  <si>
    <t>III/2782</t>
  </si>
  <si>
    <t>III/2783 Hajnáčka-Gem.Jablonec-Tachty,      úsek za Gem. Jabloncom po most ev. č. 2783-8</t>
  </si>
  <si>
    <r>
      <t xml:space="preserve">                          </t>
    </r>
    <r>
      <rPr>
        <b/>
        <sz val="11"/>
        <color theme="1"/>
        <rFont val="Calibri"/>
        <family val="2"/>
        <charset val="238"/>
        <scheme val="minor"/>
      </rPr>
      <t>most ev. č. 2783-8</t>
    </r>
  </si>
  <si>
    <t>III/2790 Jesenské-Petrovce-Dubno-Gem.Jablonec,    úsek Širkovce - Šimonovce</t>
  </si>
  <si>
    <t>III/2790 Jesenské-Petrovce-Dubno-Gem.Jablonec,    úsek Širkov.-Šimon.</t>
  </si>
  <si>
    <t>III/2741 Rimavská Sobota-Veľké Dravce,     úsek križ. Dúžava po most č. 2741-3</t>
  </si>
  <si>
    <t>III/2741 Rimavská Sobota-Veľké Dravce, úsek križ. Dúžava po most 2741-3</t>
  </si>
  <si>
    <t>III/2741 Rimavská Sobota-Veľké Dravce,     úsek Antalka</t>
  </si>
  <si>
    <t>úsek intravilán Jestice</t>
  </si>
  <si>
    <t>úsek križ. Dúžava po most 2741-3</t>
  </si>
  <si>
    <t>úsek Antalka</t>
  </si>
  <si>
    <t>III/2777 Rimavská Baňa-Ostrany križ.,        úsek Lukovištia križ. III/2745</t>
  </si>
  <si>
    <t>III/2777 Rimavská baňa-Ostrany križ.,      úsek Lukovištia križ. III/2745</t>
  </si>
  <si>
    <t>úsek Lukovištia križ. III/2745</t>
  </si>
  <si>
    <t xml:space="preserve">III/2783 Hajnáčka-Gem.Jablonec-Tachty,      úsek za Gem. Jabloncom po </t>
  </si>
  <si>
    <t>Spolu za okres RS</t>
  </si>
  <si>
    <t>III/2757</t>
  </si>
  <si>
    <t>Ratkovská Zdychava spojka</t>
  </si>
  <si>
    <t>III/2757 Ratkovská Zdychava spojka</t>
  </si>
  <si>
    <t>ACL 16-II s dovozom rozprestrením a zhutneneím</t>
  </si>
  <si>
    <t>úsek za Gem. Jabloncom po most 2783-8 - a po zeleninový sklad</t>
  </si>
  <si>
    <t>III/2790 Jesenské-Petrovce-Dubno-Gem.Jablonec,    úsek intravilán Jestice</t>
  </si>
  <si>
    <t>III/2790 Jesenské-Petrovce-Dubno-Gem.Jablonec,  úsek intravilán Jestice</t>
  </si>
  <si>
    <t>DPH 23%</t>
  </si>
  <si>
    <t>DPH 23,%</t>
  </si>
  <si>
    <t>úsek Širkovce-Šimonovce</t>
  </si>
  <si>
    <r>
      <t>1,0 kg/m</t>
    </r>
    <r>
      <rPr>
        <vertAlign val="superscript"/>
        <sz val="10"/>
        <rFont val="Arial CE"/>
        <family val="2"/>
        <charset val="238"/>
      </rPr>
      <t>2</t>
    </r>
  </si>
  <si>
    <t>frezovanie - 1 most 40 m a priepust 15 m</t>
  </si>
  <si>
    <t>frézovanie s naložením a odvozom do 10 km (začiatky, konce, 1 most a 1 priepust)</t>
  </si>
  <si>
    <t>priem. 60 mm</t>
  </si>
  <si>
    <t>Emulzný mikrokoberec dvojvrstvový EM5+EM5</t>
  </si>
  <si>
    <t>t</t>
  </si>
  <si>
    <t>AC 50/70 vysprávky nerovností krytu s s pokládkou</t>
  </si>
  <si>
    <t>Rekonštrukcie ciest III. triedy v okrese RS -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</si>
</sst>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"/>
    <numFmt numFmtId="166" formatCode="0.000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8" fillId="0" borderId="0" applyNumberFormat="0" applyFill="0" applyBorder="0" applyProtection="0"/>
    <xf numFmtId="0" fontId="29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5" borderId="0" applyNumberFormat="0" applyBorder="0" applyAlignment="0" applyProtection="0"/>
    <xf numFmtId="0" fontId="33" fillId="17" borderId="43" applyNumberFormat="0" applyAlignment="0" applyProtection="0"/>
    <xf numFmtId="0" fontId="34" fillId="0" borderId="44" applyNumberFormat="0" applyFill="0" applyAlignment="0" applyProtection="0"/>
    <xf numFmtId="0" fontId="35" fillId="0" borderId="45" applyNumberFormat="0" applyFill="0" applyAlignment="0" applyProtection="0"/>
    <xf numFmtId="0" fontId="36" fillId="0" borderId="46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1" fillId="19" borderId="47" applyNumberFormat="0" applyFont="0" applyAlignment="0" applyProtection="0"/>
    <xf numFmtId="0" fontId="38" fillId="0" borderId="48" applyNumberFormat="0" applyFill="0" applyAlignment="0" applyProtection="0"/>
    <xf numFmtId="0" fontId="39" fillId="0" borderId="49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50" applyNumberFormat="0" applyAlignment="0" applyProtection="0"/>
    <xf numFmtId="0" fontId="42" fillId="20" borderId="50" applyNumberFormat="0" applyAlignment="0" applyProtection="0"/>
    <xf numFmtId="0" fontId="43" fillId="20" borderId="51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  <xf numFmtId="0" fontId="1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44" fontId="27" fillId="0" borderId="0" applyFont="0" applyFill="0" applyBorder="0" applyAlignment="0" applyProtection="0"/>
  </cellStyleXfs>
  <cellXfs count="219">
    <xf numFmtId="0" fontId="0" fillId="0" borderId="0" xfId="0"/>
    <xf numFmtId="4" fontId="0" fillId="0" borderId="0" xfId="0" applyNumberFormat="1"/>
    <xf numFmtId="0" fontId="6" fillId="0" borderId="24" xfId="0" applyFont="1" applyBorder="1"/>
    <xf numFmtId="0" fontId="16" fillId="0" borderId="0" xfId="0" applyFont="1"/>
    <xf numFmtId="0" fontId="18" fillId="0" borderId="0" xfId="0" applyFont="1"/>
    <xf numFmtId="0" fontId="0" fillId="0" borderId="22" xfId="0" applyBorder="1" applyAlignment="1">
      <alignment horizontal="center"/>
    </xf>
    <xf numFmtId="0" fontId="21" fillId="0" borderId="0" xfId="0" applyFont="1"/>
    <xf numFmtId="4" fontId="22" fillId="0" borderId="0" xfId="0" applyNumberFormat="1" applyFont="1"/>
    <xf numFmtId="0" fontId="22" fillId="0" borderId="0" xfId="0" applyFont="1"/>
    <xf numFmtId="4" fontId="22" fillId="0" borderId="0" xfId="0" applyNumberFormat="1" applyFont="1" applyAlignment="1">
      <alignment horizontal="center"/>
    </xf>
    <xf numFmtId="165" fontId="6" fillId="0" borderId="36" xfId="0" applyNumberFormat="1" applyFont="1" applyBorder="1"/>
    <xf numFmtId="0" fontId="23" fillId="0" borderId="0" xfId="0" applyFont="1"/>
    <xf numFmtId="0" fontId="23" fillId="0" borderId="0" xfId="1" applyFont="1"/>
    <xf numFmtId="0" fontId="24" fillId="0" borderId="0" xfId="0" applyFont="1"/>
    <xf numFmtId="0" fontId="20" fillId="0" borderId="0" xfId="0" applyFont="1" applyAlignment="1">
      <alignment vertical="center"/>
    </xf>
    <xf numFmtId="0" fontId="1" fillId="0" borderId="0" xfId="1"/>
    <xf numFmtId="0" fontId="2" fillId="0" borderId="0" xfId="0" applyFont="1"/>
    <xf numFmtId="0" fontId="19" fillId="0" borderId="0" xfId="0" applyFont="1"/>
    <xf numFmtId="4" fontId="20" fillId="0" borderId="5" xfId="0" applyNumberFormat="1" applyFont="1" applyBorder="1"/>
    <xf numFmtId="4" fontId="2" fillId="0" borderId="0" xfId="0" applyNumberFormat="1" applyFont="1"/>
    <xf numFmtId="4" fontId="10" fillId="0" borderId="30" xfId="0" applyNumberFormat="1" applyFont="1" applyBorder="1"/>
    <xf numFmtId="0" fontId="0" fillId="0" borderId="38" xfId="1" applyFont="1" applyBorder="1"/>
    <xf numFmtId="0" fontId="6" fillId="0" borderId="42" xfId="0" applyFont="1" applyBorder="1" applyAlignment="1">
      <alignment vertical="center"/>
    </xf>
    <xf numFmtId="0" fontId="2" fillId="0" borderId="0" xfId="1" applyFont="1"/>
    <xf numFmtId="0" fontId="0" fillId="0" borderId="0" xfId="1" applyFont="1"/>
    <xf numFmtId="0" fontId="3" fillId="0" borderId="0" xfId="1" applyFont="1"/>
    <xf numFmtId="0" fontId="4" fillId="0" borderId="0" xfId="0" applyFont="1"/>
    <xf numFmtId="4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5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4" fontId="0" fillId="0" borderId="0" xfId="0" applyNumberFormat="1" applyAlignment="1">
      <alignment horizontal="center"/>
    </xf>
    <xf numFmtId="0" fontId="0" fillId="0" borderId="10" xfId="0" applyBorder="1"/>
    <xf numFmtId="0" fontId="0" fillId="0" borderId="12" xfId="0" applyBorder="1"/>
    <xf numFmtId="2" fontId="0" fillId="0" borderId="0" xfId="0" applyNumberFormat="1"/>
    <xf numFmtId="0" fontId="6" fillId="0" borderId="0" xfId="0" applyFont="1"/>
    <xf numFmtId="4" fontId="6" fillId="0" borderId="5" xfId="0" applyNumberFormat="1" applyFont="1" applyBorder="1"/>
    <xf numFmtId="0" fontId="7" fillId="0" borderId="23" xfId="0" applyFont="1" applyBorder="1"/>
    <xf numFmtId="4" fontId="10" fillId="0" borderId="0" xfId="0" applyNumberFormat="1" applyFont="1"/>
    <xf numFmtId="4" fontId="5" fillId="0" borderId="0" xfId="0" applyNumberFormat="1" applyFont="1" applyAlignment="1">
      <alignment horizontal="center"/>
    </xf>
    <xf numFmtId="4" fontId="10" fillId="0" borderId="5" xfId="0" applyNumberFormat="1" applyFont="1" applyBorder="1"/>
    <xf numFmtId="4" fontId="9" fillId="0" borderId="4" xfId="0" applyNumberFormat="1" applyFont="1" applyBorder="1"/>
    <xf numFmtId="4" fontId="9" fillId="0" borderId="0" xfId="0" applyNumberFormat="1" applyFont="1"/>
    <xf numFmtId="0" fontId="7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0" fillId="0" borderId="25" xfId="0" applyNumberFormat="1" applyFont="1" applyBorder="1"/>
    <xf numFmtId="0" fontId="0" fillId="0" borderId="27" xfId="0" applyBorder="1"/>
    <xf numFmtId="0" fontId="0" fillId="0" borderId="28" xfId="0" applyBorder="1"/>
    <xf numFmtId="4" fontId="0" fillId="0" borderId="28" xfId="0" applyNumberFormat="1" applyBorder="1"/>
    <xf numFmtId="4" fontId="11" fillId="0" borderId="28" xfId="0" applyNumberFormat="1" applyFont="1" applyBorder="1"/>
    <xf numFmtId="0" fontId="11" fillId="0" borderId="28" xfId="0" applyFont="1" applyBorder="1"/>
    <xf numFmtId="10" fontId="11" fillId="0" borderId="28" xfId="0" applyNumberFormat="1" applyFont="1" applyBorder="1"/>
    <xf numFmtId="4" fontId="11" fillId="0" borderId="29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21" xfId="0" applyBorder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16" fillId="25" borderId="52" xfId="0" applyFont="1" applyFill="1" applyBorder="1" applyAlignment="1">
      <alignment horizontal="center" vertical="center" wrapText="1"/>
    </xf>
    <xf numFmtId="0" fontId="16" fillId="25" borderId="53" xfId="0" applyFont="1" applyFill="1" applyBorder="1" applyAlignment="1">
      <alignment horizontal="center" vertical="center" wrapText="1"/>
    </xf>
    <xf numFmtId="0" fontId="16" fillId="25" borderId="14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6" fillId="25" borderId="14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21" xfId="0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0" fontId="7" fillId="0" borderId="21" xfId="0" applyFont="1" applyBorder="1"/>
    <xf numFmtId="165" fontId="6" fillId="0" borderId="38" xfId="0" applyNumberFormat="1" applyFont="1" applyBorder="1"/>
    <xf numFmtId="0" fontId="6" fillId="0" borderId="39" xfId="1" applyFont="1" applyBorder="1"/>
    <xf numFmtId="0" fontId="6" fillId="0" borderId="22" xfId="0" applyFont="1" applyBorder="1" applyAlignment="1">
      <alignment vertical="center"/>
    </xf>
    <xf numFmtId="0" fontId="6" fillId="0" borderId="22" xfId="0" applyFont="1" applyBorder="1"/>
    <xf numFmtId="4" fontId="6" fillId="0" borderId="59" xfId="0" applyNumberFormat="1" applyFont="1" applyBorder="1"/>
    <xf numFmtId="4" fontId="6" fillId="0" borderId="32" xfId="0" applyNumberFormat="1" applyFont="1" applyBorder="1"/>
    <xf numFmtId="4" fontId="6" fillId="0" borderId="32" xfId="0" applyNumberFormat="1" applyFont="1" applyBorder="1" applyAlignment="1">
      <alignment vertical="center"/>
    </xf>
    <xf numFmtId="4" fontId="6" fillId="0" borderId="57" xfId="0" applyNumberFormat="1" applyFont="1" applyBorder="1"/>
    <xf numFmtId="4" fontId="6" fillId="0" borderId="37" xfId="0" applyNumberFormat="1" applyFont="1" applyBorder="1"/>
    <xf numFmtId="4" fontId="6" fillId="0" borderId="37" xfId="0" applyNumberFormat="1" applyFont="1" applyBorder="1" applyAlignment="1">
      <alignment vertical="center"/>
    </xf>
    <xf numFmtId="4" fontId="6" fillId="0" borderId="58" xfId="0" applyNumberFormat="1" applyFont="1" applyBorder="1"/>
    <xf numFmtId="0" fontId="2" fillId="0" borderId="0" xfId="1" applyFont="1" applyAlignment="1">
      <alignment vertical="center" wrapText="1"/>
    </xf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6" fillId="0" borderId="22" xfId="0" applyNumberFormat="1" applyFont="1" applyBorder="1"/>
    <xf numFmtId="0" fontId="16" fillId="0" borderId="4" xfId="0" applyFont="1" applyBorder="1"/>
    <xf numFmtId="2" fontId="16" fillId="0" borderId="0" xfId="0" applyNumberFormat="1" applyFont="1"/>
    <xf numFmtId="49" fontId="47" fillId="27" borderId="18" xfId="0" applyNumberFormat="1" applyFont="1" applyFill="1" applyBorder="1" applyAlignment="1">
      <alignment horizontal="center" vertical="center"/>
    </xf>
    <xf numFmtId="49" fontId="47" fillId="27" borderId="19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4" fontId="6" fillId="0" borderId="55" xfId="0" applyNumberFormat="1" applyFont="1" applyBorder="1" applyAlignment="1">
      <alignment vertical="center"/>
    </xf>
    <xf numFmtId="49" fontId="47" fillId="27" borderId="16" xfId="0" applyNumberFormat="1" applyFont="1" applyFill="1" applyBorder="1" applyAlignment="1">
      <alignment horizontal="center" vertical="center"/>
    </xf>
    <xf numFmtId="165" fontId="6" fillId="0" borderId="55" xfId="0" applyNumberFormat="1" applyFont="1" applyBorder="1" applyAlignment="1">
      <alignment vertical="center"/>
    </xf>
    <xf numFmtId="4" fontId="10" fillId="2" borderId="26" xfId="0" applyNumberFormat="1" applyFont="1" applyFill="1" applyBorder="1"/>
    <xf numFmtId="49" fontId="47" fillId="27" borderId="61" xfId="0" applyNumberFormat="1" applyFont="1" applyFill="1" applyBorder="1" applyAlignment="1">
      <alignment horizontal="center" vertical="center" wrapText="1"/>
    </xf>
    <xf numFmtId="49" fontId="47" fillId="27" borderId="14" xfId="0" applyNumberFormat="1" applyFont="1" applyFill="1" applyBorder="1" applyAlignment="1">
      <alignment horizontal="center" vertical="center" wrapText="1"/>
    </xf>
    <xf numFmtId="165" fontId="6" fillId="0" borderId="21" xfId="0" applyNumberFormat="1" applyFont="1" applyBorder="1"/>
    <xf numFmtId="0" fontId="17" fillId="0" borderId="0" xfId="0" applyFont="1"/>
    <xf numFmtId="165" fontId="0" fillId="0" borderId="0" xfId="0" applyNumberFormat="1" applyAlignment="1">
      <alignment horizontal="left"/>
    </xf>
    <xf numFmtId="0" fontId="17" fillId="0" borderId="64" xfId="0" applyFont="1" applyBorder="1" applyAlignment="1">
      <alignment vertical="center"/>
    </xf>
    <xf numFmtId="165" fontId="6" fillId="0" borderId="0" xfId="0" applyNumberFormat="1" applyFont="1"/>
    <xf numFmtId="4" fontId="48" fillId="0" borderId="0" xfId="0" applyNumberFormat="1" applyFont="1"/>
    <xf numFmtId="0" fontId="17" fillId="0" borderId="6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0" fontId="0" fillId="28" borderId="52" xfId="0" applyFill="1" applyBorder="1" applyAlignment="1">
      <alignment horizontal="center" vertical="center" wrapText="1"/>
    </xf>
    <xf numFmtId="0" fontId="0" fillId="28" borderId="1" xfId="0" applyFill="1" applyBorder="1" applyAlignment="1">
      <alignment horizontal="center" vertical="center" wrapText="1"/>
    </xf>
    <xf numFmtId="166" fontId="17" fillId="28" borderId="3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left"/>
    </xf>
    <xf numFmtId="4" fontId="17" fillId="0" borderId="7" xfId="0" applyNumberFormat="1" applyFont="1" applyBorder="1"/>
    <xf numFmtId="4" fontId="17" fillId="0" borderId="11" xfId="0" applyNumberFormat="1" applyFont="1" applyBorder="1"/>
    <xf numFmtId="0" fontId="0" fillId="0" borderId="0" xfId="0" applyAlignment="1">
      <alignment wrapText="1"/>
    </xf>
    <xf numFmtId="0" fontId="0" fillId="0" borderId="23" xfId="0" applyBorder="1"/>
    <xf numFmtId="0" fontId="0" fillId="0" borderId="38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6" fontId="17" fillId="28" borderId="53" xfId="0" applyNumberFormat="1" applyFont="1" applyFill="1" applyBorder="1" applyAlignment="1">
      <alignment horizontal="center" vertical="center" wrapText="1"/>
    </xf>
    <xf numFmtId="166" fontId="0" fillId="0" borderId="22" xfId="0" applyNumberFormat="1" applyBorder="1" applyAlignment="1">
      <alignment horizontal="center" vertical="center"/>
    </xf>
    <xf numFmtId="166" fontId="0" fillId="0" borderId="62" xfId="0" applyNumberFormat="1" applyBorder="1" applyAlignment="1">
      <alignment horizontal="center" vertical="center"/>
    </xf>
    <xf numFmtId="4" fontId="16" fillId="25" borderId="66" xfId="0" applyNumberFormat="1" applyFont="1" applyFill="1" applyBorder="1" applyAlignment="1">
      <alignment horizontal="center" vertical="center" wrapText="1"/>
    </xf>
    <xf numFmtId="4" fontId="16" fillId="25" borderId="66" xfId="0" applyNumberFormat="1" applyFont="1" applyFill="1" applyBorder="1" applyAlignment="1">
      <alignment horizontal="right" vertical="center"/>
    </xf>
    <xf numFmtId="166" fontId="0" fillId="28" borderId="37" xfId="0" applyNumberFormat="1" applyFill="1" applyBorder="1" applyAlignment="1">
      <alignment horizontal="center" vertical="center" wrapText="1"/>
    </xf>
    <xf numFmtId="166" fontId="0" fillId="28" borderId="68" xfId="0" applyNumberFormat="1" applyFill="1" applyBorder="1" applyAlignment="1">
      <alignment horizontal="center" vertical="center" wrapText="1"/>
    </xf>
    <xf numFmtId="166" fontId="0" fillId="28" borderId="63" xfId="0" applyNumberFormat="1" applyFill="1" applyBorder="1" applyAlignment="1">
      <alignment horizontal="center" vertical="center" wrapText="1"/>
    </xf>
    <xf numFmtId="0" fontId="17" fillId="0" borderId="69" xfId="0" applyFont="1" applyBorder="1" applyAlignment="1">
      <alignment vertical="center" wrapText="1"/>
    </xf>
    <xf numFmtId="0" fontId="11" fillId="0" borderId="0" xfId="0" applyFont="1"/>
    <xf numFmtId="10" fontId="11" fillId="0" borderId="0" xfId="0" applyNumberFormat="1" applyFont="1"/>
    <xf numFmtId="4" fontId="11" fillId="0" borderId="5" xfId="0" applyNumberFormat="1" applyFont="1" applyBorder="1"/>
    <xf numFmtId="4" fontId="10" fillId="0" borderId="28" xfId="1" applyNumberFormat="1" applyFont="1" applyBorder="1" applyAlignment="1">
      <alignment vertical="center"/>
    </xf>
    <xf numFmtId="4" fontId="10" fillId="0" borderId="28" xfId="0" applyNumberFormat="1" applyFont="1" applyBorder="1" applyAlignment="1">
      <alignment vertical="center"/>
    </xf>
    <xf numFmtId="4" fontId="15" fillId="0" borderId="29" xfId="0" applyNumberFormat="1" applyFont="1" applyBorder="1" applyAlignment="1">
      <alignment vertical="center"/>
    </xf>
    <xf numFmtId="0" fontId="0" fillId="0" borderId="42" xfId="0" applyBorder="1"/>
    <xf numFmtId="0" fontId="6" fillId="0" borderId="55" xfId="0" applyFont="1" applyBorder="1"/>
    <xf numFmtId="165" fontId="6" fillId="0" borderId="42" xfId="0" applyNumberFormat="1" applyFont="1" applyBorder="1"/>
    <xf numFmtId="4" fontId="6" fillId="0" borderId="41" xfId="0" applyNumberFormat="1" applyFont="1" applyBorder="1"/>
    <xf numFmtId="0" fontId="0" fillId="0" borderId="38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165" fontId="6" fillId="0" borderId="38" xfId="0" applyNumberFormat="1" applyFont="1" applyBorder="1" applyAlignment="1">
      <alignment vertical="center"/>
    </xf>
    <xf numFmtId="4" fontId="6" fillId="0" borderId="59" xfId="0" applyNumberFormat="1" applyFont="1" applyBorder="1" applyAlignment="1">
      <alignment vertical="center"/>
    </xf>
    <xf numFmtId="4" fontId="6" fillId="0" borderId="57" xfId="0" applyNumberFormat="1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4" fontId="6" fillId="0" borderId="58" xfId="0" applyNumberFormat="1" applyFont="1" applyBorder="1" applyAlignment="1">
      <alignment vertical="center"/>
    </xf>
    <xf numFmtId="165" fontId="6" fillId="0" borderId="55" xfId="0" applyNumberFormat="1" applyFont="1" applyBorder="1" applyAlignment="1">
      <alignment horizontal="right"/>
    </xf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0" fillId="0" borderId="34" xfId="1" applyFont="1" applyBorder="1" applyAlignment="1">
      <alignment horizontal="left"/>
    </xf>
    <xf numFmtId="0" fontId="0" fillId="0" borderId="32" xfId="1" applyFont="1" applyBorder="1" applyAlignment="1">
      <alignment horizontal="left"/>
    </xf>
    <xf numFmtId="0" fontId="0" fillId="0" borderId="33" xfId="1" applyFont="1" applyBorder="1" applyAlignment="1">
      <alignment horizontal="left"/>
    </xf>
    <xf numFmtId="0" fontId="0" fillId="0" borderId="34" xfId="1" applyFont="1" applyBorder="1" applyAlignment="1">
      <alignment horizontal="left" wrapText="1"/>
    </xf>
    <xf numFmtId="0" fontId="0" fillId="0" borderId="32" xfId="1" applyFont="1" applyBorder="1" applyAlignment="1">
      <alignment horizontal="left" wrapText="1"/>
    </xf>
    <xf numFmtId="0" fontId="0" fillId="0" borderId="33" xfId="1" applyFont="1" applyBorder="1" applyAlignment="1">
      <alignment horizontal="left" wrapText="1"/>
    </xf>
    <xf numFmtId="0" fontId="17" fillId="0" borderId="40" xfId="1" applyFont="1" applyBorder="1" applyAlignment="1">
      <alignment horizontal="left" wrapText="1"/>
    </xf>
    <xf numFmtId="0" fontId="17" fillId="0" borderId="41" xfId="1" applyFont="1" applyBorder="1" applyAlignment="1">
      <alignment horizontal="left" wrapText="1"/>
    </xf>
    <xf numFmtId="0" fontId="0" fillId="0" borderId="60" xfId="1" applyFont="1" applyBorder="1" applyAlignment="1">
      <alignment horizontal="left"/>
    </xf>
    <xf numFmtId="0" fontId="0" fillId="0" borderId="59" xfId="1" applyFont="1" applyBorder="1" applyAlignment="1">
      <alignment horizontal="left"/>
    </xf>
    <xf numFmtId="0" fontId="0" fillId="0" borderId="56" xfId="1" applyFont="1" applyBorder="1" applyAlignment="1">
      <alignment horizontal="left"/>
    </xf>
    <xf numFmtId="49" fontId="47" fillId="27" borderId="15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49" fontId="47" fillId="27" borderId="17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left"/>
    </xf>
    <xf numFmtId="0" fontId="0" fillId="0" borderId="34" xfId="1" applyFont="1" applyBorder="1" applyAlignment="1">
      <alignment horizontal="left" vertical="center"/>
    </xf>
    <xf numFmtId="0" fontId="0" fillId="0" borderId="32" xfId="1" applyFont="1" applyBorder="1" applyAlignment="1">
      <alignment horizontal="left" vertical="center"/>
    </xf>
    <xf numFmtId="0" fontId="0" fillId="0" borderId="33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 wrapText="1"/>
    </xf>
    <xf numFmtId="0" fontId="17" fillId="0" borderId="41" xfId="1" applyFont="1" applyBorder="1" applyAlignment="1">
      <alignment horizontal="left" vertical="center" wrapText="1"/>
    </xf>
    <xf numFmtId="0" fontId="0" fillId="0" borderId="60" xfId="1" applyFont="1" applyBorder="1" applyAlignment="1">
      <alignment horizontal="left" vertical="center"/>
    </xf>
    <xf numFmtId="0" fontId="0" fillId="0" borderId="59" xfId="1" applyFont="1" applyBorder="1" applyAlignment="1">
      <alignment horizontal="left" vertical="center"/>
    </xf>
    <xf numFmtId="0" fontId="0" fillId="0" borderId="56" xfId="1" applyFont="1" applyBorder="1" applyAlignment="1">
      <alignment horizontal="left" vertical="center"/>
    </xf>
    <xf numFmtId="0" fontId="0" fillId="0" borderId="40" xfId="1" applyFont="1" applyBorder="1" applyAlignment="1">
      <alignment horizontal="left"/>
    </xf>
    <xf numFmtId="0" fontId="0" fillId="0" borderId="41" xfId="1" applyFont="1" applyBorder="1" applyAlignment="1">
      <alignment horizontal="left"/>
    </xf>
    <xf numFmtId="0" fontId="0" fillId="0" borderId="71" xfId="1" applyFont="1" applyBorder="1" applyAlignment="1">
      <alignment horizontal="left"/>
    </xf>
    <xf numFmtId="0" fontId="0" fillId="0" borderId="35" xfId="1" applyFont="1" applyBorder="1" applyAlignment="1">
      <alignment horizontal="left" wrapText="1"/>
    </xf>
    <xf numFmtId="0" fontId="17" fillId="0" borderId="72" xfId="1" applyFont="1" applyBorder="1" applyAlignment="1">
      <alignment horizontal="left" wrapText="1"/>
    </xf>
    <xf numFmtId="0" fontId="26" fillId="0" borderId="4" xfId="0" applyFont="1" applyBorder="1" applyAlignment="1">
      <alignment horizontal="left"/>
    </xf>
    <xf numFmtId="0" fontId="17" fillId="25" borderId="15" xfId="0" applyFont="1" applyFill="1" applyBorder="1" applyAlignment="1">
      <alignment horizontal="center" vertical="center"/>
    </xf>
    <xf numFmtId="0" fontId="17" fillId="25" borderId="16" xfId="0" applyFont="1" applyFill="1" applyBorder="1" applyAlignment="1">
      <alignment horizontal="center" vertical="center"/>
    </xf>
    <xf numFmtId="0" fontId="16" fillId="25" borderId="16" xfId="0" applyFont="1" applyFill="1" applyBorder="1" applyAlignment="1">
      <alignment horizontal="left" vertical="center" wrapText="1"/>
    </xf>
    <xf numFmtId="4" fontId="46" fillId="26" borderId="67" xfId="0" applyNumberFormat="1" applyFont="1" applyFill="1" applyBorder="1" applyAlignment="1">
      <alignment horizontal="right" vertical="center"/>
    </xf>
    <xf numFmtId="4" fontId="46" fillId="26" borderId="54" xfId="0" applyNumberFormat="1" applyFont="1" applyFill="1" applyBorder="1" applyAlignment="1">
      <alignment horizontal="right" vertical="center"/>
    </xf>
    <xf numFmtId="4" fontId="46" fillId="26" borderId="70" xfId="0" applyNumberFormat="1" applyFont="1" applyFill="1" applyBorder="1" applyAlignment="1">
      <alignment horizontal="right" vertical="center"/>
    </xf>
    <xf numFmtId="0" fontId="0" fillId="0" borderId="34" xfId="1" applyFont="1" applyFill="1" applyBorder="1" applyAlignment="1">
      <alignment horizontal="left"/>
    </xf>
    <xf numFmtId="0" fontId="0" fillId="0" borderId="32" xfId="1" applyFont="1" applyFill="1" applyBorder="1" applyAlignment="1">
      <alignment horizontal="left"/>
    </xf>
    <xf numFmtId="0" fontId="0" fillId="0" borderId="33" xfId="1" applyFont="1" applyFill="1" applyBorder="1" applyAlignment="1">
      <alignment horizontal="left"/>
    </xf>
  </cellXfs>
  <cellStyles count="62">
    <cellStyle name="20 % - zvýraznenie1 2" xfId="8" xr:uid="{00000000-0005-0000-0000-000000000000}"/>
    <cellStyle name="20 % - zvýraznenie1 2 2" xfId="49" xr:uid="{80372280-0DCB-46F5-96D8-B41CE3E8F543}"/>
    <cellStyle name="20 % - zvýraznenie2 2" xfId="9" xr:uid="{00000000-0005-0000-0000-000001000000}"/>
    <cellStyle name="20 % - zvýraznenie2 2 2" xfId="50" xr:uid="{C43151D6-7CBB-4234-9408-4911C810AAB1}"/>
    <cellStyle name="20 % - zvýraznenie3 2" xfId="10" xr:uid="{00000000-0005-0000-0000-000002000000}"/>
    <cellStyle name="20 % - zvýraznenie3 2 2" xfId="51" xr:uid="{93FDCAB0-0B95-4DFD-A5C5-C7F3A552F999}"/>
    <cellStyle name="20 % - zvýraznenie4 2" xfId="11" xr:uid="{00000000-0005-0000-0000-000003000000}"/>
    <cellStyle name="20 % - zvýraznenie4 2 2" xfId="52" xr:uid="{C6A2651D-2D93-4D18-9E7B-564A9B05C565}"/>
    <cellStyle name="20 % - zvýraznenie5 2" xfId="12" xr:uid="{00000000-0005-0000-0000-000004000000}"/>
    <cellStyle name="20 % - zvýraznenie5 2 2" xfId="53" xr:uid="{CA60A4E6-EDAD-423F-AD3E-7404C3CFA63C}"/>
    <cellStyle name="20 % - zvýraznenie6 2" xfId="13" xr:uid="{00000000-0005-0000-0000-000005000000}"/>
    <cellStyle name="20 % - zvýraznenie6 2 2" xfId="54" xr:uid="{01E5A483-B77B-466F-9176-B99450B718F3}"/>
    <cellStyle name="40 % - zvýraznenie1 2" xfId="14" xr:uid="{00000000-0005-0000-0000-000006000000}"/>
    <cellStyle name="40 % - zvýraznenie1 2 2" xfId="55" xr:uid="{4866C25A-435C-4ED5-BF5E-A853AFC5A287}"/>
    <cellStyle name="40 % - zvýraznenie2 2" xfId="15" xr:uid="{00000000-0005-0000-0000-000007000000}"/>
    <cellStyle name="40 % - zvýraznenie2 2 2" xfId="56" xr:uid="{E3736A1A-6515-4584-B7B7-FC7E5BAF63B9}"/>
    <cellStyle name="40 % - zvýraznenie3 2" xfId="16" xr:uid="{00000000-0005-0000-0000-000008000000}"/>
    <cellStyle name="40 % - zvýraznenie3 2 2" xfId="57" xr:uid="{97A2D13A-70E7-4424-A805-265CD3C0F528}"/>
    <cellStyle name="40 % - zvýraznenie4 2" xfId="17" xr:uid="{00000000-0005-0000-0000-000009000000}"/>
    <cellStyle name="40 % - zvýraznenie4 2 2" xfId="58" xr:uid="{53C8DBAC-782C-4EE9-A3AE-D163FF634CFA}"/>
    <cellStyle name="40 % - zvýraznenie5 2" xfId="18" xr:uid="{00000000-0005-0000-0000-00000A000000}"/>
    <cellStyle name="40 % - zvýraznenie5 2 2" xfId="59" xr:uid="{4BAE9393-F8A6-466E-A026-7F1EC60387C4}"/>
    <cellStyle name="40 % - zvýraznenie6 2" xfId="19" xr:uid="{00000000-0005-0000-0000-00000B000000}"/>
    <cellStyle name="40 % - zvýraznenie6 2 2" xfId="60" xr:uid="{CCEF419F-71AA-44B7-BD33-30BF3B8A4AE0}"/>
    <cellStyle name="60 % - zvýraznenie1 2" xfId="20" xr:uid="{00000000-0005-0000-0000-00000C000000}"/>
    <cellStyle name="60 % - zvýraznenie2 2" xfId="21" xr:uid="{00000000-0005-0000-0000-00000D000000}"/>
    <cellStyle name="60 % - zvýraznenie3 2" xfId="22" xr:uid="{00000000-0005-0000-0000-00000E000000}"/>
    <cellStyle name="60 % - zvýraznenie4 2" xfId="23" xr:uid="{00000000-0005-0000-0000-00000F000000}"/>
    <cellStyle name="60 % - zvýraznenie5 2" xfId="24" xr:uid="{00000000-0005-0000-0000-000010000000}"/>
    <cellStyle name="60 % - zvýraznenie6 2" xfId="25" xr:uid="{00000000-0005-0000-0000-000011000000}"/>
    <cellStyle name="Čiarka 2" xfId="2" xr:uid="{00000000-0005-0000-0000-000012000000}"/>
    <cellStyle name="Čiarka 2 2" xfId="5" xr:uid="{00000000-0005-0000-0000-000013000000}"/>
    <cellStyle name="Čiarka 3" xfId="4" xr:uid="{00000000-0005-0000-0000-000014000000}"/>
    <cellStyle name="Čiarka 4" xfId="3" xr:uid="{00000000-0005-0000-0000-000015000000}"/>
    <cellStyle name="Dobrá 2" xfId="26" xr:uid="{00000000-0005-0000-0000-000016000000}"/>
    <cellStyle name="Kontrolná bunka 2" xfId="27" xr:uid="{00000000-0005-0000-0000-000017000000}"/>
    <cellStyle name="Mena 2" xfId="61" xr:uid="{038A613B-81F4-4F66-835E-CC4120894AD0}"/>
    <cellStyle name="Nadpis 1 2" xfId="28" xr:uid="{00000000-0005-0000-0000-000018000000}"/>
    <cellStyle name="Nadpis 2 2" xfId="29" xr:uid="{00000000-0005-0000-0000-000019000000}"/>
    <cellStyle name="Nadpis 3 2" xfId="30" xr:uid="{00000000-0005-0000-0000-00001A000000}"/>
    <cellStyle name="Nadpis 4 2" xfId="31" xr:uid="{00000000-0005-0000-0000-00001B000000}"/>
    <cellStyle name="Neutrálna 2" xfId="32" xr:uid="{00000000-0005-0000-0000-00001C000000}"/>
    <cellStyle name="Normálna" xfId="0" builtinId="0"/>
    <cellStyle name="Normálna 2" xfId="7" xr:uid="{00000000-0005-0000-0000-00001D000000}"/>
    <cellStyle name="Normálna 2 2" xfId="48" xr:uid="{ABE83A7C-524E-49A2-8D09-50FA7B4AE3CA}"/>
    <cellStyle name="Normálne 2" xfId="6" xr:uid="{00000000-0005-0000-0000-00001F000000}"/>
    <cellStyle name="normálne_30 mil  17 01 2012 (2)" xfId="1" xr:uid="{00000000-0005-0000-0000-000020000000}"/>
    <cellStyle name="Poznámka 2" xfId="33" xr:uid="{00000000-0005-0000-0000-000021000000}"/>
    <cellStyle name="Prepojená bunka 2" xfId="34" xr:uid="{00000000-0005-0000-0000-000022000000}"/>
    <cellStyle name="Spolu 2" xfId="35" xr:uid="{00000000-0005-0000-0000-000023000000}"/>
    <cellStyle name="Text upozornenia 2" xfId="36" xr:uid="{00000000-0005-0000-0000-000024000000}"/>
    <cellStyle name="Vstup 2" xfId="37" xr:uid="{00000000-0005-0000-0000-000025000000}"/>
    <cellStyle name="Výpočet 2" xfId="38" xr:uid="{00000000-0005-0000-0000-000026000000}"/>
    <cellStyle name="Výstup 2" xfId="39" xr:uid="{00000000-0005-0000-0000-000027000000}"/>
    <cellStyle name="Vysvetľujúci text 2" xfId="40" xr:uid="{00000000-0005-0000-0000-000028000000}"/>
    <cellStyle name="Zlá 2" xfId="41" xr:uid="{00000000-0005-0000-0000-000029000000}"/>
    <cellStyle name="Zvýraznenie1 2" xfId="42" xr:uid="{00000000-0005-0000-0000-00002A000000}"/>
    <cellStyle name="Zvýraznenie2 2" xfId="43" xr:uid="{00000000-0005-0000-0000-00002B000000}"/>
    <cellStyle name="Zvýraznenie3 2" xfId="44" xr:uid="{00000000-0005-0000-0000-00002C000000}"/>
    <cellStyle name="Zvýraznenie4 2" xfId="45" xr:uid="{00000000-0005-0000-0000-00002D000000}"/>
    <cellStyle name="Zvýraznenie5 2" xfId="46" xr:uid="{00000000-0005-0000-0000-00002E000000}"/>
    <cellStyle name="Zvýraznenie6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opLeftCell="A10" workbookViewId="0">
      <selection activeCell="F30" sqref="F30"/>
    </sheetView>
  </sheetViews>
  <sheetFormatPr defaultRowHeight="15" x14ac:dyDescent="0.25"/>
  <cols>
    <col min="1" max="2" width="14.28515625" customWidth="1"/>
    <col min="3" max="3" width="41.8554687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79</v>
      </c>
      <c r="B11" s="192"/>
      <c r="C11" s="192"/>
      <c r="D11" s="192"/>
      <c r="E11" s="192"/>
      <c r="F11" s="11"/>
      <c r="G11" s="12"/>
      <c r="H11" s="24"/>
      <c r="I11" s="24"/>
      <c r="J11" s="24"/>
      <c r="K11" s="1"/>
    </row>
    <row r="12" spans="1:11" ht="16.5" thickBot="1" x14ac:dyDescent="0.3">
      <c r="A12" s="195"/>
      <c r="B12" s="195"/>
      <c r="C12" s="195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56</v>
      </c>
      <c r="G13" s="30" t="s">
        <v>57</v>
      </c>
      <c r="H13" s="31"/>
      <c r="I13" s="30"/>
      <c r="J13" s="31"/>
      <c r="K13" s="32"/>
    </row>
    <row r="14" spans="1:11" x14ac:dyDescent="0.25">
      <c r="A14" s="193" t="s">
        <v>92</v>
      </c>
      <c r="B14" s="194"/>
      <c r="C14" s="194"/>
      <c r="D14" t="s">
        <v>51</v>
      </c>
      <c r="F14" s="140">
        <v>7.05</v>
      </c>
      <c r="G14" s="140">
        <v>8.75</v>
      </c>
      <c r="H14" s="4"/>
      <c r="I14" s="4"/>
      <c r="K14" s="33"/>
    </row>
    <row r="15" spans="1:11" ht="15.75" thickBot="1" x14ac:dyDescent="0.3">
      <c r="A15" s="34"/>
      <c r="C15" t="s">
        <v>80</v>
      </c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1700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5.8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9860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11.6</v>
      </c>
      <c r="H23" s="102">
        <f t="shared" ref="H23:H28" si="0">F23*G23</f>
        <v>0</v>
      </c>
      <c r="I23" s="43"/>
      <c r="J23" s="128"/>
      <c r="K23" s="44"/>
    </row>
    <row r="24" spans="1:11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f>B18+B19</f>
        <v>9860</v>
      </c>
      <c r="H24" s="103">
        <f t="shared" si="0"/>
        <v>0</v>
      </c>
      <c r="I24" s="43"/>
      <c r="J24" s="128"/>
      <c r="K24" s="44"/>
    </row>
    <row r="25" spans="1:11" ht="30" customHeight="1" x14ac:dyDescent="0.25">
      <c r="A25" s="181" t="s">
        <v>55</v>
      </c>
      <c r="B25" s="182"/>
      <c r="C25" s="183"/>
      <c r="D25" s="92" t="s">
        <v>18</v>
      </c>
      <c r="E25" s="97" t="s">
        <v>16</v>
      </c>
      <c r="F25" s="93">
        <v>0</v>
      </c>
      <c r="G25" s="101">
        <v>70</v>
      </c>
      <c r="H25" s="104">
        <f>F25*G25</f>
        <v>0</v>
      </c>
      <c r="I25" s="43"/>
      <c r="J25" s="128"/>
      <c r="K25" s="44"/>
    </row>
    <row r="26" spans="1:11" x14ac:dyDescent="0.25">
      <c r="A26" s="178" t="s">
        <v>46</v>
      </c>
      <c r="B26" s="179"/>
      <c r="C26" s="180"/>
      <c r="D26" s="76" t="s">
        <v>18</v>
      </c>
      <c r="E26" s="98" t="s">
        <v>32</v>
      </c>
      <c r="F26" s="124">
        <v>0</v>
      </c>
      <c r="G26" s="100">
        <f>B18+B19</f>
        <v>9860</v>
      </c>
      <c r="H26" s="103">
        <f>F26*G26</f>
        <v>0</v>
      </c>
      <c r="I26" s="43"/>
      <c r="J26" s="128"/>
      <c r="K26" s="44"/>
    </row>
    <row r="27" spans="1:11" x14ac:dyDescent="0.25">
      <c r="A27" s="178" t="s">
        <v>19</v>
      </c>
      <c r="B27" s="179"/>
      <c r="C27" s="180"/>
      <c r="D27" s="94" t="s">
        <v>20</v>
      </c>
      <c r="E27" s="98" t="s">
        <v>16</v>
      </c>
      <c r="F27" s="124">
        <v>0</v>
      </c>
      <c r="G27" s="100">
        <f>B18+B19</f>
        <v>9860</v>
      </c>
      <c r="H27" s="103">
        <f t="shared" si="0"/>
        <v>0</v>
      </c>
      <c r="I27" s="43"/>
      <c r="J27" s="128"/>
      <c r="K27" s="44"/>
    </row>
    <row r="28" spans="1:11" x14ac:dyDescent="0.25">
      <c r="A28" s="178" t="s">
        <v>30</v>
      </c>
      <c r="B28" s="179"/>
      <c r="C28" s="180"/>
      <c r="D28" s="76" t="s">
        <v>7</v>
      </c>
      <c r="E28" s="98"/>
      <c r="F28" s="124">
        <v>0</v>
      </c>
      <c r="G28" s="100">
        <f>B16+2*B17</f>
        <v>1711.6</v>
      </c>
      <c r="H28" s="103">
        <f t="shared" si="0"/>
        <v>0</v>
      </c>
      <c r="I28" s="14"/>
      <c r="J28" s="128"/>
      <c r="K28" s="44"/>
    </row>
    <row r="29" spans="1:11" ht="28.5" customHeight="1" thickBot="1" x14ac:dyDescent="0.3">
      <c r="A29" s="184" t="s">
        <v>54</v>
      </c>
      <c r="B29" s="185"/>
      <c r="C29" s="185"/>
      <c r="D29" s="127" t="s">
        <v>7</v>
      </c>
      <c r="E29" s="22" t="s">
        <v>36</v>
      </c>
      <c r="F29" s="120">
        <v>0</v>
      </c>
      <c r="G29" s="118">
        <f>B16*2</f>
        <v>3400</v>
      </c>
      <c r="H29" s="105">
        <f>F29*G29</f>
        <v>0</v>
      </c>
      <c r="I29" s="125"/>
      <c r="J29" s="128"/>
      <c r="K29" s="18"/>
    </row>
    <row r="30" spans="1:11" ht="15.75" thickBot="1" x14ac:dyDescent="0.3">
      <c r="A30" s="49"/>
      <c r="B30" s="50"/>
      <c r="C30" s="50"/>
      <c r="D30" s="19"/>
      <c r="E30" s="46"/>
      <c r="F30" s="46"/>
      <c r="G30" s="46" t="s">
        <v>21</v>
      </c>
      <c r="H30" s="20">
        <f>SUM(H23:H29)</f>
        <v>0</v>
      </c>
      <c r="I30" s="46"/>
      <c r="J30" s="47"/>
      <c r="K30" s="48"/>
    </row>
    <row r="31" spans="1:11" ht="15.75" thickBot="1" x14ac:dyDescent="0.3">
      <c r="A31" s="49"/>
      <c r="B31" s="50"/>
      <c r="C31" s="50"/>
      <c r="D31" s="50"/>
      <c r="E31" s="51"/>
      <c r="F31" s="46"/>
      <c r="G31" s="46"/>
      <c r="H31" s="46"/>
      <c r="I31" s="46"/>
      <c r="J31" s="47" t="s">
        <v>101</v>
      </c>
      <c r="K31" s="52" t="s">
        <v>22</v>
      </c>
    </row>
    <row r="32" spans="1:11" ht="15.75" thickBot="1" x14ac:dyDescent="0.3">
      <c r="A32" s="49"/>
      <c r="B32" s="50"/>
      <c r="C32" s="50"/>
      <c r="D32" s="50"/>
      <c r="E32" s="46"/>
      <c r="F32" s="46"/>
      <c r="G32" s="46"/>
      <c r="H32" s="46" t="s">
        <v>23</v>
      </c>
      <c r="I32" s="53" t="s">
        <v>13</v>
      </c>
      <c r="J32" s="54">
        <f>H30*0.23</f>
        <v>0</v>
      </c>
      <c r="K32" s="121">
        <f>H30*1.23</f>
        <v>0</v>
      </c>
    </row>
    <row r="33" spans="1:12" ht="15.75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2" x14ac:dyDescent="0.25">
      <c r="A34" s="62"/>
      <c r="F34" s="1"/>
      <c r="G34" s="63"/>
      <c r="H34" s="64"/>
      <c r="I34" s="65"/>
      <c r="J34" s="64"/>
      <c r="K34" s="31"/>
    </row>
    <row r="35" spans="1:12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15"/>
    </row>
    <row r="36" spans="1:12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15"/>
    </row>
    <row r="37" spans="1:12" ht="15" customHeight="1" x14ac:dyDescent="0.25">
      <c r="A37" s="66" t="s">
        <v>26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</row>
    <row r="38" spans="1:12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1:12" x14ac:dyDescent="0.25">
      <c r="F39" s="1"/>
      <c r="H39" s="1"/>
      <c r="J39" s="1"/>
      <c r="K39" s="1"/>
    </row>
    <row r="40" spans="1:12" x14ac:dyDescent="0.25">
      <c r="A40" s="74"/>
      <c r="B40" s="74"/>
      <c r="C40" s="15"/>
      <c r="D40" s="15"/>
      <c r="E40" s="15"/>
      <c r="F40" s="15"/>
      <c r="G40" s="75" t="s">
        <v>27</v>
      </c>
      <c r="H40" s="75"/>
      <c r="I40" s="75"/>
      <c r="J40" s="1"/>
      <c r="K40" s="1"/>
    </row>
    <row r="41" spans="1:12" x14ac:dyDescent="0.25">
      <c r="A41" s="177" t="s">
        <v>28</v>
      </c>
      <c r="B41" s="177"/>
      <c r="C41" s="177"/>
      <c r="D41" s="23"/>
      <c r="E41" s="23"/>
      <c r="F41" s="15"/>
      <c r="G41" s="75" t="s">
        <v>29</v>
      </c>
      <c r="H41" s="75"/>
      <c r="I41" s="75"/>
      <c r="J41" s="1"/>
      <c r="K41" s="1"/>
    </row>
    <row r="46" spans="1:12" x14ac:dyDescent="0.25">
      <c r="A46" s="23"/>
      <c r="B46" s="15"/>
      <c r="C46" s="15"/>
      <c r="D46" s="15"/>
      <c r="E46" s="15"/>
      <c r="F46" s="15"/>
      <c r="G46" s="15"/>
      <c r="H46" s="15"/>
      <c r="I46" s="15"/>
      <c r="J46" s="15"/>
      <c r="K46" s="1"/>
    </row>
    <row r="47" spans="1:12" x14ac:dyDescent="0.25">
      <c r="A47" s="24"/>
      <c r="B47" s="15"/>
      <c r="C47" s="15"/>
      <c r="D47" s="15"/>
      <c r="E47" s="15"/>
      <c r="F47" s="15"/>
      <c r="G47" s="15"/>
      <c r="H47" s="15"/>
      <c r="I47" s="15"/>
      <c r="J47" s="15"/>
      <c r="K47" s="1"/>
    </row>
    <row r="48" spans="1:12" x14ac:dyDescent="0.25">
      <c r="A48" s="24"/>
      <c r="B48" s="15"/>
      <c r="C48" s="15"/>
      <c r="D48" s="15"/>
      <c r="E48" s="15"/>
      <c r="F48" s="15"/>
      <c r="G48" s="15"/>
      <c r="H48" s="15"/>
      <c r="I48" s="15"/>
      <c r="J48" s="15"/>
      <c r="K48" s="1"/>
    </row>
    <row r="49" spans="1:11" x14ac:dyDescent="0.25">
      <c r="A49" s="15"/>
      <c r="B49" s="16"/>
      <c r="C49" s="23"/>
      <c r="D49" s="15"/>
      <c r="E49" s="15"/>
      <c r="F49" s="15"/>
      <c r="G49" s="15"/>
      <c r="H49" s="15"/>
      <c r="I49" s="15"/>
      <c r="J49" s="15"/>
      <c r="K49" s="1"/>
    </row>
    <row r="50" spans="1:11" x14ac:dyDescent="0.25">
      <c r="A50" s="25"/>
      <c r="B50" s="15"/>
      <c r="C50" s="15"/>
      <c r="D50" s="15"/>
      <c r="E50" s="15"/>
      <c r="F50" s="15"/>
      <c r="G50" s="15"/>
      <c r="H50" s="15"/>
      <c r="I50" s="15"/>
      <c r="J50" s="15"/>
      <c r="K50" s="1"/>
    </row>
    <row r="51" spans="1:11" x14ac:dyDescent="0.25">
      <c r="A51" s="24"/>
      <c r="B51" s="15"/>
      <c r="C51" s="15"/>
      <c r="D51" s="15"/>
      <c r="E51" s="15"/>
      <c r="F51" s="15"/>
      <c r="G51" s="15"/>
      <c r="H51" s="15"/>
      <c r="I51" s="15"/>
      <c r="J51" s="15"/>
      <c r="K51" s="1"/>
    </row>
    <row r="52" spans="1:1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"/>
    </row>
    <row r="53" spans="1:1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"/>
    </row>
    <row r="54" spans="1:1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"/>
    </row>
    <row r="55" spans="1:1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1"/>
    </row>
  </sheetData>
  <mergeCells count="13">
    <mergeCell ref="B4:E4"/>
    <mergeCell ref="A41:C41"/>
    <mergeCell ref="A24:C24"/>
    <mergeCell ref="A25:C25"/>
    <mergeCell ref="A28:C28"/>
    <mergeCell ref="A29:C29"/>
    <mergeCell ref="A23:C23"/>
    <mergeCell ref="A27:C27"/>
    <mergeCell ref="A26:C26"/>
    <mergeCell ref="A22:C22"/>
    <mergeCell ref="A11:E11"/>
    <mergeCell ref="A14:C14"/>
    <mergeCell ref="A12:C12"/>
  </mergeCells>
  <pageMargins left="0.7" right="0.7" top="0.28999999999999998" bottom="0.28000000000000003" header="0.3" footer="0.3"/>
  <pageSetup paperSize="9" scale="24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F92C-0CF6-4EC1-9634-2769128A535B}">
  <sheetPr>
    <pageSetUpPr fitToPage="1"/>
  </sheetPr>
  <dimension ref="A1:L41"/>
  <sheetViews>
    <sheetView topLeftCell="A18" workbookViewId="0">
      <selection activeCell="G39" sqref="G39"/>
    </sheetView>
  </sheetViews>
  <sheetFormatPr defaultRowHeight="15" x14ac:dyDescent="0.25"/>
  <cols>
    <col min="1" max="2" width="14.28515625" customWidth="1"/>
    <col min="3" max="3" width="37.8554687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96</v>
      </c>
      <c r="B11" s="192"/>
      <c r="C11" s="192"/>
      <c r="E11" s="17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209" t="s">
        <v>96</v>
      </c>
      <c r="B14" s="192"/>
      <c r="C14" s="192"/>
      <c r="D14" t="s">
        <v>51</v>
      </c>
      <c r="F14" s="126">
        <v>0</v>
      </c>
      <c r="G14" s="126">
        <v>1.198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07">
        <v>1198</v>
      </c>
      <c r="C16" t="s">
        <v>7</v>
      </c>
      <c r="F16" s="1"/>
      <c r="H16" s="6"/>
      <c r="I16" s="8"/>
      <c r="J16" s="7"/>
      <c r="K16" s="37"/>
    </row>
    <row r="17" spans="1:12" x14ac:dyDescent="0.25">
      <c r="A17" s="38" t="s">
        <v>8</v>
      </c>
      <c r="B17" s="108">
        <v>3.8</v>
      </c>
      <c r="C17" t="s">
        <v>7</v>
      </c>
      <c r="F17" s="1"/>
      <c r="H17" s="8"/>
      <c r="I17" s="8"/>
      <c r="J17" s="9"/>
      <c r="K17" s="35"/>
    </row>
    <row r="18" spans="1:12" ht="17.25" x14ac:dyDescent="0.25">
      <c r="A18" s="40" t="s">
        <v>9</v>
      </c>
      <c r="B18" s="109">
        <f>B16*B17</f>
        <v>4552.3999999999996</v>
      </c>
      <c r="C18" t="s">
        <v>33</v>
      </c>
      <c r="F18" s="1"/>
      <c r="H18" s="8"/>
      <c r="I18" s="8"/>
      <c r="J18" s="9"/>
      <c r="K18" s="35"/>
    </row>
    <row r="19" spans="1:12" ht="18" thickBot="1" x14ac:dyDescent="0.3">
      <c r="A19" s="41" t="s">
        <v>10</v>
      </c>
      <c r="B19" s="110"/>
      <c r="C19" t="s">
        <v>33</v>
      </c>
      <c r="D19" s="13"/>
      <c r="F19" s="1"/>
      <c r="H19" s="1"/>
      <c r="J19" s="39"/>
      <c r="K19" s="35"/>
    </row>
    <row r="20" spans="1:12" x14ac:dyDescent="0.25">
      <c r="A20" s="34"/>
      <c r="B20" s="42"/>
      <c r="F20" s="1"/>
      <c r="H20" s="1"/>
      <c r="J20" s="39"/>
      <c r="K20" s="35"/>
    </row>
    <row r="21" spans="1:12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2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2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7.6</v>
      </c>
      <c r="H23" s="102">
        <f t="shared" ref="H23:H28" si="0">F23*G23</f>
        <v>0</v>
      </c>
      <c r="I23" s="43"/>
      <c r="J23" s="128"/>
      <c r="K23" s="44"/>
    </row>
    <row r="24" spans="1:12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v>210</v>
      </c>
      <c r="H24" s="103">
        <f t="shared" si="0"/>
        <v>0</v>
      </c>
      <c r="I24" s="43"/>
      <c r="J24" s="128"/>
      <c r="K24" s="44"/>
    </row>
    <row r="25" spans="1:12" x14ac:dyDescent="0.25">
      <c r="A25" s="178" t="s">
        <v>50</v>
      </c>
      <c r="B25" s="179"/>
      <c r="C25" s="180"/>
      <c r="D25" s="76" t="s">
        <v>18</v>
      </c>
      <c r="E25" s="98" t="s">
        <v>104</v>
      </c>
      <c r="F25" s="124">
        <v>0</v>
      </c>
      <c r="G25" s="100">
        <v>4342.3999999999996</v>
      </c>
      <c r="H25" s="103">
        <f>F25*G25</f>
        <v>0</v>
      </c>
      <c r="I25" s="43"/>
      <c r="J25" s="128"/>
      <c r="K25" s="44"/>
    </row>
    <row r="26" spans="1:12" ht="29.25" customHeight="1" x14ac:dyDescent="0.25">
      <c r="A26" s="181" t="s">
        <v>106</v>
      </c>
      <c r="B26" s="182"/>
      <c r="C26" s="183"/>
      <c r="D26" s="76" t="s">
        <v>18</v>
      </c>
      <c r="E26" s="98" t="s">
        <v>16</v>
      </c>
      <c r="F26" s="124">
        <v>0</v>
      </c>
      <c r="G26" s="100">
        <v>210</v>
      </c>
      <c r="H26" s="103">
        <f t="shared" si="0"/>
        <v>0</v>
      </c>
      <c r="I26" s="43" t="s">
        <v>105</v>
      </c>
      <c r="J26" s="128"/>
      <c r="K26" s="44"/>
    </row>
    <row r="27" spans="1:12" ht="15" customHeight="1" x14ac:dyDescent="0.25">
      <c r="A27" s="181" t="s">
        <v>97</v>
      </c>
      <c r="B27" s="182"/>
      <c r="C27" s="207"/>
      <c r="D27" s="45" t="s">
        <v>20</v>
      </c>
      <c r="E27" s="2" t="s">
        <v>107</v>
      </c>
      <c r="F27" s="10">
        <v>0</v>
      </c>
      <c r="G27" s="111">
        <v>4342.3999999999996</v>
      </c>
      <c r="H27" s="103">
        <f t="shared" si="0"/>
        <v>0</v>
      </c>
      <c r="I27" s="125"/>
      <c r="J27" s="14"/>
      <c r="K27" s="18"/>
    </row>
    <row r="28" spans="1:12" x14ac:dyDescent="0.25">
      <c r="A28" s="178" t="s">
        <v>30</v>
      </c>
      <c r="B28" s="179"/>
      <c r="C28" s="180"/>
      <c r="D28" s="76" t="s">
        <v>7</v>
      </c>
      <c r="E28" s="98"/>
      <c r="F28" s="124">
        <v>0</v>
      </c>
      <c r="G28" s="100">
        <f>2*B17</f>
        <v>7.6</v>
      </c>
      <c r="H28" s="103">
        <f t="shared" si="0"/>
        <v>0</v>
      </c>
      <c r="I28" s="46"/>
      <c r="J28" s="47"/>
      <c r="K28" s="48"/>
    </row>
    <row r="29" spans="1:12" ht="15.75" thickBot="1" x14ac:dyDescent="0.3">
      <c r="A29" s="184" t="s">
        <v>54</v>
      </c>
      <c r="B29" s="185"/>
      <c r="C29" s="185"/>
      <c r="D29" s="127" t="s">
        <v>7</v>
      </c>
      <c r="E29" s="22" t="s">
        <v>36</v>
      </c>
      <c r="F29" s="120">
        <v>0</v>
      </c>
      <c r="G29" s="118">
        <f>B16*2</f>
        <v>2396</v>
      </c>
      <c r="H29" s="105">
        <f>F29*G29</f>
        <v>0</v>
      </c>
      <c r="K29" s="33"/>
    </row>
    <row r="30" spans="1:12" ht="15.75" thickBot="1" x14ac:dyDescent="0.3">
      <c r="A30" s="49"/>
      <c r="B30" s="50"/>
      <c r="C30" s="50"/>
      <c r="D30" s="19"/>
      <c r="E30" s="46"/>
      <c r="F30" s="46"/>
      <c r="G30" s="46" t="s">
        <v>21</v>
      </c>
      <c r="H30" s="20">
        <f>SUM(H23:H29)</f>
        <v>0</v>
      </c>
      <c r="I30" s="157"/>
      <c r="J30" s="158"/>
      <c r="K30" s="159"/>
    </row>
    <row r="31" spans="1:12" ht="15.75" thickBot="1" x14ac:dyDescent="0.3">
      <c r="A31" s="49"/>
      <c r="B31" s="50"/>
      <c r="C31" s="50"/>
      <c r="D31" s="50"/>
      <c r="E31" s="51"/>
      <c r="F31" s="46"/>
      <c r="G31" s="46"/>
      <c r="H31" s="46"/>
      <c r="I31" s="46"/>
      <c r="J31" s="47" t="s">
        <v>101</v>
      </c>
      <c r="K31" s="52" t="s">
        <v>22</v>
      </c>
    </row>
    <row r="32" spans="1:12" ht="15.75" thickBot="1" x14ac:dyDescent="0.3">
      <c r="A32" s="49"/>
      <c r="B32" s="50"/>
      <c r="C32" s="50"/>
      <c r="D32" s="50"/>
      <c r="E32" s="46"/>
      <c r="F32" s="46"/>
      <c r="G32" s="46"/>
      <c r="H32" s="46" t="s">
        <v>23</v>
      </c>
      <c r="I32" s="53" t="s">
        <v>13</v>
      </c>
      <c r="J32" s="54">
        <f>H30*0.23</f>
        <v>0</v>
      </c>
      <c r="K32" s="121">
        <f>H30*1.23</f>
        <v>0</v>
      </c>
      <c r="L32" s="15"/>
    </row>
    <row r="33" spans="1:12" ht="15.75" thickBot="1" x14ac:dyDescent="0.3">
      <c r="A33" s="55"/>
      <c r="B33" s="56"/>
      <c r="C33" s="56"/>
      <c r="D33" s="56"/>
      <c r="E33" s="56"/>
      <c r="F33" s="57"/>
      <c r="G33" s="58"/>
      <c r="H33" s="58"/>
      <c r="I33" s="160"/>
      <c r="J33" s="161"/>
      <c r="K33" s="162"/>
      <c r="L33" s="15"/>
    </row>
    <row r="34" spans="1:12" ht="15" customHeight="1" x14ac:dyDescent="0.25">
      <c r="A34" s="62"/>
      <c r="F34" s="1"/>
      <c r="G34" s="63"/>
      <c r="H34" s="64"/>
      <c r="I34" s="106"/>
      <c r="J34" s="106"/>
      <c r="K34" s="106"/>
      <c r="L34" s="106"/>
    </row>
    <row r="35" spans="1:12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80"/>
      <c r="J35" s="80"/>
      <c r="K35" s="80"/>
      <c r="L35" s="80"/>
    </row>
    <row r="36" spans="1:12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J36" s="1"/>
      <c r="K36" s="1"/>
    </row>
    <row r="37" spans="1:12" x14ac:dyDescent="0.25">
      <c r="A37" s="66" t="s">
        <v>26</v>
      </c>
      <c r="B37" s="106"/>
      <c r="C37" s="106"/>
      <c r="D37" s="106"/>
      <c r="E37" s="106"/>
      <c r="F37" s="106"/>
      <c r="G37" s="106"/>
      <c r="H37" s="106"/>
      <c r="I37" s="75"/>
      <c r="J37" s="1"/>
      <c r="K37" s="1"/>
    </row>
    <row r="38" spans="1:12" x14ac:dyDescent="0.25">
      <c r="A38" s="80"/>
      <c r="B38" s="80"/>
      <c r="C38" s="80"/>
      <c r="D38" s="80"/>
      <c r="E38" s="80"/>
      <c r="F38" s="80"/>
      <c r="G38" s="80"/>
      <c r="H38" s="80"/>
      <c r="I38" s="75"/>
      <c r="J38" s="1"/>
      <c r="K38" s="1"/>
    </row>
    <row r="39" spans="1:12" x14ac:dyDescent="0.25">
      <c r="F39" s="1"/>
      <c r="H39" s="1"/>
    </row>
    <row r="40" spans="1:12" x14ac:dyDescent="0.25">
      <c r="A40" s="74"/>
      <c r="B40" s="74"/>
      <c r="C40" s="15"/>
      <c r="D40" s="15"/>
      <c r="E40" s="15"/>
      <c r="F40" s="15"/>
      <c r="G40" s="75" t="s">
        <v>27</v>
      </c>
      <c r="H40" s="75"/>
    </row>
    <row r="41" spans="1:12" x14ac:dyDescent="0.25">
      <c r="A41" s="177" t="s">
        <v>28</v>
      </c>
      <c r="B41" s="177"/>
      <c r="C41" s="177"/>
      <c r="D41" s="23"/>
      <c r="E41" s="23"/>
      <c r="F41" s="15"/>
      <c r="G41" s="75" t="s">
        <v>29</v>
      </c>
      <c r="H41" s="75"/>
    </row>
  </sheetData>
  <mergeCells count="12">
    <mergeCell ref="B4:E4"/>
    <mergeCell ref="A41:C41"/>
    <mergeCell ref="A11:C11"/>
    <mergeCell ref="A14:C14"/>
    <mergeCell ref="A22:C22"/>
    <mergeCell ref="A23:C23"/>
    <mergeCell ref="A24:C24"/>
    <mergeCell ref="A25:C25"/>
    <mergeCell ref="A27:C27"/>
    <mergeCell ref="A28:C28"/>
    <mergeCell ref="A29:C29"/>
    <mergeCell ref="A26:C26"/>
  </mergeCells>
  <pageMargins left="0.7" right="0.7" top="0.28999999999999998" bottom="0.28000000000000003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P19"/>
  <sheetViews>
    <sheetView tabSelected="1" zoomScaleNormal="100" workbookViewId="0">
      <selection activeCell="I19" sqref="I19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7.42578125" customWidth="1"/>
    <col min="6" max="7" width="11.28515625" customWidth="1"/>
    <col min="8" max="8" width="18.28515625" customWidth="1"/>
    <col min="9" max="9" width="15.28515625" style="91" customWidth="1"/>
    <col min="10" max="10" width="13.5703125" style="91" customWidth="1"/>
    <col min="11" max="11" width="9.7109375" customWidth="1"/>
    <col min="12" max="12" width="14.28515625" bestFit="1" customWidth="1"/>
  </cols>
  <sheetData>
    <row r="2" spans="2:16" x14ac:dyDescent="0.25">
      <c r="B2" s="176" t="s">
        <v>111</v>
      </c>
      <c r="C2" s="176"/>
      <c r="D2" s="176"/>
      <c r="E2" s="176"/>
      <c r="F2" s="3"/>
      <c r="G2" s="3"/>
      <c r="H2" s="3"/>
      <c r="I2" s="90"/>
      <c r="J2" s="90"/>
    </row>
    <row r="3" spans="2:16" ht="15.75" thickBot="1" x14ac:dyDescent="0.3">
      <c r="B3" s="77"/>
      <c r="C3" s="77"/>
      <c r="D3" s="79"/>
      <c r="F3" s="78"/>
      <c r="G3" s="78"/>
      <c r="H3" s="78"/>
    </row>
    <row r="4" spans="2:16" ht="30.75" thickBot="1" x14ac:dyDescent="0.3">
      <c r="B4" s="81" t="s">
        <v>38</v>
      </c>
      <c r="C4" s="82" t="s">
        <v>39</v>
      </c>
      <c r="D4" s="82" t="s">
        <v>40</v>
      </c>
      <c r="E4" s="83" t="s">
        <v>31</v>
      </c>
      <c r="F4" s="82" t="s">
        <v>41</v>
      </c>
      <c r="G4" s="83" t="s">
        <v>42</v>
      </c>
      <c r="H4" s="84" t="s">
        <v>43</v>
      </c>
      <c r="I4" s="151" t="s">
        <v>45</v>
      </c>
      <c r="J4" s="151" t="s">
        <v>44</v>
      </c>
    </row>
    <row r="5" spans="2:16" ht="29.25" customHeight="1" x14ac:dyDescent="0.25">
      <c r="B5" s="135">
        <v>1</v>
      </c>
      <c r="C5" s="134" t="s">
        <v>63</v>
      </c>
      <c r="D5" s="134" t="s">
        <v>59</v>
      </c>
      <c r="E5" s="145" t="s">
        <v>98</v>
      </c>
      <c r="F5" s="136">
        <f>'2783'!F14</f>
        <v>7.05</v>
      </c>
      <c r="G5" s="148">
        <f>'2783'!G14</f>
        <v>8.75</v>
      </c>
      <c r="H5" s="154">
        <f>G5-F5</f>
        <v>1.7000000000000002</v>
      </c>
      <c r="I5" s="213">
        <f>'2783'!H30</f>
        <v>0</v>
      </c>
      <c r="J5" s="214">
        <f t="shared" ref="J5:J14" si="0">I5*1.23</f>
        <v>0</v>
      </c>
    </row>
    <row r="6" spans="2:16" x14ac:dyDescent="0.25">
      <c r="B6" s="85">
        <v>2</v>
      </c>
      <c r="C6" s="86" t="s">
        <v>67</v>
      </c>
      <c r="D6" s="87" t="s">
        <v>59</v>
      </c>
      <c r="E6" s="146" t="s">
        <v>103</v>
      </c>
      <c r="F6" s="88">
        <f>'2790_1'!F14</f>
        <v>3</v>
      </c>
      <c r="G6" s="149">
        <f>'2790_1'!G14</f>
        <v>4.5999999999999996</v>
      </c>
      <c r="H6" s="153">
        <f t="shared" ref="H6:H14" si="1">G6-F6</f>
        <v>1.5999999999999996</v>
      </c>
      <c r="I6" s="214">
        <f>'2790_1'!H29</f>
        <v>0</v>
      </c>
      <c r="J6" s="214">
        <f t="shared" si="0"/>
        <v>0</v>
      </c>
    </row>
    <row r="7" spans="2:16" x14ac:dyDescent="0.25">
      <c r="B7" s="85">
        <v>3</v>
      </c>
      <c r="C7" s="86" t="s">
        <v>67</v>
      </c>
      <c r="D7" s="87" t="s">
        <v>59</v>
      </c>
      <c r="E7" s="146" t="s">
        <v>86</v>
      </c>
      <c r="F7" s="88">
        <f>'2790_2'!F14</f>
        <v>12.68</v>
      </c>
      <c r="G7" s="149">
        <f>'2790_2'!G14</f>
        <v>13.28</v>
      </c>
      <c r="H7" s="153">
        <f t="shared" si="1"/>
        <v>0.59999999999999964</v>
      </c>
      <c r="I7" s="214">
        <f>'2790_2'!H29</f>
        <v>0</v>
      </c>
      <c r="J7" s="214">
        <f t="shared" si="0"/>
        <v>0</v>
      </c>
    </row>
    <row r="8" spans="2:16" x14ac:dyDescent="0.25">
      <c r="B8" s="85">
        <v>4</v>
      </c>
      <c r="C8" s="131" t="s">
        <v>68</v>
      </c>
      <c r="D8" s="132" t="s">
        <v>59</v>
      </c>
      <c r="E8" s="147" t="s">
        <v>87</v>
      </c>
      <c r="F8" s="133">
        <f>'2741_1'!F14</f>
        <v>4</v>
      </c>
      <c r="G8" s="150">
        <f>'2741_1'!G14</f>
        <v>4.55</v>
      </c>
      <c r="H8" s="153">
        <f t="shared" si="1"/>
        <v>0.54999999999999982</v>
      </c>
      <c r="I8" s="214">
        <f>'2741_1'!H29</f>
        <v>0</v>
      </c>
      <c r="J8" s="214">
        <f t="shared" si="0"/>
        <v>0</v>
      </c>
      <c r="P8" s="143"/>
    </row>
    <row r="9" spans="2:16" x14ac:dyDescent="0.25">
      <c r="B9" s="85">
        <v>5</v>
      </c>
      <c r="C9" s="131" t="s">
        <v>68</v>
      </c>
      <c r="D9" s="132" t="s">
        <v>59</v>
      </c>
      <c r="E9" s="147" t="s">
        <v>88</v>
      </c>
      <c r="F9" s="133">
        <f>'2741_2'!F14</f>
        <v>7.5</v>
      </c>
      <c r="G9" s="150">
        <f>'2741_2'!G14</f>
        <v>8.1999999999999993</v>
      </c>
      <c r="H9" s="153">
        <f t="shared" si="1"/>
        <v>0.69999999999999929</v>
      </c>
      <c r="I9" s="214">
        <f>'2741_2'!H28</f>
        <v>0</v>
      </c>
      <c r="J9" s="214">
        <f t="shared" si="0"/>
        <v>0</v>
      </c>
    </row>
    <row r="10" spans="2:16" x14ac:dyDescent="0.25">
      <c r="B10" s="130">
        <v>6</v>
      </c>
      <c r="C10" s="131" t="s">
        <v>69</v>
      </c>
      <c r="D10" s="132" t="s">
        <v>59</v>
      </c>
      <c r="E10" s="147" t="s">
        <v>70</v>
      </c>
      <c r="F10" s="133">
        <f>'2792'!F9</f>
        <v>0</v>
      </c>
      <c r="G10" s="150">
        <f>'2792'!G14</f>
        <v>0.94099999999999995</v>
      </c>
      <c r="H10" s="153">
        <f t="shared" si="1"/>
        <v>0.94099999999999995</v>
      </c>
      <c r="I10" s="214">
        <f>'2792'!H29</f>
        <v>0</v>
      </c>
      <c r="J10" s="214">
        <f t="shared" si="0"/>
        <v>0</v>
      </c>
    </row>
    <row r="11" spans="2:16" x14ac:dyDescent="0.25">
      <c r="B11" s="130">
        <v>7</v>
      </c>
      <c r="C11" s="131" t="s">
        <v>72</v>
      </c>
      <c r="D11" s="132" t="s">
        <v>59</v>
      </c>
      <c r="E11" s="147" t="s">
        <v>73</v>
      </c>
      <c r="F11" s="133">
        <f>'2760'!F9</f>
        <v>0</v>
      </c>
      <c r="G11" s="150">
        <f>'2760'!G14</f>
        <v>2.56</v>
      </c>
      <c r="H11" s="153">
        <f t="shared" si="1"/>
        <v>2.56</v>
      </c>
      <c r="I11" s="214">
        <f>'2760'!H30</f>
        <v>0</v>
      </c>
      <c r="J11" s="214">
        <f t="shared" si="0"/>
        <v>0</v>
      </c>
    </row>
    <row r="12" spans="2:16" x14ac:dyDescent="0.25">
      <c r="B12" s="130">
        <v>8</v>
      </c>
      <c r="C12" s="131" t="s">
        <v>62</v>
      </c>
      <c r="D12" s="132" t="s">
        <v>59</v>
      </c>
      <c r="E12" s="147" t="s">
        <v>91</v>
      </c>
      <c r="F12" s="133">
        <f>'2777'!F14</f>
        <v>8.3450000000000006</v>
      </c>
      <c r="G12" s="150">
        <f>'2777'!G14</f>
        <v>8.7449999999999992</v>
      </c>
      <c r="H12" s="153">
        <f t="shared" si="1"/>
        <v>0.39999999999999858</v>
      </c>
      <c r="I12" s="214">
        <f>'2777'!H28</f>
        <v>0</v>
      </c>
      <c r="J12" s="214">
        <f t="shared" si="0"/>
        <v>0</v>
      </c>
    </row>
    <row r="13" spans="2:16" x14ac:dyDescent="0.25">
      <c r="B13" s="130">
        <v>9</v>
      </c>
      <c r="C13" s="131" t="s">
        <v>78</v>
      </c>
      <c r="D13" s="132" t="s">
        <v>59</v>
      </c>
      <c r="E13" s="146" t="s">
        <v>77</v>
      </c>
      <c r="F13" s="133">
        <f>'2782'!F14</f>
        <v>0</v>
      </c>
      <c r="G13" s="149">
        <f>'2782'!G14</f>
        <v>0.23</v>
      </c>
      <c r="H13" s="153">
        <f t="shared" si="1"/>
        <v>0.23</v>
      </c>
      <c r="I13" s="214">
        <f>'2782'!H31</f>
        <v>0</v>
      </c>
      <c r="J13" s="214">
        <f t="shared" si="0"/>
        <v>0</v>
      </c>
    </row>
    <row r="14" spans="2:16" ht="15.75" thickBot="1" x14ac:dyDescent="0.3">
      <c r="B14" s="130">
        <v>10</v>
      </c>
      <c r="C14" s="132" t="s">
        <v>94</v>
      </c>
      <c r="D14" s="132" t="s">
        <v>59</v>
      </c>
      <c r="E14" s="156" t="s">
        <v>95</v>
      </c>
      <c r="F14" s="133">
        <f>'2757'!F14</f>
        <v>0</v>
      </c>
      <c r="G14" s="150">
        <f>'2757'!G14</f>
        <v>1.198</v>
      </c>
      <c r="H14" s="155">
        <f t="shared" si="1"/>
        <v>1.198</v>
      </c>
      <c r="I14" s="215">
        <f>'2757'!H30</f>
        <v>0</v>
      </c>
      <c r="J14" s="215">
        <f t="shared" si="0"/>
        <v>0</v>
      </c>
    </row>
    <row r="15" spans="2:16" ht="15.75" thickBot="1" x14ac:dyDescent="0.3">
      <c r="B15" s="210"/>
      <c r="C15" s="211"/>
      <c r="D15" s="211"/>
      <c r="E15" s="212" t="s">
        <v>93</v>
      </c>
      <c r="F15" s="212"/>
      <c r="G15" s="212"/>
      <c r="H15" s="89">
        <f>SUM(H5:H14)</f>
        <v>10.478999999999997</v>
      </c>
      <c r="I15" s="152">
        <f>SUM(I5:I14)</f>
        <v>0</v>
      </c>
      <c r="J15" s="152">
        <f>SUM(J5:J14)</f>
        <v>0</v>
      </c>
    </row>
    <row r="18" spans="2:10" x14ac:dyDescent="0.25">
      <c r="B18" s="4"/>
      <c r="C18" s="137"/>
      <c r="D18" s="137"/>
      <c r="E18" s="4"/>
      <c r="F18" s="137"/>
      <c r="G18" s="138"/>
      <c r="H18" s="137"/>
      <c r="I18" s="139"/>
      <c r="J18" s="139"/>
    </row>
    <row r="19" spans="2:10" x14ac:dyDescent="0.25">
      <c r="B19" s="4"/>
      <c r="C19" s="137"/>
      <c r="D19" s="137"/>
      <c r="E19" s="4"/>
      <c r="F19" s="137"/>
      <c r="G19" s="138"/>
      <c r="H19" s="137"/>
      <c r="I19" s="139"/>
      <c r="J19" s="139"/>
    </row>
  </sheetData>
  <mergeCells count="3">
    <mergeCell ref="B15:D15"/>
    <mergeCell ref="E15:G15"/>
    <mergeCell ref="B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topLeftCell="A18" workbookViewId="0">
      <selection activeCell="J42" sqref="J42"/>
    </sheetView>
  </sheetViews>
  <sheetFormatPr defaultRowHeight="15" x14ac:dyDescent="0.25"/>
  <cols>
    <col min="1" max="2" width="14.28515625" customWidth="1"/>
    <col min="3" max="3" width="38.1406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  <col min="13" max="13" width="10" bestFit="1" customWidth="1"/>
  </cols>
  <sheetData>
    <row r="1" spans="1:11" x14ac:dyDescent="0.25">
      <c r="A1" s="23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81</v>
      </c>
      <c r="B11" s="192"/>
      <c r="C11" s="192"/>
      <c r="D11" s="192"/>
      <c r="E11" s="192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193" t="s">
        <v>82</v>
      </c>
      <c r="B14" s="194"/>
      <c r="C14" s="194"/>
      <c r="D14" t="s">
        <v>51</v>
      </c>
      <c r="F14" s="140">
        <v>3</v>
      </c>
      <c r="G14" s="140">
        <v>4.5999999999999996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1600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6.4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10240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x14ac:dyDescent="0.25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201" t="s">
        <v>15</v>
      </c>
      <c r="B23" s="202"/>
      <c r="C23" s="203"/>
      <c r="D23" s="167" t="s">
        <v>7</v>
      </c>
      <c r="E23" s="168" t="s">
        <v>16</v>
      </c>
      <c r="F23" s="169">
        <v>0</v>
      </c>
      <c r="G23" s="170">
        <f>2*B17</f>
        <v>12.8</v>
      </c>
      <c r="H23" s="171">
        <f t="shared" ref="H23:H24" si="0">F23*G23</f>
        <v>0</v>
      </c>
      <c r="I23" s="43"/>
      <c r="J23" s="128"/>
      <c r="K23" s="44"/>
    </row>
    <row r="24" spans="1:11" x14ac:dyDescent="0.25">
      <c r="A24" s="196" t="s">
        <v>17</v>
      </c>
      <c r="B24" s="197"/>
      <c r="C24" s="198"/>
      <c r="D24" s="92" t="s">
        <v>18</v>
      </c>
      <c r="E24" s="172"/>
      <c r="F24" s="93">
        <v>0</v>
      </c>
      <c r="G24" s="101">
        <f>B18+B19</f>
        <v>10240</v>
      </c>
      <c r="H24" s="104">
        <f t="shared" si="0"/>
        <v>0</v>
      </c>
      <c r="I24" s="43"/>
      <c r="J24" s="128"/>
      <c r="K24" s="44"/>
    </row>
    <row r="25" spans="1:11" x14ac:dyDescent="0.25">
      <c r="A25" s="196" t="s">
        <v>46</v>
      </c>
      <c r="B25" s="197"/>
      <c r="C25" s="198"/>
      <c r="D25" s="92" t="s">
        <v>18</v>
      </c>
      <c r="E25" s="97" t="s">
        <v>32</v>
      </c>
      <c r="F25" s="93">
        <v>0</v>
      </c>
      <c r="G25" s="101">
        <f>B18+B19</f>
        <v>10240</v>
      </c>
      <c r="H25" s="104">
        <f>F25*G25</f>
        <v>0</v>
      </c>
      <c r="I25" s="43"/>
      <c r="J25" s="128"/>
      <c r="K25" s="44"/>
    </row>
    <row r="26" spans="1:11" x14ac:dyDescent="0.25">
      <c r="A26" s="196" t="s">
        <v>19</v>
      </c>
      <c r="B26" s="197"/>
      <c r="C26" s="198"/>
      <c r="D26" s="173" t="s">
        <v>20</v>
      </c>
      <c r="E26" s="97" t="s">
        <v>16</v>
      </c>
      <c r="F26" s="93">
        <v>0</v>
      </c>
      <c r="G26" s="101">
        <f>B18+B19</f>
        <v>10240</v>
      </c>
      <c r="H26" s="104">
        <f t="shared" ref="H26" si="1">F26*G26</f>
        <v>0</v>
      </c>
      <c r="I26" s="43"/>
      <c r="J26" s="128"/>
      <c r="K26" s="44"/>
    </row>
    <row r="27" spans="1:11" x14ac:dyDescent="0.25">
      <c r="A27" s="196" t="s">
        <v>30</v>
      </c>
      <c r="B27" s="197"/>
      <c r="C27" s="198"/>
      <c r="D27" s="92" t="s">
        <v>7</v>
      </c>
      <c r="E27" s="97"/>
      <c r="F27" s="93">
        <v>0</v>
      </c>
      <c r="G27" s="101">
        <f>B16+2*B17</f>
        <v>1612.8</v>
      </c>
      <c r="H27" s="104">
        <f t="shared" ref="H27" si="2">F27*G27</f>
        <v>0</v>
      </c>
      <c r="I27" s="14"/>
      <c r="J27" s="128"/>
      <c r="K27" s="44"/>
    </row>
    <row r="28" spans="1:11" ht="28.5" customHeight="1" thickBot="1" x14ac:dyDescent="0.3">
      <c r="A28" s="199" t="s">
        <v>54</v>
      </c>
      <c r="B28" s="200"/>
      <c r="C28" s="200"/>
      <c r="D28" s="127" t="s">
        <v>7</v>
      </c>
      <c r="E28" s="22" t="s">
        <v>36</v>
      </c>
      <c r="F28" s="120">
        <v>0</v>
      </c>
      <c r="G28" s="118">
        <f>B16*2</f>
        <v>3200</v>
      </c>
      <c r="H28" s="174">
        <f>F28*G28</f>
        <v>0</v>
      </c>
      <c r="I28" s="125"/>
      <c r="J28" s="128"/>
      <c r="K28" s="18"/>
    </row>
    <row r="29" spans="1:11" ht="15.75" thickBot="1" x14ac:dyDescent="0.3">
      <c r="A29" s="49"/>
      <c r="B29" s="50"/>
      <c r="C29" s="50"/>
      <c r="D29" s="19"/>
      <c r="E29" s="46"/>
      <c r="F29" s="46"/>
      <c r="G29" s="46" t="s">
        <v>21</v>
      </c>
      <c r="H29" s="20">
        <f>SUM(H23:H28)</f>
        <v>0</v>
      </c>
      <c r="I29" s="46"/>
      <c r="J29" s="47"/>
      <c r="K29" s="48"/>
    </row>
    <row r="30" spans="1:11" ht="15.75" thickBot="1" x14ac:dyDescent="0.3">
      <c r="A30" s="49"/>
      <c r="B30" s="50"/>
      <c r="C30" s="50"/>
      <c r="D30" s="50"/>
      <c r="E30" s="51"/>
      <c r="F30" s="46"/>
      <c r="G30" s="46"/>
      <c r="H30" s="46"/>
      <c r="I30" s="46"/>
      <c r="J30" s="47" t="s">
        <v>101</v>
      </c>
      <c r="K30" s="52" t="s">
        <v>22</v>
      </c>
    </row>
    <row r="31" spans="1:11" ht="15.75" thickBot="1" x14ac:dyDescent="0.3">
      <c r="A31" s="49"/>
      <c r="B31" s="50"/>
      <c r="C31" s="50"/>
      <c r="D31" s="50"/>
      <c r="E31" s="46"/>
      <c r="F31" s="46"/>
      <c r="G31" s="46"/>
      <c r="H31" s="46" t="s">
        <v>23</v>
      </c>
      <c r="I31" s="53" t="s">
        <v>13</v>
      </c>
      <c r="J31" s="54">
        <f>H29*0.23</f>
        <v>0</v>
      </c>
      <c r="K31" s="121">
        <f>H29*1.23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2" x14ac:dyDescent="0.25">
      <c r="A33" s="62"/>
      <c r="F33" s="1"/>
      <c r="G33" s="63"/>
      <c r="H33" s="64"/>
      <c r="I33" s="65"/>
      <c r="J33" s="64"/>
      <c r="K33" s="31"/>
    </row>
    <row r="34" spans="1:12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15"/>
    </row>
    <row r="35" spans="1:12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15"/>
    </row>
    <row r="36" spans="1:12" ht="15" customHeight="1" x14ac:dyDescent="0.25">
      <c r="A36" s="6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x14ac:dyDescent="0.25">
      <c r="F38" s="1"/>
      <c r="H38" s="1"/>
      <c r="J38" s="1"/>
      <c r="K38" s="1"/>
    </row>
    <row r="39" spans="1:12" x14ac:dyDescent="0.25">
      <c r="A39" s="74"/>
      <c r="B39" s="74"/>
      <c r="C39" s="15"/>
      <c r="D39" s="15"/>
      <c r="E39" s="15"/>
      <c r="F39" s="15"/>
      <c r="G39" s="75"/>
      <c r="H39" s="75"/>
      <c r="I39" s="75"/>
      <c r="J39" s="1"/>
      <c r="K39" s="1"/>
    </row>
  </sheetData>
  <mergeCells count="10">
    <mergeCell ref="B4:E4"/>
    <mergeCell ref="A11:E11"/>
    <mergeCell ref="A27:C27"/>
    <mergeCell ref="A28:C28"/>
    <mergeCell ref="A26:C26"/>
    <mergeCell ref="A14:C14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3821-E831-4B78-BEFC-C2F6783D3DB1}">
  <sheetPr>
    <pageSetUpPr fitToPage="1"/>
  </sheetPr>
  <dimension ref="A1:K39"/>
  <sheetViews>
    <sheetView topLeftCell="A10" workbookViewId="0">
      <selection activeCell="J27" sqref="J27"/>
    </sheetView>
  </sheetViews>
  <sheetFormatPr defaultRowHeight="15" x14ac:dyDescent="0.25"/>
  <cols>
    <col min="1" max="2" width="14.28515625" customWidth="1"/>
    <col min="3" max="3" width="38.1406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  <col min="13" max="13" width="10" bestFit="1" customWidth="1"/>
  </cols>
  <sheetData>
    <row r="1" spans="1:11" x14ac:dyDescent="0.25">
      <c r="A1" s="23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99</v>
      </c>
      <c r="B11" s="192"/>
      <c r="C11" s="192"/>
      <c r="D11" s="192"/>
      <c r="E11" s="192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193" t="s">
        <v>100</v>
      </c>
      <c r="B14" s="194"/>
      <c r="C14" s="194"/>
      <c r="D14" t="s">
        <v>51</v>
      </c>
      <c r="F14" s="140">
        <v>12.68</v>
      </c>
      <c r="G14" s="140">
        <v>13.28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600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6.4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3840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12.8</v>
      </c>
      <c r="H23" s="102">
        <f t="shared" ref="H23:H24" si="0">F23*G23</f>
        <v>0</v>
      </c>
      <c r="I23" s="43"/>
      <c r="J23" s="128"/>
      <c r="K23" s="44"/>
    </row>
    <row r="24" spans="1:11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f>B18+B19</f>
        <v>3840</v>
      </c>
      <c r="H24" s="103">
        <f t="shared" si="0"/>
        <v>0</v>
      </c>
      <c r="I24" s="43"/>
      <c r="J24" s="128"/>
      <c r="K24" s="44"/>
    </row>
    <row r="25" spans="1:11" x14ac:dyDescent="0.25">
      <c r="A25" s="181" t="s">
        <v>55</v>
      </c>
      <c r="B25" s="182"/>
      <c r="C25" s="183"/>
      <c r="D25" s="92" t="s">
        <v>18</v>
      </c>
      <c r="E25" s="97" t="s">
        <v>16</v>
      </c>
      <c r="F25" s="93">
        <v>0</v>
      </c>
      <c r="G25" s="100">
        <f>B18+B19</f>
        <v>3840</v>
      </c>
      <c r="H25" s="104">
        <f>F25*G25</f>
        <v>0</v>
      </c>
      <c r="I25" s="43"/>
      <c r="J25" s="128"/>
      <c r="K25" s="44"/>
    </row>
    <row r="26" spans="1:11" x14ac:dyDescent="0.25">
      <c r="A26" s="178" t="s">
        <v>46</v>
      </c>
      <c r="B26" s="179"/>
      <c r="C26" s="180"/>
      <c r="D26" s="76" t="s">
        <v>18</v>
      </c>
      <c r="E26" s="98" t="s">
        <v>32</v>
      </c>
      <c r="F26" s="124">
        <v>0</v>
      </c>
      <c r="G26" s="100">
        <f>B18+B19</f>
        <v>3840</v>
      </c>
      <c r="H26" s="103">
        <f>F26*G26</f>
        <v>0</v>
      </c>
      <c r="I26" s="43"/>
      <c r="J26" s="128"/>
      <c r="K26" s="44"/>
    </row>
    <row r="27" spans="1:11" ht="15" customHeight="1" x14ac:dyDescent="0.25">
      <c r="A27" s="216" t="s">
        <v>108</v>
      </c>
      <c r="B27" s="217"/>
      <c r="C27" s="218"/>
      <c r="D27" s="94" t="s">
        <v>20</v>
      </c>
      <c r="E27" s="98" t="s">
        <v>16</v>
      </c>
      <c r="F27" s="124">
        <v>0</v>
      </c>
      <c r="G27" s="100">
        <f>B18+B19</f>
        <v>3840</v>
      </c>
      <c r="H27" s="103">
        <f t="shared" ref="H27:H28" si="1">F27*G27</f>
        <v>0</v>
      </c>
      <c r="I27" s="43"/>
      <c r="J27" s="128"/>
      <c r="K27" s="44"/>
    </row>
    <row r="28" spans="1:11" ht="15.75" thickBot="1" x14ac:dyDescent="0.3">
      <c r="A28" s="204" t="s">
        <v>30</v>
      </c>
      <c r="B28" s="205"/>
      <c r="C28" s="206"/>
      <c r="D28" s="163" t="s">
        <v>7</v>
      </c>
      <c r="E28" s="164"/>
      <c r="F28" s="165">
        <v>0</v>
      </c>
      <c r="G28" s="166">
        <f>B16+2*B17</f>
        <v>612.79999999999995</v>
      </c>
      <c r="H28" s="105">
        <f t="shared" si="1"/>
        <v>0</v>
      </c>
      <c r="I28" s="14"/>
      <c r="J28" s="128"/>
      <c r="K28" s="44"/>
    </row>
    <row r="29" spans="1:11" ht="15.75" thickBot="1" x14ac:dyDescent="0.3">
      <c r="A29" s="49"/>
      <c r="B29" s="50"/>
      <c r="C29" s="50"/>
      <c r="D29" s="19"/>
      <c r="E29" s="46"/>
      <c r="F29" s="46"/>
      <c r="G29" s="46" t="s">
        <v>21</v>
      </c>
      <c r="H29" s="20">
        <f>SUM(H23:H28)</f>
        <v>0</v>
      </c>
      <c r="I29" s="46"/>
      <c r="J29" s="47"/>
      <c r="K29" s="48"/>
    </row>
    <row r="30" spans="1:11" ht="15.75" thickBot="1" x14ac:dyDescent="0.3">
      <c r="A30" s="49"/>
      <c r="B30" s="50"/>
      <c r="C30" s="50"/>
      <c r="D30" s="50"/>
      <c r="E30" s="51"/>
      <c r="F30" s="46"/>
      <c r="G30" s="46"/>
      <c r="H30" s="46"/>
      <c r="I30" s="46"/>
      <c r="J30" s="47" t="s">
        <v>101</v>
      </c>
      <c r="K30" s="52" t="s">
        <v>22</v>
      </c>
    </row>
    <row r="31" spans="1:11" ht="15.75" thickBot="1" x14ac:dyDescent="0.3">
      <c r="A31" s="49"/>
      <c r="B31" s="50"/>
      <c r="C31" s="50"/>
      <c r="D31" s="50"/>
      <c r="E31" s="46"/>
      <c r="F31" s="46"/>
      <c r="G31" s="46"/>
      <c r="H31" s="46" t="s">
        <v>23</v>
      </c>
      <c r="I31" s="53" t="s">
        <v>13</v>
      </c>
      <c r="J31" s="54">
        <f>H29*0.23</f>
        <v>0</v>
      </c>
      <c r="K31" s="121">
        <f>H29*1.23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1" x14ac:dyDescent="0.25">
      <c r="A33" s="62"/>
      <c r="F33" s="1"/>
      <c r="G33" s="63"/>
      <c r="H33" s="64"/>
      <c r="I33" s="65"/>
      <c r="J33" s="64"/>
      <c r="K33" s="31"/>
    </row>
    <row r="34" spans="1:11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</row>
    <row r="35" spans="1:11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</row>
    <row r="36" spans="1:11" x14ac:dyDescent="0.25">
      <c r="A36" s="6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</row>
    <row r="37" spans="1:11" x14ac:dyDescent="0.25">
      <c r="A37" s="62"/>
      <c r="F37" s="1"/>
      <c r="G37" s="63"/>
      <c r="H37" s="64"/>
      <c r="I37" s="69"/>
      <c r="J37" s="68"/>
      <c r="K37" s="68"/>
    </row>
    <row r="38" spans="1:11" x14ac:dyDescent="0.25">
      <c r="A38" s="66"/>
      <c r="B38" s="67"/>
      <c r="C38" s="67"/>
      <c r="D38" s="67"/>
      <c r="E38" s="67"/>
      <c r="F38" s="67"/>
      <c r="G38" s="68"/>
      <c r="H38" s="68"/>
      <c r="I38" s="71"/>
      <c r="J38" s="72"/>
      <c r="K38" s="73"/>
    </row>
    <row r="39" spans="1:11" x14ac:dyDescent="0.25">
      <c r="A39" s="66"/>
      <c r="B39" s="67"/>
      <c r="C39" s="67"/>
      <c r="D39" s="67"/>
      <c r="E39" s="67"/>
      <c r="F39" s="67"/>
      <c r="G39" s="70"/>
      <c r="H39" s="70"/>
      <c r="I39" s="106"/>
      <c r="J39" s="106"/>
      <c r="K39" s="106"/>
    </row>
  </sheetData>
  <mergeCells count="10">
    <mergeCell ref="B4:E4"/>
    <mergeCell ref="A27:C27"/>
    <mergeCell ref="A28:C28"/>
    <mergeCell ref="A14:C14"/>
    <mergeCell ref="A22:C22"/>
    <mergeCell ref="A23:C23"/>
    <mergeCell ref="A24:C24"/>
    <mergeCell ref="A25:C25"/>
    <mergeCell ref="A26:C26"/>
    <mergeCell ref="A11:E11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workbookViewId="0">
      <selection activeCell="J28" sqref="J28"/>
    </sheetView>
  </sheetViews>
  <sheetFormatPr defaultRowHeight="15" x14ac:dyDescent="0.25"/>
  <cols>
    <col min="1" max="2" width="14.28515625" customWidth="1"/>
    <col min="3" max="3" width="38.425781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83</v>
      </c>
      <c r="B11" s="192"/>
      <c r="C11" s="192"/>
      <c r="D11" s="192"/>
      <c r="E11" s="192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193" t="s">
        <v>84</v>
      </c>
      <c r="B14" s="194"/>
      <c r="C14" s="194"/>
      <c r="D14" t="s">
        <v>51</v>
      </c>
      <c r="F14" s="140">
        <v>4</v>
      </c>
      <c r="G14" s="140">
        <v>4.55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550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6.4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3520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12.8</v>
      </c>
      <c r="H23" s="102">
        <f t="shared" ref="H23:H27" si="0">F23*G23</f>
        <v>0</v>
      </c>
      <c r="I23" s="43"/>
      <c r="J23" s="128"/>
      <c r="K23" s="44"/>
    </row>
    <row r="24" spans="1:11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f>B18+B19</f>
        <v>3520</v>
      </c>
      <c r="H24" s="103">
        <f t="shared" si="0"/>
        <v>0</v>
      </c>
      <c r="I24" s="43"/>
      <c r="J24" s="128"/>
      <c r="K24" s="44"/>
    </row>
    <row r="25" spans="1:11" x14ac:dyDescent="0.25">
      <c r="A25" s="178" t="s">
        <v>46</v>
      </c>
      <c r="B25" s="179"/>
      <c r="C25" s="180"/>
      <c r="D25" s="76" t="s">
        <v>18</v>
      </c>
      <c r="E25" s="98" t="s">
        <v>32</v>
      </c>
      <c r="F25" s="124">
        <v>0</v>
      </c>
      <c r="G25" s="100">
        <v>3520</v>
      </c>
      <c r="H25" s="103">
        <f>F25*G25</f>
        <v>0</v>
      </c>
      <c r="I25" s="43"/>
      <c r="J25" s="128"/>
      <c r="K25" s="44"/>
    </row>
    <row r="26" spans="1:11" x14ac:dyDescent="0.25">
      <c r="A26" s="178" t="s">
        <v>19</v>
      </c>
      <c r="B26" s="179"/>
      <c r="C26" s="180"/>
      <c r="D26" s="94" t="s">
        <v>20</v>
      </c>
      <c r="E26" s="98" t="s">
        <v>16</v>
      </c>
      <c r="F26" s="124">
        <v>0</v>
      </c>
      <c r="G26" s="100">
        <f>B18+B19</f>
        <v>3520</v>
      </c>
      <c r="H26" s="103">
        <f t="shared" si="0"/>
        <v>0</v>
      </c>
      <c r="I26" s="43"/>
      <c r="J26" s="128"/>
      <c r="K26" s="44"/>
    </row>
    <row r="27" spans="1:11" x14ac:dyDescent="0.25">
      <c r="A27" s="178" t="s">
        <v>30</v>
      </c>
      <c r="B27" s="179"/>
      <c r="C27" s="180"/>
      <c r="D27" s="76" t="s">
        <v>7</v>
      </c>
      <c r="E27" s="98"/>
      <c r="F27" s="124">
        <v>0</v>
      </c>
      <c r="G27" s="100">
        <f>B16+2*B17</f>
        <v>562.79999999999995</v>
      </c>
      <c r="H27" s="103">
        <f t="shared" si="0"/>
        <v>0</v>
      </c>
      <c r="I27" s="14"/>
      <c r="J27" s="128"/>
      <c r="K27" s="44"/>
    </row>
    <row r="28" spans="1:11" ht="28.5" customHeight="1" thickBot="1" x14ac:dyDescent="0.3">
      <c r="A28" s="184" t="s">
        <v>54</v>
      </c>
      <c r="B28" s="185"/>
      <c r="C28" s="185"/>
      <c r="D28" s="127" t="s">
        <v>7</v>
      </c>
      <c r="E28" s="22" t="s">
        <v>36</v>
      </c>
      <c r="F28" s="120">
        <v>0</v>
      </c>
      <c r="G28" s="118">
        <f>B16*2</f>
        <v>1100</v>
      </c>
      <c r="H28" s="105">
        <f>F28*G28</f>
        <v>0</v>
      </c>
      <c r="I28" s="125"/>
      <c r="J28" s="128"/>
      <c r="K28" s="18"/>
    </row>
    <row r="29" spans="1:11" ht="15.75" thickBot="1" x14ac:dyDescent="0.3">
      <c r="A29" s="49"/>
      <c r="B29" s="50"/>
      <c r="C29" s="50"/>
      <c r="D29" s="19"/>
      <c r="E29" s="46"/>
      <c r="F29" s="46"/>
      <c r="G29" s="46" t="s">
        <v>21</v>
      </c>
      <c r="H29" s="20">
        <f>SUM(H23:H28)</f>
        <v>0</v>
      </c>
      <c r="I29" s="46"/>
      <c r="J29" s="47"/>
      <c r="K29" s="48"/>
    </row>
    <row r="30" spans="1:11" ht="15.75" thickBot="1" x14ac:dyDescent="0.3">
      <c r="A30" s="49"/>
      <c r="B30" s="50"/>
      <c r="C30" s="50"/>
      <c r="D30" s="50"/>
      <c r="E30" s="51"/>
      <c r="F30" s="46"/>
      <c r="G30" s="46"/>
      <c r="H30" s="46"/>
      <c r="I30" s="46"/>
      <c r="J30" s="47" t="s">
        <v>101</v>
      </c>
      <c r="K30" s="52" t="s">
        <v>22</v>
      </c>
    </row>
    <row r="31" spans="1:11" ht="15.75" thickBot="1" x14ac:dyDescent="0.3">
      <c r="A31" s="49"/>
      <c r="B31" s="50"/>
      <c r="C31" s="50"/>
      <c r="D31" s="50"/>
      <c r="E31" s="46"/>
      <c r="F31" s="46"/>
      <c r="G31" s="46"/>
      <c r="H31" s="46" t="s">
        <v>23</v>
      </c>
      <c r="I31" s="53" t="s">
        <v>13</v>
      </c>
      <c r="J31" s="54">
        <f>H29*0.23</f>
        <v>0</v>
      </c>
      <c r="K31" s="121">
        <f>H29*1.23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2" x14ac:dyDescent="0.25">
      <c r="A33" s="62"/>
      <c r="F33" s="1"/>
      <c r="G33" s="63"/>
      <c r="H33" s="64"/>
      <c r="I33" s="65"/>
      <c r="J33" s="64"/>
      <c r="K33" s="31"/>
    </row>
    <row r="34" spans="1:12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15"/>
    </row>
    <row r="35" spans="1:12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15"/>
    </row>
    <row r="36" spans="1:12" ht="15" customHeight="1" x14ac:dyDescent="0.25">
      <c r="A36" s="6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x14ac:dyDescent="0.25">
      <c r="F38" s="1"/>
      <c r="H38" s="1"/>
      <c r="J38" s="1"/>
      <c r="K38" s="1"/>
    </row>
    <row r="39" spans="1:12" x14ac:dyDescent="0.25">
      <c r="A39" s="74"/>
      <c r="B39" s="74"/>
      <c r="C39" s="15"/>
      <c r="D39" s="15"/>
      <c r="E39" s="15"/>
      <c r="F39" s="15"/>
      <c r="G39" s="75" t="s">
        <v>27</v>
      </c>
      <c r="H39" s="75"/>
      <c r="I39" s="75"/>
      <c r="J39" s="1"/>
      <c r="K39" s="1"/>
    </row>
    <row r="40" spans="1:12" x14ac:dyDescent="0.25">
      <c r="A40" s="177" t="s">
        <v>28</v>
      </c>
      <c r="B40" s="177"/>
      <c r="C40" s="177"/>
      <c r="D40" s="23"/>
      <c r="E40" s="23"/>
      <c r="F40" s="15"/>
      <c r="G40" s="75" t="s">
        <v>29</v>
      </c>
      <c r="H40" s="75"/>
      <c r="I40" s="75"/>
      <c r="J40" s="1"/>
      <c r="K40" s="1"/>
    </row>
  </sheetData>
  <mergeCells count="11">
    <mergeCell ref="B4:E4"/>
    <mergeCell ref="A11:E11"/>
    <mergeCell ref="A14:C14"/>
    <mergeCell ref="A40:C40"/>
    <mergeCell ref="A27:C27"/>
    <mergeCell ref="A28:C28"/>
    <mergeCell ref="A26:C26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5173-D8F7-4821-859C-3548C88C84D7}">
  <sheetPr>
    <pageSetUpPr fitToPage="1"/>
  </sheetPr>
  <dimension ref="A1:K39"/>
  <sheetViews>
    <sheetView topLeftCell="A4" workbookViewId="0">
      <selection activeCell="F30" sqref="F30"/>
    </sheetView>
  </sheetViews>
  <sheetFormatPr defaultRowHeight="15" x14ac:dyDescent="0.25"/>
  <cols>
    <col min="1" max="2" width="14.28515625" customWidth="1"/>
    <col min="3" max="3" width="38.425781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85</v>
      </c>
      <c r="B11" s="192"/>
      <c r="C11" s="192"/>
      <c r="D11" s="192"/>
      <c r="E11" s="192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193" t="s">
        <v>85</v>
      </c>
      <c r="B14" s="194"/>
      <c r="C14" s="194"/>
      <c r="D14" t="s">
        <v>51</v>
      </c>
      <c r="F14" s="140">
        <v>7.5</v>
      </c>
      <c r="G14" s="140">
        <v>8.1999999999999993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41">
        <v>700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6.4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4480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12.8</v>
      </c>
      <c r="H23" s="102">
        <f t="shared" ref="H23:H24" si="0">F23*G23</f>
        <v>0</v>
      </c>
      <c r="I23" s="43"/>
      <c r="J23" s="128"/>
      <c r="K23" s="44"/>
    </row>
    <row r="24" spans="1:11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f>B18+B19</f>
        <v>4480</v>
      </c>
      <c r="H24" s="103">
        <f t="shared" si="0"/>
        <v>0</v>
      </c>
      <c r="I24" s="43"/>
      <c r="J24" s="128"/>
      <c r="K24" s="44"/>
    </row>
    <row r="25" spans="1:11" x14ac:dyDescent="0.25">
      <c r="A25" s="178" t="s">
        <v>46</v>
      </c>
      <c r="B25" s="179"/>
      <c r="C25" s="180"/>
      <c r="D25" s="76" t="s">
        <v>18</v>
      </c>
      <c r="E25" s="98" t="s">
        <v>32</v>
      </c>
      <c r="F25" s="124">
        <v>0</v>
      </c>
      <c r="G25" s="100">
        <f>B18+B19</f>
        <v>4480</v>
      </c>
      <c r="H25" s="103">
        <f>F25*G25</f>
        <v>0</v>
      </c>
      <c r="I25" s="43"/>
      <c r="J25" s="128"/>
      <c r="K25" s="44"/>
    </row>
    <row r="26" spans="1:11" x14ac:dyDescent="0.25">
      <c r="A26" s="178" t="s">
        <v>19</v>
      </c>
      <c r="B26" s="179"/>
      <c r="C26" s="180"/>
      <c r="D26" s="94" t="s">
        <v>20</v>
      </c>
      <c r="E26" s="98" t="s">
        <v>16</v>
      </c>
      <c r="F26" s="124">
        <v>0</v>
      </c>
      <c r="G26" s="100">
        <f>B18+B19</f>
        <v>4480</v>
      </c>
      <c r="H26" s="103">
        <f t="shared" ref="H26:H27" si="1">F26*G26</f>
        <v>0</v>
      </c>
      <c r="I26" s="43"/>
      <c r="J26" s="128"/>
      <c r="K26" s="44"/>
    </row>
    <row r="27" spans="1:11" ht="15.75" thickBot="1" x14ac:dyDescent="0.3">
      <c r="A27" s="204" t="s">
        <v>30</v>
      </c>
      <c r="B27" s="205"/>
      <c r="C27" s="206"/>
      <c r="D27" s="163" t="s">
        <v>7</v>
      </c>
      <c r="E27" s="164"/>
      <c r="F27" s="165">
        <v>0</v>
      </c>
      <c r="G27" s="166">
        <f>B16+2*B17</f>
        <v>712.8</v>
      </c>
      <c r="H27" s="105">
        <f t="shared" si="1"/>
        <v>0</v>
      </c>
      <c r="I27" s="43"/>
      <c r="J27" s="128"/>
      <c r="K27" s="44"/>
    </row>
    <row r="28" spans="1:11" ht="15.75" thickBot="1" x14ac:dyDescent="0.3">
      <c r="A28" s="49"/>
      <c r="B28" s="50"/>
      <c r="C28" s="50"/>
      <c r="D28" s="19"/>
      <c r="E28" s="46"/>
      <c r="F28" s="46"/>
      <c r="G28" s="46" t="s">
        <v>21</v>
      </c>
      <c r="H28" s="20">
        <f>SUM(H23:H27)</f>
        <v>0</v>
      </c>
      <c r="I28" s="46"/>
      <c r="J28" s="47"/>
      <c r="K28" s="48"/>
    </row>
    <row r="29" spans="1:11" ht="15.75" thickBot="1" x14ac:dyDescent="0.3">
      <c r="A29" s="49"/>
      <c r="B29" s="50"/>
      <c r="C29" s="50"/>
      <c r="D29" s="50"/>
      <c r="E29" s="51"/>
      <c r="F29" s="46"/>
      <c r="G29" s="46"/>
      <c r="H29" s="46"/>
      <c r="I29" s="46"/>
      <c r="J29" s="47" t="s">
        <v>101</v>
      </c>
      <c r="K29" s="52" t="s">
        <v>22</v>
      </c>
    </row>
    <row r="30" spans="1:11" ht="15.75" thickBot="1" x14ac:dyDescent="0.3">
      <c r="A30" s="49"/>
      <c r="B30" s="50"/>
      <c r="C30" s="50"/>
      <c r="D30" s="50"/>
      <c r="E30" s="46"/>
      <c r="F30" s="46"/>
      <c r="G30" s="46"/>
      <c r="H30" s="46" t="s">
        <v>23</v>
      </c>
      <c r="I30" s="53" t="s">
        <v>13</v>
      </c>
      <c r="J30" s="54">
        <f>H28*0.23</f>
        <v>0</v>
      </c>
      <c r="K30" s="121">
        <f>H28*1.23</f>
        <v>0</v>
      </c>
    </row>
    <row r="31" spans="1:11" ht="15.75" thickBot="1" x14ac:dyDescent="0.3">
      <c r="A31" s="55"/>
      <c r="B31" s="56"/>
      <c r="C31" s="56"/>
      <c r="D31" s="56"/>
      <c r="E31" s="56"/>
      <c r="F31" s="57"/>
      <c r="G31" s="58"/>
      <c r="H31" s="58"/>
      <c r="I31" s="59"/>
      <c r="J31" s="60"/>
      <c r="K31" s="61"/>
    </row>
    <row r="32" spans="1:11" x14ac:dyDescent="0.25">
      <c r="A32" s="62"/>
      <c r="F32" s="1"/>
      <c r="G32" s="63"/>
      <c r="H32" s="64"/>
      <c r="I32" s="65"/>
      <c r="J32" s="64"/>
      <c r="K32" s="31"/>
    </row>
    <row r="33" spans="1:11" x14ac:dyDescent="0.25">
      <c r="A33" s="66" t="s">
        <v>24</v>
      </c>
      <c r="B33" s="67"/>
      <c r="C33" s="67"/>
      <c r="D33" s="67"/>
      <c r="E33" s="67"/>
      <c r="F33" s="67"/>
      <c r="G33" s="68"/>
      <c r="H33" s="68"/>
      <c r="I33" s="69"/>
      <c r="J33" s="68"/>
      <c r="K33" s="68"/>
    </row>
    <row r="34" spans="1:11" x14ac:dyDescent="0.25">
      <c r="A34" s="66" t="s">
        <v>25</v>
      </c>
      <c r="B34" s="67"/>
      <c r="C34" s="67"/>
      <c r="D34" s="67"/>
      <c r="E34" s="67"/>
      <c r="F34" s="67"/>
      <c r="G34" s="70"/>
      <c r="H34" s="70"/>
      <c r="I34" s="71"/>
      <c r="J34" s="72"/>
      <c r="K34" s="73"/>
    </row>
    <row r="35" spans="1:11" x14ac:dyDescent="0.25">
      <c r="A35" s="66" t="s">
        <v>26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</row>
    <row r="36" spans="1:1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x14ac:dyDescent="0.25">
      <c r="F37" s="1"/>
      <c r="H37" s="1"/>
      <c r="J37" s="1"/>
      <c r="K37" s="1"/>
    </row>
    <row r="38" spans="1:11" x14ac:dyDescent="0.25">
      <c r="A38" s="74"/>
      <c r="B38" s="74"/>
      <c r="C38" s="15"/>
      <c r="D38" s="15"/>
      <c r="E38" s="15"/>
      <c r="F38" s="15"/>
      <c r="G38" s="75" t="s">
        <v>27</v>
      </c>
      <c r="H38" s="75"/>
      <c r="I38" s="75"/>
      <c r="J38" s="1"/>
      <c r="K38" s="1"/>
    </row>
    <row r="39" spans="1:11" x14ac:dyDescent="0.25">
      <c r="A39" s="177" t="s">
        <v>28</v>
      </c>
      <c r="B39" s="177"/>
      <c r="C39" s="177"/>
      <c r="D39" s="23"/>
      <c r="E39" s="23"/>
      <c r="F39" s="15"/>
      <c r="G39" s="75" t="s">
        <v>29</v>
      </c>
      <c r="H39" s="75"/>
      <c r="I39" s="75"/>
      <c r="J39" s="1"/>
      <c r="K39" s="1"/>
    </row>
  </sheetData>
  <mergeCells count="10">
    <mergeCell ref="A27:C27"/>
    <mergeCell ref="A39:C39"/>
    <mergeCell ref="B4:E4"/>
    <mergeCell ref="A14:C14"/>
    <mergeCell ref="A22:C22"/>
    <mergeCell ref="A23:C23"/>
    <mergeCell ref="A24:C24"/>
    <mergeCell ref="A25:C25"/>
    <mergeCell ref="A26:C26"/>
    <mergeCell ref="A11:E11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"/>
  <sheetViews>
    <sheetView topLeftCell="A7" workbookViewId="0">
      <selection activeCell="F31" sqref="F31"/>
    </sheetView>
  </sheetViews>
  <sheetFormatPr defaultRowHeight="15" x14ac:dyDescent="0.25"/>
  <cols>
    <col min="1" max="2" width="14.28515625" customWidth="1"/>
    <col min="3" max="3" width="34.710937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71</v>
      </c>
      <c r="B11" s="192"/>
      <c r="C11" s="192"/>
      <c r="D11" s="192"/>
      <c r="E11" s="192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193" t="s">
        <v>71</v>
      </c>
      <c r="B14" s="194"/>
      <c r="C14" s="194"/>
      <c r="D14" t="s">
        <v>51</v>
      </c>
      <c r="F14" s="126">
        <v>0</v>
      </c>
      <c r="G14" s="126">
        <v>0.94099999999999995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07">
        <v>941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09">
        <f>B16*B17</f>
        <v>5646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12</v>
      </c>
      <c r="H23" s="102">
        <f t="shared" ref="H23:H28" si="0">F23*G23</f>
        <v>0</v>
      </c>
      <c r="I23" s="43"/>
      <c r="J23" s="128"/>
      <c r="K23" s="44"/>
    </row>
    <row r="24" spans="1:11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f>B18+B19</f>
        <v>5646</v>
      </c>
      <c r="H24" s="103">
        <f t="shared" si="0"/>
        <v>0</v>
      </c>
      <c r="I24" s="43"/>
      <c r="J24" s="128"/>
      <c r="K24" s="44"/>
    </row>
    <row r="25" spans="1:11" ht="30" customHeight="1" x14ac:dyDescent="0.25">
      <c r="A25" s="181" t="s">
        <v>55</v>
      </c>
      <c r="B25" s="182"/>
      <c r="C25" s="183"/>
      <c r="D25" s="92" t="s">
        <v>18</v>
      </c>
      <c r="E25" s="97" t="s">
        <v>16</v>
      </c>
      <c r="F25" s="93">
        <v>0</v>
      </c>
      <c r="G25" s="101">
        <v>1626</v>
      </c>
      <c r="H25" s="104">
        <f>F25*G25</f>
        <v>0</v>
      </c>
      <c r="I25" s="43"/>
      <c r="J25" s="128"/>
      <c r="K25" s="44"/>
    </row>
    <row r="26" spans="1:11" x14ac:dyDescent="0.25">
      <c r="A26" s="178" t="s">
        <v>46</v>
      </c>
      <c r="B26" s="179"/>
      <c r="C26" s="180"/>
      <c r="D26" s="76" t="s">
        <v>18</v>
      </c>
      <c r="E26" s="98" t="s">
        <v>32</v>
      </c>
      <c r="F26" s="124">
        <v>0</v>
      </c>
      <c r="G26" s="100">
        <f>B18+B19</f>
        <v>5646</v>
      </c>
      <c r="H26" s="103">
        <f>F26*G26</f>
        <v>0</v>
      </c>
      <c r="I26" s="43"/>
      <c r="J26" s="128"/>
      <c r="K26" s="44"/>
    </row>
    <row r="27" spans="1:11" x14ac:dyDescent="0.25">
      <c r="A27" s="178" t="s">
        <v>19</v>
      </c>
      <c r="B27" s="179"/>
      <c r="C27" s="180"/>
      <c r="D27" s="94" t="s">
        <v>20</v>
      </c>
      <c r="E27" s="98" t="s">
        <v>16</v>
      </c>
      <c r="F27" s="124">
        <v>0</v>
      </c>
      <c r="G27" s="100">
        <f>B18+B19</f>
        <v>5646</v>
      </c>
      <c r="H27" s="103">
        <f t="shared" si="0"/>
        <v>0</v>
      </c>
      <c r="I27" s="43"/>
      <c r="J27" s="128"/>
      <c r="K27" s="44"/>
    </row>
    <row r="28" spans="1:11" ht="15.75" thickBot="1" x14ac:dyDescent="0.3">
      <c r="A28" s="204" t="s">
        <v>30</v>
      </c>
      <c r="B28" s="205"/>
      <c r="C28" s="206"/>
      <c r="D28" s="163" t="s">
        <v>7</v>
      </c>
      <c r="E28" s="164"/>
      <c r="F28" s="165">
        <v>0</v>
      </c>
      <c r="G28" s="166">
        <f>B16+2*B17</f>
        <v>953</v>
      </c>
      <c r="H28" s="105">
        <f t="shared" si="0"/>
        <v>0</v>
      </c>
      <c r="I28" s="14"/>
      <c r="J28" s="128"/>
      <c r="K28" s="44"/>
    </row>
    <row r="29" spans="1:11" ht="15.75" thickBot="1" x14ac:dyDescent="0.3">
      <c r="A29" s="49"/>
      <c r="B29" s="50"/>
      <c r="C29" s="50"/>
      <c r="D29" s="19"/>
      <c r="E29" s="46"/>
      <c r="F29" s="46"/>
      <c r="G29" s="46" t="s">
        <v>21</v>
      </c>
      <c r="H29" s="20">
        <f>SUM(H23:H28)</f>
        <v>0</v>
      </c>
      <c r="I29" s="46"/>
      <c r="J29" s="47"/>
      <c r="K29" s="48"/>
    </row>
    <row r="30" spans="1:11" ht="15.75" thickBot="1" x14ac:dyDescent="0.3">
      <c r="A30" s="49"/>
      <c r="B30" s="50"/>
      <c r="C30" s="50"/>
      <c r="D30" s="50"/>
      <c r="E30" s="51"/>
      <c r="F30" s="46"/>
      <c r="G30" s="46"/>
      <c r="H30" s="46"/>
      <c r="I30" s="46"/>
      <c r="J30" s="47" t="s">
        <v>101</v>
      </c>
      <c r="K30" s="52" t="s">
        <v>22</v>
      </c>
    </row>
    <row r="31" spans="1:11" ht="15.75" thickBot="1" x14ac:dyDescent="0.3">
      <c r="A31" s="49"/>
      <c r="B31" s="50"/>
      <c r="C31" s="50"/>
      <c r="D31" s="50"/>
      <c r="E31" s="46"/>
      <c r="F31" s="46"/>
      <c r="G31" s="46"/>
      <c r="H31" s="46" t="s">
        <v>23</v>
      </c>
      <c r="I31" s="53" t="s">
        <v>13</v>
      </c>
      <c r="J31" s="54">
        <f>H29*0.23</f>
        <v>0</v>
      </c>
      <c r="K31" s="121">
        <f>H29*1.23</f>
        <v>0</v>
      </c>
    </row>
    <row r="32" spans="1:11" ht="15.75" thickBot="1" x14ac:dyDescent="0.3">
      <c r="A32" s="55"/>
      <c r="B32" s="56"/>
      <c r="C32" s="56"/>
      <c r="D32" s="56"/>
      <c r="E32" s="56"/>
      <c r="F32" s="57"/>
      <c r="G32" s="58"/>
      <c r="H32" s="58"/>
      <c r="I32" s="59"/>
      <c r="J32" s="60"/>
      <c r="K32" s="61"/>
    </row>
    <row r="33" spans="1:12" x14ac:dyDescent="0.25">
      <c r="A33" s="62"/>
      <c r="F33" s="1"/>
      <c r="G33" s="63"/>
      <c r="H33" s="64"/>
      <c r="I33" s="65"/>
      <c r="J33" s="64"/>
      <c r="K33" s="31"/>
    </row>
    <row r="34" spans="1:12" x14ac:dyDescent="0.25">
      <c r="A34" s="66" t="s">
        <v>24</v>
      </c>
      <c r="B34" s="67"/>
      <c r="C34" s="67"/>
      <c r="D34" s="67"/>
      <c r="E34" s="67"/>
      <c r="F34" s="67"/>
      <c r="G34" s="68"/>
      <c r="H34" s="68"/>
      <c r="I34" s="69"/>
      <c r="J34" s="68"/>
      <c r="K34" s="68"/>
      <c r="L34" s="15"/>
    </row>
    <row r="35" spans="1:12" x14ac:dyDescent="0.25">
      <c r="A35" s="66" t="s">
        <v>25</v>
      </c>
      <c r="B35" s="67"/>
      <c r="C35" s="67"/>
      <c r="D35" s="67"/>
      <c r="E35" s="67"/>
      <c r="F35" s="67"/>
      <c r="G35" s="70"/>
      <c r="H35" s="70"/>
      <c r="I35" s="71"/>
      <c r="J35" s="72"/>
      <c r="K35" s="73"/>
      <c r="L35" s="15"/>
    </row>
    <row r="36" spans="1:12" ht="15" customHeight="1" x14ac:dyDescent="0.25">
      <c r="A36" s="6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x14ac:dyDescent="0.25">
      <c r="F38" s="1"/>
      <c r="H38" s="1"/>
      <c r="J38" s="1"/>
      <c r="K38" s="1"/>
    </row>
    <row r="39" spans="1:12" x14ac:dyDescent="0.25">
      <c r="A39" s="74"/>
      <c r="B39" s="74"/>
      <c r="C39" s="15"/>
      <c r="D39" s="15"/>
      <c r="E39" s="15"/>
      <c r="F39" s="15"/>
      <c r="G39" s="75" t="s">
        <v>27</v>
      </c>
      <c r="H39" s="75"/>
      <c r="I39" s="75"/>
      <c r="J39" s="1"/>
      <c r="K39" s="1"/>
    </row>
    <row r="40" spans="1:12" x14ac:dyDescent="0.25">
      <c r="A40" s="177" t="s">
        <v>28</v>
      </c>
      <c r="B40" s="177"/>
      <c r="C40" s="177"/>
      <c r="D40" s="23"/>
      <c r="E40" s="23"/>
      <c r="F40" s="15"/>
      <c r="G40" s="75" t="s">
        <v>29</v>
      </c>
      <c r="H40" s="75"/>
      <c r="I40" s="75"/>
      <c r="J40" s="1"/>
      <c r="K40" s="1"/>
    </row>
  </sheetData>
  <mergeCells count="11">
    <mergeCell ref="B4:E4"/>
    <mergeCell ref="A40:C40"/>
    <mergeCell ref="A28:C28"/>
    <mergeCell ref="A26:C26"/>
    <mergeCell ref="A11:E11"/>
    <mergeCell ref="A14:C14"/>
    <mergeCell ref="A27:C27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1"/>
  <sheetViews>
    <sheetView topLeftCell="A10" workbookViewId="0">
      <selection activeCell="F32" sqref="F32"/>
    </sheetView>
  </sheetViews>
  <sheetFormatPr defaultRowHeight="15" x14ac:dyDescent="0.25"/>
  <cols>
    <col min="1" max="2" width="14.28515625" customWidth="1"/>
    <col min="3" max="3" width="37.8554687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74</v>
      </c>
      <c r="B11" s="192"/>
      <c r="C11" s="192"/>
      <c r="E11" s="17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193" t="s">
        <v>74</v>
      </c>
      <c r="B14" s="194"/>
      <c r="C14" s="194"/>
      <c r="D14" t="s">
        <v>51</v>
      </c>
      <c r="F14" s="126">
        <v>0</v>
      </c>
      <c r="G14" s="126">
        <v>2.56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07">
        <v>2560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09">
        <f>B16*B17</f>
        <v>15360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900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12</v>
      </c>
      <c r="H23" s="102">
        <f t="shared" ref="H23:H29" si="0">F23*G23</f>
        <v>0</v>
      </c>
      <c r="I23" s="43"/>
      <c r="J23" s="128"/>
      <c r="K23" s="44"/>
    </row>
    <row r="24" spans="1:11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f>B18+B19</f>
        <v>16260</v>
      </c>
      <c r="H24" s="103">
        <f t="shared" si="0"/>
        <v>0</v>
      </c>
      <c r="I24" s="43"/>
      <c r="J24" s="128"/>
      <c r="K24" s="44"/>
    </row>
    <row r="25" spans="1:11" ht="30" customHeight="1" x14ac:dyDescent="0.25">
      <c r="A25" s="181" t="s">
        <v>55</v>
      </c>
      <c r="B25" s="182"/>
      <c r="C25" s="183"/>
      <c r="D25" s="92" t="s">
        <v>18</v>
      </c>
      <c r="E25" s="97" t="s">
        <v>16</v>
      </c>
      <c r="F25" s="93">
        <v>0</v>
      </c>
      <c r="G25" s="101">
        <v>4397</v>
      </c>
      <c r="H25" s="104">
        <f>F25*G25</f>
        <v>0</v>
      </c>
      <c r="I25" s="43"/>
      <c r="J25" s="128"/>
      <c r="K25" s="44"/>
    </row>
    <row r="26" spans="1:11" x14ac:dyDescent="0.25">
      <c r="A26" s="178" t="s">
        <v>46</v>
      </c>
      <c r="B26" s="179"/>
      <c r="C26" s="180"/>
      <c r="D26" s="76" t="s">
        <v>18</v>
      </c>
      <c r="E26" s="98" t="s">
        <v>32</v>
      </c>
      <c r="F26" s="124">
        <v>0</v>
      </c>
      <c r="G26" s="100">
        <f>B18+B19</f>
        <v>16260</v>
      </c>
      <c r="H26" s="103">
        <f>F26*G26</f>
        <v>0</v>
      </c>
      <c r="I26" s="43"/>
      <c r="J26" s="128"/>
      <c r="K26" s="44"/>
    </row>
    <row r="27" spans="1:11" x14ac:dyDescent="0.25">
      <c r="A27" s="178" t="s">
        <v>19</v>
      </c>
      <c r="B27" s="179"/>
      <c r="C27" s="180"/>
      <c r="D27" s="94" t="s">
        <v>20</v>
      </c>
      <c r="E27" s="98" t="s">
        <v>16</v>
      </c>
      <c r="F27" s="124">
        <v>0</v>
      </c>
      <c r="G27" s="100">
        <f>B18+B19</f>
        <v>16260</v>
      </c>
      <c r="H27" s="103">
        <f t="shared" si="0"/>
        <v>0</v>
      </c>
      <c r="I27" s="43"/>
      <c r="J27" s="128"/>
      <c r="K27" s="44"/>
    </row>
    <row r="28" spans="1:11" x14ac:dyDescent="0.25">
      <c r="A28" s="181" t="s">
        <v>110</v>
      </c>
      <c r="B28" s="182"/>
      <c r="C28" s="207"/>
      <c r="D28" s="144" t="s">
        <v>109</v>
      </c>
      <c r="E28" s="2"/>
      <c r="F28" s="10">
        <v>0</v>
      </c>
      <c r="G28" s="111">
        <v>18</v>
      </c>
      <c r="H28" s="103">
        <f t="shared" si="0"/>
        <v>0</v>
      </c>
      <c r="I28" s="43"/>
      <c r="J28" s="128"/>
      <c r="K28" s="44"/>
    </row>
    <row r="29" spans="1:11" ht="15.75" thickBot="1" x14ac:dyDescent="0.3">
      <c r="A29" s="204" t="s">
        <v>30</v>
      </c>
      <c r="B29" s="205"/>
      <c r="C29" s="206"/>
      <c r="D29" s="163" t="s">
        <v>7</v>
      </c>
      <c r="E29" s="164"/>
      <c r="F29" s="165">
        <v>0</v>
      </c>
      <c r="G29" s="166">
        <f>B16+2*B17</f>
        <v>2572</v>
      </c>
      <c r="H29" s="105">
        <f t="shared" si="0"/>
        <v>0</v>
      </c>
      <c r="I29" s="14"/>
      <c r="J29" s="128"/>
      <c r="K29" s="44"/>
    </row>
    <row r="30" spans="1:11" ht="15.75" thickBot="1" x14ac:dyDescent="0.3">
      <c r="A30" s="49"/>
      <c r="B30" s="50"/>
      <c r="C30" s="50"/>
      <c r="D30" s="19"/>
      <c r="E30" s="46"/>
      <c r="F30" s="46"/>
      <c r="G30" s="46" t="s">
        <v>21</v>
      </c>
      <c r="H30" s="20">
        <f>SUM(H23:H29)</f>
        <v>0</v>
      </c>
      <c r="I30" s="46"/>
      <c r="J30" s="47"/>
      <c r="K30" s="48"/>
    </row>
    <row r="31" spans="1:11" ht="15.75" thickBot="1" x14ac:dyDescent="0.3">
      <c r="A31" s="49"/>
      <c r="B31" s="50"/>
      <c r="C31" s="50"/>
      <c r="D31" s="50"/>
      <c r="E31" s="51"/>
      <c r="F31" s="46"/>
      <c r="G31" s="46"/>
      <c r="H31" s="46"/>
      <c r="I31" s="46"/>
      <c r="J31" s="47" t="s">
        <v>101</v>
      </c>
      <c r="K31" s="52" t="s">
        <v>22</v>
      </c>
    </row>
    <row r="32" spans="1:11" ht="15.75" thickBot="1" x14ac:dyDescent="0.3">
      <c r="A32" s="49"/>
      <c r="B32" s="50"/>
      <c r="C32" s="50"/>
      <c r="D32" s="50"/>
      <c r="E32" s="46"/>
      <c r="F32" s="46"/>
      <c r="G32" s="46"/>
      <c r="H32" s="46" t="s">
        <v>23</v>
      </c>
      <c r="I32" s="53" t="s">
        <v>13</v>
      </c>
      <c r="J32" s="54">
        <f>H30*0.23</f>
        <v>0</v>
      </c>
      <c r="K32" s="121">
        <f>H30*1.23</f>
        <v>0</v>
      </c>
    </row>
    <row r="33" spans="1:12" ht="15.75" thickBot="1" x14ac:dyDescent="0.3">
      <c r="A33" s="55"/>
      <c r="B33" s="56"/>
      <c r="C33" s="56"/>
      <c r="D33" s="56"/>
      <c r="E33" s="56"/>
      <c r="F33" s="57"/>
      <c r="G33" s="58"/>
      <c r="H33" s="58"/>
      <c r="I33" s="59"/>
      <c r="J33" s="60"/>
      <c r="K33" s="61"/>
    </row>
    <row r="34" spans="1:12" x14ac:dyDescent="0.25">
      <c r="A34" s="62"/>
      <c r="F34" s="1"/>
      <c r="G34" s="63"/>
      <c r="H34" s="64"/>
      <c r="I34" s="65"/>
      <c r="J34" s="64"/>
      <c r="K34" s="31"/>
    </row>
    <row r="35" spans="1:12" x14ac:dyDescent="0.25">
      <c r="A35" s="66" t="s">
        <v>24</v>
      </c>
      <c r="B35" s="67"/>
      <c r="C35" s="67"/>
      <c r="D35" s="67"/>
      <c r="E35" s="67"/>
      <c r="F35" s="67"/>
      <c r="G35" s="68"/>
      <c r="H35" s="68"/>
      <c r="I35" s="69"/>
      <c r="J35" s="68"/>
      <c r="K35" s="68"/>
      <c r="L35" s="15"/>
    </row>
    <row r="36" spans="1:12" x14ac:dyDescent="0.25">
      <c r="A36" s="66" t="s">
        <v>25</v>
      </c>
      <c r="B36" s="67"/>
      <c r="C36" s="67"/>
      <c r="D36" s="67"/>
      <c r="E36" s="67"/>
      <c r="F36" s="67"/>
      <c r="G36" s="70"/>
      <c r="H36" s="70"/>
      <c r="I36" s="71"/>
      <c r="J36" s="72"/>
      <c r="K36" s="73"/>
      <c r="L36" s="15"/>
    </row>
    <row r="37" spans="1:12" ht="15" customHeight="1" x14ac:dyDescent="0.25">
      <c r="A37" s="66" t="s">
        <v>26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</row>
    <row r="38" spans="1:12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1:12" x14ac:dyDescent="0.25">
      <c r="F39" s="1"/>
      <c r="H39" s="1"/>
      <c r="J39" s="1"/>
      <c r="K39" s="1"/>
    </row>
    <row r="40" spans="1:12" x14ac:dyDescent="0.25">
      <c r="A40" s="74"/>
      <c r="B40" s="74"/>
      <c r="C40" s="15"/>
      <c r="D40" s="15"/>
      <c r="E40" s="15"/>
      <c r="F40" s="15"/>
      <c r="G40" s="75" t="s">
        <v>27</v>
      </c>
      <c r="H40" s="75"/>
      <c r="I40" s="75"/>
      <c r="J40" s="1"/>
      <c r="K40" s="1"/>
    </row>
    <row r="41" spans="1:12" x14ac:dyDescent="0.25">
      <c r="A41" s="177" t="s">
        <v>28</v>
      </c>
      <c r="B41" s="177"/>
      <c r="C41" s="177"/>
      <c r="D41" s="23"/>
      <c r="E41" s="23"/>
      <c r="F41" s="15"/>
      <c r="G41" s="75" t="s">
        <v>29</v>
      </c>
      <c r="H41" s="75"/>
      <c r="I41" s="75"/>
      <c r="J41" s="1"/>
      <c r="K41" s="1"/>
    </row>
  </sheetData>
  <mergeCells count="12">
    <mergeCell ref="B4:E4"/>
    <mergeCell ref="A41:C41"/>
    <mergeCell ref="A28:C28"/>
    <mergeCell ref="A29:C29"/>
    <mergeCell ref="A11:C11"/>
    <mergeCell ref="A14:C14"/>
    <mergeCell ref="A27:C27"/>
    <mergeCell ref="A22:C22"/>
    <mergeCell ref="A23:C23"/>
    <mergeCell ref="A24:C24"/>
    <mergeCell ref="A25:C25"/>
    <mergeCell ref="A26:C26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9"/>
  <sheetViews>
    <sheetView topLeftCell="A7" workbookViewId="0">
      <selection activeCell="F29" sqref="F29"/>
    </sheetView>
  </sheetViews>
  <sheetFormatPr defaultRowHeight="15" x14ac:dyDescent="0.25"/>
  <cols>
    <col min="1" max="2" width="14.28515625" customWidth="1"/>
    <col min="3" max="3" width="38.140625" customWidth="1"/>
    <col min="4" max="4" width="10.7109375" customWidth="1"/>
    <col min="5" max="5" width="14.42578125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75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89</v>
      </c>
      <c r="B11" s="192"/>
      <c r="C11" s="192"/>
      <c r="D11" s="192"/>
      <c r="E11" s="192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193" t="s">
        <v>90</v>
      </c>
      <c r="B14" s="194"/>
      <c r="C14" s="194"/>
      <c r="D14" t="s">
        <v>51</v>
      </c>
      <c r="F14" s="140">
        <v>8.3450000000000006</v>
      </c>
      <c r="G14" s="140">
        <v>8.7449999999999992</v>
      </c>
      <c r="H14" s="4"/>
      <c r="I14" s="4"/>
      <c r="K14" s="33"/>
    </row>
    <row r="15" spans="1:11" ht="15.75" thickBot="1" x14ac:dyDescent="0.3">
      <c r="A15" s="34"/>
      <c r="K15" s="33"/>
    </row>
    <row r="16" spans="1:11" x14ac:dyDescent="0.25">
      <c r="A16" s="36" t="s">
        <v>6</v>
      </c>
      <c r="B16" s="141">
        <v>400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6.15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42">
        <f>B16*B17</f>
        <v>2460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800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12.3</v>
      </c>
      <c r="H23" s="102">
        <f t="shared" ref="H23:H27" si="0">F23*G23</f>
        <v>0</v>
      </c>
      <c r="I23" s="43"/>
      <c r="J23" s="128"/>
      <c r="K23" s="44"/>
    </row>
    <row r="24" spans="1:11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f>B18+B19</f>
        <v>3260</v>
      </c>
      <c r="H24" s="103">
        <f t="shared" si="0"/>
        <v>0</v>
      </c>
      <c r="I24" s="43"/>
      <c r="J24" s="128"/>
      <c r="K24" s="44"/>
    </row>
    <row r="25" spans="1:11" x14ac:dyDescent="0.25">
      <c r="A25" s="178" t="s">
        <v>46</v>
      </c>
      <c r="B25" s="179"/>
      <c r="C25" s="180"/>
      <c r="D25" s="76" t="s">
        <v>18</v>
      </c>
      <c r="E25" s="98" t="s">
        <v>32</v>
      </c>
      <c r="F25" s="124">
        <v>0</v>
      </c>
      <c r="G25" s="100">
        <f>B18+B19</f>
        <v>3260</v>
      </c>
      <c r="H25" s="103">
        <f>F25*G25</f>
        <v>0</v>
      </c>
      <c r="I25" s="43"/>
      <c r="J25" s="128"/>
      <c r="K25" s="44"/>
    </row>
    <row r="26" spans="1:11" x14ac:dyDescent="0.25">
      <c r="A26" s="178" t="s">
        <v>19</v>
      </c>
      <c r="B26" s="179"/>
      <c r="C26" s="180"/>
      <c r="D26" s="94" t="s">
        <v>20</v>
      </c>
      <c r="E26" s="98" t="s">
        <v>16</v>
      </c>
      <c r="F26" s="124">
        <v>0</v>
      </c>
      <c r="G26" s="100">
        <f>B18+B19</f>
        <v>3260</v>
      </c>
      <c r="H26" s="103">
        <f t="shared" si="0"/>
        <v>0</v>
      </c>
      <c r="I26" s="43"/>
      <c r="J26" s="128"/>
      <c r="K26" s="44"/>
    </row>
    <row r="27" spans="1:11" ht="15.75" thickBot="1" x14ac:dyDescent="0.3">
      <c r="A27" s="204" t="s">
        <v>30</v>
      </c>
      <c r="B27" s="205"/>
      <c r="C27" s="206"/>
      <c r="D27" s="163" t="s">
        <v>7</v>
      </c>
      <c r="E27" s="164"/>
      <c r="F27" s="165">
        <v>0</v>
      </c>
      <c r="G27" s="166">
        <f>B16+2*B17</f>
        <v>412.3</v>
      </c>
      <c r="H27" s="105">
        <f t="shared" si="0"/>
        <v>0</v>
      </c>
      <c r="I27" s="14"/>
      <c r="J27" s="128"/>
      <c r="K27" s="44"/>
    </row>
    <row r="28" spans="1:11" ht="15.75" thickBot="1" x14ac:dyDescent="0.3">
      <c r="A28" s="49"/>
      <c r="B28" s="50"/>
      <c r="C28" s="50"/>
      <c r="D28" s="19"/>
      <c r="E28" s="46"/>
      <c r="F28" s="46"/>
      <c r="G28" s="46" t="s">
        <v>21</v>
      </c>
      <c r="H28" s="20">
        <f>SUM(H23:H27)</f>
        <v>0</v>
      </c>
      <c r="I28" s="46"/>
      <c r="J28" s="47"/>
      <c r="K28" s="48"/>
    </row>
    <row r="29" spans="1:11" ht="15.75" thickBot="1" x14ac:dyDescent="0.3">
      <c r="A29" s="49"/>
      <c r="B29" s="50"/>
      <c r="C29" s="50"/>
      <c r="D29" s="50"/>
      <c r="E29" s="51"/>
      <c r="F29" s="46"/>
      <c r="G29" s="46"/>
      <c r="H29" s="46"/>
      <c r="I29" s="46"/>
      <c r="J29" s="47" t="s">
        <v>102</v>
      </c>
      <c r="K29" s="52" t="s">
        <v>22</v>
      </c>
    </row>
    <row r="30" spans="1:11" ht="15.75" thickBot="1" x14ac:dyDescent="0.3">
      <c r="A30" s="49"/>
      <c r="B30" s="50"/>
      <c r="C30" s="50"/>
      <c r="D30" s="50"/>
      <c r="E30" s="46"/>
      <c r="F30" s="46"/>
      <c r="G30" s="46"/>
      <c r="H30" s="46" t="s">
        <v>23</v>
      </c>
      <c r="I30" s="53" t="s">
        <v>13</v>
      </c>
      <c r="J30" s="54">
        <f>H28*0.23</f>
        <v>0</v>
      </c>
      <c r="K30" s="121">
        <f>H28*1.23</f>
        <v>0</v>
      </c>
    </row>
    <row r="31" spans="1:11" ht="15.75" thickBot="1" x14ac:dyDescent="0.3">
      <c r="A31" s="55"/>
      <c r="B31" s="56"/>
      <c r="C31" s="56"/>
      <c r="D31" s="56"/>
      <c r="E31" s="56"/>
      <c r="F31" s="57"/>
      <c r="G31" s="58"/>
      <c r="H31" s="58"/>
      <c r="I31" s="59"/>
      <c r="J31" s="60"/>
      <c r="K31" s="61"/>
    </row>
    <row r="32" spans="1:11" x14ac:dyDescent="0.25">
      <c r="A32" s="62"/>
      <c r="F32" s="1"/>
      <c r="G32" s="63"/>
      <c r="H32" s="64"/>
      <c r="I32" s="65"/>
      <c r="J32" s="64"/>
      <c r="K32" s="31"/>
    </row>
    <row r="33" spans="1:12" x14ac:dyDescent="0.25">
      <c r="A33" s="66" t="s">
        <v>24</v>
      </c>
      <c r="B33" s="67"/>
      <c r="C33" s="67"/>
      <c r="D33" s="67"/>
      <c r="E33" s="67"/>
      <c r="F33" s="67"/>
      <c r="G33" s="68"/>
      <c r="H33" s="68"/>
      <c r="I33" s="69"/>
      <c r="J33" s="68"/>
      <c r="K33" s="68"/>
      <c r="L33" s="15"/>
    </row>
    <row r="34" spans="1:12" x14ac:dyDescent="0.25">
      <c r="A34" s="66" t="s">
        <v>25</v>
      </c>
      <c r="B34" s="67"/>
      <c r="C34" s="67"/>
      <c r="D34" s="67"/>
      <c r="E34" s="67"/>
      <c r="F34" s="67"/>
      <c r="G34" s="70"/>
      <c r="H34" s="70"/>
      <c r="I34" s="71"/>
      <c r="J34" s="72"/>
      <c r="K34" s="73"/>
      <c r="L34" s="15"/>
    </row>
    <row r="35" spans="1:12" ht="15" customHeight="1" x14ac:dyDescent="0.25">
      <c r="A35" s="66" t="s">
        <v>26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</row>
    <row r="36" spans="1:12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</row>
    <row r="37" spans="1:12" x14ac:dyDescent="0.25">
      <c r="F37" s="1"/>
      <c r="H37" s="1"/>
      <c r="J37" s="1"/>
      <c r="K37" s="1"/>
    </row>
    <row r="38" spans="1:12" x14ac:dyDescent="0.25">
      <c r="A38" s="74"/>
      <c r="B38" s="74"/>
      <c r="C38" s="15"/>
      <c r="D38" s="15"/>
      <c r="E38" s="15"/>
      <c r="F38" s="15"/>
      <c r="G38" s="75" t="s">
        <v>27</v>
      </c>
      <c r="H38" s="75"/>
      <c r="I38" s="75"/>
      <c r="J38" s="1"/>
      <c r="K38" s="1"/>
    </row>
    <row r="39" spans="1:12" x14ac:dyDescent="0.25">
      <c r="A39" s="177" t="s">
        <v>28</v>
      </c>
      <c r="B39" s="177"/>
      <c r="C39" s="177"/>
      <c r="D39" s="23"/>
      <c r="E39" s="23"/>
      <c r="F39" s="15"/>
      <c r="G39" s="75" t="s">
        <v>29</v>
      </c>
      <c r="H39" s="75"/>
      <c r="I39" s="75"/>
      <c r="J39" s="1"/>
      <c r="K39" s="1"/>
    </row>
  </sheetData>
  <mergeCells count="10">
    <mergeCell ref="B4:E4"/>
    <mergeCell ref="A39:C39"/>
    <mergeCell ref="A27:C27"/>
    <mergeCell ref="A11:E11"/>
    <mergeCell ref="A14:C14"/>
    <mergeCell ref="A26:C26"/>
    <mergeCell ref="A22:C22"/>
    <mergeCell ref="A23:C23"/>
    <mergeCell ref="A24:C24"/>
    <mergeCell ref="A25:C25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8E3C-AFC4-4D86-A802-764C45F10180}">
  <sheetPr>
    <pageSetUpPr fitToPage="1"/>
  </sheetPr>
  <dimension ref="A1:L42"/>
  <sheetViews>
    <sheetView topLeftCell="A10" workbookViewId="0">
      <selection activeCell="J29" sqref="J29"/>
    </sheetView>
  </sheetViews>
  <sheetFormatPr defaultRowHeight="15" x14ac:dyDescent="0.25"/>
  <cols>
    <col min="1" max="2" width="14.28515625" customWidth="1"/>
    <col min="3" max="3" width="44.28515625" customWidth="1"/>
    <col min="4" max="4" width="10.7109375" customWidth="1"/>
    <col min="5" max="5" width="18" customWidth="1"/>
    <col min="6" max="8" width="14.28515625" customWidth="1"/>
    <col min="9" max="9" width="7.140625" customWidth="1"/>
    <col min="10" max="10" width="15" customWidth="1"/>
    <col min="11" max="11" width="12.85546875" customWidth="1"/>
    <col min="12" max="12" width="4.85546875" customWidth="1"/>
  </cols>
  <sheetData>
    <row r="1" spans="1:11" x14ac:dyDescent="0.25">
      <c r="A1" s="23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4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76" t="s">
        <v>111</v>
      </c>
      <c r="C4" s="176"/>
      <c r="D4" s="176"/>
      <c r="E4" s="176"/>
      <c r="F4" s="15"/>
      <c r="G4" s="15"/>
      <c r="H4" s="15"/>
      <c r="I4" s="15"/>
      <c r="J4" s="15"/>
      <c r="K4" s="1"/>
    </row>
    <row r="5" spans="1:11" x14ac:dyDescent="0.25">
      <c r="A5" s="2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4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1"/>
    </row>
    <row r="11" spans="1:11" x14ac:dyDescent="0.25">
      <c r="A11" s="192" t="s">
        <v>76</v>
      </c>
      <c r="B11" s="192"/>
      <c r="C11" s="192"/>
      <c r="E11" s="17"/>
      <c r="F11" s="11"/>
      <c r="G11" s="12"/>
      <c r="H11" s="24"/>
      <c r="I11" s="24"/>
      <c r="J11" s="24"/>
      <c r="K11" s="1"/>
    </row>
    <row r="12" spans="1:11" ht="16.5" thickBot="1" x14ac:dyDescent="0.3">
      <c r="A12" s="26"/>
      <c r="B12" s="26"/>
      <c r="C12" s="26"/>
      <c r="D12" s="26"/>
      <c r="E12" s="26"/>
      <c r="F12" s="27"/>
      <c r="G12" s="26"/>
      <c r="H12" s="27"/>
      <c r="I12" s="26"/>
      <c r="J12" s="27"/>
      <c r="K12" s="27"/>
    </row>
    <row r="13" spans="1:11" x14ac:dyDescent="0.25">
      <c r="A13" s="28" t="s">
        <v>5</v>
      </c>
      <c r="B13" s="29"/>
      <c r="C13" s="30"/>
      <c r="D13" s="30"/>
      <c r="E13" s="30"/>
      <c r="F13" s="31" t="s">
        <v>52</v>
      </c>
      <c r="G13" s="30" t="s">
        <v>53</v>
      </c>
      <c r="H13" s="31"/>
      <c r="I13" s="30"/>
      <c r="J13" s="31"/>
      <c r="K13" s="32"/>
    </row>
    <row r="14" spans="1:11" x14ac:dyDescent="0.25">
      <c r="A14" s="192" t="s">
        <v>76</v>
      </c>
      <c r="B14" s="192"/>
      <c r="C14" s="192"/>
      <c r="D14" t="s">
        <v>51</v>
      </c>
      <c r="F14" s="126">
        <v>0</v>
      </c>
      <c r="G14" s="126">
        <v>0.23</v>
      </c>
      <c r="H14" s="4"/>
      <c r="I14" s="4"/>
      <c r="K14" s="33"/>
    </row>
    <row r="15" spans="1:11" ht="15.75" thickBot="1" x14ac:dyDescent="0.3">
      <c r="A15" s="34"/>
      <c r="F15" s="1"/>
      <c r="H15" s="6"/>
      <c r="I15" s="8"/>
      <c r="J15" s="7"/>
      <c r="K15" s="35"/>
    </row>
    <row r="16" spans="1:11" x14ac:dyDescent="0.25">
      <c r="A16" s="36" t="s">
        <v>6</v>
      </c>
      <c r="B16" s="107">
        <v>230</v>
      </c>
      <c r="C16" t="s">
        <v>7</v>
      </c>
      <c r="F16" s="1"/>
      <c r="H16" s="6"/>
      <c r="I16" s="8"/>
      <c r="J16" s="7"/>
      <c r="K16" s="37"/>
    </row>
    <row r="17" spans="1:11" x14ac:dyDescent="0.25">
      <c r="A17" s="38" t="s">
        <v>8</v>
      </c>
      <c r="B17" s="108">
        <v>5.5</v>
      </c>
      <c r="C17" t="s">
        <v>7</v>
      </c>
      <c r="F17" s="1"/>
      <c r="H17" s="8"/>
      <c r="I17" s="8"/>
      <c r="J17" s="9"/>
      <c r="K17" s="35"/>
    </row>
    <row r="18" spans="1:11" ht="17.25" x14ac:dyDescent="0.25">
      <c r="A18" s="40" t="s">
        <v>9</v>
      </c>
      <c r="B18" s="109">
        <f>B16*B17</f>
        <v>1265</v>
      </c>
      <c r="C18" t="s">
        <v>33</v>
      </c>
      <c r="F18" s="1"/>
      <c r="H18" s="8"/>
      <c r="I18" s="8"/>
      <c r="J18" s="9"/>
      <c r="K18" s="35"/>
    </row>
    <row r="19" spans="1:11" ht="18" thickBot="1" x14ac:dyDescent="0.3">
      <c r="A19" s="41" t="s">
        <v>10</v>
      </c>
      <c r="B19" s="110">
        <v>0</v>
      </c>
      <c r="C19" t="s">
        <v>33</v>
      </c>
      <c r="D19" s="13"/>
      <c r="F19" s="1"/>
      <c r="H19" s="1"/>
      <c r="J19" s="39"/>
      <c r="K19" s="35"/>
    </row>
    <row r="20" spans="1:11" x14ac:dyDescent="0.25">
      <c r="A20" s="34"/>
      <c r="B20" s="42"/>
      <c r="F20" s="1"/>
      <c r="H20" s="1"/>
      <c r="J20" s="39"/>
      <c r="K20" s="35"/>
    </row>
    <row r="21" spans="1:11" ht="15.75" thickBot="1" x14ac:dyDescent="0.3">
      <c r="A21" s="112"/>
      <c r="B21" s="113"/>
      <c r="C21" s="3"/>
      <c r="D21" s="3"/>
      <c r="E21" s="3"/>
      <c r="F21" s="116"/>
      <c r="G21" s="3"/>
      <c r="H21" s="117"/>
      <c r="J21" s="1"/>
      <c r="K21" s="35"/>
    </row>
    <row r="22" spans="1:11" ht="26.25" thickBot="1" x14ac:dyDescent="0.3">
      <c r="A22" s="189" t="s">
        <v>47</v>
      </c>
      <c r="B22" s="190"/>
      <c r="C22" s="191"/>
      <c r="D22" s="114" t="s">
        <v>11</v>
      </c>
      <c r="E22" s="115" t="s">
        <v>12</v>
      </c>
      <c r="F22" s="122" t="s">
        <v>48</v>
      </c>
      <c r="G22" s="119" t="s">
        <v>14</v>
      </c>
      <c r="H22" s="123" t="s">
        <v>49</v>
      </c>
      <c r="I22" s="43"/>
      <c r="J22" s="129"/>
      <c r="K22" s="35"/>
    </row>
    <row r="23" spans="1:11" x14ac:dyDescent="0.25">
      <c r="A23" s="186" t="s">
        <v>15</v>
      </c>
      <c r="B23" s="187"/>
      <c r="C23" s="188"/>
      <c r="D23" s="21" t="s">
        <v>7</v>
      </c>
      <c r="E23" s="96" t="s">
        <v>16</v>
      </c>
      <c r="F23" s="95">
        <v>0</v>
      </c>
      <c r="G23" s="99">
        <f>2*B17</f>
        <v>11</v>
      </c>
      <c r="H23" s="102">
        <f t="shared" ref="H23:H29" si="0">F23*G23</f>
        <v>0</v>
      </c>
      <c r="I23" s="43"/>
      <c r="J23" s="128"/>
      <c r="K23" s="44"/>
    </row>
    <row r="24" spans="1:11" x14ac:dyDescent="0.25">
      <c r="A24" s="178" t="s">
        <v>17</v>
      </c>
      <c r="B24" s="179"/>
      <c r="C24" s="180"/>
      <c r="D24" s="76" t="s">
        <v>18</v>
      </c>
      <c r="E24" s="5"/>
      <c r="F24" s="124">
        <v>0</v>
      </c>
      <c r="G24" s="100">
        <f>B18</f>
        <v>1265</v>
      </c>
      <c r="H24" s="103">
        <f t="shared" si="0"/>
        <v>0</v>
      </c>
      <c r="I24" s="43"/>
      <c r="J24" s="128"/>
      <c r="K24" s="44"/>
    </row>
    <row r="25" spans="1:11" ht="30" customHeight="1" x14ac:dyDescent="0.25">
      <c r="A25" s="181" t="s">
        <v>55</v>
      </c>
      <c r="B25" s="182"/>
      <c r="C25" s="183"/>
      <c r="D25" s="92" t="s">
        <v>18</v>
      </c>
      <c r="E25" s="97" t="s">
        <v>16</v>
      </c>
      <c r="F25" s="93">
        <v>0</v>
      </c>
      <c r="G25" s="101">
        <f>B18</f>
        <v>1265</v>
      </c>
      <c r="H25" s="104">
        <f>F25*G25</f>
        <v>0</v>
      </c>
      <c r="I25" s="43"/>
      <c r="J25" s="128"/>
      <c r="K25" s="44"/>
    </row>
    <row r="26" spans="1:11" x14ac:dyDescent="0.25">
      <c r="A26" s="178" t="s">
        <v>46</v>
      </c>
      <c r="B26" s="179"/>
      <c r="C26" s="180"/>
      <c r="D26" s="76" t="s">
        <v>18</v>
      </c>
      <c r="E26" s="98" t="s">
        <v>32</v>
      </c>
      <c r="F26" s="124">
        <v>0</v>
      </c>
      <c r="G26" s="100">
        <f>B18</f>
        <v>1265</v>
      </c>
      <c r="H26" s="103">
        <f>F26*G26</f>
        <v>0</v>
      </c>
      <c r="I26" s="43"/>
      <c r="J26" s="128"/>
      <c r="K26" s="44"/>
    </row>
    <row r="27" spans="1:11" x14ac:dyDescent="0.25">
      <c r="A27" s="178" t="s">
        <v>19</v>
      </c>
      <c r="B27" s="179"/>
      <c r="C27" s="180"/>
      <c r="D27" s="94" t="s">
        <v>20</v>
      </c>
      <c r="E27" s="98" t="s">
        <v>16</v>
      </c>
      <c r="F27" s="124">
        <v>0</v>
      </c>
      <c r="G27" s="100">
        <f>B18+B19</f>
        <v>1265</v>
      </c>
      <c r="H27" s="103">
        <f t="shared" si="0"/>
        <v>0</v>
      </c>
      <c r="I27" s="43"/>
      <c r="J27" s="128"/>
      <c r="K27" s="44"/>
    </row>
    <row r="28" spans="1:11" x14ac:dyDescent="0.25">
      <c r="A28" s="178" t="s">
        <v>37</v>
      </c>
      <c r="B28" s="179"/>
      <c r="C28" s="180"/>
      <c r="D28" s="76" t="s">
        <v>35</v>
      </c>
      <c r="E28" s="98"/>
      <c r="F28" s="124">
        <v>0</v>
      </c>
      <c r="G28" s="100">
        <v>15</v>
      </c>
      <c r="H28" s="103">
        <f>F28*G28</f>
        <v>0</v>
      </c>
      <c r="I28" s="14"/>
      <c r="J28" s="128"/>
      <c r="K28" s="44"/>
    </row>
    <row r="29" spans="1:11" x14ac:dyDescent="0.25">
      <c r="A29" s="178" t="s">
        <v>30</v>
      </c>
      <c r="B29" s="179"/>
      <c r="C29" s="180"/>
      <c r="D29" s="76" t="s">
        <v>7</v>
      </c>
      <c r="E29" s="98"/>
      <c r="F29" s="124">
        <v>0</v>
      </c>
      <c r="G29" s="100">
        <f>B16+2*B17</f>
        <v>241</v>
      </c>
      <c r="H29" s="103">
        <f t="shared" si="0"/>
        <v>0</v>
      </c>
      <c r="I29" s="14"/>
      <c r="J29" s="128"/>
      <c r="K29" s="44"/>
    </row>
    <row r="30" spans="1:11" ht="15.75" thickBot="1" x14ac:dyDescent="0.3">
      <c r="A30" s="184" t="s">
        <v>65</v>
      </c>
      <c r="B30" s="185"/>
      <c r="C30" s="208"/>
      <c r="D30" s="127" t="s">
        <v>7</v>
      </c>
      <c r="E30" s="22" t="s">
        <v>66</v>
      </c>
      <c r="F30" s="175">
        <v>0</v>
      </c>
      <c r="G30" s="118">
        <v>350</v>
      </c>
      <c r="H30" s="105">
        <f>F30*G30</f>
        <v>0</v>
      </c>
      <c r="I30" s="14"/>
      <c r="J30" s="128"/>
      <c r="K30" s="44"/>
    </row>
    <row r="31" spans="1:11" ht="15.75" thickBot="1" x14ac:dyDescent="0.3">
      <c r="A31" s="49"/>
      <c r="B31" s="50"/>
      <c r="C31" s="50"/>
      <c r="D31" s="19"/>
      <c r="E31" s="46"/>
      <c r="F31" s="46"/>
      <c r="G31" s="46" t="s">
        <v>21</v>
      </c>
      <c r="H31" s="20">
        <f>SUM(H23:H30)</f>
        <v>0</v>
      </c>
      <c r="I31" s="46"/>
      <c r="J31" s="47"/>
      <c r="K31" s="48"/>
    </row>
    <row r="32" spans="1:11" ht="15.75" thickBot="1" x14ac:dyDescent="0.3">
      <c r="A32" s="49"/>
      <c r="B32" s="50"/>
      <c r="C32" s="50"/>
      <c r="D32" s="50"/>
      <c r="E32" s="51"/>
      <c r="F32" s="46"/>
      <c r="G32" s="46"/>
      <c r="H32" s="46"/>
      <c r="I32" s="46"/>
      <c r="J32" s="47" t="s">
        <v>101</v>
      </c>
      <c r="K32" s="52" t="s">
        <v>22</v>
      </c>
    </row>
    <row r="33" spans="1:12" ht="15.75" thickBot="1" x14ac:dyDescent="0.3">
      <c r="A33" s="49"/>
      <c r="B33" s="50"/>
      <c r="C33" s="50"/>
      <c r="D33" s="50"/>
      <c r="E33" s="46"/>
      <c r="F33" s="46"/>
      <c r="G33" s="46"/>
      <c r="H33" s="46" t="s">
        <v>23</v>
      </c>
      <c r="I33" s="53" t="s">
        <v>13</v>
      </c>
      <c r="J33" s="54">
        <f>H31*0.23</f>
        <v>0</v>
      </c>
      <c r="K33" s="121">
        <f>H31*1.23</f>
        <v>0</v>
      </c>
    </row>
    <row r="34" spans="1:12" ht="15.75" thickBot="1" x14ac:dyDescent="0.3">
      <c r="A34" s="55"/>
      <c r="B34" s="56"/>
      <c r="C34" s="56"/>
      <c r="D34" s="56"/>
      <c r="E34" s="56"/>
      <c r="F34" s="57"/>
      <c r="G34" s="58"/>
      <c r="H34" s="58"/>
      <c r="I34" s="59"/>
      <c r="J34" s="60"/>
      <c r="K34" s="61"/>
    </row>
    <row r="35" spans="1:12" x14ac:dyDescent="0.25">
      <c r="A35" s="62"/>
      <c r="F35" s="1"/>
      <c r="G35" s="63"/>
      <c r="H35" s="64"/>
      <c r="I35" s="65"/>
      <c r="J35" s="64"/>
      <c r="K35" s="31"/>
    </row>
    <row r="36" spans="1:12" x14ac:dyDescent="0.25">
      <c r="A36" s="66" t="s">
        <v>24</v>
      </c>
      <c r="B36" s="67"/>
      <c r="C36" s="67"/>
      <c r="D36" s="67"/>
      <c r="E36" s="67"/>
      <c r="F36" s="67"/>
      <c r="G36" s="68"/>
      <c r="H36" s="68"/>
      <c r="I36" s="69"/>
      <c r="J36" s="68"/>
      <c r="K36" s="68"/>
      <c r="L36" s="15"/>
    </row>
    <row r="37" spans="1:12" x14ac:dyDescent="0.25">
      <c r="A37" s="66" t="s">
        <v>25</v>
      </c>
      <c r="B37" s="67"/>
      <c r="C37" s="67"/>
      <c r="D37" s="67"/>
      <c r="E37" s="67"/>
      <c r="F37" s="67"/>
      <c r="G37" s="70"/>
      <c r="H37" s="70"/>
      <c r="I37" s="71"/>
      <c r="J37" s="72"/>
      <c r="K37" s="73"/>
      <c r="L37" s="15"/>
    </row>
    <row r="38" spans="1:12" ht="15" customHeight="1" x14ac:dyDescent="0.25">
      <c r="A38" s="66" t="s">
        <v>26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</row>
    <row r="39" spans="1:12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</row>
    <row r="40" spans="1:12" x14ac:dyDescent="0.25">
      <c r="F40" s="1"/>
      <c r="H40" s="1"/>
      <c r="J40" s="1"/>
      <c r="K40" s="1"/>
    </row>
    <row r="41" spans="1:12" x14ac:dyDescent="0.25">
      <c r="A41" s="74"/>
      <c r="B41" s="74"/>
      <c r="C41" s="15"/>
      <c r="D41" s="15"/>
      <c r="E41" s="15"/>
      <c r="F41" s="15"/>
      <c r="G41" s="75" t="s">
        <v>27</v>
      </c>
      <c r="H41" s="75"/>
      <c r="I41" s="75"/>
      <c r="J41" s="1"/>
      <c r="K41" s="1"/>
    </row>
    <row r="42" spans="1:12" x14ac:dyDescent="0.25">
      <c r="A42" s="177" t="s">
        <v>28</v>
      </c>
      <c r="B42" s="177"/>
      <c r="C42" s="177"/>
      <c r="D42" s="23"/>
      <c r="E42" s="23"/>
      <c r="F42" s="15"/>
      <c r="G42" s="75" t="s">
        <v>29</v>
      </c>
      <c r="H42" s="75"/>
      <c r="I42" s="75"/>
      <c r="J42" s="1"/>
      <c r="K42" s="1"/>
    </row>
  </sheetData>
  <mergeCells count="13">
    <mergeCell ref="B4:E4"/>
    <mergeCell ref="A42:C42"/>
    <mergeCell ref="A26:C26"/>
    <mergeCell ref="A27:C27"/>
    <mergeCell ref="A28:C28"/>
    <mergeCell ref="A29:C29"/>
    <mergeCell ref="A30:C30"/>
    <mergeCell ref="A25:C25"/>
    <mergeCell ref="A11:C11"/>
    <mergeCell ref="A14:C14"/>
    <mergeCell ref="A22:C22"/>
    <mergeCell ref="A23:C23"/>
    <mergeCell ref="A24:C24"/>
  </mergeCells>
  <pageMargins left="0.7" right="0.7" top="0.28999999999999998" bottom="0.28000000000000003" header="0.3" footer="0.3"/>
  <pageSetup paperSize="9" scale="73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cf65a173093515488fae753ee78db549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ce259b35a862f99d20db2bbf77c3affb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2CE657E4-7788-401C-A515-0A5DA1C9AF2A}"/>
</file>

<file path=customXml/itemProps2.xml><?xml version="1.0" encoding="utf-8"?>
<ds:datastoreItem xmlns:ds="http://schemas.openxmlformats.org/officeDocument/2006/customXml" ds:itemID="{D246F8F3-AE48-403C-B3A8-919651F1C2E8}"/>
</file>

<file path=customXml/itemProps3.xml><?xml version="1.0" encoding="utf-8"?>
<ds:datastoreItem xmlns:ds="http://schemas.openxmlformats.org/officeDocument/2006/customXml" ds:itemID="{DD846F0F-6BB1-4D3A-8EA4-FB33301BDA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2783</vt:lpstr>
      <vt:lpstr>2790_1</vt:lpstr>
      <vt:lpstr>2790_2</vt:lpstr>
      <vt:lpstr>2741_1</vt:lpstr>
      <vt:lpstr>2741_2</vt:lpstr>
      <vt:lpstr>2792</vt:lpstr>
      <vt:lpstr>2760</vt:lpstr>
      <vt:lpstr>2777</vt:lpstr>
      <vt:lpstr>2782</vt:lpstr>
      <vt:lpstr>2757</vt:lpstr>
      <vt:lpstr>okres RS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2025-09-22T07:53:15Z</cp:lastPrinted>
  <dcterms:created xsi:type="dcterms:W3CDTF">2018-05-11T08:20:24Z</dcterms:created>
  <dcterms:modified xsi:type="dcterms:W3CDTF">2025-10-28T07:36:51Z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