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
    </mc:Choice>
  </mc:AlternateContent>
  <bookViews>
    <workbookView xWindow="0" yWindow="0" windowWidth="0" windowHeight="0"/>
  </bookViews>
  <sheets>
    <sheet name="Rekapitulace stavby" sheetId="1" r:id="rId1"/>
    <sheet name="1-1 - Oplocení  - soupis ..." sheetId="2" r:id="rId2"/>
    <sheet name="2-1 - VON - VEDLEJŠÍ A OS..." sheetId="3" r:id="rId3"/>
    <sheet name="Seznam figur" sheetId="4" r:id="rId4"/>
  </sheets>
  <definedNames>
    <definedName name="_xlnm.Print_Area" localSheetId="0">'Rekapitulace stavby'!$D$4:$AO$76,'Rekapitulace stavby'!$C$82:$AQ$99</definedName>
    <definedName name="_xlnm.Print_Titles" localSheetId="0">'Rekapitulace stavby'!$92:$92</definedName>
    <definedName name="_xlnm._FilterDatabase" localSheetId="1" hidden="1">'1-1 - Oplocení  - soupis ...'!$C$126:$K$335</definedName>
    <definedName name="_xlnm.Print_Area" localSheetId="1">'1-1 - Oplocení  - soupis ...'!$C$4:$J$76,'1-1 - Oplocení  - soupis ...'!$C$82:$J$106,'1-1 - Oplocení  - soupis ...'!$C$112:$K$335</definedName>
    <definedName name="_xlnm.Print_Titles" localSheetId="1">'1-1 - Oplocení  - soupis ...'!$126:$126</definedName>
    <definedName name="_xlnm._FilterDatabase" localSheetId="2" hidden="1">'2-1 - VON - VEDLEJŠÍ A OS...'!$C$122:$K$186</definedName>
    <definedName name="_xlnm.Print_Area" localSheetId="2">'2-1 - VON - VEDLEJŠÍ A OS...'!$C$4:$J$75,'2-1 - VON - VEDLEJŠÍ A OS...'!$C$81:$J$102,'2-1 - VON - VEDLEJŠÍ A OS...'!$C$108:$K$186</definedName>
    <definedName name="_xlnm.Print_Titles" localSheetId="2">'2-1 - VON - VEDLEJŠÍ A OS...'!$122:$122</definedName>
    <definedName name="_xlnm.Print_Area" localSheetId="3">'Seznam figur'!$C$4:$G$14</definedName>
    <definedName name="_xlnm.Print_Titles" localSheetId="3">'Seznam figur'!$9:$9</definedName>
  </definedNames>
  <calcPr/>
</workbook>
</file>

<file path=xl/calcChain.xml><?xml version="1.0" encoding="utf-8"?>
<calcChain xmlns="http://schemas.openxmlformats.org/spreadsheetml/2006/main">
  <c i="4" l="1" r="D7"/>
  <c i="3" r="J39"/>
  <c r="J38"/>
  <c i="1" r="AY98"/>
  <c i="3" r="J37"/>
  <c i="1" r="AX98"/>
  <c i="3" r="BI182"/>
  <c r="BH182"/>
  <c r="BG182"/>
  <c r="BF182"/>
  <c r="T182"/>
  <c r="R182"/>
  <c r="P182"/>
  <c r="BI177"/>
  <c r="BH177"/>
  <c r="BG177"/>
  <c r="BF177"/>
  <c r="T177"/>
  <c r="R177"/>
  <c r="P177"/>
  <c r="BI172"/>
  <c r="BH172"/>
  <c r="BG172"/>
  <c r="BF172"/>
  <c r="T172"/>
  <c r="R172"/>
  <c r="P172"/>
  <c r="BI168"/>
  <c r="BH168"/>
  <c r="BG168"/>
  <c r="BF168"/>
  <c r="T168"/>
  <c r="R168"/>
  <c r="P168"/>
  <c r="BI163"/>
  <c r="BH163"/>
  <c r="BG163"/>
  <c r="BF163"/>
  <c r="T163"/>
  <c r="R163"/>
  <c r="P163"/>
  <c r="BI157"/>
  <c r="BH157"/>
  <c r="BG157"/>
  <c r="BF157"/>
  <c r="T157"/>
  <c r="T146"/>
  <c r="R157"/>
  <c r="R146"/>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120"/>
  <c r="J19"/>
  <c r="J14"/>
  <c r="J117"/>
  <c r="E7"/>
  <c r="E111"/>
  <c i="2" r="J39"/>
  <c r="J38"/>
  <c i="1" r="AY96"/>
  <c i="2" r="J37"/>
  <c i="1" r="AX96"/>
  <c i="2" r="BI333"/>
  <c r="BH333"/>
  <c r="BG333"/>
  <c r="BF333"/>
  <c r="T333"/>
  <c r="R333"/>
  <c r="P333"/>
  <c r="BI329"/>
  <c r="BH329"/>
  <c r="BG329"/>
  <c r="BF329"/>
  <c r="T329"/>
  <c r="R329"/>
  <c r="P329"/>
  <c r="BI324"/>
  <c r="BH324"/>
  <c r="BG324"/>
  <c r="BF324"/>
  <c r="T324"/>
  <c r="R324"/>
  <c r="P324"/>
  <c r="BI317"/>
  <c r="BH317"/>
  <c r="BG317"/>
  <c r="BF317"/>
  <c r="T317"/>
  <c r="R317"/>
  <c r="P317"/>
  <c r="BI312"/>
  <c r="BH312"/>
  <c r="BG312"/>
  <c r="BF312"/>
  <c r="T312"/>
  <c r="R312"/>
  <c r="P312"/>
  <c r="BI308"/>
  <c r="BH308"/>
  <c r="BG308"/>
  <c r="BF308"/>
  <c r="T308"/>
  <c r="R308"/>
  <c r="P308"/>
  <c r="BI304"/>
  <c r="BH304"/>
  <c r="BG304"/>
  <c r="BF304"/>
  <c r="T304"/>
  <c r="R304"/>
  <c r="P304"/>
  <c r="BI296"/>
  <c r="BH296"/>
  <c r="BG296"/>
  <c r="BF296"/>
  <c r="T296"/>
  <c r="R296"/>
  <c r="P296"/>
  <c r="BI291"/>
  <c r="BH291"/>
  <c r="BG291"/>
  <c r="BF291"/>
  <c r="T291"/>
  <c r="R291"/>
  <c r="P291"/>
  <c r="BI286"/>
  <c r="BH286"/>
  <c r="BG286"/>
  <c r="BF286"/>
  <c r="T286"/>
  <c r="R286"/>
  <c r="P286"/>
  <c r="BI281"/>
  <c r="BH281"/>
  <c r="BG281"/>
  <c r="BF281"/>
  <c r="T281"/>
  <c r="R281"/>
  <c r="P281"/>
  <c r="BI276"/>
  <c r="BH276"/>
  <c r="BG276"/>
  <c r="BF276"/>
  <c r="T276"/>
  <c r="R276"/>
  <c r="P276"/>
  <c r="BI267"/>
  <c r="BH267"/>
  <c r="BG267"/>
  <c r="BF267"/>
  <c r="T267"/>
  <c r="R267"/>
  <c r="P267"/>
  <c r="BI261"/>
  <c r="BH261"/>
  <c r="BG261"/>
  <c r="BF261"/>
  <c r="T261"/>
  <c r="R261"/>
  <c r="P261"/>
  <c r="BI255"/>
  <c r="BH255"/>
  <c r="BG255"/>
  <c r="BF255"/>
  <c r="T255"/>
  <c r="R255"/>
  <c r="P255"/>
  <c r="BI251"/>
  <c r="BH251"/>
  <c r="BG251"/>
  <c r="BF251"/>
  <c r="T251"/>
  <c r="R251"/>
  <c r="P251"/>
  <c r="BI246"/>
  <c r="BH246"/>
  <c r="BG246"/>
  <c r="BF246"/>
  <c r="T246"/>
  <c r="R246"/>
  <c r="P246"/>
  <c r="BI241"/>
  <c r="BH241"/>
  <c r="BG241"/>
  <c r="BF241"/>
  <c r="T241"/>
  <c r="R241"/>
  <c r="P241"/>
  <c r="BI237"/>
  <c r="BH237"/>
  <c r="BG237"/>
  <c r="BF237"/>
  <c r="T237"/>
  <c r="R237"/>
  <c r="P237"/>
  <c r="BI233"/>
  <c r="BH233"/>
  <c r="BG233"/>
  <c r="BF233"/>
  <c r="T233"/>
  <c r="R233"/>
  <c r="P233"/>
  <c r="BI229"/>
  <c r="BH229"/>
  <c r="BG229"/>
  <c r="BF229"/>
  <c r="T229"/>
  <c r="R229"/>
  <c r="P229"/>
  <c r="BI223"/>
  <c r="BH223"/>
  <c r="BG223"/>
  <c r="BF223"/>
  <c r="T223"/>
  <c r="R223"/>
  <c r="P223"/>
  <c r="BI218"/>
  <c r="BH218"/>
  <c r="BG218"/>
  <c r="BF218"/>
  <c r="T218"/>
  <c r="R218"/>
  <c r="P218"/>
  <c r="BI213"/>
  <c r="BH213"/>
  <c r="BG213"/>
  <c r="BF213"/>
  <c r="T213"/>
  <c r="R213"/>
  <c r="P213"/>
  <c r="BI209"/>
  <c r="BH209"/>
  <c r="BG209"/>
  <c r="BF209"/>
  <c r="T209"/>
  <c r="R209"/>
  <c r="P209"/>
  <c r="BI204"/>
  <c r="BH204"/>
  <c r="BG204"/>
  <c r="BF204"/>
  <c r="T204"/>
  <c r="R204"/>
  <c r="P204"/>
  <c r="BI200"/>
  <c r="BH200"/>
  <c r="BG200"/>
  <c r="BF200"/>
  <c r="T200"/>
  <c r="R200"/>
  <c r="P200"/>
  <c r="BI195"/>
  <c r="BH195"/>
  <c r="BG195"/>
  <c r="BF195"/>
  <c r="T195"/>
  <c r="R195"/>
  <c r="P195"/>
  <c r="BI188"/>
  <c r="BH188"/>
  <c r="BG188"/>
  <c r="BF188"/>
  <c r="T188"/>
  <c r="R188"/>
  <c r="P188"/>
  <c r="BI182"/>
  <c r="BH182"/>
  <c r="BG182"/>
  <c r="BF182"/>
  <c r="T182"/>
  <c r="R182"/>
  <c r="P182"/>
  <c r="BI177"/>
  <c r="BH177"/>
  <c r="BG177"/>
  <c r="BF177"/>
  <c r="T177"/>
  <c r="R177"/>
  <c r="P177"/>
  <c r="BI172"/>
  <c r="BH172"/>
  <c r="BG172"/>
  <c r="BF172"/>
  <c r="T172"/>
  <c r="R172"/>
  <c r="P172"/>
  <c r="BI166"/>
  <c r="BH166"/>
  <c r="BG166"/>
  <c r="BF166"/>
  <c r="T166"/>
  <c r="R166"/>
  <c r="P166"/>
  <c r="BI161"/>
  <c r="BH161"/>
  <c r="BG161"/>
  <c r="BF161"/>
  <c r="T161"/>
  <c r="R161"/>
  <c r="P161"/>
  <c r="BI156"/>
  <c r="BH156"/>
  <c r="BG156"/>
  <c r="BF156"/>
  <c r="T156"/>
  <c r="R156"/>
  <c r="P156"/>
  <c r="BI152"/>
  <c r="BH152"/>
  <c r="BG152"/>
  <c r="BF152"/>
  <c r="T152"/>
  <c r="R152"/>
  <c r="P152"/>
  <c r="BI147"/>
  <c r="BH147"/>
  <c r="BG147"/>
  <c r="BF147"/>
  <c r="T147"/>
  <c r="R147"/>
  <c r="P147"/>
  <c r="BI140"/>
  <c r="BH140"/>
  <c r="BG140"/>
  <c r="BF140"/>
  <c r="T140"/>
  <c r="R140"/>
  <c r="P140"/>
  <c r="BI135"/>
  <c r="BH135"/>
  <c r="BG135"/>
  <c r="BF135"/>
  <c r="T135"/>
  <c r="R135"/>
  <c r="P135"/>
  <c r="BI130"/>
  <c r="BH130"/>
  <c r="BG130"/>
  <c r="BF130"/>
  <c r="T130"/>
  <c r="R130"/>
  <c r="P130"/>
  <c r="J124"/>
  <c r="J123"/>
  <c r="F123"/>
  <c r="F121"/>
  <c r="E119"/>
  <c r="J94"/>
  <c r="J93"/>
  <c r="F93"/>
  <c r="F91"/>
  <c r="E89"/>
  <c r="J20"/>
  <c r="E20"/>
  <c r="F94"/>
  <c r="J19"/>
  <c r="J14"/>
  <c r="J91"/>
  <c r="E7"/>
  <c r="E115"/>
  <c i="1" r="L90"/>
  <c r="AM90"/>
  <c r="AM89"/>
  <c r="L89"/>
  <c r="AM87"/>
  <c r="L87"/>
  <c r="L85"/>
  <c r="L84"/>
  <c i="3" r="BK182"/>
  <c r="J182"/>
  <c r="J177"/>
  <c i="2" r="BK312"/>
  <c r="J308"/>
  <c r="J304"/>
  <c r="J296"/>
  <c r="BK291"/>
  <c r="J237"/>
  <c r="BK229"/>
  <c r="J223"/>
  <c r="BK218"/>
  <c r="BK213"/>
  <c r="J213"/>
  <c r="BK209"/>
  <c r="J209"/>
  <c r="BK204"/>
  <c r="J204"/>
  <c r="BK200"/>
  <c r="J200"/>
  <c r="J195"/>
  <c r="BK188"/>
  <c r="BK182"/>
  <c r="BK172"/>
  <c r="BK156"/>
  <c r="J152"/>
  <c i="1" r="AS95"/>
  <c i="2" r="J291"/>
  <c r="J286"/>
  <c r="J281"/>
  <c r="BK276"/>
  <c r="J276"/>
  <c r="BK267"/>
  <c r="J267"/>
  <c r="BK261"/>
  <c r="J261"/>
  <c r="BK255"/>
  <c r="BK251"/>
  <c r="J177"/>
  <c r="J172"/>
  <c r="BK161"/>
  <c r="J156"/>
  <c i="1" r="AS97"/>
  <c i="3" r="BK168"/>
  <c r="BK172"/>
  <c r="J172"/>
  <c i="2" r="BK308"/>
  <c r="BK304"/>
  <c r="BK296"/>
  <c r="BK286"/>
  <c r="BK281"/>
  <c r="BK324"/>
  <c r="BK317"/>
  <c r="J241"/>
  <c r="BK237"/>
  <c r="BK233"/>
  <c r="J233"/>
  <c r="J229"/>
  <c r="BK223"/>
  <c r="J218"/>
  <c r="J140"/>
  <c r="J135"/>
  <c r="J130"/>
  <c r="BK333"/>
  <c r="BK329"/>
  <c r="J317"/>
  <c r="J312"/>
  <c r="J255"/>
  <c r="J251"/>
  <c r="BK246"/>
  <c r="J246"/>
  <c r="BK241"/>
  <c r="BK166"/>
  <c r="J161"/>
  <c r="J147"/>
  <c r="BK135"/>
  <c r="BK130"/>
  <c i="3" r="BK177"/>
  <c r="J168"/>
  <c r="BK163"/>
  <c r="J163"/>
  <c r="BK157"/>
  <c r="J157"/>
  <c r="BK152"/>
  <c r="J152"/>
  <c r="BK147"/>
  <c r="J147"/>
  <c r="BK141"/>
  <c r="J141"/>
  <c r="BK136"/>
  <c r="J136"/>
  <c r="BK131"/>
  <c r="J131"/>
  <c r="BK126"/>
  <c r="J126"/>
  <c i="2" r="J333"/>
  <c r="J329"/>
  <c r="J324"/>
  <c r="BK195"/>
  <c r="J188"/>
  <c r="J182"/>
  <c r="BK177"/>
  <c r="J166"/>
  <c r="BK152"/>
  <c r="BK147"/>
  <c r="BK140"/>
  <c l="1" r="BK129"/>
  <c r="J129"/>
  <c r="J100"/>
  <c r="P129"/>
  <c r="R129"/>
  <c r="R128"/>
  <c r="R127"/>
  <c r="T129"/>
  <c r="BK171"/>
  <c r="J171"/>
  <c r="J101"/>
  <c r="P171"/>
  <c r="R171"/>
  <c r="T171"/>
  <c r="BK194"/>
  <c r="J194"/>
  <c r="J102"/>
  <c r="P194"/>
  <c r="R194"/>
  <c r="T194"/>
  <c r="BK245"/>
  <c r="J245"/>
  <c r="J103"/>
  <c r="P245"/>
  <c r="R245"/>
  <c r="T245"/>
  <c r="BK303"/>
  <c r="J303"/>
  <c r="J105"/>
  <c r="P303"/>
  <c r="P302"/>
  <c r="R303"/>
  <c r="R302"/>
  <c r="T303"/>
  <c r="T302"/>
  <c i="3" r="BK162"/>
  <c r="J162"/>
  <c r="J101"/>
  <c r="BK125"/>
  <c r="J125"/>
  <c r="J99"/>
  <c r="P125"/>
  <c r="R125"/>
  <c r="T125"/>
  <c r="R162"/>
  <c r="T162"/>
  <c r="P162"/>
  <c i="2" r="BE152"/>
  <c r="BE156"/>
  <c r="BE166"/>
  <c r="BE182"/>
  <c r="BE188"/>
  <c r="BE324"/>
  <c r="BE329"/>
  <c r="BE333"/>
  <c i="3" r="E84"/>
  <c r="J90"/>
  <c r="F93"/>
  <c r="BE126"/>
  <c r="BE131"/>
  <c r="BE136"/>
  <c r="BE141"/>
  <c r="BE147"/>
  <c r="BE152"/>
  <c r="BE157"/>
  <c r="BE163"/>
  <c i="2" r="E85"/>
  <c r="BE140"/>
  <c r="BE241"/>
  <c r="BE246"/>
  <c r="BE308"/>
  <c r="BE312"/>
  <c i="3" r="BE177"/>
  <c i="2" r="J121"/>
  <c r="BE218"/>
  <c r="BE223"/>
  <c r="BE233"/>
  <c r="BE237"/>
  <c i="3" r="BE182"/>
  <c i="2" r="BE317"/>
  <c i="3" r="BE172"/>
  <c r="BK146"/>
  <c r="J146"/>
  <c r="J100"/>
  <c i="2" r="BE276"/>
  <c r="BE286"/>
  <c r="F124"/>
  <c r="BE147"/>
  <c r="BE195"/>
  <c r="BE251"/>
  <c r="BE255"/>
  <c r="BE261"/>
  <c r="BE267"/>
  <c r="BE281"/>
  <c i="3" r="BE168"/>
  <c i="2" r="BE130"/>
  <c r="BE135"/>
  <c r="BE161"/>
  <c r="BE172"/>
  <c r="BE177"/>
  <c r="BE200"/>
  <c r="BE204"/>
  <c r="BE209"/>
  <c r="BE213"/>
  <c r="BE229"/>
  <c r="BE291"/>
  <c r="BE296"/>
  <c r="BE304"/>
  <c r="F36"/>
  <c i="1" r="BA96"/>
  <c r="BA95"/>
  <c r="AW95"/>
  <c i="2" r="J36"/>
  <c i="1" r="AW96"/>
  <c i="2" r="F37"/>
  <c i="1" r="BB96"/>
  <c r="BB95"/>
  <c i="2" r="F38"/>
  <c i="1" r="BC96"/>
  <c r="BC95"/>
  <c r="AY95"/>
  <c i="2" r="F39"/>
  <c i="1" r="BD96"/>
  <c r="BD95"/>
  <c i="3" r="F36"/>
  <c i="1" r="BA98"/>
  <c r="BA97"/>
  <c r="AW97"/>
  <c i="3" r="J36"/>
  <c i="1" r="AW98"/>
  <c i="3" r="F37"/>
  <c i="1" r="BB98"/>
  <c r="BB97"/>
  <c r="AX97"/>
  <c i="3" r="F38"/>
  <c i="1" r="BC98"/>
  <c r="BC97"/>
  <c r="AY97"/>
  <c i="3" r="F39"/>
  <c i="1" r="BD98"/>
  <c r="BD97"/>
  <c r="AS94"/>
  <c i="3" l="1" r="T124"/>
  <c r="T123"/>
  <c r="R124"/>
  <c r="R123"/>
  <c r="P124"/>
  <c r="P123"/>
  <c i="1" r="AU98"/>
  <c i="2" r="T128"/>
  <c r="T127"/>
  <c r="P128"/>
  <c r="P127"/>
  <c i="1" r="AU96"/>
  <c i="2" r="BK128"/>
  <c r="J128"/>
  <c r="J99"/>
  <c r="BK302"/>
  <c r="J302"/>
  <c r="J104"/>
  <c i="3" r="BK124"/>
  <c r="J124"/>
  <c r="J98"/>
  <c i="1" r="BB94"/>
  <c r="AX94"/>
  <c r="BD94"/>
  <c r="W33"/>
  <c r="AU95"/>
  <c r="BA94"/>
  <c r="W30"/>
  <c r="BC94"/>
  <c r="W32"/>
  <c i="3" r="J35"/>
  <c i="1" r="AV98"/>
  <c r="AT98"/>
  <c r="AU97"/>
  <c i="3" r="F35"/>
  <c i="1" r="AZ98"/>
  <c r="AZ97"/>
  <c r="AV97"/>
  <c r="AT97"/>
  <c r="AX95"/>
  <c i="2" r="F35"/>
  <c i="1" r="AZ96"/>
  <c r="AZ95"/>
  <c r="AZ94"/>
  <c r="W29"/>
  <c i="2" r="J35"/>
  <c i="1" r="AV96"/>
  <c r="AT96"/>
  <c i="2" l="1" r="BK127"/>
  <c r="J127"/>
  <c r="J98"/>
  <c i="3" r="BK123"/>
  <c r="J123"/>
  <c r="J97"/>
  <c i="1" r="AU94"/>
  <c r="AW94"/>
  <c r="AK30"/>
  <c r="AV95"/>
  <c r="AT95"/>
  <c r="AV94"/>
  <c r="AK29"/>
  <c r="AY94"/>
  <c r="W31"/>
  <c i="2" l="1" r="J32"/>
  <c i="1" r="AG96"/>
  <c r="AN96"/>
  <c i="3" r="J32"/>
  <c i="1" r="AG98"/>
  <c r="AN98"/>
  <c r="AT94"/>
  <c i="3" l="1" r="J41"/>
  <c i="2" r="J41"/>
  <c i="1" r="AG95"/>
  <c r="AN95"/>
  <c r="AG97"/>
  <c r="AN97"/>
  <c l="1" r="AG94"/>
  <c r="AK26"/>
  <c r="AK35"/>
  <c l="1" r="AN94"/>
</calcChain>
</file>

<file path=xl/sharedStrings.xml><?xml version="1.0" encoding="utf-8"?>
<sst xmlns="http://schemas.openxmlformats.org/spreadsheetml/2006/main">
  <si>
    <t>Export Komplet</t>
  </si>
  <si>
    <t/>
  </si>
  <si>
    <t>2.0</t>
  </si>
  <si>
    <t>ZAMOK</t>
  </si>
  <si>
    <t>False</t>
  </si>
  <si>
    <t>{05777755-25e0-4d81-bb50-a3cd6d43c5f9}</t>
  </si>
  <si>
    <t>0,01</t>
  </si>
  <si>
    <t>21</t>
  </si>
  <si>
    <t>15</t>
  </si>
  <si>
    <t>REKAPITULACE STAVBY</t>
  </si>
  <si>
    <t xml:space="preserve">v ---  níže se nacházejí doplnkové a pomocné údaje k sestavám  --- v</t>
  </si>
  <si>
    <t>Návod na vyplnění</t>
  </si>
  <si>
    <t>0,001</t>
  </si>
  <si>
    <t>Kód:</t>
  </si>
  <si>
    <t>POSP515-2020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</si>
  <si>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</si>
  <si>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</si>
  <si>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Šternberk-oplocení ul.Olomoucká - Gen.Eliáše</t>
  </si>
  <si>
    <t>0,1</t>
  </si>
  <si>
    <t>KSO:</t>
  </si>
  <si>
    <t>822 23</t>
  </si>
  <si>
    <t>CC-CZ:</t>
  </si>
  <si>
    <t>21111</t>
  </si>
  <si>
    <t>1</t>
  </si>
  <si>
    <t>Místo:</t>
  </si>
  <si>
    <t>Šternberk</t>
  </si>
  <si>
    <t>Datum:</t>
  </si>
  <si>
    <t>21. 3. 2020</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</si>
  <si>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</si>
  <si>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</si>
  <si>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</si>
  <si>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</si>
  <si>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</si>
  <si>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</si>
  <si>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</si>
  <si>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</si>
  <si>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</si>
  <si>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</si>
  <si>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</si>
  <si>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</si>
  <si>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</si>
  <si>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</si>
  <si>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</si>
  <si>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</si>
  <si>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</si>
  <si>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</si>
  <si>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</si>
  <si>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2020/1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</si>
  <si>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</si>
  <si>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</si>
  <si>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</si>
  <si>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</si>
  <si>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</si>
  <si>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</si>
  <si>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</si>
  <si>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</si>
  <si>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</si>
  <si>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</si>
  <si>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</si>
  <si>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</si>
  <si>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</si>
  <si>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</si>
  <si>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</si>
  <si>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</si>
  <si>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</si>
  <si>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</si>
  <si>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</si>
  <si>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</si>
  <si>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</si>
  <si>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</si>
  <si>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</si>
  <si>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</si>
  <si>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</si>
  <si>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</si>
  <si>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</si>
  <si>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</si>
  <si>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</si>
  <si>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</si>
  <si>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</si>
  <si>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</si>
  <si>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</si>
  <si>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</si>
  <si>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</si>
  <si>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</si>
  <si>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</si>
  <si>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</si>
  <si>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</si>
  <si>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</si>
  <si>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</si>
  <si>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</si>
  <si>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</si>
  <si>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</si>
  <si>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</si>
  <si>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</si>
  <si>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</si>
  <si>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Oplocení</t>
  </si>
  <si>
    <t>STA</t>
  </si>
  <si>
    <t>{1aab954b-b41d-4d99-a336-8beb0feaaa49}</t>
  </si>
  <si>
    <t>2</t>
  </si>
  <si>
    <t>/</t>
  </si>
  <si>
    <t>1-1</t>
  </si>
  <si>
    <t xml:space="preserve">Oplocení  - soupis prací</t>
  </si>
  <si>
    <t>Soupis</t>
  </si>
  <si>
    <t>{97c8d102-d642-4978-bd0c-cbd2b4aa01fc}</t>
  </si>
  <si>
    <t>VON - VEDLEJŠÍ A OSTATNÍ NÁKLADY</t>
  </si>
  <si>
    <t>VON</t>
  </si>
  <si>
    <t>{09936802-1cca-46fe-92d0-6a6c5a13721c}</t>
  </si>
  <si>
    <t>82229</t>
  </si>
  <si>
    <t>2-1</t>
  </si>
  <si>
    <t>VON - VEDLEJŠÍ A OSTATNÍ NÁKLADY- soupis prací</t>
  </si>
  <si>
    <t>{a1a1119e-d1f9-4217-994b-6d101ae3e7b4}</t>
  </si>
  <si>
    <t>KRYCÍ LIST SOUPISU PRACÍ</t>
  </si>
  <si>
    <t>Objekt:</t>
  </si>
  <si>
    <t>1 - Oplocení</t>
  </si>
  <si>
    <t>Soupis:</t>
  </si>
  <si>
    <t xml:space="preserve">1-1 - Oplocení  - soupis prací</t>
  </si>
  <si>
    <t>2112</t>
  </si>
  <si>
    <t>REKAPITULACE ČLENĚNÍ SOUPISU PRACÍ</t>
  </si>
  <si>
    <t>Kód dílu - Popis</t>
  </si>
  <si>
    <t>Cena celkem [CZK]</t>
  </si>
  <si>
    <t>Náklady ze soupisu prací</t>
  </si>
  <si>
    <t>-1</t>
  </si>
  <si>
    <t>HSV - Práce a dodávky HSV</t>
  </si>
  <si>
    <t xml:space="preserve">    001 - zemní práce</t>
  </si>
  <si>
    <t xml:space="preserve">    2 - Zakládání</t>
  </si>
  <si>
    <t xml:space="preserve">    3 - Svislé a kompletní konstrukce</t>
  </si>
  <si>
    <t xml:space="preserve">    96 - Bourání konstrukcí</t>
  </si>
  <si>
    <t>PSV - Práce a dodávky PSV</t>
  </si>
  <si>
    <t xml:space="preserve">    711 - Izolace proti vodě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</si>
  <si>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</si>
  <si>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</si>
  <si>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</si>
  <si>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</si>
  <si>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</si>
  <si>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</si>
  <si>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</si>
  <si>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</si>
  <si>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</si>
  <si>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</si>
  <si>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</si>
  <si>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</si>
  <si>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</si>
  <si>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</si>
  <si>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</si>
  <si>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</si>
  <si>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</si>
  <si>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</si>
  <si>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</si>
  <si>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122151102</t>
  </si>
  <si>
    <t>Odkopávky a prokopávky nezapažené v hornině třídy těžitelnosti I, skupiny 1 a 2 objem do 50 m3 strojně</t>
  </si>
  <si>
    <t>m3</t>
  </si>
  <si>
    <t>CS ÚRS 2020 01</t>
  </si>
  <si>
    <t>4</t>
  </si>
  <si>
    <t>1571072537</t>
  </si>
  <si>
    <t>PP</t>
  </si>
  <si>
    <t>Odkopávky a prokopávky nezapažené strojně v hornině třídy těžitelnosti I skupiny 1 a 2 přes 20 do 50 m3</t>
  </si>
  <si>
    <t>PSC</t>
  </si>
  <si>
    <t xml:space="preserve">Poznámka k souboru cen:_x000d_
1. V cenách jsou započteny i náklady na přehození výkopku na vzdálenost do 3 m nebo naložení na dopravní prostředek. </t>
  </si>
  <si>
    <t>VV</t>
  </si>
  <si>
    <t>položka výkazu výměr 3</t>
  </si>
  <si>
    <t>42</t>
  </si>
  <si>
    <t>132151101</t>
  </si>
  <si>
    <t xml:space="preserve">Hloubení rýh nezapažených  š do 800 mm v hornině třídy těžitelnosti I, skupiny 1 a 2 objem do 20 m3 strojně</t>
  </si>
  <si>
    <t>1891341809</t>
  </si>
  <si>
    <t>Hloubení nezapažených rýh šířky do 800 mm strojně s urovnáním dna do předepsaného profilu a spádu v hornině třídy těžitelnosti I skupiny 1 a 2 do 20 m3</t>
  </si>
  <si>
    <t xml:space="preserve">Poznámka k souboru cen:_x000d_
1. V cenách jsou započteny i náklady na přehození výkopku na přilehlém terénu na vzdálenost do 3 m od podélné osy rýhy nebo naložení na dopravní prostředek. </t>
  </si>
  <si>
    <t>10,08</t>
  </si>
  <si>
    <t>3</t>
  </si>
  <si>
    <t>162351104</t>
  </si>
  <si>
    <t>Vodorovné přemístění do 1000 m výkopku/sypaniny z horniny třídy těžitelnosti I, skupiny 1 až 3</t>
  </si>
  <si>
    <t>-1698119798</t>
  </si>
  <si>
    <t>Vodorovné přemístění výkopku nebo sypaniny po suchu na obvyklém dopravním prostředku, bez naložení výkopku, avšak se složením bez rozhrnutí z horniny třídy těžitelnosti I skupiny 1 až 3 na vzdálenost přes 500 do 1 000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</si>
  <si>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</si>
  <si>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25,2</t>
  </si>
  <si>
    <t>položka výkazu výměr 4</t>
  </si>
  <si>
    <t>162751117</t>
  </si>
  <si>
    <t>Vodorovné přemístění do 10000 m výkopku/sypaniny z horniny třídy těžitelnosti I, skupiny 1 až 3</t>
  </si>
  <si>
    <t>-1751934065</t>
  </si>
  <si>
    <t>Vodorovné přemístění výkopku nebo sypaniny po suchu na obvyklém dopravním prostředku, bez naložení výkopku, avšak se složením bez rozhrnutí z horniny třídy těžitelnosti I skupiny 1 až 3 na vzdálenost přes 9 000 do 10 000 m</t>
  </si>
  <si>
    <t>50,08-25,2</t>
  </si>
  <si>
    <t>5</t>
  </si>
  <si>
    <t>171201231</t>
  </si>
  <si>
    <t>Poplatek za uložení zeminy a kamení na recyklační skládce (skládkovné) kód odpadu 17 05 04</t>
  </si>
  <si>
    <t>t</t>
  </si>
  <si>
    <t>1889630724</t>
  </si>
  <si>
    <t>Poplatek za uložení stavebního odpadu na recyklační skládce (skládkovné) zeminy a kamení zatříděného do Katalogu odpadů pod kódem 17 05 04</t>
  </si>
  <si>
    <t>(50,08-25,2)*1,8</t>
  </si>
  <si>
    <t>6</t>
  </si>
  <si>
    <t>167111101</t>
  </si>
  <si>
    <t>Nakládání výkopku z hornin třídy těžitelnosti I, skupiny 1 až 3 do 100 m3 ručně</t>
  </si>
  <si>
    <t>-1665310777</t>
  </si>
  <si>
    <t>Nakládání, skládání a překládání neulehlého výkopku nebo sypaniny ručně nakládání, z hornin třídy těžitelnosti I, skupiny 1 až 3</t>
  </si>
  <si>
    <t xml:space="preserve">Poznámka k souboru cen:_x000d_
1. Množství měrných jednotek se určí v rostlém stavu horniny. </t>
  </si>
  <si>
    <t>7</t>
  </si>
  <si>
    <t>171251101</t>
  </si>
  <si>
    <t>Uložení sypaniny do násypů nezhutněných</t>
  </si>
  <si>
    <t>2022737091</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</si>
  <si>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</si>
  <si>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</si>
  <si>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8</t>
  </si>
  <si>
    <t>181111111</t>
  </si>
  <si>
    <t>Plošná úprava terénu do 500 m2 zemina tř 1 až 4 nerovnosti do 100 mm v rovinně a svahu do 1:5</t>
  </si>
  <si>
    <t>m2</t>
  </si>
  <si>
    <t>-503081254</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</si>
  <si>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</si>
  <si>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</si>
  <si>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42*0,5</t>
  </si>
  <si>
    <t>Zakládání</t>
  </si>
  <si>
    <t>9</t>
  </si>
  <si>
    <t>274313911</t>
  </si>
  <si>
    <t>Základové pásy z betonu tř. C 30/37</t>
  </si>
  <si>
    <t>-507558198</t>
  </si>
  <si>
    <t>Základy z betonu prostého pasy betonu kamenem neprokládaného tř. C 30/37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</si>
  <si>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</si>
  <si>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5</t>
  </si>
  <si>
    <t>10,08+1,68</t>
  </si>
  <si>
    <t>274361221</t>
  </si>
  <si>
    <t>Výztuž základových pásů betonářskou ocelí 10 216 (E)</t>
  </si>
  <si>
    <t>838289272</t>
  </si>
  <si>
    <t>Výztuž základů pasů z betonářské oceli 10 216 (E)</t>
  </si>
  <si>
    <t xml:space="preserve">Poznámka k souboru cen:_x000d_
1. Ceny platí pro desky rovné, s náběhy, hřibové nebo upnuté do žeber včetně výztuže těchto žeber. </t>
  </si>
  <si>
    <t>99*0,4/1000</t>
  </si>
  <si>
    <t>11</t>
  </si>
  <si>
    <t>274351121</t>
  </si>
  <si>
    <t>Zřízení bednění základových pasů rovného</t>
  </si>
  <si>
    <t>-635973303</t>
  </si>
  <si>
    <t>Bednění základů pasů rovné zřízení</t>
  </si>
  <si>
    <t xml:space="preserve">Poznámka k souboru cen:_x000d_
1. Ceny jsou určeny pro bednění ve volném prostranství, ve volných nebo zapažených jamách, rýhách a šachtách. 2. Kruhové nebo obloukové bednění poloměru do 1 m se oceňuje individuálně. </t>
  </si>
  <si>
    <t>42*0,8*2+0,3*0,8*2</t>
  </si>
  <si>
    <t>42*0,2*2+0,2*0,2*2</t>
  </si>
  <si>
    <t>12</t>
  </si>
  <si>
    <t>274351122</t>
  </si>
  <si>
    <t>Odstranění bednění základových pasů rovného</t>
  </si>
  <si>
    <t>119656003</t>
  </si>
  <si>
    <t>Bednění základů pasů rovné odstranění</t>
  </si>
  <si>
    <t>Svislé a kompletní konstrukce</t>
  </si>
  <si>
    <t>13</t>
  </si>
  <si>
    <t>338171115</t>
  </si>
  <si>
    <t>Osazování sloupků a vzpěr plotových ocelových v do 2,00 m ukotvením k pevnému podkladu</t>
  </si>
  <si>
    <t>kus</t>
  </si>
  <si>
    <t>478739948</t>
  </si>
  <si>
    <t>Montáž sloupků a vzpěr plotových ocelových trubkových nebo profilovaných výšky do 2,00 m ukotvením k pevnému podkladu</t>
  </si>
  <si>
    <t xml:space="preserve">Poznámka k souboru cen:_x000d_
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 </t>
  </si>
  <si>
    <t>položka výkazu výměr 6</t>
  </si>
  <si>
    <t>14</t>
  </si>
  <si>
    <t>M</t>
  </si>
  <si>
    <t>5923100R</t>
  </si>
  <si>
    <t xml:space="preserve">sloupek plotový z pozinkované oceli 80x80x4 mm  výška 1600mm</t>
  </si>
  <si>
    <t>2135397765</t>
  </si>
  <si>
    <t xml:space="preserve">sloupek plotový z pozinkované oceli 80x80x4 mm  výška 1600mm  s kotvící patkou
</t>
  </si>
  <si>
    <t>348171130</t>
  </si>
  <si>
    <t>Montáž rámového oplocení výšky přes 1,5 do 2 m</t>
  </si>
  <si>
    <t>m</t>
  </si>
  <si>
    <t>150656449</t>
  </si>
  <si>
    <t>Montáž oplocení z dílců kovových rámových, na ocelové sloupky, výšky přes 1,5 do 2,0 m</t>
  </si>
  <si>
    <t xml:space="preserve">Poznámka k souboru cen:_x000d_
1. V cenách nejsou započteny náklady na dodávku dílců, tyto se oceňují ve specifikaci. </t>
  </si>
  <si>
    <t>2+1,9*9+1*5</t>
  </si>
  <si>
    <t>16</t>
  </si>
  <si>
    <t>1594500R</t>
  </si>
  <si>
    <t>rámové dílce plotové výplň tahokov</t>
  </si>
  <si>
    <t>1409997944</t>
  </si>
  <si>
    <t xml:space="preserve">rám z pozinkované oceli 50/50/4 , výplň tahokov  pozink 1,5 mm s kosočtvervovými oky TR 22x12x2</t>
  </si>
  <si>
    <t>36,25</t>
  </si>
  <si>
    <t>17</t>
  </si>
  <si>
    <t>348272113</t>
  </si>
  <si>
    <t>Plotová zeď tl 190 mm z betonových tvarovek hladkých přírodních na MC včetně spárování</t>
  </si>
  <si>
    <t>-2133650781</t>
  </si>
  <si>
    <t xml:space="preserve">Ploty z tvárnic betonových  plotová zeď na maltu cementovou včetně spárování současně při zdění z tvarovek hladkých, dutých přírodních, tloušťka zdiva 190 mm</t>
  </si>
  <si>
    <t xml:space="preserve">Poznámka k souboru cen:_x000d_
1. Množství jednotek se u: a) plotových zdí určuje v m2 plochy zdiva, b) příplatku za vyztužení sloupku průběžných plotových zdí určuje v m2 plochy zdiva, c) ztužujících věnců průběžných plotových zdí určuje v m délky zdiva, d) plotové stříšky určuje v m délky zdiva, e) plotových sloupků určuje v m výšky jednotlivých sloupků, f) sloupových hlavic určuje v kusech jednotlivých sloupů, g) kovových doplňků plotového zdiva určuje v kusech jednotlivých dílů. 2. Položky -229. jsou určeny pro ocenění ztužujících sloupků u průběžných plotových zdí, jedná se o tzv. ztracené sloupky. 3. Položky -23.. jsou určeny pro ocenění ztužujících věnců u průběžných plotových zdí výšky přes 2 m. </t>
  </si>
  <si>
    <t>22*0,4*0,2</t>
  </si>
  <si>
    <t>18</t>
  </si>
  <si>
    <t>348272153</t>
  </si>
  <si>
    <t>Plotová zeď tl 195 mm z betonových tvarovek jednostranně štípaných přírodních na MC vč spárování</t>
  </si>
  <si>
    <t>1334509793</t>
  </si>
  <si>
    <t xml:space="preserve">Ploty z tvárnic betonových  plotová zeď na maltu cementovou včetně spárování současně při zdění z tvarovek jednostranně štípaných, dutých přírodních, tloušťka zdiva 195 mm</t>
  </si>
  <si>
    <t>385*0,4*0,2-16*2*0,4</t>
  </si>
  <si>
    <t>19</t>
  </si>
  <si>
    <t>348272293</t>
  </si>
  <si>
    <t>Příplatek k plotové zdi tl 195 mm z betonových tvarovek za vylití ztužujícího sloupku betonem C16/20</t>
  </si>
  <si>
    <t>-902153682</t>
  </si>
  <si>
    <t xml:space="preserve">Ploty z tvárnic betonových  plotová zeď Příplatek k cenám plotového zdiva za provedení ztužujícího sloupku šířky 400 mm, osové vzdálenosti do 3200 mm vylitím betonu C 16/20, včetně výztuže 2x BSt 500 Ø 10 mm, tloušťka zdiva 195 mm</t>
  </si>
  <si>
    <t>20</t>
  </si>
  <si>
    <t>34827325R</t>
  </si>
  <si>
    <t>Plotový sloupek 400x200mm z tvarovek štípaných jednostranně přírodních vč spárování a výplně betonem</t>
  </si>
  <si>
    <t>-2136022410</t>
  </si>
  <si>
    <t xml:space="preserve">Ploty z tvárnic betonových  plotový sloupek na maltu cementovou včetně spárování současně při zdění, výplně z betonu C 16/20 a výztuže se štípaným povrchem, rozměru 400 x 200 mm z tvarovek štípaných jednostranně (195 x 190 x 390 mm) přírodních</t>
  </si>
  <si>
    <t>16*2</t>
  </si>
  <si>
    <t>34827390R</t>
  </si>
  <si>
    <t>Ukotvení dílů do ocelových sloupků</t>
  </si>
  <si>
    <t>1588659560</t>
  </si>
  <si>
    <t xml:space="preserve">Ploty z tvárnic betonových  kovové doplňky k plotovému zdivu vkládané do ložných spár současně při zdění držák plotových polí průběžný, pro sloupek délky 400 mm</t>
  </si>
  <si>
    <t>22</t>
  </si>
  <si>
    <t>34827391R</t>
  </si>
  <si>
    <t>Ukotvení dílů do betonových tvarovek</t>
  </si>
  <si>
    <t>855620102</t>
  </si>
  <si>
    <t>40</t>
  </si>
  <si>
    <t>23</t>
  </si>
  <si>
    <t>623121111</t>
  </si>
  <si>
    <t>Zatření spár cementovou maltou vnějších pilířů nebo sloupů z tvárnic nebo kamene</t>
  </si>
  <si>
    <t>1660510065</t>
  </si>
  <si>
    <t>Zatření spár vnějších povrchů cementovou maltou, ploch z tvárnic nebo kamene pilířů nebo sloupů</t>
  </si>
  <si>
    <t>42*0,2*2+39,12*0,2</t>
  </si>
  <si>
    <t>96</t>
  </si>
  <si>
    <t>Bourání konstrukcí</t>
  </si>
  <si>
    <t>24</t>
  </si>
  <si>
    <t>962042321</t>
  </si>
  <si>
    <t>Bourání zdiva nadzákladového z betonu prostého přes 1 m3</t>
  </si>
  <si>
    <t>-515474345</t>
  </si>
  <si>
    <t xml:space="preserve">Bourání zdiva z betonu prostého  nadzákladového objemu přes 1 m3</t>
  </si>
  <si>
    <t xml:space="preserve">Poznámka k souboru cen:_x000d_
1. Bourání pilířů o průřezu přes 0,36 m2 se oceňuje cenami -2320 a - 2321 jako bourání zdiva nadzákladového z betonu prostého. </t>
  </si>
  <si>
    <t xml:space="preserve">položka výkazu výměr  1</t>
  </si>
  <si>
    <t>1,575</t>
  </si>
  <si>
    <t>25</t>
  </si>
  <si>
    <t>961044111</t>
  </si>
  <si>
    <t>Bourání základů z betonu prostého</t>
  </si>
  <si>
    <t>116020138</t>
  </si>
  <si>
    <t xml:space="preserve">Bourání základů z betonu  prostého</t>
  </si>
  <si>
    <t>4,2</t>
  </si>
  <si>
    <t>26</t>
  </si>
  <si>
    <t>997221611</t>
  </si>
  <si>
    <t>Nakládání suti na dopravní prostředky pro vodorovnou dopravu</t>
  </si>
  <si>
    <t>352261626</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</si>
  <si>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</si>
  <si>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</si>
  <si>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4,2*2</t>
  </si>
  <si>
    <t>1,575*2,2</t>
  </si>
  <si>
    <t>27</t>
  </si>
  <si>
    <t>997221561</t>
  </si>
  <si>
    <t>Vodorovná doprava suti z kusových materiálů do 1 km</t>
  </si>
  <si>
    <t>873806097</t>
  </si>
  <si>
    <t xml:space="preserve">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</si>
  <si>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</si>
  <si>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28</t>
  </si>
  <si>
    <t>997221569</t>
  </si>
  <si>
    <t>Příplatek ZKD 1 km u vodorovné dopravy suti z kusových materiálů</t>
  </si>
  <si>
    <t>-331085180</t>
  </si>
  <si>
    <t xml:space="preserve">Vodorovná doprava suti  bez naložení, ale se složením a s hrubým urovnáním Příplatek k ceně za každý další i započatý 1 km přes 1 km</t>
  </si>
  <si>
    <t xml:space="preserve">skládka 21 km </t>
  </si>
  <si>
    <t>Mezisoučet</t>
  </si>
  <si>
    <t>11,865*20</t>
  </si>
  <si>
    <t>29</t>
  </si>
  <si>
    <t>997221861</t>
  </si>
  <si>
    <t>Poplatek za uložení stavebního odpadu na recyklační skládce (skládkovné) z prostého betonu pod kódem 17 01 01</t>
  </si>
  <si>
    <t>-1501189719</t>
  </si>
  <si>
    <t>Poplatek za uložení stavebního odpadu na recyklační skládce (skládkovné) z prostého betonu zatříděného do Katalogu odpadů pod kódem 17 01 01</t>
  </si>
  <si>
    <t>30</t>
  </si>
  <si>
    <t>966072811</t>
  </si>
  <si>
    <t>Rozebrání rámového oplocení na ocelové sloupky výšky do 2m</t>
  </si>
  <si>
    <t>-1145714326</t>
  </si>
  <si>
    <t>Rozebrání oplocení z dílců rámových na ocelové sloupky, výšky přes 1 do 2 m</t>
  </si>
  <si>
    <t xml:space="preserve">Poznámka k souboru cen:_x000d_
1. V cenách jsou započteny i náklady na odklizení materiálu na vzdálenost do 20 m nebo naložení na dopravní prostředek. 2. V cenách nejsou započteny náklady na demontáž sloupků. </t>
  </si>
  <si>
    <t xml:space="preserve">položka výkazu výměr  2</t>
  </si>
  <si>
    <t>31</t>
  </si>
  <si>
    <t>997221612</t>
  </si>
  <si>
    <t>Nakládání vybouraných hmot na dopravní prostředky pro vodorovnou dopravu</t>
  </si>
  <si>
    <t>1598961125</t>
  </si>
  <si>
    <t xml:space="preserve">Nakládání na dopravní prostředky  pro vodorovnou dopravu vybouraných hmot</t>
  </si>
  <si>
    <t>42*0,00925</t>
  </si>
  <si>
    <t>32</t>
  </si>
  <si>
    <t>997221571</t>
  </si>
  <si>
    <t>Vodorovná doprava vybouraných hmot do 1 km</t>
  </si>
  <si>
    <t>500453731</t>
  </si>
  <si>
    <t xml:space="preserve">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</si>
  <si>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</si>
  <si>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33</t>
  </si>
  <si>
    <t>997221579</t>
  </si>
  <si>
    <t>Příplatek ZKD 1 km u vodorovné dopravy vybouraných hmot</t>
  </si>
  <si>
    <t>-1535647917</t>
  </si>
  <si>
    <t xml:space="preserve">Vodorovná doprava vybouraných hmot  bez naložení, ale se složením a s hrubým urovnáním na vzdálenost Příplatek k ceně za každý další i započatý 1 km přes 1 km</t>
  </si>
  <si>
    <t>předpoklad 5 km</t>
  </si>
  <si>
    <t>42*0,00925*4</t>
  </si>
  <si>
    <t>PSV</t>
  </si>
  <si>
    <t>Práce a dodávky PSV</t>
  </si>
  <si>
    <t>711</t>
  </si>
  <si>
    <t>Izolace proti vodě</t>
  </si>
  <si>
    <t>34</t>
  </si>
  <si>
    <t>711161217</t>
  </si>
  <si>
    <t>Izolace proti zemní vlhkosti nopovou fólií svislá, nopek v 40,0 mm, tl do 2,0 mm</t>
  </si>
  <si>
    <t>-435762309</t>
  </si>
  <si>
    <t>Izolace proti zemní vlhkosti a beztlakové vodě nopovými fóliemi na ploše svislé S vrstva ochranná, odvětrávací a drenážní výška nopku 40,0 mm, tl. fólie do 2,0 mm</t>
  </si>
  <si>
    <t>položka výkazu výměr 7</t>
  </si>
  <si>
    <t>42*1</t>
  </si>
  <si>
    <t>35</t>
  </si>
  <si>
    <t>711161383</t>
  </si>
  <si>
    <t>Izolace proti zemní vlhkosti nopovou fólií ukončení horní lištou</t>
  </si>
  <si>
    <t>-1164860123</t>
  </si>
  <si>
    <t>Izolace proti zemní vlhkosti a beztlakové vodě nopovými fóliemi ostatní ukončení izolace lištou</t>
  </si>
  <si>
    <t>36</t>
  </si>
  <si>
    <t>711112001</t>
  </si>
  <si>
    <t>Provedení izolace proti zemní vlhkosti svislé za studena nátěrem penetračním</t>
  </si>
  <si>
    <t>986375172</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</si>
  <si>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</si>
  <si>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</si>
  <si>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42*0,2</t>
  </si>
  <si>
    <t>37</t>
  </si>
  <si>
    <t>111631500</t>
  </si>
  <si>
    <t>lak penetrační asfaltový</t>
  </si>
  <si>
    <t>-1317907048</t>
  </si>
  <si>
    <t>P</t>
  </si>
  <si>
    <t>Poznámka k položce:_x000d_
Spotřeba 0,3-0,4kg/m2</t>
  </si>
  <si>
    <t>8,4*0,0004</t>
  </si>
  <si>
    <t>38</t>
  </si>
  <si>
    <t>711142559</t>
  </si>
  <si>
    <t>Provedení izolace proti zemní vlhkosti pásy přitavením svislé NAIP</t>
  </si>
  <si>
    <t>515660540</t>
  </si>
  <si>
    <t xml:space="preserve">Provedení izolace proti zemní vlhkosti pásy přitavením  NAIP na ploše svislé S</t>
  </si>
  <si>
    <t xml:space="preserve">Poznámka k souboru cen:_x000d_
1. Izolace plochy jednotlivě do 10 m2 se oceňují skladebně cenou příslušné izolace a cenou 711 19-9097 Příplatek za plochu do 10 m2. </t>
  </si>
  <si>
    <t>39</t>
  </si>
  <si>
    <t>62821109</t>
  </si>
  <si>
    <t>asfaltový pás separační s krycí vrstvou tl do 1 mm, typu R</t>
  </si>
  <si>
    <t>382559668</t>
  </si>
  <si>
    <t>42*0,2*1,1</t>
  </si>
  <si>
    <t>998711101</t>
  </si>
  <si>
    <t>Přesun hmot tonážní pro izolace proti vodě, vlhkosti a plynům v objektech výšky do 6 m</t>
  </si>
  <si>
    <t>1995364510</t>
  </si>
  <si>
    <t xml:space="preserve">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</si>
  <si>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</si>
  <si>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</si>
  <si>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</si>
  <si>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</si>
  <si>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</si>
  <si>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</si>
  <si>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</si>
  <si>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</si>
  <si>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</si>
  <si>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</si>
  <si>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</si>
  <si>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</si>
  <si>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</si>
  <si>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</si>
  <si>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</si>
  <si>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</si>
  <si>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</si>
  <si>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</si>
  <si>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1445985115</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</si>
  <si>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</si>
  <si>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</si>
  <si>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</si>
  <si>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</si>
  <si>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</si>
  <si>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</si>
  <si>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</si>
  <si>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</si>
  <si>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</si>
  <si>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</si>
  <si>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</si>
  <si>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</si>
  <si>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</si>
  <si>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</si>
  <si>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</si>
  <si>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</si>
  <si>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</si>
  <si>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</si>
  <si>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</si>
  <si>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</si>
  <si>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</si>
  <si>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</si>
  <si>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</si>
  <si>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</si>
  <si>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039001003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</si>
  <si>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</si>
  <si>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</si>
  <si>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</si>
  <si>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</si>
  <si>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</si>
  <si>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</si>
  <si>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</si>
  <si>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839279552</t>
  </si>
  <si>
    <t>Poznámka k položce:_x000d_
zábradlí,umožnění přechodu pro pěší</t>
  </si>
  <si>
    <t>012103101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</si>
  <si>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</si>
  <si>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</si>
  <si>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</si>
  <si>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</si>
  <si>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</si>
  <si>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</si>
  <si>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</si>
  <si>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-1689781676</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</si>
  <si>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</si>
  <si>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</si>
  <si>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</si>
  <si>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</si>
  <si>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</si>
  <si>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</si>
  <si>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</si>
  <si>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</si>
  <si>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</si>
  <si>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2079137234</t>
  </si>
  <si>
    <t>SEZNAM FIGUR</t>
  </si>
  <si>
    <t>Výměra</t>
  </si>
  <si>
    <t xml:space="preserve"> 1/ 1-1</t>
  </si>
  <si>
    <t>Mísa</t>
  </si>
  <si>
    <t>Plocha výsadbové mísy</t>
  </si>
  <si>
    <t>PlochaMulče</t>
  </si>
  <si>
    <t>Plocha mulče</t>
  </si>
  <si>
    <t>PlochaMulče_1</t>
  </si>
  <si>
    <t>vodastromy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</si>
</sst>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3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pplyProtection="1">
      <alignment horizontal="left" vertical="top"/>
      <protection locked="0"/>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POSP515-2020</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Šternberk-oplocení ul.Olomoucká - Gen.Eliáše</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21. 3. 2020</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2020/1  </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ROUND(AG95+AG97,2)</f>
        <v>0</v>
      </c>
      <c r="AH94" s="111"/>
      <c r="AI94" s="111"/>
      <c r="AJ94" s="111"/>
      <c r="AK94" s="111"/>
      <c r="AL94" s="111"/>
      <c r="AM94" s="111"/>
      <c r="AN94" s="112">
        <f>SUM(AG94,AT94)</f>
        <v>0</v>
      </c>
      <c r="AO94" s="112"/>
      <c r="AP94" s="112"/>
      <c r="AQ94" s="113" t="s">
        <v>1</v>
      </c>
      <c r="AR94" s="114"/>
      <c r="AS94" s="115">
        <f>ROUND(AS95+AS97,2)</f>
        <v>0</v>
      </c>
      <c r="AT94" s="116">
        <f>ROUND(SUM(AV94:AW94),2)</f>
        <v>0</v>
      </c>
      <c r="AU94" s="117">
        <f>ROUND(AU95+AU97,5)</f>
        <v>0</v>
      </c>
      <c r="AV94" s="116">
        <f>ROUND(AZ94*L29,2)</f>
        <v>0</v>
      </c>
      <c r="AW94" s="116">
        <f>ROUND(BA94*L30,2)</f>
        <v>0</v>
      </c>
      <c r="AX94" s="116">
        <f>ROUND(BB94*L29,2)</f>
        <v>0</v>
      </c>
      <c r="AY94" s="116">
        <f>ROUND(BC94*L30,2)</f>
        <v>0</v>
      </c>
      <c r="AZ94" s="116">
        <f>ROUND(AZ95+AZ97,2)</f>
        <v>0</v>
      </c>
      <c r="BA94" s="116">
        <f>ROUND(BA95+BA97,2)</f>
        <v>0</v>
      </c>
      <c r="BB94" s="116">
        <f>ROUND(BB95+BB97,2)</f>
        <v>0</v>
      </c>
      <c r="BC94" s="116">
        <f>ROUND(BC95+BC97,2)</f>
        <v>0</v>
      </c>
      <c r="BD94" s="118">
        <f>ROUND(BD95+BD97,2)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20</v>
      </c>
      <c r="CM95" s="133" t="s">
        <v>98</v>
      </c>
    </row>
    <row r="96" s="4" customFormat="1" ht="16.5" customHeight="1">
      <c r="A96" s="134" t="s">
        <v>99</v>
      </c>
      <c r="B96" s="72"/>
      <c r="C96" s="135"/>
      <c r="D96" s="135"/>
      <c r="E96" s="136" t="s">
        <v>100</v>
      </c>
      <c r="F96" s="136"/>
      <c r="G96" s="136"/>
      <c r="H96" s="136"/>
      <c r="I96" s="136"/>
      <c r="J96" s="135"/>
      <c r="K96" s="136" t="s">
        <v>101</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Oplocení  - soupis ...'!J32</f>
        <v>0</v>
      </c>
      <c r="AH96" s="135"/>
      <c r="AI96" s="135"/>
      <c r="AJ96" s="135"/>
      <c r="AK96" s="135"/>
      <c r="AL96" s="135"/>
      <c r="AM96" s="135"/>
      <c r="AN96" s="137">
        <f>SUM(AG96,AT96)</f>
        <v>0</v>
      </c>
      <c r="AO96" s="135"/>
      <c r="AP96" s="135"/>
      <c r="AQ96" s="138" t="s">
        <v>102</v>
      </c>
      <c r="AR96" s="74"/>
      <c r="AS96" s="139">
        <v>0</v>
      </c>
      <c r="AT96" s="140">
        <f>ROUND(SUM(AV96:AW96),2)</f>
        <v>0</v>
      </c>
      <c r="AU96" s="141">
        <f>'1-1 - Oplocení  - soupis ...'!P127</f>
        <v>0</v>
      </c>
      <c r="AV96" s="140">
        <f>'1-1 - Oplocení  - soupis ...'!J35</f>
        <v>0</v>
      </c>
      <c r="AW96" s="140">
        <f>'1-1 - Oplocení  - soupis ...'!J36</f>
        <v>0</v>
      </c>
      <c r="AX96" s="140">
        <f>'1-1 - Oplocení  - soupis ...'!J37</f>
        <v>0</v>
      </c>
      <c r="AY96" s="140">
        <f>'1-1 - Oplocení  - soupis ...'!J38</f>
        <v>0</v>
      </c>
      <c r="AZ96" s="140">
        <f>'1-1 - Oplocení  - soupis ...'!F35</f>
        <v>0</v>
      </c>
      <c r="BA96" s="140">
        <f>'1-1 - Oplocení  - soupis ...'!F36</f>
        <v>0</v>
      </c>
      <c r="BB96" s="140">
        <f>'1-1 - Oplocení  - soupis ...'!F37</f>
        <v>0</v>
      </c>
      <c r="BC96" s="140">
        <f>'1-1 - Oplocení  - soupis ...'!F38</f>
        <v>0</v>
      </c>
      <c r="BD96" s="142">
        <f>'1-1 - Oplocení  - soupis ...'!F39</f>
        <v>0</v>
      </c>
      <c r="BE96" s="4"/>
      <c r="BT96" s="143" t="s">
        <v>98</v>
      </c>
      <c r="BV96" s="143" t="s">
        <v>93</v>
      </c>
      <c r="BW96" s="143" t="s">
        <v>103</v>
      </c>
      <c r="BX96" s="143" t="s">
        <v>97</v>
      </c>
      <c r="CL96" s="143" t="s">
        <v>20</v>
      </c>
    </row>
    <row r="97" s="7" customFormat="1" ht="24.75" customHeight="1">
      <c r="A97" s="7"/>
      <c r="B97" s="121"/>
      <c r="C97" s="122"/>
      <c r="D97" s="123" t="s">
        <v>98</v>
      </c>
      <c r="E97" s="123"/>
      <c r="F97" s="123"/>
      <c r="G97" s="123"/>
      <c r="H97" s="123"/>
      <c r="I97" s="124"/>
      <c r="J97" s="123" t="s">
        <v>104</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105</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107</v>
      </c>
      <c r="CM97" s="133" t="s">
        <v>98</v>
      </c>
    </row>
    <row r="98" s="4" customFormat="1" ht="23.25" customHeight="1">
      <c r="A98" s="134" t="s">
        <v>99</v>
      </c>
      <c r="B98" s="72"/>
      <c r="C98" s="135"/>
      <c r="D98" s="135"/>
      <c r="E98" s="136" t="s">
        <v>108</v>
      </c>
      <c r="F98" s="136"/>
      <c r="G98" s="136"/>
      <c r="H98" s="136"/>
      <c r="I98" s="136"/>
      <c r="J98" s="135"/>
      <c r="K98" s="136" t="s">
        <v>109</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VON - VEDLEJŠÍ A OS...'!J32</f>
        <v>0</v>
      </c>
      <c r="AH98" s="135"/>
      <c r="AI98" s="135"/>
      <c r="AJ98" s="135"/>
      <c r="AK98" s="135"/>
      <c r="AL98" s="135"/>
      <c r="AM98" s="135"/>
      <c r="AN98" s="137">
        <f>SUM(AG98,AT98)</f>
        <v>0</v>
      </c>
      <c r="AO98" s="135"/>
      <c r="AP98" s="135"/>
      <c r="AQ98" s="138" t="s">
        <v>102</v>
      </c>
      <c r="AR98" s="74"/>
      <c r="AS98" s="144">
        <v>0</v>
      </c>
      <c r="AT98" s="145">
        <f>ROUND(SUM(AV98:AW98),2)</f>
        <v>0</v>
      </c>
      <c r="AU98" s="146">
        <f>'2-1 - VON - VEDLEJŠÍ A OS...'!P123</f>
        <v>0</v>
      </c>
      <c r="AV98" s="145">
        <f>'2-1 - VON - VEDLEJŠÍ A OS...'!J35</f>
        <v>0</v>
      </c>
      <c r="AW98" s="145">
        <f>'2-1 - VON - VEDLEJŠÍ A OS...'!J36</f>
        <v>0</v>
      </c>
      <c r="AX98" s="145">
        <f>'2-1 - VON - VEDLEJŠÍ A OS...'!J37</f>
        <v>0</v>
      </c>
      <c r="AY98" s="145">
        <f>'2-1 - VON - VEDLEJŠÍ A OS...'!J38</f>
        <v>0</v>
      </c>
      <c r="AZ98" s="145">
        <f>'2-1 - VON - VEDLEJŠÍ A OS...'!F35</f>
        <v>0</v>
      </c>
      <c r="BA98" s="145">
        <f>'2-1 - VON - VEDLEJŠÍ A OS...'!F36</f>
        <v>0</v>
      </c>
      <c r="BB98" s="145">
        <f>'2-1 - VON - VEDLEJŠÍ A OS...'!F37</f>
        <v>0</v>
      </c>
      <c r="BC98" s="145">
        <f>'2-1 - VON - VEDLEJŠÍ A OS...'!F38</f>
        <v>0</v>
      </c>
      <c r="BD98" s="147">
        <f>'2-1 - VON - VEDLEJŠÍ A OS...'!F39</f>
        <v>0</v>
      </c>
      <c r="BE98" s="4"/>
      <c r="BT98" s="143" t="s">
        <v>98</v>
      </c>
      <c r="BV98" s="143" t="s">
        <v>93</v>
      </c>
      <c r="BW98" s="143" t="s">
        <v>110</v>
      </c>
      <c r="BX98" s="143" t="s">
        <v>106</v>
      </c>
      <c r="CL98" s="143" t="s">
        <v>107</v>
      </c>
    </row>
    <row r="99" s="2" customFormat="1" ht="30" customHeight="1">
      <c r="A99" s="40"/>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6"/>
      <c r="AS99" s="40"/>
      <c r="AT99" s="40"/>
      <c r="AU99" s="40"/>
      <c r="AV99" s="40"/>
      <c r="AW99" s="40"/>
      <c r="AX99" s="40"/>
      <c r="AY99" s="40"/>
      <c r="AZ99" s="40"/>
      <c r="BA99" s="40"/>
      <c r="BB99" s="40"/>
      <c r="BC99" s="40"/>
      <c r="BD99" s="40"/>
      <c r="BE99" s="40"/>
    </row>
    <row r="100" s="2" customFormat="1" ht="6.96" customHeight="1">
      <c r="A100" s="40"/>
      <c r="B100" s="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46"/>
      <c r="AS100" s="40"/>
      <c r="AT100" s="40"/>
      <c r="AU100" s="40"/>
      <c r="AV100" s="40"/>
      <c r="AW100" s="40"/>
      <c r="AX100" s="40"/>
      <c r="AY100" s="40"/>
      <c r="AZ100" s="40"/>
      <c r="BA100" s="40"/>
      <c r="BB100" s="40"/>
      <c r="BC100" s="40"/>
      <c r="BD100" s="40"/>
      <c r="BE100" s="40"/>
    </row>
  </sheetData>
  <sheetProtection sheet="1" formatColumns="0" formatRows="0" objects="1" scenarios="1" spinCount="100000" saltValue="m/PW5Ift+WJnKY8j/sJJNmWz4UDWCTiekXHIRjkTQOr0qiabH92wW+8/Hl06BbsFZx+FzIfIKP9tnZ81YlH2fA==" hashValue="U6WF92vE+OlMcdA/4TXHBUcF4GwJhZXohpnyHg47Nit0O3gETPM9P9Snve5LNJfgY1mwRkdw3XSjckvDerXi0g=="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Oplocení  - soupis ...'!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103</v>
      </c>
    </row>
    <row r="3" s="1" customFormat="1" ht="6.96" customHeight="1">
      <c r="B3" s="149"/>
      <c r="C3" s="150"/>
      <c r="D3" s="150"/>
      <c r="E3" s="150"/>
      <c r="F3" s="150"/>
      <c r="G3" s="150"/>
      <c r="H3" s="150"/>
      <c r="I3" s="151"/>
      <c r="J3" s="150"/>
      <c r="K3" s="150"/>
      <c r="L3" s="21"/>
      <c r="AT3" s="18" t="s">
        <v>98</v>
      </c>
    </row>
    <row r="4" s="1" customFormat="1" ht="24.96" customHeight="1">
      <c r="B4" s="21"/>
      <c r="D4" s="152" t="s">
        <v>111</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stavby'!K6</f>
        <v>Šternberk-oplocení ul.Olomoucká - Gen.Eliáše</v>
      </c>
      <c r="F7" s="154"/>
      <c r="G7" s="154"/>
      <c r="H7" s="154"/>
      <c r="I7" s="148"/>
      <c r="L7" s="21"/>
    </row>
    <row r="8" s="1" customFormat="1" ht="12" customHeight="1">
      <c r="B8" s="21"/>
      <c r="D8" s="154" t="s">
        <v>112</v>
      </c>
      <c r="I8" s="148"/>
      <c r="L8" s="21"/>
    </row>
    <row r="9" s="2" customFormat="1" ht="16.5" customHeight="1">
      <c r="A9" s="40"/>
      <c r="B9" s="46"/>
      <c r="C9" s="40"/>
      <c r="D9" s="40"/>
      <c r="E9" s="155" t="s">
        <v>113</v>
      </c>
      <c r="F9" s="40"/>
      <c r="G9" s="40"/>
      <c r="H9" s="40"/>
      <c r="I9" s="156"/>
      <c r="J9" s="40"/>
      <c r="K9" s="40"/>
      <c r="L9" s="65"/>
      <c r="S9" s="40"/>
      <c r="T9" s="40"/>
      <c r="U9" s="40"/>
      <c r="V9" s="40"/>
      <c r="W9" s="40"/>
      <c r="X9" s="40"/>
      <c r="Y9" s="40"/>
      <c r="Z9" s="40"/>
      <c r="AA9" s="40"/>
      <c r="AB9" s="40"/>
      <c r="AC9" s="40"/>
      <c r="AD9" s="40"/>
      <c r="AE9" s="40"/>
    </row>
    <row r="10" s="2" customFormat="1" ht="12" customHeight="1">
      <c r="A10" s="40"/>
      <c r="B10" s="46"/>
      <c r="C10" s="40"/>
      <c r="D10" s="154" t="s">
        <v>114</v>
      </c>
      <c r="E10" s="40"/>
      <c r="F10" s="40"/>
      <c r="G10" s="40"/>
      <c r="H10" s="40"/>
      <c r="I10" s="156"/>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7" t="s">
        <v>115</v>
      </c>
      <c r="F11" s="40"/>
      <c r="G11" s="40"/>
      <c r="H11" s="40"/>
      <c r="I11" s="156"/>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156"/>
      <c r="J12" s="40"/>
      <c r="K12" s="40"/>
      <c r="L12" s="65"/>
      <c r="S12" s="40"/>
      <c r="T12" s="40"/>
      <c r="U12" s="40"/>
      <c r="V12" s="40"/>
      <c r="W12" s="40"/>
      <c r="X12" s="40"/>
      <c r="Y12" s="40"/>
      <c r="Z12" s="40"/>
      <c r="AA12" s="40"/>
      <c r="AB12" s="40"/>
      <c r="AC12" s="40"/>
      <c r="AD12" s="40"/>
      <c r="AE12" s="40"/>
    </row>
    <row r="13" s="2" customFormat="1" ht="12" customHeight="1">
      <c r="A13" s="40"/>
      <c r="B13" s="46"/>
      <c r="C13" s="40"/>
      <c r="D13" s="154" t="s">
        <v>19</v>
      </c>
      <c r="E13" s="40"/>
      <c r="F13" s="143" t="s">
        <v>20</v>
      </c>
      <c r="G13" s="40"/>
      <c r="H13" s="40"/>
      <c r="I13" s="158" t="s">
        <v>21</v>
      </c>
      <c r="J13" s="143" t="s">
        <v>116</v>
      </c>
      <c r="K13" s="40"/>
      <c r="L13" s="65"/>
      <c r="S13" s="40"/>
      <c r="T13" s="40"/>
      <c r="U13" s="40"/>
      <c r="V13" s="40"/>
      <c r="W13" s="40"/>
      <c r="X13" s="40"/>
      <c r="Y13" s="40"/>
      <c r="Z13" s="40"/>
      <c r="AA13" s="40"/>
      <c r="AB13" s="40"/>
      <c r="AC13" s="40"/>
      <c r="AD13" s="40"/>
      <c r="AE13" s="40"/>
    </row>
    <row r="14" s="2" customFormat="1" ht="12" customHeight="1">
      <c r="A14" s="40"/>
      <c r="B14" s="46"/>
      <c r="C14" s="40"/>
      <c r="D14" s="154" t="s">
        <v>24</v>
      </c>
      <c r="E14" s="40"/>
      <c r="F14" s="143" t="s">
        <v>25</v>
      </c>
      <c r="G14" s="40"/>
      <c r="H14" s="40"/>
      <c r="I14" s="158" t="s">
        <v>26</v>
      </c>
      <c r="J14" s="159" t="str">
        <f>'Rekapitulace stavby'!AN8</f>
        <v>21. 3. 2020</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56"/>
      <c r="J15" s="40"/>
      <c r="K15" s="40"/>
      <c r="L15" s="65"/>
      <c r="S15" s="40"/>
      <c r="T15" s="40"/>
      <c r="U15" s="40"/>
      <c r="V15" s="40"/>
      <c r="W15" s="40"/>
      <c r="X15" s="40"/>
      <c r="Y15" s="40"/>
      <c r="Z15" s="40"/>
      <c r="AA15" s="40"/>
      <c r="AB15" s="40"/>
      <c r="AC15" s="40"/>
      <c r="AD15" s="40"/>
      <c r="AE15" s="40"/>
    </row>
    <row r="16" s="2" customFormat="1" ht="12" customHeight="1">
      <c r="A16" s="40"/>
      <c r="B16" s="46"/>
      <c r="C16" s="40"/>
      <c r="D16" s="154" t="s">
        <v>34</v>
      </c>
      <c r="E16" s="40"/>
      <c r="F16" s="40"/>
      <c r="G16" s="40"/>
      <c r="H16" s="40"/>
      <c r="I16" s="158"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8"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6"/>
      <c r="J18" s="40"/>
      <c r="K18" s="40"/>
      <c r="L18" s="65"/>
      <c r="S18" s="40"/>
      <c r="T18" s="40"/>
      <c r="U18" s="40"/>
      <c r="V18" s="40"/>
      <c r="W18" s="40"/>
      <c r="X18" s="40"/>
      <c r="Y18" s="40"/>
      <c r="Z18" s="40"/>
      <c r="AA18" s="40"/>
      <c r="AB18" s="40"/>
      <c r="AC18" s="40"/>
      <c r="AD18" s="40"/>
      <c r="AE18" s="40"/>
    </row>
    <row r="19" s="2" customFormat="1" ht="12" customHeight="1">
      <c r="A19" s="40"/>
      <c r="B19" s="46"/>
      <c r="C19" s="40"/>
      <c r="D19" s="154" t="s">
        <v>40</v>
      </c>
      <c r="E19" s="40"/>
      <c r="F19" s="40"/>
      <c r="G19" s="40"/>
      <c r="H19" s="40"/>
      <c r="I19" s="158"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8"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6"/>
      <c r="J21" s="40"/>
      <c r="K21" s="40"/>
      <c r="L21" s="65"/>
      <c r="S21" s="40"/>
      <c r="T21" s="40"/>
      <c r="U21" s="40"/>
      <c r="V21" s="40"/>
      <c r="W21" s="40"/>
      <c r="X21" s="40"/>
      <c r="Y21" s="40"/>
      <c r="Z21" s="40"/>
      <c r="AA21" s="40"/>
      <c r="AB21" s="40"/>
      <c r="AC21" s="40"/>
      <c r="AD21" s="40"/>
      <c r="AE21" s="40"/>
    </row>
    <row r="22" s="2" customFormat="1" ht="12" customHeight="1">
      <c r="A22" s="40"/>
      <c r="B22" s="46"/>
      <c r="C22" s="40"/>
      <c r="D22" s="154" t="s">
        <v>42</v>
      </c>
      <c r="E22" s="40"/>
      <c r="F22" s="40"/>
      <c r="G22" s="40"/>
      <c r="H22" s="40"/>
      <c r="I22" s="158"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8"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6"/>
      <c r="J24" s="40"/>
      <c r="K24" s="40"/>
      <c r="L24" s="65"/>
      <c r="S24" s="40"/>
      <c r="T24" s="40"/>
      <c r="U24" s="40"/>
      <c r="V24" s="40"/>
      <c r="W24" s="40"/>
      <c r="X24" s="40"/>
      <c r="Y24" s="40"/>
      <c r="Z24" s="40"/>
      <c r="AA24" s="40"/>
      <c r="AB24" s="40"/>
      <c r="AC24" s="40"/>
      <c r="AD24" s="40"/>
      <c r="AE24" s="40"/>
    </row>
    <row r="25" s="2" customFormat="1" ht="12" customHeight="1">
      <c r="A25" s="40"/>
      <c r="B25" s="46"/>
      <c r="C25" s="40"/>
      <c r="D25" s="154" t="s">
        <v>46</v>
      </c>
      <c r="E25" s="40"/>
      <c r="F25" s="40"/>
      <c r="G25" s="40"/>
      <c r="H25" s="40"/>
      <c r="I25" s="158"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8"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6"/>
      <c r="J27" s="40"/>
      <c r="K27" s="40"/>
      <c r="L27" s="65"/>
      <c r="S27" s="40"/>
      <c r="T27" s="40"/>
      <c r="U27" s="40"/>
      <c r="V27" s="40"/>
      <c r="W27" s="40"/>
      <c r="X27" s="40"/>
      <c r="Y27" s="40"/>
      <c r="Z27" s="40"/>
      <c r="AA27" s="40"/>
      <c r="AB27" s="40"/>
      <c r="AC27" s="40"/>
      <c r="AD27" s="40"/>
      <c r="AE27" s="40"/>
    </row>
    <row r="28" s="2" customFormat="1" ht="12" customHeight="1">
      <c r="A28" s="40"/>
      <c r="B28" s="46"/>
      <c r="C28" s="40"/>
      <c r="D28" s="154" t="s">
        <v>49</v>
      </c>
      <c r="E28" s="40"/>
      <c r="F28" s="40"/>
      <c r="G28" s="40"/>
      <c r="H28" s="40"/>
      <c r="I28" s="156"/>
      <c r="J28" s="40"/>
      <c r="K28" s="40"/>
      <c r="L28" s="65"/>
      <c r="S28" s="40"/>
      <c r="T28" s="40"/>
      <c r="U28" s="40"/>
      <c r="V28" s="40"/>
      <c r="W28" s="40"/>
      <c r="X28" s="40"/>
      <c r="Y28" s="40"/>
      <c r="Z28" s="40"/>
      <c r="AA28" s="40"/>
      <c r="AB28" s="40"/>
      <c r="AC28" s="40"/>
      <c r="AD28" s="40"/>
      <c r="AE28" s="40"/>
    </row>
    <row r="29" s="8" customFormat="1" ht="83.25" customHeight="1">
      <c r="A29" s="160"/>
      <c r="B29" s="161"/>
      <c r="C29" s="160"/>
      <c r="D29" s="160"/>
      <c r="E29" s="162" t="s">
        <v>50</v>
      </c>
      <c r="F29" s="162"/>
      <c r="G29" s="162"/>
      <c r="H29" s="162"/>
      <c r="I29" s="163"/>
      <c r="J29" s="160"/>
      <c r="K29" s="160"/>
      <c r="L29" s="164"/>
      <c r="S29" s="160"/>
      <c r="T29" s="160"/>
      <c r="U29" s="160"/>
      <c r="V29" s="160"/>
      <c r="W29" s="160"/>
      <c r="X29" s="160"/>
      <c r="Y29" s="160"/>
      <c r="Z29" s="160"/>
      <c r="AA29" s="160"/>
      <c r="AB29" s="160"/>
      <c r="AC29" s="160"/>
      <c r="AD29" s="160"/>
      <c r="AE29" s="160"/>
    </row>
    <row r="30" s="2" customFormat="1" ht="6.96" customHeight="1">
      <c r="A30" s="40"/>
      <c r="B30" s="46"/>
      <c r="C30" s="40"/>
      <c r="D30" s="40"/>
      <c r="E30" s="40"/>
      <c r="F30" s="40"/>
      <c r="G30" s="40"/>
      <c r="H30" s="40"/>
      <c r="I30" s="156"/>
      <c r="J30" s="40"/>
      <c r="K30" s="40"/>
      <c r="L30" s="65"/>
      <c r="S30" s="40"/>
      <c r="T30" s="40"/>
      <c r="U30" s="40"/>
      <c r="V30" s="40"/>
      <c r="W30" s="40"/>
      <c r="X30" s="40"/>
      <c r="Y30" s="40"/>
      <c r="Z30" s="40"/>
      <c r="AA30" s="40"/>
      <c r="AB30" s="40"/>
      <c r="AC30" s="40"/>
      <c r="AD30" s="40"/>
      <c r="AE30" s="40"/>
    </row>
    <row r="31" s="2" customFormat="1" ht="6.96" customHeight="1">
      <c r="A31" s="40"/>
      <c r="B31" s="46"/>
      <c r="C31" s="40"/>
      <c r="D31" s="165"/>
      <c r="E31" s="165"/>
      <c r="F31" s="165"/>
      <c r="G31" s="165"/>
      <c r="H31" s="165"/>
      <c r="I31" s="166"/>
      <c r="J31" s="165"/>
      <c r="K31" s="165"/>
      <c r="L31" s="65"/>
      <c r="S31" s="40"/>
      <c r="T31" s="40"/>
      <c r="U31" s="40"/>
      <c r="V31" s="40"/>
      <c r="W31" s="40"/>
      <c r="X31" s="40"/>
      <c r="Y31" s="40"/>
      <c r="Z31" s="40"/>
      <c r="AA31" s="40"/>
      <c r="AB31" s="40"/>
      <c r="AC31" s="40"/>
      <c r="AD31" s="40"/>
      <c r="AE31" s="40"/>
    </row>
    <row r="32" s="2" customFormat="1" ht="25.44" customHeight="1">
      <c r="A32" s="40"/>
      <c r="B32" s="46"/>
      <c r="C32" s="40"/>
      <c r="D32" s="167" t="s">
        <v>51</v>
      </c>
      <c r="E32" s="40"/>
      <c r="F32" s="40"/>
      <c r="G32" s="40"/>
      <c r="H32" s="40"/>
      <c r="I32" s="156"/>
      <c r="J32" s="168">
        <f>ROUND(J127, 2)</f>
        <v>0</v>
      </c>
      <c r="K32" s="40"/>
      <c r="L32" s="65"/>
      <c r="S32" s="40"/>
      <c r="T32" s="40"/>
      <c r="U32" s="40"/>
      <c r="V32" s="40"/>
      <c r="W32" s="40"/>
      <c r="X32" s="40"/>
      <c r="Y32" s="40"/>
      <c r="Z32" s="40"/>
      <c r="AA32" s="40"/>
      <c r="AB32" s="40"/>
      <c r="AC32" s="40"/>
      <c r="AD32" s="40"/>
      <c r="AE32" s="40"/>
    </row>
    <row r="33" s="2" customFormat="1" ht="6.96" customHeight="1">
      <c r="A33" s="40"/>
      <c r="B33" s="46"/>
      <c r="C33" s="40"/>
      <c r="D33" s="165"/>
      <c r="E33" s="165"/>
      <c r="F33" s="165"/>
      <c r="G33" s="165"/>
      <c r="H33" s="165"/>
      <c r="I33" s="166"/>
      <c r="J33" s="165"/>
      <c r="K33" s="165"/>
      <c r="L33" s="65"/>
      <c r="S33" s="40"/>
      <c r="T33" s="40"/>
      <c r="U33" s="40"/>
      <c r="V33" s="40"/>
      <c r="W33" s="40"/>
      <c r="X33" s="40"/>
      <c r="Y33" s="40"/>
      <c r="Z33" s="40"/>
      <c r="AA33" s="40"/>
      <c r="AB33" s="40"/>
      <c r="AC33" s="40"/>
      <c r="AD33" s="40"/>
      <c r="AE33" s="40"/>
    </row>
    <row r="34" s="2" customFormat="1" ht="14.4" customHeight="1">
      <c r="A34" s="40"/>
      <c r="B34" s="46"/>
      <c r="C34" s="40"/>
      <c r="D34" s="40"/>
      <c r="E34" s="40"/>
      <c r="F34" s="169" t="s">
        <v>53</v>
      </c>
      <c r="G34" s="40"/>
      <c r="H34" s="40"/>
      <c r="I34" s="170" t="s">
        <v>52</v>
      </c>
      <c r="J34" s="169" t="s">
        <v>54</v>
      </c>
      <c r="K34" s="40"/>
      <c r="L34" s="65"/>
      <c r="S34" s="40"/>
      <c r="T34" s="40"/>
      <c r="U34" s="40"/>
      <c r="V34" s="40"/>
      <c r="W34" s="40"/>
      <c r="X34" s="40"/>
      <c r="Y34" s="40"/>
      <c r="Z34" s="40"/>
      <c r="AA34" s="40"/>
      <c r="AB34" s="40"/>
      <c r="AC34" s="40"/>
      <c r="AD34" s="40"/>
      <c r="AE34" s="40"/>
    </row>
    <row r="35" s="2" customFormat="1" ht="14.4" customHeight="1">
      <c r="A35" s="40"/>
      <c r="B35" s="46"/>
      <c r="C35" s="40"/>
      <c r="D35" s="171" t="s">
        <v>55</v>
      </c>
      <c r="E35" s="154" t="s">
        <v>56</v>
      </c>
      <c r="F35" s="172">
        <f>ROUND((SUM(BE127:BE335)),  2)</f>
        <v>0</v>
      </c>
      <c r="G35" s="40"/>
      <c r="H35" s="40"/>
      <c r="I35" s="173">
        <v>0.20999999999999999</v>
      </c>
      <c r="J35" s="172">
        <f>ROUND(((SUM(BE127:BE335))*I35),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4" t="s">
        <v>57</v>
      </c>
      <c r="F36" s="172">
        <f>ROUND((SUM(BF127:BF335)),  2)</f>
        <v>0</v>
      </c>
      <c r="G36" s="40"/>
      <c r="H36" s="40"/>
      <c r="I36" s="173">
        <v>0.14999999999999999</v>
      </c>
      <c r="J36" s="172">
        <f>ROUND(((SUM(BF127:BF335))*I36),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4" t="s">
        <v>58</v>
      </c>
      <c r="F37" s="172">
        <f>ROUND((SUM(BG127:BG335)),  2)</f>
        <v>0</v>
      </c>
      <c r="G37" s="40"/>
      <c r="H37" s="40"/>
      <c r="I37" s="173">
        <v>0.20999999999999999</v>
      </c>
      <c r="J37" s="172">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4" t="s">
        <v>59</v>
      </c>
      <c r="F38" s="172">
        <f>ROUND((SUM(BH127:BH335)),  2)</f>
        <v>0</v>
      </c>
      <c r="G38" s="40"/>
      <c r="H38" s="40"/>
      <c r="I38" s="173">
        <v>0.14999999999999999</v>
      </c>
      <c r="J38" s="172">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4" t="s">
        <v>60</v>
      </c>
      <c r="F39" s="172">
        <f>ROUND((SUM(BI127:BI335)),  2)</f>
        <v>0</v>
      </c>
      <c r="G39" s="40"/>
      <c r="H39" s="40"/>
      <c r="I39" s="173">
        <v>0</v>
      </c>
      <c r="J39" s="172">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6"/>
      <c r="J40" s="40"/>
      <c r="K40" s="40"/>
      <c r="L40" s="65"/>
      <c r="S40" s="40"/>
      <c r="T40" s="40"/>
      <c r="U40" s="40"/>
      <c r="V40" s="40"/>
      <c r="W40" s="40"/>
      <c r="X40" s="40"/>
      <c r="Y40" s="40"/>
      <c r="Z40" s="40"/>
      <c r="AA40" s="40"/>
      <c r="AB40" s="40"/>
      <c r="AC40" s="40"/>
      <c r="AD40" s="40"/>
      <c r="AE40" s="40"/>
    </row>
    <row r="41" s="2" customFormat="1" ht="25.44" customHeight="1">
      <c r="A41" s="40"/>
      <c r="B41" s="46"/>
      <c r="C41" s="174"/>
      <c r="D41" s="175" t="s">
        <v>61</v>
      </c>
      <c r="E41" s="176"/>
      <c r="F41" s="176"/>
      <c r="G41" s="177" t="s">
        <v>62</v>
      </c>
      <c r="H41" s="178" t="s">
        <v>63</v>
      </c>
      <c r="I41" s="179"/>
      <c r="J41" s="180">
        <f>SUM(J32:J39)</f>
        <v>0</v>
      </c>
      <c r="K41" s="181"/>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156"/>
      <c r="J42" s="40"/>
      <c r="K42" s="40"/>
      <c r="L42" s="65"/>
      <c r="S42" s="40"/>
      <c r="T42" s="40"/>
      <c r="U42" s="40"/>
      <c r="V42" s="40"/>
      <c r="W42" s="40"/>
      <c r="X42" s="40"/>
      <c r="Y42" s="40"/>
      <c r="Z42" s="40"/>
      <c r="AA42" s="40"/>
      <c r="AB42" s="40"/>
      <c r="AC42" s="40"/>
      <c r="AD42" s="40"/>
      <c r="AE42" s="40"/>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5"/>
      <c r="D50" s="182" t="s">
        <v>64</v>
      </c>
      <c r="E50" s="183"/>
      <c r="F50" s="183"/>
      <c r="G50" s="182" t="s">
        <v>65</v>
      </c>
      <c r="H50" s="183"/>
      <c r="I50" s="184"/>
      <c r="J50" s="183"/>
      <c r="K50" s="183"/>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85" t="s">
        <v>66</v>
      </c>
      <c r="E61" s="186"/>
      <c r="F61" s="187" t="s">
        <v>67</v>
      </c>
      <c r="G61" s="185" t="s">
        <v>66</v>
      </c>
      <c r="H61" s="186"/>
      <c r="I61" s="188"/>
      <c r="J61" s="189" t="s">
        <v>67</v>
      </c>
      <c r="K61" s="186"/>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82" t="s">
        <v>68</v>
      </c>
      <c r="E65" s="190"/>
      <c r="F65" s="190"/>
      <c r="G65" s="182" t="s">
        <v>69</v>
      </c>
      <c r="H65" s="190"/>
      <c r="I65" s="191"/>
      <c r="J65" s="190"/>
      <c r="K65" s="19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85" t="s">
        <v>66</v>
      </c>
      <c r="E76" s="186"/>
      <c r="F76" s="187" t="s">
        <v>67</v>
      </c>
      <c r="G76" s="185" t="s">
        <v>66</v>
      </c>
      <c r="H76" s="186"/>
      <c r="I76" s="188"/>
      <c r="J76" s="189" t="s">
        <v>67</v>
      </c>
      <c r="K76" s="186"/>
      <c r="L76" s="65"/>
      <c r="S76" s="40"/>
      <c r="T76" s="40"/>
      <c r="U76" s="40"/>
      <c r="V76" s="40"/>
      <c r="W76" s="40"/>
      <c r="X76" s="40"/>
      <c r="Y76" s="40"/>
      <c r="Z76" s="40"/>
      <c r="AA76" s="40"/>
      <c r="AB76" s="40"/>
      <c r="AC76" s="40"/>
      <c r="AD76" s="40"/>
      <c r="AE76" s="40"/>
    </row>
    <row r="77" s="2" customFormat="1" ht="14.4" customHeight="1">
      <c r="A77" s="40"/>
      <c r="B77" s="192"/>
      <c r="C77" s="193"/>
      <c r="D77" s="193"/>
      <c r="E77" s="193"/>
      <c r="F77" s="193"/>
      <c r="G77" s="193"/>
      <c r="H77" s="193"/>
      <c r="I77" s="194"/>
      <c r="J77" s="193"/>
      <c r="K77" s="193"/>
      <c r="L77" s="65"/>
      <c r="S77" s="40"/>
      <c r="T77" s="40"/>
      <c r="U77" s="40"/>
      <c r="V77" s="40"/>
      <c r="W77" s="40"/>
      <c r="X77" s="40"/>
      <c r="Y77" s="40"/>
      <c r="Z77" s="40"/>
      <c r="AA77" s="40"/>
      <c r="AB77" s="40"/>
      <c r="AC77" s="40"/>
      <c r="AD77" s="40"/>
      <c r="AE77" s="40"/>
    </row>
    <row r="81" s="2" customFormat="1" ht="6.96" customHeight="1">
      <c r="A81" s="40"/>
      <c r="B81" s="195"/>
      <c r="C81" s="196"/>
      <c r="D81" s="196"/>
      <c r="E81" s="196"/>
      <c r="F81" s="196"/>
      <c r="G81" s="196"/>
      <c r="H81" s="196"/>
      <c r="I81" s="197"/>
      <c r="J81" s="196"/>
      <c r="K81" s="196"/>
      <c r="L81" s="65"/>
      <c r="S81" s="40"/>
      <c r="T81" s="40"/>
      <c r="U81" s="40"/>
      <c r="V81" s="40"/>
      <c r="W81" s="40"/>
      <c r="X81" s="40"/>
      <c r="Y81" s="40"/>
      <c r="Z81" s="40"/>
      <c r="AA81" s="40"/>
      <c r="AB81" s="40"/>
      <c r="AC81" s="40"/>
      <c r="AD81" s="40"/>
      <c r="AE81" s="40"/>
    </row>
    <row r="82" s="2" customFormat="1" ht="24.96" customHeight="1">
      <c r="A82" s="40"/>
      <c r="B82" s="41"/>
      <c r="C82" s="24" t="s">
        <v>117</v>
      </c>
      <c r="D82" s="42"/>
      <c r="E82" s="42"/>
      <c r="F82" s="42"/>
      <c r="G82" s="42"/>
      <c r="H82" s="42"/>
      <c r="I82" s="156"/>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56"/>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156"/>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98" t="str">
        <f>E7</f>
        <v>Šternberk-oplocení ul.Olomoucká - Gen.Eliáše</v>
      </c>
      <c r="F85" s="33"/>
      <c r="G85" s="33"/>
      <c r="H85" s="33"/>
      <c r="I85" s="156"/>
      <c r="J85" s="42"/>
      <c r="K85" s="42"/>
      <c r="L85" s="65"/>
      <c r="S85" s="40"/>
      <c r="T85" s="40"/>
      <c r="U85" s="40"/>
      <c r="V85" s="40"/>
      <c r="W85" s="40"/>
      <c r="X85" s="40"/>
      <c r="Y85" s="40"/>
      <c r="Z85" s="40"/>
      <c r="AA85" s="40"/>
      <c r="AB85" s="40"/>
      <c r="AC85" s="40"/>
      <c r="AD85" s="40"/>
      <c r="AE85" s="40"/>
    </row>
    <row r="86" s="1" customFormat="1" ht="12" customHeight="1">
      <c r="B86" s="22"/>
      <c r="C86" s="33" t="s">
        <v>112</v>
      </c>
      <c r="D86" s="23"/>
      <c r="E86" s="23"/>
      <c r="F86" s="23"/>
      <c r="G86" s="23"/>
      <c r="H86" s="23"/>
      <c r="I86" s="148"/>
      <c r="J86" s="23"/>
      <c r="K86" s="23"/>
      <c r="L86" s="21"/>
    </row>
    <row r="87" s="2" customFormat="1" ht="16.5" customHeight="1">
      <c r="A87" s="40"/>
      <c r="B87" s="41"/>
      <c r="C87" s="42"/>
      <c r="D87" s="42"/>
      <c r="E87" s="198" t="s">
        <v>113</v>
      </c>
      <c r="F87" s="42"/>
      <c r="G87" s="42"/>
      <c r="H87" s="42"/>
      <c r="I87" s="156"/>
      <c r="J87" s="42"/>
      <c r="K87" s="42"/>
      <c r="L87" s="65"/>
      <c r="S87" s="40"/>
      <c r="T87" s="40"/>
      <c r="U87" s="40"/>
      <c r="V87" s="40"/>
      <c r="W87" s="40"/>
      <c r="X87" s="40"/>
      <c r="Y87" s="40"/>
      <c r="Z87" s="40"/>
      <c r="AA87" s="40"/>
      <c r="AB87" s="40"/>
      <c r="AC87" s="40"/>
      <c r="AD87" s="40"/>
      <c r="AE87" s="40"/>
    </row>
    <row r="88" s="2" customFormat="1" ht="12" customHeight="1">
      <c r="A88" s="40"/>
      <c r="B88" s="41"/>
      <c r="C88" s="33" t="s">
        <v>114</v>
      </c>
      <c r="D88" s="42"/>
      <c r="E88" s="42"/>
      <c r="F88" s="42"/>
      <c r="G88" s="42"/>
      <c r="H88" s="42"/>
      <c r="I88" s="156"/>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 xml:space="preserve">1-1 - Oplocení  - soupis prací</v>
      </c>
      <c r="F89" s="42"/>
      <c r="G89" s="42"/>
      <c r="H89" s="42"/>
      <c r="I89" s="156"/>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6"/>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158" t="s">
        <v>26</v>
      </c>
      <c r="J91" s="81" t="str">
        <f>IF(J14="","",J14)</f>
        <v>21. 3. 2020</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56"/>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158"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158" t="s">
        <v>46</v>
      </c>
      <c r="J94" s="38" t="str">
        <f>E26</f>
        <v xml:space="preserve">ing.Pospíšil Michal        CU 2020/1  </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56"/>
      <c r="J95" s="42"/>
      <c r="K95" s="42"/>
      <c r="L95" s="65"/>
      <c r="S95" s="40"/>
      <c r="T95" s="40"/>
      <c r="U95" s="40"/>
      <c r="V95" s="40"/>
      <c r="W95" s="40"/>
      <c r="X95" s="40"/>
      <c r="Y95" s="40"/>
      <c r="Z95" s="40"/>
      <c r="AA95" s="40"/>
      <c r="AB95" s="40"/>
      <c r="AC95" s="40"/>
      <c r="AD95" s="40"/>
      <c r="AE95" s="40"/>
    </row>
    <row r="96" s="2" customFormat="1" ht="29.28" customHeight="1">
      <c r="A96" s="40"/>
      <c r="B96" s="41"/>
      <c r="C96" s="199" t="s">
        <v>118</v>
      </c>
      <c r="D96" s="200"/>
      <c r="E96" s="200"/>
      <c r="F96" s="200"/>
      <c r="G96" s="200"/>
      <c r="H96" s="200"/>
      <c r="I96" s="201"/>
      <c r="J96" s="202" t="s">
        <v>119</v>
      </c>
      <c r="K96" s="200"/>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156"/>
      <c r="J97" s="42"/>
      <c r="K97" s="42"/>
      <c r="L97" s="65"/>
      <c r="S97" s="40"/>
      <c r="T97" s="40"/>
      <c r="U97" s="40"/>
      <c r="V97" s="40"/>
      <c r="W97" s="40"/>
      <c r="X97" s="40"/>
      <c r="Y97" s="40"/>
      <c r="Z97" s="40"/>
      <c r="AA97" s="40"/>
      <c r="AB97" s="40"/>
      <c r="AC97" s="40"/>
      <c r="AD97" s="40"/>
      <c r="AE97" s="40"/>
    </row>
    <row r="98" s="2" customFormat="1" ht="22.8" customHeight="1">
      <c r="A98" s="40"/>
      <c r="B98" s="41"/>
      <c r="C98" s="203" t="s">
        <v>120</v>
      </c>
      <c r="D98" s="42"/>
      <c r="E98" s="42"/>
      <c r="F98" s="42"/>
      <c r="G98" s="42"/>
      <c r="H98" s="42"/>
      <c r="I98" s="156"/>
      <c r="J98" s="112">
        <f>J127</f>
        <v>0</v>
      </c>
      <c r="K98" s="42"/>
      <c r="L98" s="65"/>
      <c r="S98" s="40"/>
      <c r="T98" s="40"/>
      <c r="U98" s="40"/>
      <c r="V98" s="40"/>
      <c r="W98" s="40"/>
      <c r="X98" s="40"/>
      <c r="Y98" s="40"/>
      <c r="Z98" s="40"/>
      <c r="AA98" s="40"/>
      <c r="AB98" s="40"/>
      <c r="AC98" s="40"/>
      <c r="AD98" s="40"/>
      <c r="AE98" s="40"/>
      <c r="AU98" s="18" t="s">
        <v>121</v>
      </c>
    </row>
    <row r="99" s="9" customFormat="1" ht="24.96" customHeight="1">
      <c r="A99" s="9"/>
      <c r="B99" s="204"/>
      <c r="C99" s="205"/>
      <c r="D99" s="206" t="s">
        <v>122</v>
      </c>
      <c r="E99" s="207"/>
      <c r="F99" s="207"/>
      <c r="G99" s="207"/>
      <c r="H99" s="207"/>
      <c r="I99" s="208"/>
      <c r="J99" s="209">
        <f>J128</f>
        <v>0</v>
      </c>
      <c r="K99" s="205"/>
      <c r="L99" s="210"/>
      <c r="S99" s="9"/>
      <c r="T99" s="9"/>
      <c r="U99" s="9"/>
      <c r="V99" s="9"/>
      <c r="W99" s="9"/>
      <c r="X99" s="9"/>
      <c r="Y99" s="9"/>
      <c r="Z99" s="9"/>
      <c r="AA99" s="9"/>
      <c r="AB99" s="9"/>
      <c r="AC99" s="9"/>
      <c r="AD99" s="9"/>
      <c r="AE99" s="9"/>
    </row>
    <row r="100" s="10" customFormat="1" ht="19.92" customHeight="1">
      <c r="A100" s="10"/>
      <c r="B100" s="211"/>
      <c r="C100" s="135"/>
      <c r="D100" s="212" t="s">
        <v>123</v>
      </c>
      <c r="E100" s="213"/>
      <c r="F100" s="213"/>
      <c r="G100" s="213"/>
      <c r="H100" s="213"/>
      <c r="I100" s="214"/>
      <c r="J100" s="215">
        <f>J129</f>
        <v>0</v>
      </c>
      <c r="K100" s="135"/>
      <c r="L100" s="216"/>
      <c r="S100" s="10"/>
      <c r="T100" s="10"/>
      <c r="U100" s="10"/>
      <c r="V100" s="10"/>
      <c r="W100" s="10"/>
      <c r="X100" s="10"/>
      <c r="Y100" s="10"/>
      <c r="Z100" s="10"/>
      <c r="AA100" s="10"/>
      <c r="AB100" s="10"/>
      <c r="AC100" s="10"/>
      <c r="AD100" s="10"/>
      <c r="AE100" s="10"/>
    </row>
    <row r="101" s="10" customFormat="1" ht="19.92" customHeight="1">
      <c r="A101" s="10"/>
      <c r="B101" s="211"/>
      <c r="C101" s="135"/>
      <c r="D101" s="212" t="s">
        <v>124</v>
      </c>
      <c r="E101" s="213"/>
      <c r="F101" s="213"/>
      <c r="G101" s="213"/>
      <c r="H101" s="213"/>
      <c r="I101" s="214"/>
      <c r="J101" s="215">
        <f>J171</f>
        <v>0</v>
      </c>
      <c r="K101" s="135"/>
      <c r="L101" s="216"/>
      <c r="S101" s="10"/>
      <c r="T101" s="10"/>
      <c r="U101" s="10"/>
      <c r="V101" s="10"/>
      <c r="W101" s="10"/>
      <c r="X101" s="10"/>
      <c r="Y101" s="10"/>
      <c r="Z101" s="10"/>
      <c r="AA101" s="10"/>
      <c r="AB101" s="10"/>
      <c r="AC101" s="10"/>
      <c r="AD101" s="10"/>
      <c r="AE101" s="10"/>
    </row>
    <row r="102" s="10" customFormat="1" ht="19.92" customHeight="1">
      <c r="A102" s="10"/>
      <c r="B102" s="211"/>
      <c r="C102" s="135"/>
      <c r="D102" s="212" t="s">
        <v>125</v>
      </c>
      <c r="E102" s="213"/>
      <c r="F102" s="213"/>
      <c r="G102" s="213"/>
      <c r="H102" s="213"/>
      <c r="I102" s="214"/>
      <c r="J102" s="215">
        <f>J194</f>
        <v>0</v>
      </c>
      <c r="K102" s="135"/>
      <c r="L102" s="216"/>
      <c r="S102" s="10"/>
      <c r="T102" s="10"/>
      <c r="U102" s="10"/>
      <c r="V102" s="10"/>
      <c r="W102" s="10"/>
      <c r="X102" s="10"/>
      <c r="Y102" s="10"/>
      <c r="Z102" s="10"/>
      <c r="AA102" s="10"/>
      <c r="AB102" s="10"/>
      <c r="AC102" s="10"/>
      <c r="AD102" s="10"/>
      <c r="AE102" s="10"/>
    </row>
    <row r="103" s="10" customFormat="1" ht="19.92" customHeight="1">
      <c r="A103" s="10"/>
      <c r="B103" s="211"/>
      <c r="C103" s="135"/>
      <c r="D103" s="212" t="s">
        <v>126</v>
      </c>
      <c r="E103" s="213"/>
      <c r="F103" s="213"/>
      <c r="G103" s="213"/>
      <c r="H103" s="213"/>
      <c r="I103" s="214"/>
      <c r="J103" s="215">
        <f>J245</f>
        <v>0</v>
      </c>
      <c r="K103" s="135"/>
      <c r="L103" s="216"/>
      <c r="S103" s="10"/>
      <c r="T103" s="10"/>
      <c r="U103" s="10"/>
      <c r="V103" s="10"/>
      <c r="W103" s="10"/>
      <c r="X103" s="10"/>
      <c r="Y103" s="10"/>
      <c r="Z103" s="10"/>
      <c r="AA103" s="10"/>
      <c r="AB103" s="10"/>
      <c r="AC103" s="10"/>
      <c r="AD103" s="10"/>
      <c r="AE103" s="10"/>
    </row>
    <row r="104" s="9" customFormat="1" ht="24.96" customHeight="1">
      <c r="A104" s="9"/>
      <c r="B104" s="204"/>
      <c r="C104" s="205"/>
      <c r="D104" s="206" t="s">
        <v>127</v>
      </c>
      <c r="E104" s="207"/>
      <c r="F104" s="207"/>
      <c r="G104" s="207"/>
      <c r="H104" s="207"/>
      <c r="I104" s="208"/>
      <c r="J104" s="209">
        <f>J302</f>
        <v>0</v>
      </c>
      <c r="K104" s="205"/>
      <c r="L104" s="210"/>
      <c r="S104" s="9"/>
      <c r="T104" s="9"/>
      <c r="U104" s="9"/>
      <c r="V104" s="9"/>
      <c r="W104" s="9"/>
      <c r="X104" s="9"/>
      <c r="Y104" s="9"/>
      <c r="Z104" s="9"/>
      <c r="AA104" s="9"/>
      <c r="AB104" s="9"/>
      <c r="AC104" s="9"/>
      <c r="AD104" s="9"/>
      <c r="AE104" s="9"/>
    </row>
    <row r="105" s="10" customFormat="1" ht="19.92" customHeight="1">
      <c r="A105" s="10"/>
      <c r="B105" s="211"/>
      <c r="C105" s="135"/>
      <c r="D105" s="212" t="s">
        <v>128</v>
      </c>
      <c r="E105" s="213"/>
      <c r="F105" s="213"/>
      <c r="G105" s="213"/>
      <c r="H105" s="213"/>
      <c r="I105" s="214"/>
      <c r="J105" s="215">
        <f>J303</f>
        <v>0</v>
      </c>
      <c r="K105" s="135"/>
      <c r="L105" s="216"/>
      <c r="S105" s="10"/>
      <c r="T105" s="10"/>
      <c r="U105" s="10"/>
      <c r="V105" s="10"/>
      <c r="W105" s="10"/>
      <c r="X105" s="10"/>
      <c r="Y105" s="10"/>
      <c r="Z105" s="10"/>
      <c r="AA105" s="10"/>
      <c r="AB105" s="10"/>
      <c r="AC105" s="10"/>
      <c r="AD105" s="10"/>
      <c r="AE105" s="10"/>
    </row>
    <row r="106" s="2" customFormat="1" ht="21.84" customHeight="1">
      <c r="A106" s="40"/>
      <c r="B106" s="41"/>
      <c r="C106" s="42"/>
      <c r="D106" s="42"/>
      <c r="E106" s="42"/>
      <c r="F106" s="42"/>
      <c r="G106" s="42"/>
      <c r="H106" s="42"/>
      <c r="I106" s="156"/>
      <c r="J106" s="42"/>
      <c r="K106" s="42"/>
      <c r="L106" s="65"/>
      <c r="S106" s="40"/>
      <c r="T106" s="40"/>
      <c r="U106" s="40"/>
      <c r="V106" s="40"/>
      <c r="W106" s="40"/>
      <c r="X106" s="40"/>
      <c r="Y106" s="40"/>
      <c r="Z106" s="40"/>
      <c r="AA106" s="40"/>
      <c r="AB106" s="40"/>
      <c r="AC106" s="40"/>
      <c r="AD106" s="40"/>
      <c r="AE106" s="40"/>
    </row>
    <row r="107" s="2" customFormat="1" ht="6.96" customHeight="1">
      <c r="A107" s="40"/>
      <c r="B107" s="68"/>
      <c r="C107" s="69"/>
      <c r="D107" s="69"/>
      <c r="E107" s="69"/>
      <c r="F107" s="69"/>
      <c r="G107" s="69"/>
      <c r="H107" s="69"/>
      <c r="I107" s="194"/>
      <c r="J107" s="69"/>
      <c r="K107" s="69"/>
      <c r="L107" s="65"/>
      <c r="S107" s="40"/>
      <c r="T107" s="40"/>
      <c r="U107" s="40"/>
      <c r="V107" s="40"/>
      <c r="W107" s="40"/>
      <c r="X107" s="40"/>
      <c r="Y107" s="40"/>
      <c r="Z107" s="40"/>
      <c r="AA107" s="40"/>
      <c r="AB107" s="40"/>
      <c r="AC107" s="40"/>
      <c r="AD107" s="40"/>
      <c r="AE107" s="40"/>
    </row>
    <row r="111" s="2" customFormat="1" ht="6.96" customHeight="1">
      <c r="A111" s="40"/>
      <c r="B111" s="70"/>
      <c r="C111" s="71"/>
      <c r="D111" s="71"/>
      <c r="E111" s="71"/>
      <c r="F111" s="71"/>
      <c r="G111" s="71"/>
      <c r="H111" s="71"/>
      <c r="I111" s="197"/>
      <c r="J111" s="71"/>
      <c r="K111" s="71"/>
      <c r="L111" s="65"/>
      <c r="S111" s="40"/>
      <c r="T111" s="40"/>
      <c r="U111" s="40"/>
      <c r="V111" s="40"/>
      <c r="W111" s="40"/>
      <c r="X111" s="40"/>
      <c r="Y111" s="40"/>
      <c r="Z111" s="40"/>
      <c r="AA111" s="40"/>
      <c r="AB111" s="40"/>
      <c r="AC111" s="40"/>
      <c r="AD111" s="40"/>
      <c r="AE111" s="40"/>
    </row>
    <row r="112" s="2" customFormat="1" ht="24.96" customHeight="1">
      <c r="A112" s="40"/>
      <c r="B112" s="41"/>
      <c r="C112" s="24" t="s">
        <v>129</v>
      </c>
      <c r="D112" s="42"/>
      <c r="E112" s="42"/>
      <c r="F112" s="42"/>
      <c r="G112" s="42"/>
      <c r="H112" s="42"/>
      <c r="I112" s="156"/>
      <c r="J112" s="42"/>
      <c r="K112" s="42"/>
      <c r="L112" s="65"/>
      <c r="S112" s="40"/>
      <c r="T112" s="40"/>
      <c r="U112" s="40"/>
      <c r="V112" s="40"/>
      <c r="W112" s="40"/>
      <c r="X112" s="40"/>
      <c r="Y112" s="40"/>
      <c r="Z112" s="40"/>
      <c r="AA112" s="40"/>
      <c r="AB112" s="40"/>
      <c r="AC112" s="40"/>
      <c r="AD112" s="40"/>
      <c r="AE112" s="40"/>
    </row>
    <row r="113" s="2" customFormat="1" ht="6.96" customHeight="1">
      <c r="A113" s="40"/>
      <c r="B113" s="41"/>
      <c r="C113" s="42"/>
      <c r="D113" s="42"/>
      <c r="E113" s="42"/>
      <c r="F113" s="42"/>
      <c r="G113" s="42"/>
      <c r="H113" s="42"/>
      <c r="I113" s="156"/>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16</v>
      </c>
      <c r="D114" s="42"/>
      <c r="E114" s="42"/>
      <c r="F114" s="42"/>
      <c r="G114" s="42"/>
      <c r="H114" s="42"/>
      <c r="I114" s="156"/>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198" t="str">
        <f>E7</f>
        <v>Šternberk-oplocení ul.Olomoucká - Gen.Eliáše</v>
      </c>
      <c r="F115" s="33"/>
      <c r="G115" s="33"/>
      <c r="H115" s="33"/>
      <c r="I115" s="156"/>
      <c r="J115" s="42"/>
      <c r="K115" s="42"/>
      <c r="L115" s="65"/>
      <c r="S115" s="40"/>
      <c r="T115" s="40"/>
      <c r="U115" s="40"/>
      <c r="V115" s="40"/>
      <c r="W115" s="40"/>
      <c r="X115" s="40"/>
      <c r="Y115" s="40"/>
      <c r="Z115" s="40"/>
      <c r="AA115" s="40"/>
      <c r="AB115" s="40"/>
      <c r="AC115" s="40"/>
      <c r="AD115" s="40"/>
      <c r="AE115" s="40"/>
    </row>
    <row r="116" s="1" customFormat="1" ht="12" customHeight="1">
      <c r="B116" s="22"/>
      <c r="C116" s="33" t="s">
        <v>112</v>
      </c>
      <c r="D116" s="23"/>
      <c r="E116" s="23"/>
      <c r="F116" s="23"/>
      <c r="G116" s="23"/>
      <c r="H116" s="23"/>
      <c r="I116" s="148"/>
      <c r="J116" s="23"/>
      <c r="K116" s="23"/>
      <c r="L116" s="21"/>
    </row>
    <row r="117" s="2" customFormat="1" ht="16.5" customHeight="1">
      <c r="A117" s="40"/>
      <c r="B117" s="41"/>
      <c r="C117" s="42"/>
      <c r="D117" s="42"/>
      <c r="E117" s="198" t="s">
        <v>113</v>
      </c>
      <c r="F117" s="42"/>
      <c r="G117" s="42"/>
      <c r="H117" s="42"/>
      <c r="I117" s="156"/>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114</v>
      </c>
      <c r="D118" s="42"/>
      <c r="E118" s="42"/>
      <c r="F118" s="42"/>
      <c r="G118" s="42"/>
      <c r="H118" s="42"/>
      <c r="I118" s="156"/>
      <c r="J118" s="42"/>
      <c r="K118" s="42"/>
      <c r="L118" s="65"/>
      <c r="S118" s="40"/>
      <c r="T118" s="40"/>
      <c r="U118" s="40"/>
      <c r="V118" s="40"/>
      <c r="W118" s="40"/>
      <c r="X118" s="40"/>
      <c r="Y118" s="40"/>
      <c r="Z118" s="40"/>
      <c r="AA118" s="40"/>
      <c r="AB118" s="40"/>
      <c r="AC118" s="40"/>
      <c r="AD118" s="40"/>
      <c r="AE118" s="40"/>
    </row>
    <row r="119" s="2" customFormat="1" ht="16.5" customHeight="1">
      <c r="A119" s="40"/>
      <c r="B119" s="41"/>
      <c r="C119" s="42"/>
      <c r="D119" s="42"/>
      <c r="E119" s="78" t="str">
        <f>E11</f>
        <v xml:space="preserve">1-1 - Oplocení  - soupis prací</v>
      </c>
      <c r="F119" s="42"/>
      <c r="G119" s="42"/>
      <c r="H119" s="42"/>
      <c r="I119" s="156"/>
      <c r="J119" s="42"/>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156"/>
      <c r="J120" s="42"/>
      <c r="K120" s="42"/>
      <c r="L120" s="65"/>
      <c r="S120" s="40"/>
      <c r="T120" s="40"/>
      <c r="U120" s="40"/>
      <c r="V120" s="40"/>
      <c r="W120" s="40"/>
      <c r="X120" s="40"/>
      <c r="Y120" s="40"/>
      <c r="Z120" s="40"/>
      <c r="AA120" s="40"/>
      <c r="AB120" s="40"/>
      <c r="AC120" s="40"/>
      <c r="AD120" s="40"/>
      <c r="AE120" s="40"/>
    </row>
    <row r="121" s="2" customFormat="1" ht="12" customHeight="1">
      <c r="A121" s="40"/>
      <c r="B121" s="41"/>
      <c r="C121" s="33" t="s">
        <v>24</v>
      </c>
      <c r="D121" s="42"/>
      <c r="E121" s="42"/>
      <c r="F121" s="28" t="str">
        <f>F14</f>
        <v>Šternberk</v>
      </c>
      <c r="G121" s="42"/>
      <c r="H121" s="42"/>
      <c r="I121" s="158" t="s">
        <v>26</v>
      </c>
      <c r="J121" s="81" t="str">
        <f>IF(J14="","",J14)</f>
        <v>21. 3. 2020</v>
      </c>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156"/>
      <c r="J122" s="42"/>
      <c r="K122" s="42"/>
      <c r="L122" s="65"/>
      <c r="S122" s="40"/>
      <c r="T122" s="40"/>
      <c r="U122" s="40"/>
      <c r="V122" s="40"/>
      <c r="W122" s="40"/>
      <c r="X122" s="40"/>
      <c r="Y122" s="40"/>
      <c r="Z122" s="40"/>
      <c r="AA122" s="40"/>
      <c r="AB122" s="40"/>
      <c r="AC122" s="40"/>
      <c r="AD122" s="40"/>
      <c r="AE122" s="40"/>
    </row>
    <row r="123" s="2" customFormat="1" ht="15.15" customHeight="1">
      <c r="A123" s="40"/>
      <c r="B123" s="41"/>
      <c r="C123" s="33" t="s">
        <v>34</v>
      </c>
      <c r="D123" s="42"/>
      <c r="E123" s="42"/>
      <c r="F123" s="28" t="str">
        <f>E17</f>
        <v>Město Šternberk</v>
      </c>
      <c r="G123" s="42"/>
      <c r="H123" s="42"/>
      <c r="I123" s="158" t="s">
        <v>42</v>
      </c>
      <c r="J123" s="38" t="str">
        <f>E23</f>
        <v>ing. Petr Doležel</v>
      </c>
      <c r="K123" s="42"/>
      <c r="L123" s="65"/>
      <c r="S123" s="40"/>
      <c r="T123" s="40"/>
      <c r="U123" s="40"/>
      <c r="V123" s="40"/>
      <c r="W123" s="40"/>
      <c r="X123" s="40"/>
      <c r="Y123" s="40"/>
      <c r="Z123" s="40"/>
      <c r="AA123" s="40"/>
      <c r="AB123" s="40"/>
      <c r="AC123" s="40"/>
      <c r="AD123" s="40"/>
      <c r="AE123" s="40"/>
    </row>
    <row r="124" s="2" customFormat="1" ht="25.65" customHeight="1">
      <c r="A124" s="40"/>
      <c r="B124" s="41"/>
      <c r="C124" s="33" t="s">
        <v>40</v>
      </c>
      <c r="D124" s="42"/>
      <c r="E124" s="42"/>
      <c r="F124" s="28" t="str">
        <f>IF(E20="","",E20)</f>
        <v>Vyplň údaj</v>
      </c>
      <c r="G124" s="42"/>
      <c r="H124" s="42"/>
      <c r="I124" s="158" t="s">
        <v>46</v>
      </c>
      <c r="J124" s="38" t="str">
        <f>E26</f>
        <v xml:space="preserve">ing.Pospíšil Michal        CU 2020/1  </v>
      </c>
      <c r="K124" s="42"/>
      <c r="L124" s="65"/>
      <c r="S124" s="40"/>
      <c r="T124" s="40"/>
      <c r="U124" s="40"/>
      <c r="V124" s="40"/>
      <c r="W124" s="40"/>
      <c r="X124" s="40"/>
      <c r="Y124" s="40"/>
      <c r="Z124" s="40"/>
      <c r="AA124" s="40"/>
      <c r="AB124" s="40"/>
      <c r="AC124" s="40"/>
      <c r="AD124" s="40"/>
      <c r="AE124" s="40"/>
    </row>
    <row r="125" s="2" customFormat="1" ht="10.32" customHeight="1">
      <c r="A125" s="40"/>
      <c r="B125" s="41"/>
      <c r="C125" s="42"/>
      <c r="D125" s="42"/>
      <c r="E125" s="42"/>
      <c r="F125" s="42"/>
      <c r="G125" s="42"/>
      <c r="H125" s="42"/>
      <c r="I125" s="156"/>
      <c r="J125" s="42"/>
      <c r="K125" s="42"/>
      <c r="L125" s="65"/>
      <c r="S125" s="40"/>
      <c r="T125" s="40"/>
      <c r="U125" s="40"/>
      <c r="V125" s="40"/>
      <c r="W125" s="40"/>
      <c r="X125" s="40"/>
      <c r="Y125" s="40"/>
      <c r="Z125" s="40"/>
      <c r="AA125" s="40"/>
      <c r="AB125" s="40"/>
      <c r="AC125" s="40"/>
      <c r="AD125" s="40"/>
      <c r="AE125" s="40"/>
    </row>
    <row r="126" s="11" customFormat="1" ht="29.28" customHeight="1">
      <c r="A126" s="217"/>
      <c r="B126" s="218"/>
      <c r="C126" s="219" t="s">
        <v>130</v>
      </c>
      <c r="D126" s="220" t="s">
        <v>76</v>
      </c>
      <c r="E126" s="220" t="s">
        <v>72</v>
      </c>
      <c r="F126" s="220" t="s">
        <v>73</v>
      </c>
      <c r="G126" s="220" t="s">
        <v>131</v>
      </c>
      <c r="H126" s="220" t="s">
        <v>132</v>
      </c>
      <c r="I126" s="221" t="s">
        <v>133</v>
      </c>
      <c r="J126" s="220" t="s">
        <v>119</v>
      </c>
      <c r="K126" s="222" t="s">
        <v>134</v>
      </c>
      <c r="L126" s="223"/>
      <c r="M126" s="102" t="s">
        <v>1</v>
      </c>
      <c r="N126" s="103" t="s">
        <v>55</v>
      </c>
      <c r="O126" s="103" t="s">
        <v>135</v>
      </c>
      <c r="P126" s="103" t="s">
        <v>136</v>
      </c>
      <c r="Q126" s="103" t="s">
        <v>137</v>
      </c>
      <c r="R126" s="103" t="s">
        <v>138</v>
      </c>
      <c r="S126" s="103" t="s">
        <v>139</v>
      </c>
      <c r="T126" s="104" t="s">
        <v>140</v>
      </c>
      <c r="U126" s="217"/>
      <c r="V126" s="217"/>
      <c r="W126" s="217"/>
      <c r="X126" s="217"/>
      <c r="Y126" s="217"/>
      <c r="Z126" s="217"/>
      <c r="AA126" s="217"/>
      <c r="AB126" s="217"/>
      <c r="AC126" s="217"/>
      <c r="AD126" s="217"/>
      <c r="AE126" s="217"/>
    </row>
    <row r="127" s="2" customFormat="1" ht="22.8" customHeight="1">
      <c r="A127" s="40"/>
      <c r="B127" s="41"/>
      <c r="C127" s="109" t="s">
        <v>141</v>
      </c>
      <c r="D127" s="42"/>
      <c r="E127" s="42"/>
      <c r="F127" s="42"/>
      <c r="G127" s="42"/>
      <c r="H127" s="42"/>
      <c r="I127" s="156"/>
      <c r="J127" s="224">
        <f>BK127</f>
        <v>0</v>
      </c>
      <c r="K127" s="42"/>
      <c r="L127" s="46"/>
      <c r="M127" s="105"/>
      <c r="N127" s="225"/>
      <c r="O127" s="106"/>
      <c r="P127" s="226">
        <f>P128+P302</f>
        <v>0</v>
      </c>
      <c r="Q127" s="106"/>
      <c r="R127" s="226">
        <f>R128+R302</f>
        <v>39.332868399999995</v>
      </c>
      <c r="S127" s="106"/>
      <c r="T127" s="227">
        <f>T128+T302</f>
        <v>12.253500000000001</v>
      </c>
      <c r="U127" s="40"/>
      <c r="V127" s="40"/>
      <c r="W127" s="40"/>
      <c r="X127" s="40"/>
      <c r="Y127" s="40"/>
      <c r="Z127" s="40"/>
      <c r="AA127" s="40"/>
      <c r="AB127" s="40"/>
      <c r="AC127" s="40"/>
      <c r="AD127" s="40"/>
      <c r="AE127" s="40"/>
      <c r="AT127" s="18" t="s">
        <v>90</v>
      </c>
      <c r="AU127" s="18" t="s">
        <v>121</v>
      </c>
      <c r="BK127" s="228">
        <f>BK128+BK302</f>
        <v>0</v>
      </c>
    </row>
    <row r="128" s="12" customFormat="1" ht="25.92" customHeight="1">
      <c r="A128" s="12"/>
      <c r="B128" s="229"/>
      <c r="C128" s="230"/>
      <c r="D128" s="231" t="s">
        <v>90</v>
      </c>
      <c r="E128" s="232" t="s">
        <v>142</v>
      </c>
      <c r="F128" s="232" t="s">
        <v>143</v>
      </c>
      <c r="G128" s="230"/>
      <c r="H128" s="230"/>
      <c r="I128" s="233"/>
      <c r="J128" s="234">
        <f>BK128</f>
        <v>0</v>
      </c>
      <c r="K128" s="230"/>
      <c r="L128" s="235"/>
      <c r="M128" s="236"/>
      <c r="N128" s="237"/>
      <c r="O128" s="237"/>
      <c r="P128" s="238">
        <f>P129+P171+P194+P245</f>
        <v>0</v>
      </c>
      <c r="Q128" s="237"/>
      <c r="R128" s="238">
        <f>R129+R171+R194+R245</f>
        <v>39.240828399999998</v>
      </c>
      <c r="S128" s="237"/>
      <c r="T128" s="239">
        <f>T129+T171+T194+T245</f>
        <v>12.253500000000001</v>
      </c>
      <c r="U128" s="12"/>
      <c r="V128" s="12"/>
      <c r="W128" s="12"/>
      <c r="X128" s="12"/>
      <c r="Y128" s="12"/>
      <c r="Z128" s="12"/>
      <c r="AA128" s="12"/>
      <c r="AB128" s="12"/>
      <c r="AC128" s="12"/>
      <c r="AD128" s="12"/>
      <c r="AE128" s="12"/>
      <c r="AR128" s="240" t="s">
        <v>23</v>
      </c>
      <c r="AT128" s="241" t="s">
        <v>90</v>
      </c>
      <c r="AU128" s="241" t="s">
        <v>91</v>
      </c>
      <c r="AY128" s="240" t="s">
        <v>144</v>
      </c>
      <c r="BK128" s="242">
        <f>BK129+BK171+BK194+BK245</f>
        <v>0</v>
      </c>
    </row>
    <row r="129" s="12" customFormat="1" ht="22.8" customHeight="1">
      <c r="A129" s="12"/>
      <c r="B129" s="229"/>
      <c r="C129" s="230"/>
      <c r="D129" s="231" t="s">
        <v>90</v>
      </c>
      <c r="E129" s="243" t="s">
        <v>145</v>
      </c>
      <c r="F129" s="243" t="s">
        <v>146</v>
      </c>
      <c r="G129" s="230"/>
      <c r="H129" s="230"/>
      <c r="I129" s="233"/>
      <c r="J129" s="244">
        <f>BK129</f>
        <v>0</v>
      </c>
      <c r="K129" s="230"/>
      <c r="L129" s="235"/>
      <c r="M129" s="236"/>
      <c r="N129" s="237"/>
      <c r="O129" s="237"/>
      <c r="P129" s="238">
        <f>SUM(P130:P170)</f>
        <v>0</v>
      </c>
      <c r="Q129" s="237"/>
      <c r="R129" s="238">
        <f>SUM(R130:R170)</f>
        <v>0</v>
      </c>
      <c r="S129" s="237"/>
      <c r="T129" s="239">
        <f>SUM(T130:T170)</f>
        <v>0</v>
      </c>
      <c r="U129" s="12"/>
      <c r="V129" s="12"/>
      <c r="W129" s="12"/>
      <c r="X129" s="12"/>
      <c r="Y129" s="12"/>
      <c r="Z129" s="12"/>
      <c r="AA129" s="12"/>
      <c r="AB129" s="12"/>
      <c r="AC129" s="12"/>
      <c r="AD129" s="12"/>
      <c r="AE129" s="12"/>
      <c r="AR129" s="240" t="s">
        <v>23</v>
      </c>
      <c r="AT129" s="241" t="s">
        <v>90</v>
      </c>
      <c r="AU129" s="241" t="s">
        <v>23</v>
      </c>
      <c r="AY129" s="240" t="s">
        <v>144</v>
      </c>
      <c r="BK129" s="242">
        <f>SUM(BK130:BK170)</f>
        <v>0</v>
      </c>
    </row>
    <row r="130" s="2" customFormat="1" ht="21.75" customHeight="1">
      <c r="A130" s="40"/>
      <c r="B130" s="41"/>
      <c r="C130" s="245" t="s">
        <v>23</v>
      </c>
      <c r="D130" s="245" t="s">
        <v>147</v>
      </c>
      <c r="E130" s="246" t="s">
        <v>148</v>
      </c>
      <c r="F130" s="247" t="s">
        <v>149</v>
      </c>
      <c r="G130" s="248" t="s">
        <v>150</v>
      </c>
      <c r="H130" s="249">
        <v>42</v>
      </c>
      <c r="I130" s="250"/>
      <c r="J130" s="251">
        <f>ROUND(I130*H130,2)</f>
        <v>0</v>
      </c>
      <c r="K130" s="247" t="s">
        <v>151</v>
      </c>
      <c r="L130" s="46"/>
      <c r="M130" s="252" t="s">
        <v>1</v>
      </c>
      <c r="N130" s="253" t="s">
        <v>56</v>
      </c>
      <c r="O130" s="93"/>
      <c r="P130" s="254">
        <f>O130*H130</f>
        <v>0</v>
      </c>
      <c r="Q130" s="254">
        <v>0</v>
      </c>
      <c r="R130" s="254">
        <f>Q130*H130</f>
        <v>0</v>
      </c>
      <c r="S130" s="254">
        <v>0</v>
      </c>
      <c r="T130" s="255">
        <f>S130*H130</f>
        <v>0</v>
      </c>
      <c r="U130" s="40"/>
      <c r="V130" s="40"/>
      <c r="W130" s="40"/>
      <c r="X130" s="40"/>
      <c r="Y130" s="40"/>
      <c r="Z130" s="40"/>
      <c r="AA130" s="40"/>
      <c r="AB130" s="40"/>
      <c r="AC130" s="40"/>
      <c r="AD130" s="40"/>
      <c r="AE130" s="40"/>
      <c r="AR130" s="256" t="s">
        <v>152</v>
      </c>
      <c r="AT130" s="256" t="s">
        <v>147</v>
      </c>
      <c r="AU130" s="256" t="s">
        <v>98</v>
      </c>
      <c r="AY130" s="18" t="s">
        <v>144</v>
      </c>
      <c r="BE130" s="257">
        <f>IF(N130="základní",J130,0)</f>
        <v>0</v>
      </c>
      <c r="BF130" s="257">
        <f>IF(N130="snížená",J130,0)</f>
        <v>0</v>
      </c>
      <c r="BG130" s="257">
        <f>IF(N130="zákl. přenesená",J130,0)</f>
        <v>0</v>
      </c>
      <c r="BH130" s="257">
        <f>IF(N130="sníž. přenesená",J130,0)</f>
        <v>0</v>
      </c>
      <c r="BI130" s="257">
        <f>IF(N130="nulová",J130,0)</f>
        <v>0</v>
      </c>
      <c r="BJ130" s="18" t="s">
        <v>23</v>
      </c>
      <c r="BK130" s="257">
        <f>ROUND(I130*H130,2)</f>
        <v>0</v>
      </c>
      <c r="BL130" s="18" t="s">
        <v>152</v>
      </c>
      <c r="BM130" s="256" t="s">
        <v>153</v>
      </c>
    </row>
    <row r="131" s="2" customFormat="1">
      <c r="A131" s="40"/>
      <c r="B131" s="41"/>
      <c r="C131" s="42"/>
      <c r="D131" s="258" t="s">
        <v>154</v>
      </c>
      <c r="E131" s="42"/>
      <c r="F131" s="259" t="s">
        <v>155</v>
      </c>
      <c r="G131" s="42"/>
      <c r="H131" s="42"/>
      <c r="I131" s="156"/>
      <c r="J131" s="42"/>
      <c r="K131" s="42"/>
      <c r="L131" s="46"/>
      <c r="M131" s="260"/>
      <c r="N131" s="261"/>
      <c r="O131" s="93"/>
      <c r="P131" s="93"/>
      <c r="Q131" s="93"/>
      <c r="R131" s="93"/>
      <c r="S131" s="93"/>
      <c r="T131" s="94"/>
      <c r="U131" s="40"/>
      <c r="V131" s="40"/>
      <c r="W131" s="40"/>
      <c r="X131" s="40"/>
      <c r="Y131" s="40"/>
      <c r="Z131" s="40"/>
      <c r="AA131" s="40"/>
      <c r="AB131" s="40"/>
      <c r="AC131" s="40"/>
      <c r="AD131" s="40"/>
      <c r="AE131" s="40"/>
      <c r="AT131" s="18" t="s">
        <v>154</v>
      </c>
      <c r="AU131" s="18" t="s">
        <v>98</v>
      </c>
    </row>
    <row r="132" s="2" customFormat="1">
      <c r="A132" s="40"/>
      <c r="B132" s="41"/>
      <c r="C132" s="42"/>
      <c r="D132" s="258" t="s">
        <v>156</v>
      </c>
      <c r="E132" s="42"/>
      <c r="F132" s="262" t="s">
        <v>157</v>
      </c>
      <c r="G132" s="42"/>
      <c r="H132" s="42"/>
      <c r="I132" s="156"/>
      <c r="J132" s="42"/>
      <c r="K132" s="42"/>
      <c r="L132" s="46"/>
      <c r="M132" s="260"/>
      <c r="N132" s="261"/>
      <c r="O132" s="93"/>
      <c r="P132" s="93"/>
      <c r="Q132" s="93"/>
      <c r="R132" s="93"/>
      <c r="S132" s="93"/>
      <c r="T132" s="94"/>
      <c r="U132" s="40"/>
      <c r="V132" s="40"/>
      <c r="W132" s="40"/>
      <c r="X132" s="40"/>
      <c r="Y132" s="40"/>
      <c r="Z132" s="40"/>
      <c r="AA132" s="40"/>
      <c r="AB132" s="40"/>
      <c r="AC132" s="40"/>
      <c r="AD132" s="40"/>
      <c r="AE132" s="40"/>
      <c r="AT132" s="18" t="s">
        <v>156</v>
      </c>
      <c r="AU132" s="18" t="s">
        <v>98</v>
      </c>
    </row>
    <row r="133" s="13" customFormat="1">
      <c r="A133" s="13"/>
      <c r="B133" s="263"/>
      <c r="C133" s="264"/>
      <c r="D133" s="258" t="s">
        <v>158</v>
      </c>
      <c r="E133" s="265" t="s">
        <v>1</v>
      </c>
      <c r="F133" s="266" t="s">
        <v>159</v>
      </c>
      <c r="G133" s="264"/>
      <c r="H133" s="265" t="s">
        <v>1</v>
      </c>
      <c r="I133" s="267"/>
      <c r="J133" s="264"/>
      <c r="K133" s="264"/>
      <c r="L133" s="268"/>
      <c r="M133" s="269"/>
      <c r="N133" s="270"/>
      <c r="O133" s="270"/>
      <c r="P133" s="270"/>
      <c r="Q133" s="270"/>
      <c r="R133" s="270"/>
      <c r="S133" s="270"/>
      <c r="T133" s="271"/>
      <c r="U133" s="13"/>
      <c r="V133" s="13"/>
      <c r="W133" s="13"/>
      <c r="X133" s="13"/>
      <c r="Y133" s="13"/>
      <c r="Z133" s="13"/>
      <c r="AA133" s="13"/>
      <c r="AB133" s="13"/>
      <c r="AC133" s="13"/>
      <c r="AD133" s="13"/>
      <c r="AE133" s="13"/>
      <c r="AT133" s="272" t="s">
        <v>158</v>
      </c>
      <c r="AU133" s="272" t="s">
        <v>98</v>
      </c>
      <c r="AV133" s="13" t="s">
        <v>23</v>
      </c>
      <c r="AW133" s="13" t="s">
        <v>48</v>
      </c>
      <c r="AX133" s="13" t="s">
        <v>91</v>
      </c>
      <c r="AY133" s="272" t="s">
        <v>144</v>
      </c>
    </row>
    <row r="134" s="14" customFormat="1">
      <c r="A134" s="14"/>
      <c r="B134" s="273"/>
      <c r="C134" s="274"/>
      <c r="D134" s="258" t="s">
        <v>158</v>
      </c>
      <c r="E134" s="275" t="s">
        <v>1</v>
      </c>
      <c r="F134" s="276" t="s">
        <v>160</v>
      </c>
      <c r="G134" s="274"/>
      <c r="H134" s="277">
        <v>42</v>
      </c>
      <c r="I134" s="278"/>
      <c r="J134" s="274"/>
      <c r="K134" s="274"/>
      <c r="L134" s="279"/>
      <c r="M134" s="280"/>
      <c r="N134" s="281"/>
      <c r="O134" s="281"/>
      <c r="P134" s="281"/>
      <c r="Q134" s="281"/>
      <c r="R134" s="281"/>
      <c r="S134" s="281"/>
      <c r="T134" s="282"/>
      <c r="U134" s="14"/>
      <c r="V134" s="14"/>
      <c r="W134" s="14"/>
      <c r="X134" s="14"/>
      <c r="Y134" s="14"/>
      <c r="Z134" s="14"/>
      <c r="AA134" s="14"/>
      <c r="AB134" s="14"/>
      <c r="AC134" s="14"/>
      <c r="AD134" s="14"/>
      <c r="AE134" s="14"/>
      <c r="AT134" s="283" t="s">
        <v>158</v>
      </c>
      <c r="AU134" s="283" t="s">
        <v>98</v>
      </c>
      <c r="AV134" s="14" t="s">
        <v>98</v>
      </c>
      <c r="AW134" s="14" t="s">
        <v>48</v>
      </c>
      <c r="AX134" s="14" t="s">
        <v>91</v>
      </c>
      <c r="AY134" s="283" t="s">
        <v>144</v>
      </c>
    </row>
    <row r="135" s="2" customFormat="1" ht="21.75" customHeight="1">
      <c r="A135" s="40"/>
      <c r="B135" s="41"/>
      <c r="C135" s="245" t="s">
        <v>98</v>
      </c>
      <c r="D135" s="245" t="s">
        <v>147</v>
      </c>
      <c r="E135" s="246" t="s">
        <v>161</v>
      </c>
      <c r="F135" s="247" t="s">
        <v>162</v>
      </c>
      <c r="G135" s="248" t="s">
        <v>150</v>
      </c>
      <c r="H135" s="249">
        <v>10.08</v>
      </c>
      <c r="I135" s="250"/>
      <c r="J135" s="251">
        <f>ROUND(I135*H135,2)</f>
        <v>0</v>
      </c>
      <c r="K135" s="247" t="s">
        <v>151</v>
      </c>
      <c r="L135" s="46"/>
      <c r="M135" s="252" t="s">
        <v>1</v>
      </c>
      <c r="N135" s="253" t="s">
        <v>56</v>
      </c>
      <c r="O135" s="93"/>
      <c r="P135" s="254">
        <f>O135*H135</f>
        <v>0</v>
      </c>
      <c r="Q135" s="254">
        <v>0</v>
      </c>
      <c r="R135" s="254">
        <f>Q135*H135</f>
        <v>0</v>
      </c>
      <c r="S135" s="254">
        <v>0</v>
      </c>
      <c r="T135" s="255">
        <f>S135*H135</f>
        <v>0</v>
      </c>
      <c r="U135" s="40"/>
      <c r="V135" s="40"/>
      <c r="W135" s="40"/>
      <c r="X135" s="40"/>
      <c r="Y135" s="40"/>
      <c r="Z135" s="40"/>
      <c r="AA135" s="40"/>
      <c r="AB135" s="40"/>
      <c r="AC135" s="40"/>
      <c r="AD135" s="40"/>
      <c r="AE135" s="40"/>
      <c r="AR135" s="256" t="s">
        <v>152</v>
      </c>
      <c r="AT135" s="256" t="s">
        <v>147</v>
      </c>
      <c r="AU135" s="256" t="s">
        <v>98</v>
      </c>
      <c r="AY135" s="18" t="s">
        <v>144</v>
      </c>
      <c r="BE135" s="257">
        <f>IF(N135="základní",J135,0)</f>
        <v>0</v>
      </c>
      <c r="BF135" s="257">
        <f>IF(N135="snížená",J135,0)</f>
        <v>0</v>
      </c>
      <c r="BG135" s="257">
        <f>IF(N135="zákl. přenesená",J135,0)</f>
        <v>0</v>
      </c>
      <c r="BH135" s="257">
        <f>IF(N135="sníž. přenesená",J135,0)</f>
        <v>0</v>
      </c>
      <c r="BI135" s="257">
        <f>IF(N135="nulová",J135,0)</f>
        <v>0</v>
      </c>
      <c r="BJ135" s="18" t="s">
        <v>23</v>
      </c>
      <c r="BK135" s="257">
        <f>ROUND(I135*H135,2)</f>
        <v>0</v>
      </c>
      <c r="BL135" s="18" t="s">
        <v>152</v>
      </c>
      <c r="BM135" s="256" t="s">
        <v>163</v>
      </c>
    </row>
    <row r="136" s="2" customFormat="1">
      <c r="A136" s="40"/>
      <c r="B136" s="41"/>
      <c r="C136" s="42"/>
      <c r="D136" s="258" t="s">
        <v>154</v>
      </c>
      <c r="E136" s="42"/>
      <c r="F136" s="259" t="s">
        <v>164</v>
      </c>
      <c r="G136" s="42"/>
      <c r="H136" s="42"/>
      <c r="I136" s="156"/>
      <c r="J136" s="42"/>
      <c r="K136" s="42"/>
      <c r="L136" s="46"/>
      <c r="M136" s="260"/>
      <c r="N136" s="261"/>
      <c r="O136" s="93"/>
      <c r="P136" s="93"/>
      <c r="Q136" s="93"/>
      <c r="R136" s="93"/>
      <c r="S136" s="93"/>
      <c r="T136" s="94"/>
      <c r="U136" s="40"/>
      <c r="V136" s="40"/>
      <c r="W136" s="40"/>
      <c r="X136" s="40"/>
      <c r="Y136" s="40"/>
      <c r="Z136" s="40"/>
      <c r="AA136" s="40"/>
      <c r="AB136" s="40"/>
      <c r="AC136" s="40"/>
      <c r="AD136" s="40"/>
      <c r="AE136" s="40"/>
      <c r="AT136" s="18" t="s">
        <v>154</v>
      </c>
      <c r="AU136" s="18" t="s">
        <v>98</v>
      </c>
    </row>
    <row r="137" s="2" customFormat="1">
      <c r="A137" s="40"/>
      <c r="B137" s="41"/>
      <c r="C137" s="42"/>
      <c r="D137" s="258" t="s">
        <v>156</v>
      </c>
      <c r="E137" s="42"/>
      <c r="F137" s="262" t="s">
        <v>165</v>
      </c>
      <c r="G137" s="42"/>
      <c r="H137" s="42"/>
      <c r="I137" s="156"/>
      <c r="J137" s="42"/>
      <c r="K137" s="42"/>
      <c r="L137" s="46"/>
      <c r="M137" s="260"/>
      <c r="N137" s="261"/>
      <c r="O137" s="93"/>
      <c r="P137" s="93"/>
      <c r="Q137" s="93"/>
      <c r="R137" s="93"/>
      <c r="S137" s="93"/>
      <c r="T137" s="94"/>
      <c r="U137" s="40"/>
      <c r="V137" s="40"/>
      <c r="W137" s="40"/>
      <c r="X137" s="40"/>
      <c r="Y137" s="40"/>
      <c r="Z137" s="40"/>
      <c r="AA137" s="40"/>
      <c r="AB137" s="40"/>
      <c r="AC137" s="40"/>
      <c r="AD137" s="40"/>
      <c r="AE137" s="40"/>
      <c r="AT137" s="18" t="s">
        <v>156</v>
      </c>
      <c r="AU137" s="18" t="s">
        <v>98</v>
      </c>
    </row>
    <row r="138" s="13" customFormat="1">
      <c r="A138" s="13"/>
      <c r="B138" s="263"/>
      <c r="C138" s="264"/>
      <c r="D138" s="258" t="s">
        <v>158</v>
      </c>
      <c r="E138" s="265" t="s">
        <v>1</v>
      </c>
      <c r="F138" s="266" t="s">
        <v>159</v>
      </c>
      <c r="G138" s="264"/>
      <c r="H138" s="265" t="s">
        <v>1</v>
      </c>
      <c r="I138" s="267"/>
      <c r="J138" s="264"/>
      <c r="K138" s="264"/>
      <c r="L138" s="268"/>
      <c r="M138" s="269"/>
      <c r="N138" s="270"/>
      <c r="O138" s="270"/>
      <c r="P138" s="270"/>
      <c r="Q138" s="270"/>
      <c r="R138" s="270"/>
      <c r="S138" s="270"/>
      <c r="T138" s="271"/>
      <c r="U138" s="13"/>
      <c r="V138" s="13"/>
      <c r="W138" s="13"/>
      <c r="X138" s="13"/>
      <c r="Y138" s="13"/>
      <c r="Z138" s="13"/>
      <c r="AA138" s="13"/>
      <c r="AB138" s="13"/>
      <c r="AC138" s="13"/>
      <c r="AD138" s="13"/>
      <c r="AE138" s="13"/>
      <c r="AT138" s="272" t="s">
        <v>158</v>
      </c>
      <c r="AU138" s="272" t="s">
        <v>98</v>
      </c>
      <c r="AV138" s="13" t="s">
        <v>23</v>
      </c>
      <c r="AW138" s="13" t="s">
        <v>48</v>
      </c>
      <c r="AX138" s="13" t="s">
        <v>91</v>
      </c>
      <c r="AY138" s="272" t="s">
        <v>144</v>
      </c>
    </row>
    <row r="139" s="14" customFormat="1">
      <c r="A139" s="14"/>
      <c r="B139" s="273"/>
      <c r="C139" s="274"/>
      <c r="D139" s="258" t="s">
        <v>158</v>
      </c>
      <c r="E139" s="275" t="s">
        <v>1</v>
      </c>
      <c r="F139" s="276" t="s">
        <v>166</v>
      </c>
      <c r="G139" s="274"/>
      <c r="H139" s="277">
        <v>10.08</v>
      </c>
      <c r="I139" s="278"/>
      <c r="J139" s="274"/>
      <c r="K139" s="274"/>
      <c r="L139" s="279"/>
      <c r="M139" s="280"/>
      <c r="N139" s="281"/>
      <c r="O139" s="281"/>
      <c r="P139" s="281"/>
      <c r="Q139" s="281"/>
      <c r="R139" s="281"/>
      <c r="S139" s="281"/>
      <c r="T139" s="282"/>
      <c r="U139" s="14"/>
      <c r="V139" s="14"/>
      <c r="W139" s="14"/>
      <c r="X139" s="14"/>
      <c r="Y139" s="14"/>
      <c r="Z139" s="14"/>
      <c r="AA139" s="14"/>
      <c r="AB139" s="14"/>
      <c r="AC139" s="14"/>
      <c r="AD139" s="14"/>
      <c r="AE139" s="14"/>
      <c r="AT139" s="283" t="s">
        <v>158</v>
      </c>
      <c r="AU139" s="283" t="s">
        <v>98</v>
      </c>
      <c r="AV139" s="14" t="s">
        <v>98</v>
      </c>
      <c r="AW139" s="14" t="s">
        <v>48</v>
      </c>
      <c r="AX139" s="14" t="s">
        <v>91</v>
      </c>
      <c r="AY139" s="283" t="s">
        <v>144</v>
      </c>
    </row>
    <row r="140" s="2" customFormat="1" ht="21.75" customHeight="1">
      <c r="A140" s="40"/>
      <c r="B140" s="41"/>
      <c r="C140" s="245" t="s">
        <v>167</v>
      </c>
      <c r="D140" s="245" t="s">
        <v>147</v>
      </c>
      <c r="E140" s="246" t="s">
        <v>168</v>
      </c>
      <c r="F140" s="247" t="s">
        <v>169</v>
      </c>
      <c r="G140" s="248" t="s">
        <v>150</v>
      </c>
      <c r="H140" s="249">
        <v>50.399999999999999</v>
      </c>
      <c r="I140" s="250"/>
      <c r="J140" s="251">
        <f>ROUND(I140*H140,2)</f>
        <v>0</v>
      </c>
      <c r="K140" s="247" t="s">
        <v>151</v>
      </c>
      <c r="L140" s="46"/>
      <c r="M140" s="252" t="s">
        <v>1</v>
      </c>
      <c r="N140" s="253" t="s">
        <v>56</v>
      </c>
      <c r="O140" s="93"/>
      <c r="P140" s="254">
        <f>O140*H140</f>
        <v>0</v>
      </c>
      <c r="Q140" s="254">
        <v>0</v>
      </c>
      <c r="R140" s="254">
        <f>Q140*H140</f>
        <v>0</v>
      </c>
      <c r="S140" s="254">
        <v>0</v>
      </c>
      <c r="T140" s="255">
        <f>S140*H140</f>
        <v>0</v>
      </c>
      <c r="U140" s="40"/>
      <c r="V140" s="40"/>
      <c r="W140" s="40"/>
      <c r="X140" s="40"/>
      <c r="Y140" s="40"/>
      <c r="Z140" s="40"/>
      <c r="AA140" s="40"/>
      <c r="AB140" s="40"/>
      <c r="AC140" s="40"/>
      <c r="AD140" s="40"/>
      <c r="AE140" s="40"/>
      <c r="AR140" s="256" t="s">
        <v>152</v>
      </c>
      <c r="AT140" s="256" t="s">
        <v>147</v>
      </c>
      <c r="AU140" s="256" t="s">
        <v>98</v>
      </c>
      <c r="AY140" s="18" t="s">
        <v>144</v>
      </c>
      <c r="BE140" s="257">
        <f>IF(N140="základní",J140,0)</f>
        <v>0</v>
      </c>
      <c r="BF140" s="257">
        <f>IF(N140="snížená",J140,0)</f>
        <v>0</v>
      </c>
      <c r="BG140" s="257">
        <f>IF(N140="zákl. přenesená",J140,0)</f>
        <v>0</v>
      </c>
      <c r="BH140" s="257">
        <f>IF(N140="sníž. přenesená",J140,0)</f>
        <v>0</v>
      </c>
      <c r="BI140" s="257">
        <f>IF(N140="nulová",J140,0)</f>
        <v>0</v>
      </c>
      <c r="BJ140" s="18" t="s">
        <v>23</v>
      </c>
      <c r="BK140" s="257">
        <f>ROUND(I140*H140,2)</f>
        <v>0</v>
      </c>
      <c r="BL140" s="18" t="s">
        <v>152</v>
      </c>
      <c r="BM140" s="256" t="s">
        <v>170</v>
      </c>
    </row>
    <row r="141" s="2" customFormat="1">
      <c r="A141" s="40"/>
      <c r="B141" s="41"/>
      <c r="C141" s="42"/>
      <c r="D141" s="258" t="s">
        <v>154</v>
      </c>
      <c r="E141" s="42"/>
      <c r="F141" s="259" t="s">
        <v>171</v>
      </c>
      <c r="G141" s="42"/>
      <c r="H141" s="42"/>
      <c r="I141" s="156"/>
      <c r="J141" s="42"/>
      <c r="K141" s="42"/>
      <c r="L141" s="46"/>
      <c r="M141" s="260"/>
      <c r="N141" s="261"/>
      <c r="O141" s="93"/>
      <c r="P141" s="93"/>
      <c r="Q141" s="93"/>
      <c r="R141" s="93"/>
      <c r="S141" s="93"/>
      <c r="T141" s="94"/>
      <c r="U141" s="40"/>
      <c r="V141" s="40"/>
      <c r="W141" s="40"/>
      <c r="X141" s="40"/>
      <c r="Y141" s="40"/>
      <c r="Z141" s="40"/>
      <c r="AA141" s="40"/>
      <c r="AB141" s="40"/>
      <c r="AC141" s="40"/>
      <c r="AD141" s="40"/>
      <c r="AE141" s="40"/>
      <c r="AT141" s="18" t="s">
        <v>154</v>
      </c>
      <c r="AU141" s="18" t="s">
        <v>98</v>
      </c>
    </row>
    <row r="142" s="2" customFormat="1">
      <c r="A142" s="40"/>
      <c r="B142" s="41"/>
      <c r="C142" s="42"/>
      <c r="D142" s="258" t="s">
        <v>156</v>
      </c>
      <c r="E142" s="42"/>
      <c r="F142" s="262" t="s">
        <v>172</v>
      </c>
      <c r="G142" s="42"/>
      <c r="H142" s="42"/>
      <c r="I142" s="156"/>
      <c r="J142" s="42"/>
      <c r="K142" s="42"/>
      <c r="L142" s="46"/>
      <c r="M142" s="260"/>
      <c r="N142" s="261"/>
      <c r="O142" s="93"/>
      <c r="P142" s="93"/>
      <c r="Q142" s="93"/>
      <c r="R142" s="93"/>
      <c r="S142" s="93"/>
      <c r="T142" s="94"/>
      <c r="U142" s="40"/>
      <c r="V142" s="40"/>
      <c r="W142" s="40"/>
      <c r="X142" s="40"/>
      <c r="Y142" s="40"/>
      <c r="Z142" s="40"/>
      <c r="AA142" s="40"/>
      <c r="AB142" s="40"/>
      <c r="AC142" s="40"/>
      <c r="AD142" s="40"/>
      <c r="AE142" s="40"/>
      <c r="AT142" s="18" t="s">
        <v>156</v>
      </c>
      <c r="AU142" s="18" t="s">
        <v>98</v>
      </c>
    </row>
    <row r="143" s="13" customFormat="1">
      <c r="A143" s="13"/>
      <c r="B143" s="263"/>
      <c r="C143" s="264"/>
      <c r="D143" s="258" t="s">
        <v>158</v>
      </c>
      <c r="E143" s="265" t="s">
        <v>1</v>
      </c>
      <c r="F143" s="266" t="s">
        <v>159</v>
      </c>
      <c r="G143" s="264"/>
      <c r="H143" s="265" t="s">
        <v>1</v>
      </c>
      <c r="I143" s="267"/>
      <c r="J143" s="264"/>
      <c r="K143" s="264"/>
      <c r="L143" s="268"/>
      <c r="M143" s="269"/>
      <c r="N143" s="270"/>
      <c r="O143" s="270"/>
      <c r="P143" s="270"/>
      <c r="Q143" s="270"/>
      <c r="R143" s="270"/>
      <c r="S143" s="270"/>
      <c r="T143" s="271"/>
      <c r="U143" s="13"/>
      <c r="V143" s="13"/>
      <c r="W143" s="13"/>
      <c r="X143" s="13"/>
      <c r="Y143" s="13"/>
      <c r="Z143" s="13"/>
      <c r="AA143" s="13"/>
      <c r="AB143" s="13"/>
      <c r="AC143" s="13"/>
      <c r="AD143" s="13"/>
      <c r="AE143" s="13"/>
      <c r="AT143" s="272" t="s">
        <v>158</v>
      </c>
      <c r="AU143" s="272" t="s">
        <v>98</v>
      </c>
      <c r="AV143" s="13" t="s">
        <v>23</v>
      </c>
      <c r="AW143" s="13" t="s">
        <v>48</v>
      </c>
      <c r="AX143" s="13" t="s">
        <v>91</v>
      </c>
      <c r="AY143" s="272" t="s">
        <v>144</v>
      </c>
    </row>
    <row r="144" s="14" customFormat="1">
      <c r="A144" s="14"/>
      <c r="B144" s="273"/>
      <c r="C144" s="274"/>
      <c r="D144" s="258" t="s">
        <v>158</v>
      </c>
      <c r="E144" s="275" t="s">
        <v>1</v>
      </c>
      <c r="F144" s="276" t="s">
        <v>173</v>
      </c>
      <c r="G144" s="274"/>
      <c r="H144" s="277">
        <v>25.199999999999999</v>
      </c>
      <c r="I144" s="278"/>
      <c r="J144" s="274"/>
      <c r="K144" s="274"/>
      <c r="L144" s="279"/>
      <c r="M144" s="280"/>
      <c r="N144" s="281"/>
      <c r="O144" s="281"/>
      <c r="P144" s="281"/>
      <c r="Q144" s="281"/>
      <c r="R144" s="281"/>
      <c r="S144" s="281"/>
      <c r="T144" s="282"/>
      <c r="U144" s="14"/>
      <c r="V144" s="14"/>
      <c r="W144" s="14"/>
      <c r="X144" s="14"/>
      <c r="Y144" s="14"/>
      <c r="Z144" s="14"/>
      <c r="AA144" s="14"/>
      <c r="AB144" s="14"/>
      <c r="AC144" s="14"/>
      <c r="AD144" s="14"/>
      <c r="AE144" s="14"/>
      <c r="AT144" s="283" t="s">
        <v>158</v>
      </c>
      <c r="AU144" s="283" t="s">
        <v>98</v>
      </c>
      <c r="AV144" s="14" t="s">
        <v>98</v>
      </c>
      <c r="AW144" s="14" t="s">
        <v>48</v>
      </c>
      <c r="AX144" s="14" t="s">
        <v>91</v>
      </c>
      <c r="AY144" s="283" t="s">
        <v>144</v>
      </c>
    </row>
    <row r="145" s="13" customFormat="1">
      <c r="A145" s="13"/>
      <c r="B145" s="263"/>
      <c r="C145" s="264"/>
      <c r="D145" s="258" t="s">
        <v>158</v>
      </c>
      <c r="E145" s="265" t="s">
        <v>1</v>
      </c>
      <c r="F145" s="266" t="s">
        <v>174</v>
      </c>
      <c r="G145" s="264"/>
      <c r="H145" s="265" t="s">
        <v>1</v>
      </c>
      <c r="I145" s="267"/>
      <c r="J145" s="264"/>
      <c r="K145" s="264"/>
      <c r="L145" s="268"/>
      <c r="M145" s="269"/>
      <c r="N145" s="270"/>
      <c r="O145" s="270"/>
      <c r="P145" s="270"/>
      <c r="Q145" s="270"/>
      <c r="R145" s="270"/>
      <c r="S145" s="270"/>
      <c r="T145" s="271"/>
      <c r="U145" s="13"/>
      <c r="V145" s="13"/>
      <c r="W145" s="13"/>
      <c r="X145" s="13"/>
      <c r="Y145" s="13"/>
      <c r="Z145" s="13"/>
      <c r="AA145" s="13"/>
      <c r="AB145" s="13"/>
      <c r="AC145" s="13"/>
      <c r="AD145" s="13"/>
      <c r="AE145" s="13"/>
      <c r="AT145" s="272" t="s">
        <v>158</v>
      </c>
      <c r="AU145" s="272" t="s">
        <v>98</v>
      </c>
      <c r="AV145" s="13" t="s">
        <v>23</v>
      </c>
      <c r="AW145" s="13" t="s">
        <v>48</v>
      </c>
      <c r="AX145" s="13" t="s">
        <v>91</v>
      </c>
      <c r="AY145" s="272" t="s">
        <v>144</v>
      </c>
    </row>
    <row r="146" s="14" customFormat="1">
      <c r="A146" s="14"/>
      <c r="B146" s="273"/>
      <c r="C146" s="274"/>
      <c r="D146" s="258" t="s">
        <v>158</v>
      </c>
      <c r="E146" s="275" t="s">
        <v>1</v>
      </c>
      <c r="F146" s="276" t="s">
        <v>173</v>
      </c>
      <c r="G146" s="274"/>
      <c r="H146" s="277">
        <v>25.199999999999999</v>
      </c>
      <c r="I146" s="278"/>
      <c r="J146" s="274"/>
      <c r="K146" s="274"/>
      <c r="L146" s="279"/>
      <c r="M146" s="280"/>
      <c r="N146" s="281"/>
      <c r="O146" s="281"/>
      <c r="P146" s="281"/>
      <c r="Q146" s="281"/>
      <c r="R146" s="281"/>
      <c r="S146" s="281"/>
      <c r="T146" s="282"/>
      <c r="U146" s="14"/>
      <c r="V146" s="14"/>
      <c r="W146" s="14"/>
      <c r="X146" s="14"/>
      <c r="Y146" s="14"/>
      <c r="Z146" s="14"/>
      <c r="AA146" s="14"/>
      <c r="AB146" s="14"/>
      <c r="AC146" s="14"/>
      <c r="AD146" s="14"/>
      <c r="AE146" s="14"/>
      <c r="AT146" s="283" t="s">
        <v>158</v>
      </c>
      <c r="AU146" s="283" t="s">
        <v>98</v>
      </c>
      <c r="AV146" s="14" t="s">
        <v>98</v>
      </c>
      <c r="AW146" s="14" t="s">
        <v>48</v>
      </c>
      <c r="AX146" s="14" t="s">
        <v>91</v>
      </c>
      <c r="AY146" s="283" t="s">
        <v>144</v>
      </c>
    </row>
    <row r="147" s="2" customFormat="1" ht="21.75" customHeight="1">
      <c r="A147" s="40"/>
      <c r="B147" s="41"/>
      <c r="C147" s="245" t="s">
        <v>152</v>
      </c>
      <c r="D147" s="245" t="s">
        <v>147</v>
      </c>
      <c r="E147" s="246" t="s">
        <v>175</v>
      </c>
      <c r="F147" s="247" t="s">
        <v>176</v>
      </c>
      <c r="G147" s="248" t="s">
        <v>150</v>
      </c>
      <c r="H147" s="249">
        <v>24.879999999999999</v>
      </c>
      <c r="I147" s="250"/>
      <c r="J147" s="251">
        <f>ROUND(I147*H147,2)</f>
        <v>0</v>
      </c>
      <c r="K147" s="247" t="s">
        <v>151</v>
      </c>
      <c r="L147" s="46"/>
      <c r="M147" s="252" t="s">
        <v>1</v>
      </c>
      <c r="N147" s="253" t="s">
        <v>56</v>
      </c>
      <c r="O147" s="93"/>
      <c r="P147" s="254">
        <f>O147*H147</f>
        <v>0</v>
      </c>
      <c r="Q147" s="254">
        <v>0</v>
      </c>
      <c r="R147" s="254">
        <f>Q147*H147</f>
        <v>0</v>
      </c>
      <c r="S147" s="254">
        <v>0</v>
      </c>
      <c r="T147" s="255">
        <f>S147*H147</f>
        <v>0</v>
      </c>
      <c r="U147" s="40"/>
      <c r="V147" s="40"/>
      <c r="W147" s="40"/>
      <c r="X147" s="40"/>
      <c r="Y147" s="40"/>
      <c r="Z147" s="40"/>
      <c r="AA147" s="40"/>
      <c r="AB147" s="40"/>
      <c r="AC147" s="40"/>
      <c r="AD147" s="40"/>
      <c r="AE147" s="40"/>
      <c r="AR147" s="256" t="s">
        <v>152</v>
      </c>
      <c r="AT147" s="256" t="s">
        <v>147</v>
      </c>
      <c r="AU147" s="256" t="s">
        <v>98</v>
      </c>
      <c r="AY147" s="18" t="s">
        <v>144</v>
      </c>
      <c r="BE147" s="257">
        <f>IF(N147="základní",J147,0)</f>
        <v>0</v>
      </c>
      <c r="BF147" s="257">
        <f>IF(N147="snížená",J147,0)</f>
        <v>0</v>
      </c>
      <c r="BG147" s="257">
        <f>IF(N147="zákl. přenesená",J147,0)</f>
        <v>0</v>
      </c>
      <c r="BH147" s="257">
        <f>IF(N147="sníž. přenesená",J147,0)</f>
        <v>0</v>
      </c>
      <c r="BI147" s="257">
        <f>IF(N147="nulová",J147,0)</f>
        <v>0</v>
      </c>
      <c r="BJ147" s="18" t="s">
        <v>23</v>
      </c>
      <c r="BK147" s="257">
        <f>ROUND(I147*H147,2)</f>
        <v>0</v>
      </c>
      <c r="BL147" s="18" t="s">
        <v>152</v>
      </c>
      <c r="BM147" s="256" t="s">
        <v>177</v>
      </c>
    </row>
    <row r="148" s="2" customFormat="1">
      <c r="A148" s="40"/>
      <c r="B148" s="41"/>
      <c r="C148" s="42"/>
      <c r="D148" s="258" t="s">
        <v>154</v>
      </c>
      <c r="E148" s="42"/>
      <c r="F148" s="259" t="s">
        <v>178</v>
      </c>
      <c r="G148" s="42"/>
      <c r="H148" s="42"/>
      <c r="I148" s="156"/>
      <c r="J148" s="42"/>
      <c r="K148" s="42"/>
      <c r="L148" s="46"/>
      <c r="M148" s="260"/>
      <c r="N148" s="261"/>
      <c r="O148" s="93"/>
      <c r="P148" s="93"/>
      <c r="Q148" s="93"/>
      <c r="R148" s="93"/>
      <c r="S148" s="93"/>
      <c r="T148" s="94"/>
      <c r="U148" s="40"/>
      <c r="V148" s="40"/>
      <c r="W148" s="40"/>
      <c r="X148" s="40"/>
      <c r="Y148" s="40"/>
      <c r="Z148" s="40"/>
      <c r="AA148" s="40"/>
      <c r="AB148" s="40"/>
      <c r="AC148" s="40"/>
      <c r="AD148" s="40"/>
      <c r="AE148" s="40"/>
      <c r="AT148" s="18" t="s">
        <v>154</v>
      </c>
      <c r="AU148" s="18" t="s">
        <v>98</v>
      </c>
    </row>
    <row r="149" s="2" customFormat="1">
      <c r="A149" s="40"/>
      <c r="B149" s="41"/>
      <c r="C149" s="42"/>
      <c r="D149" s="258" t="s">
        <v>156</v>
      </c>
      <c r="E149" s="42"/>
      <c r="F149" s="262" t="s">
        <v>172</v>
      </c>
      <c r="G149" s="42"/>
      <c r="H149" s="42"/>
      <c r="I149" s="156"/>
      <c r="J149" s="42"/>
      <c r="K149" s="42"/>
      <c r="L149" s="46"/>
      <c r="M149" s="260"/>
      <c r="N149" s="261"/>
      <c r="O149" s="93"/>
      <c r="P149" s="93"/>
      <c r="Q149" s="93"/>
      <c r="R149" s="93"/>
      <c r="S149" s="93"/>
      <c r="T149" s="94"/>
      <c r="U149" s="40"/>
      <c r="V149" s="40"/>
      <c r="W149" s="40"/>
      <c r="X149" s="40"/>
      <c r="Y149" s="40"/>
      <c r="Z149" s="40"/>
      <c r="AA149" s="40"/>
      <c r="AB149" s="40"/>
      <c r="AC149" s="40"/>
      <c r="AD149" s="40"/>
      <c r="AE149" s="40"/>
      <c r="AT149" s="18" t="s">
        <v>156</v>
      </c>
      <c r="AU149" s="18" t="s">
        <v>98</v>
      </c>
    </row>
    <row r="150" s="13" customFormat="1">
      <c r="A150" s="13"/>
      <c r="B150" s="263"/>
      <c r="C150" s="264"/>
      <c r="D150" s="258" t="s">
        <v>158</v>
      </c>
      <c r="E150" s="265" t="s">
        <v>1</v>
      </c>
      <c r="F150" s="266" t="s">
        <v>159</v>
      </c>
      <c r="G150" s="264"/>
      <c r="H150" s="265" t="s">
        <v>1</v>
      </c>
      <c r="I150" s="267"/>
      <c r="J150" s="264"/>
      <c r="K150" s="264"/>
      <c r="L150" s="268"/>
      <c r="M150" s="269"/>
      <c r="N150" s="270"/>
      <c r="O150" s="270"/>
      <c r="P150" s="270"/>
      <c r="Q150" s="270"/>
      <c r="R150" s="270"/>
      <c r="S150" s="270"/>
      <c r="T150" s="271"/>
      <c r="U150" s="13"/>
      <c r="V150" s="13"/>
      <c r="W150" s="13"/>
      <c r="X150" s="13"/>
      <c r="Y150" s="13"/>
      <c r="Z150" s="13"/>
      <c r="AA150" s="13"/>
      <c r="AB150" s="13"/>
      <c r="AC150" s="13"/>
      <c r="AD150" s="13"/>
      <c r="AE150" s="13"/>
      <c r="AT150" s="272" t="s">
        <v>158</v>
      </c>
      <c r="AU150" s="272" t="s">
        <v>98</v>
      </c>
      <c r="AV150" s="13" t="s">
        <v>23</v>
      </c>
      <c r="AW150" s="13" t="s">
        <v>48</v>
      </c>
      <c r="AX150" s="13" t="s">
        <v>91</v>
      </c>
      <c r="AY150" s="272" t="s">
        <v>144</v>
      </c>
    </row>
    <row r="151" s="14" customFormat="1">
      <c r="A151" s="14"/>
      <c r="B151" s="273"/>
      <c r="C151" s="274"/>
      <c r="D151" s="258" t="s">
        <v>158</v>
      </c>
      <c r="E151" s="275" t="s">
        <v>1</v>
      </c>
      <c r="F151" s="276" t="s">
        <v>179</v>
      </c>
      <c r="G151" s="274"/>
      <c r="H151" s="277">
        <v>24.879999999999999</v>
      </c>
      <c r="I151" s="278"/>
      <c r="J151" s="274"/>
      <c r="K151" s="274"/>
      <c r="L151" s="279"/>
      <c r="M151" s="280"/>
      <c r="N151" s="281"/>
      <c r="O151" s="281"/>
      <c r="P151" s="281"/>
      <c r="Q151" s="281"/>
      <c r="R151" s="281"/>
      <c r="S151" s="281"/>
      <c r="T151" s="282"/>
      <c r="U151" s="14"/>
      <c r="V151" s="14"/>
      <c r="W151" s="14"/>
      <c r="X151" s="14"/>
      <c r="Y151" s="14"/>
      <c r="Z151" s="14"/>
      <c r="AA151" s="14"/>
      <c r="AB151" s="14"/>
      <c r="AC151" s="14"/>
      <c r="AD151" s="14"/>
      <c r="AE151" s="14"/>
      <c r="AT151" s="283" t="s">
        <v>158</v>
      </c>
      <c r="AU151" s="283" t="s">
        <v>98</v>
      </c>
      <c r="AV151" s="14" t="s">
        <v>98</v>
      </c>
      <c r="AW151" s="14" t="s">
        <v>48</v>
      </c>
      <c r="AX151" s="14" t="s">
        <v>91</v>
      </c>
      <c r="AY151" s="283" t="s">
        <v>144</v>
      </c>
    </row>
    <row r="152" s="2" customFormat="1" ht="21.75" customHeight="1">
      <c r="A152" s="40"/>
      <c r="B152" s="41"/>
      <c r="C152" s="245" t="s">
        <v>180</v>
      </c>
      <c r="D152" s="245" t="s">
        <v>147</v>
      </c>
      <c r="E152" s="246" t="s">
        <v>181</v>
      </c>
      <c r="F152" s="247" t="s">
        <v>182</v>
      </c>
      <c r="G152" s="248" t="s">
        <v>183</v>
      </c>
      <c r="H152" s="249">
        <v>44.783999999999999</v>
      </c>
      <c r="I152" s="250"/>
      <c r="J152" s="251">
        <f>ROUND(I152*H152,2)</f>
        <v>0</v>
      </c>
      <c r="K152" s="247" t="s">
        <v>151</v>
      </c>
      <c r="L152" s="46"/>
      <c r="M152" s="252" t="s">
        <v>1</v>
      </c>
      <c r="N152" s="253" t="s">
        <v>56</v>
      </c>
      <c r="O152" s="93"/>
      <c r="P152" s="254">
        <f>O152*H152</f>
        <v>0</v>
      </c>
      <c r="Q152" s="254">
        <v>0</v>
      </c>
      <c r="R152" s="254">
        <f>Q152*H152</f>
        <v>0</v>
      </c>
      <c r="S152" s="254">
        <v>0</v>
      </c>
      <c r="T152" s="255">
        <f>S152*H152</f>
        <v>0</v>
      </c>
      <c r="U152" s="40"/>
      <c r="V152" s="40"/>
      <c r="W152" s="40"/>
      <c r="X152" s="40"/>
      <c r="Y152" s="40"/>
      <c r="Z152" s="40"/>
      <c r="AA152" s="40"/>
      <c r="AB152" s="40"/>
      <c r="AC152" s="40"/>
      <c r="AD152" s="40"/>
      <c r="AE152" s="40"/>
      <c r="AR152" s="256" t="s">
        <v>152</v>
      </c>
      <c r="AT152" s="256" t="s">
        <v>147</v>
      </c>
      <c r="AU152" s="256" t="s">
        <v>98</v>
      </c>
      <c r="AY152" s="18" t="s">
        <v>144</v>
      </c>
      <c r="BE152" s="257">
        <f>IF(N152="základní",J152,0)</f>
        <v>0</v>
      </c>
      <c r="BF152" s="257">
        <f>IF(N152="snížená",J152,0)</f>
        <v>0</v>
      </c>
      <c r="BG152" s="257">
        <f>IF(N152="zákl. přenesená",J152,0)</f>
        <v>0</v>
      </c>
      <c r="BH152" s="257">
        <f>IF(N152="sníž. přenesená",J152,0)</f>
        <v>0</v>
      </c>
      <c r="BI152" s="257">
        <f>IF(N152="nulová",J152,0)</f>
        <v>0</v>
      </c>
      <c r="BJ152" s="18" t="s">
        <v>23</v>
      </c>
      <c r="BK152" s="257">
        <f>ROUND(I152*H152,2)</f>
        <v>0</v>
      </c>
      <c r="BL152" s="18" t="s">
        <v>152</v>
      </c>
      <c r="BM152" s="256" t="s">
        <v>184</v>
      </c>
    </row>
    <row r="153" s="2" customFormat="1">
      <c r="A153" s="40"/>
      <c r="B153" s="41"/>
      <c r="C153" s="42"/>
      <c r="D153" s="258" t="s">
        <v>154</v>
      </c>
      <c r="E153" s="42"/>
      <c r="F153" s="259" t="s">
        <v>185</v>
      </c>
      <c r="G153" s="42"/>
      <c r="H153" s="42"/>
      <c r="I153" s="156"/>
      <c r="J153" s="42"/>
      <c r="K153" s="42"/>
      <c r="L153" s="46"/>
      <c r="M153" s="260"/>
      <c r="N153" s="261"/>
      <c r="O153" s="93"/>
      <c r="P153" s="93"/>
      <c r="Q153" s="93"/>
      <c r="R153" s="93"/>
      <c r="S153" s="93"/>
      <c r="T153" s="94"/>
      <c r="U153" s="40"/>
      <c r="V153" s="40"/>
      <c r="W153" s="40"/>
      <c r="X153" s="40"/>
      <c r="Y153" s="40"/>
      <c r="Z153" s="40"/>
      <c r="AA153" s="40"/>
      <c r="AB153" s="40"/>
      <c r="AC153" s="40"/>
      <c r="AD153" s="40"/>
      <c r="AE153" s="40"/>
      <c r="AT153" s="18" t="s">
        <v>154</v>
      </c>
      <c r="AU153" s="18" t="s">
        <v>98</v>
      </c>
    </row>
    <row r="154" s="13" customFormat="1">
      <c r="A154" s="13"/>
      <c r="B154" s="263"/>
      <c r="C154" s="264"/>
      <c r="D154" s="258" t="s">
        <v>158</v>
      </c>
      <c r="E154" s="265" t="s">
        <v>1</v>
      </c>
      <c r="F154" s="266" t="s">
        <v>159</v>
      </c>
      <c r="G154" s="264"/>
      <c r="H154" s="265" t="s">
        <v>1</v>
      </c>
      <c r="I154" s="267"/>
      <c r="J154" s="264"/>
      <c r="K154" s="264"/>
      <c r="L154" s="268"/>
      <c r="M154" s="269"/>
      <c r="N154" s="270"/>
      <c r="O154" s="270"/>
      <c r="P154" s="270"/>
      <c r="Q154" s="270"/>
      <c r="R154" s="270"/>
      <c r="S154" s="270"/>
      <c r="T154" s="271"/>
      <c r="U154" s="13"/>
      <c r="V154" s="13"/>
      <c r="W154" s="13"/>
      <c r="X154" s="13"/>
      <c r="Y154" s="13"/>
      <c r="Z154" s="13"/>
      <c r="AA154" s="13"/>
      <c r="AB154" s="13"/>
      <c r="AC154" s="13"/>
      <c r="AD154" s="13"/>
      <c r="AE154" s="13"/>
      <c r="AT154" s="272" t="s">
        <v>158</v>
      </c>
      <c r="AU154" s="272" t="s">
        <v>98</v>
      </c>
      <c r="AV154" s="13" t="s">
        <v>23</v>
      </c>
      <c r="AW154" s="13" t="s">
        <v>48</v>
      </c>
      <c r="AX154" s="13" t="s">
        <v>91</v>
      </c>
      <c r="AY154" s="272" t="s">
        <v>144</v>
      </c>
    </row>
    <row r="155" s="14" customFormat="1">
      <c r="A155" s="14"/>
      <c r="B155" s="273"/>
      <c r="C155" s="274"/>
      <c r="D155" s="258" t="s">
        <v>158</v>
      </c>
      <c r="E155" s="275" t="s">
        <v>1</v>
      </c>
      <c r="F155" s="276" t="s">
        <v>186</v>
      </c>
      <c r="G155" s="274"/>
      <c r="H155" s="277">
        <v>44.783999999999999</v>
      </c>
      <c r="I155" s="278"/>
      <c r="J155" s="274"/>
      <c r="K155" s="274"/>
      <c r="L155" s="279"/>
      <c r="M155" s="280"/>
      <c r="N155" s="281"/>
      <c r="O155" s="281"/>
      <c r="P155" s="281"/>
      <c r="Q155" s="281"/>
      <c r="R155" s="281"/>
      <c r="S155" s="281"/>
      <c r="T155" s="282"/>
      <c r="U155" s="14"/>
      <c r="V155" s="14"/>
      <c r="W155" s="14"/>
      <c r="X155" s="14"/>
      <c r="Y155" s="14"/>
      <c r="Z155" s="14"/>
      <c r="AA155" s="14"/>
      <c r="AB155" s="14"/>
      <c r="AC155" s="14"/>
      <c r="AD155" s="14"/>
      <c r="AE155" s="14"/>
      <c r="AT155" s="283" t="s">
        <v>158</v>
      </c>
      <c r="AU155" s="283" t="s">
        <v>98</v>
      </c>
      <c r="AV155" s="14" t="s">
        <v>98</v>
      </c>
      <c r="AW155" s="14" t="s">
        <v>48</v>
      </c>
      <c r="AX155" s="14" t="s">
        <v>91</v>
      </c>
      <c r="AY155" s="283" t="s">
        <v>144</v>
      </c>
    </row>
    <row r="156" s="2" customFormat="1" ht="21.75" customHeight="1">
      <c r="A156" s="40"/>
      <c r="B156" s="41"/>
      <c r="C156" s="245" t="s">
        <v>187</v>
      </c>
      <c r="D156" s="245" t="s">
        <v>147</v>
      </c>
      <c r="E156" s="246" t="s">
        <v>188</v>
      </c>
      <c r="F156" s="247" t="s">
        <v>189</v>
      </c>
      <c r="G156" s="248" t="s">
        <v>150</v>
      </c>
      <c r="H156" s="249">
        <v>25.199999999999999</v>
      </c>
      <c r="I156" s="250"/>
      <c r="J156" s="251">
        <f>ROUND(I156*H156,2)</f>
        <v>0</v>
      </c>
      <c r="K156" s="247" t="s">
        <v>151</v>
      </c>
      <c r="L156" s="46"/>
      <c r="M156" s="252" t="s">
        <v>1</v>
      </c>
      <c r="N156" s="253" t="s">
        <v>56</v>
      </c>
      <c r="O156" s="93"/>
      <c r="P156" s="254">
        <f>O156*H156</f>
        <v>0</v>
      </c>
      <c r="Q156" s="254">
        <v>0</v>
      </c>
      <c r="R156" s="254">
        <f>Q156*H156</f>
        <v>0</v>
      </c>
      <c r="S156" s="254">
        <v>0</v>
      </c>
      <c r="T156" s="255">
        <f>S156*H156</f>
        <v>0</v>
      </c>
      <c r="U156" s="40"/>
      <c r="V156" s="40"/>
      <c r="W156" s="40"/>
      <c r="X156" s="40"/>
      <c r="Y156" s="40"/>
      <c r="Z156" s="40"/>
      <c r="AA156" s="40"/>
      <c r="AB156" s="40"/>
      <c r="AC156" s="40"/>
      <c r="AD156" s="40"/>
      <c r="AE156" s="40"/>
      <c r="AR156" s="256" t="s">
        <v>152</v>
      </c>
      <c r="AT156" s="256" t="s">
        <v>147</v>
      </c>
      <c r="AU156" s="256" t="s">
        <v>98</v>
      </c>
      <c r="AY156" s="18" t="s">
        <v>144</v>
      </c>
      <c r="BE156" s="257">
        <f>IF(N156="základní",J156,0)</f>
        <v>0</v>
      </c>
      <c r="BF156" s="257">
        <f>IF(N156="snížená",J156,0)</f>
        <v>0</v>
      </c>
      <c r="BG156" s="257">
        <f>IF(N156="zákl. přenesená",J156,0)</f>
        <v>0</v>
      </c>
      <c r="BH156" s="257">
        <f>IF(N156="sníž. přenesená",J156,0)</f>
        <v>0</v>
      </c>
      <c r="BI156" s="257">
        <f>IF(N156="nulová",J156,0)</f>
        <v>0</v>
      </c>
      <c r="BJ156" s="18" t="s">
        <v>23</v>
      </c>
      <c r="BK156" s="257">
        <f>ROUND(I156*H156,2)</f>
        <v>0</v>
      </c>
      <c r="BL156" s="18" t="s">
        <v>152</v>
      </c>
      <c r="BM156" s="256" t="s">
        <v>190</v>
      </c>
    </row>
    <row r="157" s="2" customFormat="1">
      <c r="A157" s="40"/>
      <c r="B157" s="41"/>
      <c r="C157" s="42"/>
      <c r="D157" s="258" t="s">
        <v>154</v>
      </c>
      <c r="E157" s="42"/>
      <c r="F157" s="259" t="s">
        <v>191</v>
      </c>
      <c r="G157" s="42"/>
      <c r="H157" s="42"/>
      <c r="I157" s="156"/>
      <c r="J157" s="42"/>
      <c r="K157" s="42"/>
      <c r="L157" s="46"/>
      <c r="M157" s="260"/>
      <c r="N157" s="261"/>
      <c r="O157" s="93"/>
      <c r="P157" s="93"/>
      <c r="Q157" s="93"/>
      <c r="R157" s="93"/>
      <c r="S157" s="93"/>
      <c r="T157" s="94"/>
      <c r="U157" s="40"/>
      <c r="V157" s="40"/>
      <c r="W157" s="40"/>
      <c r="X157" s="40"/>
      <c r="Y157" s="40"/>
      <c r="Z157" s="40"/>
      <c r="AA157" s="40"/>
      <c r="AB157" s="40"/>
      <c r="AC157" s="40"/>
      <c r="AD157" s="40"/>
      <c r="AE157" s="40"/>
      <c r="AT157" s="18" t="s">
        <v>154</v>
      </c>
      <c r="AU157" s="18" t="s">
        <v>98</v>
      </c>
    </row>
    <row r="158" s="2" customFormat="1">
      <c r="A158" s="40"/>
      <c r="B158" s="41"/>
      <c r="C158" s="42"/>
      <c r="D158" s="258" t="s">
        <v>156</v>
      </c>
      <c r="E158" s="42"/>
      <c r="F158" s="262" t="s">
        <v>192</v>
      </c>
      <c r="G158" s="42"/>
      <c r="H158" s="42"/>
      <c r="I158" s="156"/>
      <c r="J158" s="42"/>
      <c r="K158" s="42"/>
      <c r="L158" s="46"/>
      <c r="M158" s="260"/>
      <c r="N158" s="261"/>
      <c r="O158" s="93"/>
      <c r="P158" s="93"/>
      <c r="Q158" s="93"/>
      <c r="R158" s="93"/>
      <c r="S158" s="93"/>
      <c r="T158" s="94"/>
      <c r="U158" s="40"/>
      <c r="V158" s="40"/>
      <c r="W158" s="40"/>
      <c r="X158" s="40"/>
      <c r="Y158" s="40"/>
      <c r="Z158" s="40"/>
      <c r="AA158" s="40"/>
      <c r="AB158" s="40"/>
      <c r="AC158" s="40"/>
      <c r="AD158" s="40"/>
      <c r="AE158" s="40"/>
      <c r="AT158" s="18" t="s">
        <v>156</v>
      </c>
      <c r="AU158" s="18" t="s">
        <v>98</v>
      </c>
    </row>
    <row r="159" s="13" customFormat="1">
      <c r="A159" s="13"/>
      <c r="B159" s="263"/>
      <c r="C159" s="264"/>
      <c r="D159" s="258" t="s">
        <v>158</v>
      </c>
      <c r="E159" s="265" t="s">
        <v>1</v>
      </c>
      <c r="F159" s="266" t="s">
        <v>174</v>
      </c>
      <c r="G159" s="264"/>
      <c r="H159" s="265" t="s">
        <v>1</v>
      </c>
      <c r="I159" s="267"/>
      <c r="J159" s="264"/>
      <c r="K159" s="264"/>
      <c r="L159" s="268"/>
      <c r="M159" s="269"/>
      <c r="N159" s="270"/>
      <c r="O159" s="270"/>
      <c r="P159" s="270"/>
      <c r="Q159" s="270"/>
      <c r="R159" s="270"/>
      <c r="S159" s="270"/>
      <c r="T159" s="271"/>
      <c r="U159" s="13"/>
      <c r="V159" s="13"/>
      <c r="W159" s="13"/>
      <c r="X159" s="13"/>
      <c r="Y159" s="13"/>
      <c r="Z159" s="13"/>
      <c r="AA159" s="13"/>
      <c r="AB159" s="13"/>
      <c r="AC159" s="13"/>
      <c r="AD159" s="13"/>
      <c r="AE159" s="13"/>
      <c r="AT159" s="272" t="s">
        <v>158</v>
      </c>
      <c r="AU159" s="272" t="s">
        <v>98</v>
      </c>
      <c r="AV159" s="13" t="s">
        <v>23</v>
      </c>
      <c r="AW159" s="13" t="s">
        <v>48</v>
      </c>
      <c r="AX159" s="13" t="s">
        <v>91</v>
      </c>
      <c r="AY159" s="272" t="s">
        <v>144</v>
      </c>
    </row>
    <row r="160" s="14" customFormat="1">
      <c r="A160" s="14"/>
      <c r="B160" s="273"/>
      <c r="C160" s="274"/>
      <c r="D160" s="258" t="s">
        <v>158</v>
      </c>
      <c r="E160" s="275" t="s">
        <v>1</v>
      </c>
      <c r="F160" s="276" t="s">
        <v>173</v>
      </c>
      <c r="G160" s="274"/>
      <c r="H160" s="277">
        <v>25.199999999999999</v>
      </c>
      <c r="I160" s="278"/>
      <c r="J160" s="274"/>
      <c r="K160" s="274"/>
      <c r="L160" s="279"/>
      <c r="M160" s="280"/>
      <c r="N160" s="281"/>
      <c r="O160" s="281"/>
      <c r="P160" s="281"/>
      <c r="Q160" s="281"/>
      <c r="R160" s="281"/>
      <c r="S160" s="281"/>
      <c r="T160" s="282"/>
      <c r="U160" s="14"/>
      <c r="V160" s="14"/>
      <c r="W160" s="14"/>
      <c r="X160" s="14"/>
      <c r="Y160" s="14"/>
      <c r="Z160" s="14"/>
      <c r="AA160" s="14"/>
      <c r="AB160" s="14"/>
      <c r="AC160" s="14"/>
      <c r="AD160" s="14"/>
      <c r="AE160" s="14"/>
      <c r="AT160" s="283" t="s">
        <v>158</v>
      </c>
      <c r="AU160" s="283" t="s">
        <v>98</v>
      </c>
      <c r="AV160" s="14" t="s">
        <v>98</v>
      </c>
      <c r="AW160" s="14" t="s">
        <v>48</v>
      </c>
      <c r="AX160" s="14" t="s">
        <v>91</v>
      </c>
      <c r="AY160" s="283" t="s">
        <v>144</v>
      </c>
    </row>
    <row r="161" s="2" customFormat="1" ht="16.5" customHeight="1">
      <c r="A161" s="40"/>
      <c r="B161" s="41"/>
      <c r="C161" s="245" t="s">
        <v>193</v>
      </c>
      <c r="D161" s="245" t="s">
        <v>147</v>
      </c>
      <c r="E161" s="246" t="s">
        <v>194</v>
      </c>
      <c r="F161" s="247" t="s">
        <v>195</v>
      </c>
      <c r="G161" s="248" t="s">
        <v>150</v>
      </c>
      <c r="H161" s="249">
        <v>25.199999999999999</v>
      </c>
      <c r="I161" s="250"/>
      <c r="J161" s="251">
        <f>ROUND(I161*H161,2)</f>
        <v>0</v>
      </c>
      <c r="K161" s="247" t="s">
        <v>151</v>
      </c>
      <c r="L161" s="46"/>
      <c r="M161" s="252" t="s">
        <v>1</v>
      </c>
      <c r="N161" s="253" t="s">
        <v>56</v>
      </c>
      <c r="O161" s="93"/>
      <c r="P161" s="254">
        <f>O161*H161</f>
        <v>0</v>
      </c>
      <c r="Q161" s="254">
        <v>0</v>
      </c>
      <c r="R161" s="254">
        <f>Q161*H161</f>
        <v>0</v>
      </c>
      <c r="S161" s="254">
        <v>0</v>
      </c>
      <c r="T161" s="255">
        <f>S161*H161</f>
        <v>0</v>
      </c>
      <c r="U161" s="40"/>
      <c r="V161" s="40"/>
      <c r="W161" s="40"/>
      <c r="X161" s="40"/>
      <c r="Y161" s="40"/>
      <c r="Z161" s="40"/>
      <c r="AA161" s="40"/>
      <c r="AB161" s="40"/>
      <c r="AC161" s="40"/>
      <c r="AD161" s="40"/>
      <c r="AE161" s="40"/>
      <c r="AR161" s="256" t="s">
        <v>152</v>
      </c>
      <c r="AT161" s="256" t="s">
        <v>147</v>
      </c>
      <c r="AU161" s="256" t="s">
        <v>98</v>
      </c>
      <c r="AY161" s="18" t="s">
        <v>144</v>
      </c>
      <c r="BE161" s="257">
        <f>IF(N161="základní",J161,0)</f>
        <v>0</v>
      </c>
      <c r="BF161" s="257">
        <f>IF(N161="snížená",J161,0)</f>
        <v>0</v>
      </c>
      <c r="BG161" s="257">
        <f>IF(N161="zákl. přenesená",J161,0)</f>
        <v>0</v>
      </c>
      <c r="BH161" s="257">
        <f>IF(N161="sníž. přenesená",J161,0)</f>
        <v>0</v>
      </c>
      <c r="BI161" s="257">
        <f>IF(N161="nulová",J161,0)</f>
        <v>0</v>
      </c>
      <c r="BJ161" s="18" t="s">
        <v>23</v>
      </c>
      <c r="BK161" s="257">
        <f>ROUND(I161*H161,2)</f>
        <v>0</v>
      </c>
      <c r="BL161" s="18" t="s">
        <v>152</v>
      </c>
      <c r="BM161" s="256" t="s">
        <v>196</v>
      </c>
    </row>
    <row r="162" s="2" customFormat="1">
      <c r="A162" s="40"/>
      <c r="B162" s="41"/>
      <c r="C162" s="42"/>
      <c r="D162" s="258" t="s">
        <v>154</v>
      </c>
      <c r="E162" s="42"/>
      <c r="F162" s="259" t="s">
        <v>197</v>
      </c>
      <c r="G162" s="42"/>
      <c r="H162" s="42"/>
      <c r="I162" s="156"/>
      <c r="J162" s="42"/>
      <c r="K162" s="42"/>
      <c r="L162" s="46"/>
      <c r="M162" s="260"/>
      <c r="N162" s="261"/>
      <c r="O162" s="93"/>
      <c r="P162" s="93"/>
      <c r="Q162" s="93"/>
      <c r="R162" s="93"/>
      <c r="S162" s="93"/>
      <c r="T162" s="94"/>
      <c r="U162" s="40"/>
      <c r="V162" s="40"/>
      <c r="W162" s="40"/>
      <c r="X162" s="40"/>
      <c r="Y162" s="40"/>
      <c r="Z162" s="40"/>
      <c r="AA162" s="40"/>
      <c r="AB162" s="40"/>
      <c r="AC162" s="40"/>
      <c r="AD162" s="40"/>
      <c r="AE162" s="40"/>
      <c r="AT162" s="18" t="s">
        <v>154</v>
      </c>
      <c r="AU162" s="18" t="s">
        <v>98</v>
      </c>
    </row>
    <row r="163" s="2" customFormat="1">
      <c r="A163" s="40"/>
      <c r="B163" s="41"/>
      <c r="C163" s="42"/>
      <c r="D163" s="258" t="s">
        <v>156</v>
      </c>
      <c r="E163" s="42"/>
      <c r="F163" s="262" t="s">
        <v>198</v>
      </c>
      <c r="G163" s="42"/>
      <c r="H163" s="42"/>
      <c r="I163" s="156"/>
      <c r="J163" s="42"/>
      <c r="K163" s="42"/>
      <c r="L163" s="46"/>
      <c r="M163" s="260"/>
      <c r="N163" s="261"/>
      <c r="O163" s="93"/>
      <c r="P163" s="93"/>
      <c r="Q163" s="93"/>
      <c r="R163" s="93"/>
      <c r="S163" s="93"/>
      <c r="T163" s="94"/>
      <c r="U163" s="40"/>
      <c r="V163" s="40"/>
      <c r="W163" s="40"/>
      <c r="X163" s="40"/>
      <c r="Y163" s="40"/>
      <c r="Z163" s="40"/>
      <c r="AA163" s="40"/>
      <c r="AB163" s="40"/>
      <c r="AC163" s="40"/>
      <c r="AD163" s="40"/>
      <c r="AE163" s="40"/>
      <c r="AT163" s="18" t="s">
        <v>156</v>
      </c>
      <c r="AU163" s="18" t="s">
        <v>98</v>
      </c>
    </row>
    <row r="164" s="13" customFormat="1">
      <c r="A164" s="13"/>
      <c r="B164" s="263"/>
      <c r="C164" s="264"/>
      <c r="D164" s="258" t="s">
        <v>158</v>
      </c>
      <c r="E164" s="265" t="s">
        <v>1</v>
      </c>
      <c r="F164" s="266" t="s">
        <v>174</v>
      </c>
      <c r="G164" s="264"/>
      <c r="H164" s="265" t="s">
        <v>1</v>
      </c>
      <c r="I164" s="267"/>
      <c r="J164" s="264"/>
      <c r="K164" s="264"/>
      <c r="L164" s="268"/>
      <c r="M164" s="269"/>
      <c r="N164" s="270"/>
      <c r="O164" s="270"/>
      <c r="P164" s="270"/>
      <c r="Q164" s="270"/>
      <c r="R164" s="270"/>
      <c r="S164" s="270"/>
      <c r="T164" s="271"/>
      <c r="U164" s="13"/>
      <c r="V164" s="13"/>
      <c r="W164" s="13"/>
      <c r="X164" s="13"/>
      <c r="Y164" s="13"/>
      <c r="Z164" s="13"/>
      <c r="AA164" s="13"/>
      <c r="AB164" s="13"/>
      <c r="AC164" s="13"/>
      <c r="AD164" s="13"/>
      <c r="AE164" s="13"/>
      <c r="AT164" s="272" t="s">
        <v>158</v>
      </c>
      <c r="AU164" s="272" t="s">
        <v>98</v>
      </c>
      <c r="AV164" s="13" t="s">
        <v>23</v>
      </c>
      <c r="AW164" s="13" t="s">
        <v>48</v>
      </c>
      <c r="AX164" s="13" t="s">
        <v>91</v>
      </c>
      <c r="AY164" s="272" t="s">
        <v>144</v>
      </c>
    </row>
    <row r="165" s="14" customFormat="1">
      <c r="A165" s="14"/>
      <c r="B165" s="273"/>
      <c r="C165" s="274"/>
      <c r="D165" s="258" t="s">
        <v>158</v>
      </c>
      <c r="E165" s="275" t="s">
        <v>1</v>
      </c>
      <c r="F165" s="276" t="s">
        <v>173</v>
      </c>
      <c r="G165" s="274"/>
      <c r="H165" s="277">
        <v>25.199999999999999</v>
      </c>
      <c r="I165" s="278"/>
      <c r="J165" s="274"/>
      <c r="K165" s="274"/>
      <c r="L165" s="279"/>
      <c r="M165" s="280"/>
      <c r="N165" s="281"/>
      <c r="O165" s="281"/>
      <c r="P165" s="281"/>
      <c r="Q165" s="281"/>
      <c r="R165" s="281"/>
      <c r="S165" s="281"/>
      <c r="T165" s="282"/>
      <c r="U165" s="14"/>
      <c r="V165" s="14"/>
      <c r="W165" s="14"/>
      <c r="X165" s="14"/>
      <c r="Y165" s="14"/>
      <c r="Z165" s="14"/>
      <c r="AA165" s="14"/>
      <c r="AB165" s="14"/>
      <c r="AC165" s="14"/>
      <c r="AD165" s="14"/>
      <c r="AE165" s="14"/>
      <c r="AT165" s="283" t="s">
        <v>158</v>
      </c>
      <c r="AU165" s="283" t="s">
        <v>98</v>
      </c>
      <c r="AV165" s="14" t="s">
        <v>98</v>
      </c>
      <c r="AW165" s="14" t="s">
        <v>48</v>
      </c>
      <c r="AX165" s="14" t="s">
        <v>91</v>
      </c>
      <c r="AY165" s="283" t="s">
        <v>144</v>
      </c>
    </row>
    <row r="166" s="2" customFormat="1" ht="21.75" customHeight="1">
      <c r="A166" s="40"/>
      <c r="B166" s="41"/>
      <c r="C166" s="245" t="s">
        <v>199</v>
      </c>
      <c r="D166" s="245" t="s">
        <v>147</v>
      </c>
      <c r="E166" s="246" t="s">
        <v>200</v>
      </c>
      <c r="F166" s="247" t="s">
        <v>201</v>
      </c>
      <c r="G166" s="248" t="s">
        <v>202</v>
      </c>
      <c r="H166" s="249">
        <v>21</v>
      </c>
      <c r="I166" s="250"/>
      <c r="J166" s="251">
        <f>ROUND(I166*H166,2)</f>
        <v>0</v>
      </c>
      <c r="K166" s="247" t="s">
        <v>151</v>
      </c>
      <c r="L166" s="46"/>
      <c r="M166" s="252" t="s">
        <v>1</v>
      </c>
      <c r="N166" s="253" t="s">
        <v>56</v>
      </c>
      <c r="O166" s="93"/>
      <c r="P166" s="254">
        <f>O166*H166</f>
        <v>0</v>
      </c>
      <c r="Q166" s="254">
        <v>0</v>
      </c>
      <c r="R166" s="254">
        <f>Q166*H166</f>
        <v>0</v>
      </c>
      <c r="S166" s="254">
        <v>0</v>
      </c>
      <c r="T166" s="255">
        <f>S166*H166</f>
        <v>0</v>
      </c>
      <c r="U166" s="40"/>
      <c r="V166" s="40"/>
      <c r="W166" s="40"/>
      <c r="X166" s="40"/>
      <c r="Y166" s="40"/>
      <c r="Z166" s="40"/>
      <c r="AA166" s="40"/>
      <c r="AB166" s="40"/>
      <c r="AC166" s="40"/>
      <c r="AD166" s="40"/>
      <c r="AE166" s="40"/>
      <c r="AR166" s="256" t="s">
        <v>152</v>
      </c>
      <c r="AT166" s="256" t="s">
        <v>147</v>
      </c>
      <c r="AU166" s="256" t="s">
        <v>98</v>
      </c>
      <c r="AY166" s="18" t="s">
        <v>144</v>
      </c>
      <c r="BE166" s="257">
        <f>IF(N166="základní",J166,0)</f>
        <v>0</v>
      </c>
      <c r="BF166" s="257">
        <f>IF(N166="snížená",J166,0)</f>
        <v>0</v>
      </c>
      <c r="BG166" s="257">
        <f>IF(N166="zákl. přenesená",J166,0)</f>
        <v>0</v>
      </c>
      <c r="BH166" s="257">
        <f>IF(N166="sníž. přenesená",J166,0)</f>
        <v>0</v>
      </c>
      <c r="BI166" s="257">
        <f>IF(N166="nulová",J166,0)</f>
        <v>0</v>
      </c>
      <c r="BJ166" s="18" t="s">
        <v>23</v>
      </c>
      <c r="BK166" s="257">
        <f>ROUND(I166*H166,2)</f>
        <v>0</v>
      </c>
      <c r="BL166" s="18" t="s">
        <v>152</v>
      </c>
      <c r="BM166" s="256" t="s">
        <v>203</v>
      </c>
    </row>
    <row r="167" s="2" customFormat="1">
      <c r="A167" s="40"/>
      <c r="B167" s="41"/>
      <c r="C167" s="42"/>
      <c r="D167" s="258" t="s">
        <v>154</v>
      </c>
      <c r="E167" s="42"/>
      <c r="F167" s="259" t="s">
        <v>204</v>
      </c>
      <c r="G167" s="42"/>
      <c r="H167" s="42"/>
      <c r="I167" s="156"/>
      <c r="J167" s="42"/>
      <c r="K167" s="42"/>
      <c r="L167" s="46"/>
      <c r="M167" s="260"/>
      <c r="N167" s="261"/>
      <c r="O167" s="93"/>
      <c r="P167" s="93"/>
      <c r="Q167" s="93"/>
      <c r="R167" s="93"/>
      <c r="S167" s="93"/>
      <c r="T167" s="94"/>
      <c r="U167" s="40"/>
      <c r="V167" s="40"/>
      <c r="W167" s="40"/>
      <c r="X167" s="40"/>
      <c r="Y167" s="40"/>
      <c r="Z167" s="40"/>
      <c r="AA167" s="40"/>
      <c r="AB167" s="40"/>
      <c r="AC167" s="40"/>
      <c r="AD167" s="40"/>
      <c r="AE167" s="40"/>
      <c r="AT167" s="18" t="s">
        <v>154</v>
      </c>
      <c r="AU167" s="18" t="s">
        <v>98</v>
      </c>
    </row>
    <row r="168" s="2" customFormat="1">
      <c r="A168" s="40"/>
      <c r="B168" s="41"/>
      <c r="C168" s="42"/>
      <c r="D168" s="258" t="s">
        <v>156</v>
      </c>
      <c r="E168" s="42"/>
      <c r="F168" s="262" t="s">
        <v>205</v>
      </c>
      <c r="G168" s="42"/>
      <c r="H168" s="42"/>
      <c r="I168" s="156"/>
      <c r="J168" s="42"/>
      <c r="K168" s="42"/>
      <c r="L168" s="46"/>
      <c r="M168" s="260"/>
      <c r="N168" s="261"/>
      <c r="O168" s="93"/>
      <c r="P168" s="93"/>
      <c r="Q168" s="93"/>
      <c r="R168" s="93"/>
      <c r="S168" s="93"/>
      <c r="T168" s="94"/>
      <c r="U168" s="40"/>
      <c r="V168" s="40"/>
      <c r="W168" s="40"/>
      <c r="X168" s="40"/>
      <c r="Y168" s="40"/>
      <c r="Z168" s="40"/>
      <c r="AA168" s="40"/>
      <c r="AB168" s="40"/>
      <c r="AC168" s="40"/>
      <c r="AD168" s="40"/>
      <c r="AE168" s="40"/>
      <c r="AT168" s="18" t="s">
        <v>156</v>
      </c>
      <c r="AU168" s="18" t="s">
        <v>98</v>
      </c>
    </row>
    <row r="169" s="13" customFormat="1">
      <c r="A169" s="13"/>
      <c r="B169" s="263"/>
      <c r="C169" s="264"/>
      <c r="D169" s="258" t="s">
        <v>158</v>
      </c>
      <c r="E169" s="265" t="s">
        <v>1</v>
      </c>
      <c r="F169" s="266" t="s">
        <v>174</v>
      </c>
      <c r="G169" s="264"/>
      <c r="H169" s="265" t="s">
        <v>1</v>
      </c>
      <c r="I169" s="267"/>
      <c r="J169" s="264"/>
      <c r="K169" s="264"/>
      <c r="L169" s="268"/>
      <c r="M169" s="269"/>
      <c r="N169" s="270"/>
      <c r="O169" s="270"/>
      <c r="P169" s="270"/>
      <c r="Q169" s="270"/>
      <c r="R169" s="270"/>
      <c r="S169" s="270"/>
      <c r="T169" s="271"/>
      <c r="U169" s="13"/>
      <c r="V169" s="13"/>
      <c r="W169" s="13"/>
      <c r="X169" s="13"/>
      <c r="Y169" s="13"/>
      <c r="Z169" s="13"/>
      <c r="AA169" s="13"/>
      <c r="AB169" s="13"/>
      <c r="AC169" s="13"/>
      <c r="AD169" s="13"/>
      <c r="AE169" s="13"/>
      <c r="AT169" s="272" t="s">
        <v>158</v>
      </c>
      <c r="AU169" s="272" t="s">
        <v>98</v>
      </c>
      <c r="AV169" s="13" t="s">
        <v>23</v>
      </c>
      <c r="AW169" s="13" t="s">
        <v>48</v>
      </c>
      <c r="AX169" s="13" t="s">
        <v>91</v>
      </c>
      <c r="AY169" s="272" t="s">
        <v>144</v>
      </c>
    </row>
    <row r="170" s="14" customFormat="1">
      <c r="A170" s="14"/>
      <c r="B170" s="273"/>
      <c r="C170" s="274"/>
      <c r="D170" s="258" t="s">
        <v>158</v>
      </c>
      <c r="E170" s="275" t="s">
        <v>1</v>
      </c>
      <c r="F170" s="276" t="s">
        <v>206</v>
      </c>
      <c r="G170" s="274"/>
      <c r="H170" s="277">
        <v>21</v>
      </c>
      <c r="I170" s="278"/>
      <c r="J170" s="274"/>
      <c r="K170" s="274"/>
      <c r="L170" s="279"/>
      <c r="M170" s="280"/>
      <c r="N170" s="281"/>
      <c r="O170" s="281"/>
      <c r="P170" s="281"/>
      <c r="Q170" s="281"/>
      <c r="R170" s="281"/>
      <c r="S170" s="281"/>
      <c r="T170" s="282"/>
      <c r="U170" s="14"/>
      <c r="V170" s="14"/>
      <c r="W170" s="14"/>
      <c r="X170" s="14"/>
      <c r="Y170" s="14"/>
      <c r="Z170" s="14"/>
      <c r="AA170" s="14"/>
      <c r="AB170" s="14"/>
      <c r="AC170" s="14"/>
      <c r="AD170" s="14"/>
      <c r="AE170" s="14"/>
      <c r="AT170" s="283" t="s">
        <v>158</v>
      </c>
      <c r="AU170" s="283" t="s">
        <v>98</v>
      </c>
      <c r="AV170" s="14" t="s">
        <v>98</v>
      </c>
      <c r="AW170" s="14" t="s">
        <v>48</v>
      </c>
      <c r="AX170" s="14" t="s">
        <v>91</v>
      </c>
      <c r="AY170" s="283" t="s">
        <v>144</v>
      </c>
    </row>
    <row r="171" s="12" customFormat="1" ht="22.8" customHeight="1">
      <c r="A171" s="12"/>
      <c r="B171" s="229"/>
      <c r="C171" s="230"/>
      <c r="D171" s="231" t="s">
        <v>90</v>
      </c>
      <c r="E171" s="243" t="s">
        <v>98</v>
      </c>
      <c r="F171" s="243" t="s">
        <v>207</v>
      </c>
      <c r="G171" s="230"/>
      <c r="H171" s="230"/>
      <c r="I171" s="233"/>
      <c r="J171" s="244">
        <f>BK171</f>
        <v>0</v>
      </c>
      <c r="K171" s="230"/>
      <c r="L171" s="235"/>
      <c r="M171" s="236"/>
      <c r="N171" s="237"/>
      <c r="O171" s="237"/>
      <c r="P171" s="238">
        <f>SUM(P172:P193)</f>
        <v>0</v>
      </c>
      <c r="Q171" s="237"/>
      <c r="R171" s="238">
        <f>SUM(R172:R193)</f>
        <v>29.120523599999999</v>
      </c>
      <c r="S171" s="237"/>
      <c r="T171" s="239">
        <f>SUM(T172:T193)</f>
        <v>0</v>
      </c>
      <c r="U171" s="12"/>
      <c r="V171" s="12"/>
      <c r="W171" s="12"/>
      <c r="X171" s="12"/>
      <c r="Y171" s="12"/>
      <c r="Z171" s="12"/>
      <c r="AA171" s="12"/>
      <c r="AB171" s="12"/>
      <c r="AC171" s="12"/>
      <c r="AD171" s="12"/>
      <c r="AE171" s="12"/>
      <c r="AR171" s="240" t="s">
        <v>23</v>
      </c>
      <c r="AT171" s="241" t="s">
        <v>90</v>
      </c>
      <c r="AU171" s="241" t="s">
        <v>23</v>
      </c>
      <c r="AY171" s="240" t="s">
        <v>144</v>
      </c>
      <c r="BK171" s="242">
        <f>SUM(BK172:BK193)</f>
        <v>0</v>
      </c>
    </row>
    <row r="172" s="2" customFormat="1" ht="16.5" customHeight="1">
      <c r="A172" s="40"/>
      <c r="B172" s="41"/>
      <c r="C172" s="245" t="s">
        <v>208</v>
      </c>
      <c r="D172" s="245" t="s">
        <v>147</v>
      </c>
      <c r="E172" s="246" t="s">
        <v>209</v>
      </c>
      <c r="F172" s="247" t="s">
        <v>210</v>
      </c>
      <c r="G172" s="248" t="s">
        <v>150</v>
      </c>
      <c r="H172" s="249">
        <v>11.76</v>
      </c>
      <c r="I172" s="250"/>
      <c r="J172" s="251">
        <f>ROUND(I172*H172,2)</f>
        <v>0</v>
      </c>
      <c r="K172" s="247" t="s">
        <v>151</v>
      </c>
      <c r="L172" s="46"/>
      <c r="M172" s="252" t="s">
        <v>1</v>
      </c>
      <c r="N172" s="253" t="s">
        <v>56</v>
      </c>
      <c r="O172" s="93"/>
      <c r="P172" s="254">
        <f>O172*H172</f>
        <v>0</v>
      </c>
      <c r="Q172" s="254">
        <v>2.45329</v>
      </c>
      <c r="R172" s="254">
        <f>Q172*H172</f>
        <v>28.850690399999998</v>
      </c>
      <c r="S172" s="254">
        <v>0</v>
      </c>
      <c r="T172" s="255">
        <f>S172*H172</f>
        <v>0</v>
      </c>
      <c r="U172" s="40"/>
      <c r="V172" s="40"/>
      <c r="W172" s="40"/>
      <c r="X172" s="40"/>
      <c r="Y172" s="40"/>
      <c r="Z172" s="40"/>
      <c r="AA172" s="40"/>
      <c r="AB172" s="40"/>
      <c r="AC172" s="40"/>
      <c r="AD172" s="40"/>
      <c r="AE172" s="40"/>
      <c r="AR172" s="256" t="s">
        <v>152</v>
      </c>
      <c r="AT172" s="256" t="s">
        <v>147</v>
      </c>
      <c r="AU172" s="256" t="s">
        <v>98</v>
      </c>
      <c r="AY172" s="18" t="s">
        <v>144</v>
      </c>
      <c r="BE172" s="257">
        <f>IF(N172="základní",J172,0)</f>
        <v>0</v>
      </c>
      <c r="BF172" s="257">
        <f>IF(N172="snížená",J172,0)</f>
        <v>0</v>
      </c>
      <c r="BG172" s="257">
        <f>IF(N172="zákl. přenesená",J172,0)</f>
        <v>0</v>
      </c>
      <c r="BH172" s="257">
        <f>IF(N172="sníž. přenesená",J172,0)</f>
        <v>0</v>
      </c>
      <c r="BI172" s="257">
        <f>IF(N172="nulová",J172,0)</f>
        <v>0</v>
      </c>
      <c r="BJ172" s="18" t="s">
        <v>23</v>
      </c>
      <c r="BK172" s="257">
        <f>ROUND(I172*H172,2)</f>
        <v>0</v>
      </c>
      <c r="BL172" s="18" t="s">
        <v>152</v>
      </c>
      <c r="BM172" s="256" t="s">
        <v>211</v>
      </c>
    </row>
    <row r="173" s="2" customFormat="1">
      <c r="A173" s="40"/>
      <c r="B173" s="41"/>
      <c r="C173" s="42"/>
      <c r="D173" s="258" t="s">
        <v>154</v>
      </c>
      <c r="E173" s="42"/>
      <c r="F173" s="259" t="s">
        <v>212</v>
      </c>
      <c r="G173" s="42"/>
      <c r="H173" s="42"/>
      <c r="I173" s="156"/>
      <c r="J173" s="42"/>
      <c r="K173" s="42"/>
      <c r="L173" s="46"/>
      <c r="M173" s="260"/>
      <c r="N173" s="261"/>
      <c r="O173" s="93"/>
      <c r="P173" s="93"/>
      <c r="Q173" s="93"/>
      <c r="R173" s="93"/>
      <c r="S173" s="93"/>
      <c r="T173" s="94"/>
      <c r="U173" s="40"/>
      <c r="V173" s="40"/>
      <c r="W173" s="40"/>
      <c r="X173" s="40"/>
      <c r="Y173" s="40"/>
      <c r="Z173" s="40"/>
      <c r="AA173" s="40"/>
      <c r="AB173" s="40"/>
      <c r="AC173" s="40"/>
      <c r="AD173" s="40"/>
      <c r="AE173" s="40"/>
      <c r="AT173" s="18" t="s">
        <v>154</v>
      </c>
      <c r="AU173" s="18" t="s">
        <v>98</v>
      </c>
    </row>
    <row r="174" s="2" customFormat="1">
      <c r="A174" s="40"/>
      <c r="B174" s="41"/>
      <c r="C174" s="42"/>
      <c r="D174" s="258" t="s">
        <v>156</v>
      </c>
      <c r="E174" s="42"/>
      <c r="F174" s="262" t="s">
        <v>213</v>
      </c>
      <c r="G174" s="42"/>
      <c r="H174" s="42"/>
      <c r="I174" s="156"/>
      <c r="J174" s="42"/>
      <c r="K174" s="42"/>
      <c r="L174" s="46"/>
      <c r="M174" s="260"/>
      <c r="N174" s="261"/>
      <c r="O174" s="93"/>
      <c r="P174" s="93"/>
      <c r="Q174" s="93"/>
      <c r="R174" s="93"/>
      <c r="S174" s="93"/>
      <c r="T174" s="94"/>
      <c r="U174" s="40"/>
      <c r="V174" s="40"/>
      <c r="W174" s="40"/>
      <c r="X174" s="40"/>
      <c r="Y174" s="40"/>
      <c r="Z174" s="40"/>
      <c r="AA174" s="40"/>
      <c r="AB174" s="40"/>
      <c r="AC174" s="40"/>
      <c r="AD174" s="40"/>
      <c r="AE174" s="40"/>
      <c r="AT174" s="18" t="s">
        <v>156</v>
      </c>
      <c r="AU174" s="18" t="s">
        <v>98</v>
      </c>
    </row>
    <row r="175" s="13" customFormat="1">
      <c r="A175" s="13"/>
      <c r="B175" s="263"/>
      <c r="C175" s="264"/>
      <c r="D175" s="258" t="s">
        <v>158</v>
      </c>
      <c r="E175" s="265" t="s">
        <v>1</v>
      </c>
      <c r="F175" s="266" t="s">
        <v>214</v>
      </c>
      <c r="G175" s="264"/>
      <c r="H175" s="265" t="s">
        <v>1</v>
      </c>
      <c r="I175" s="267"/>
      <c r="J175" s="264"/>
      <c r="K175" s="264"/>
      <c r="L175" s="268"/>
      <c r="M175" s="269"/>
      <c r="N175" s="270"/>
      <c r="O175" s="270"/>
      <c r="P175" s="270"/>
      <c r="Q175" s="270"/>
      <c r="R175" s="270"/>
      <c r="S175" s="270"/>
      <c r="T175" s="271"/>
      <c r="U175" s="13"/>
      <c r="V175" s="13"/>
      <c r="W175" s="13"/>
      <c r="X175" s="13"/>
      <c r="Y175" s="13"/>
      <c r="Z175" s="13"/>
      <c r="AA175" s="13"/>
      <c r="AB175" s="13"/>
      <c r="AC175" s="13"/>
      <c r="AD175" s="13"/>
      <c r="AE175" s="13"/>
      <c r="AT175" s="272" t="s">
        <v>158</v>
      </c>
      <c r="AU175" s="272" t="s">
        <v>98</v>
      </c>
      <c r="AV175" s="13" t="s">
        <v>23</v>
      </c>
      <c r="AW175" s="13" t="s">
        <v>48</v>
      </c>
      <c r="AX175" s="13" t="s">
        <v>91</v>
      </c>
      <c r="AY175" s="272" t="s">
        <v>144</v>
      </c>
    </row>
    <row r="176" s="14" customFormat="1">
      <c r="A176" s="14"/>
      <c r="B176" s="273"/>
      <c r="C176" s="274"/>
      <c r="D176" s="258" t="s">
        <v>158</v>
      </c>
      <c r="E176" s="275" t="s">
        <v>1</v>
      </c>
      <c r="F176" s="276" t="s">
        <v>215</v>
      </c>
      <c r="G176" s="274"/>
      <c r="H176" s="277">
        <v>11.76</v>
      </c>
      <c r="I176" s="278"/>
      <c r="J176" s="274"/>
      <c r="K176" s="274"/>
      <c r="L176" s="279"/>
      <c r="M176" s="280"/>
      <c r="N176" s="281"/>
      <c r="O176" s="281"/>
      <c r="P176" s="281"/>
      <c r="Q176" s="281"/>
      <c r="R176" s="281"/>
      <c r="S176" s="281"/>
      <c r="T176" s="282"/>
      <c r="U176" s="14"/>
      <c r="V176" s="14"/>
      <c r="W176" s="14"/>
      <c r="X176" s="14"/>
      <c r="Y176" s="14"/>
      <c r="Z176" s="14"/>
      <c r="AA176" s="14"/>
      <c r="AB176" s="14"/>
      <c r="AC176" s="14"/>
      <c r="AD176" s="14"/>
      <c r="AE176" s="14"/>
      <c r="AT176" s="283" t="s">
        <v>158</v>
      </c>
      <c r="AU176" s="283" t="s">
        <v>98</v>
      </c>
      <c r="AV176" s="14" t="s">
        <v>98</v>
      </c>
      <c r="AW176" s="14" t="s">
        <v>48</v>
      </c>
      <c r="AX176" s="14" t="s">
        <v>23</v>
      </c>
      <c r="AY176" s="283" t="s">
        <v>144</v>
      </c>
    </row>
    <row r="177" s="2" customFormat="1" ht="16.5" customHeight="1">
      <c r="A177" s="40"/>
      <c r="B177" s="41"/>
      <c r="C177" s="245" t="s">
        <v>28</v>
      </c>
      <c r="D177" s="245" t="s">
        <v>147</v>
      </c>
      <c r="E177" s="246" t="s">
        <v>216</v>
      </c>
      <c r="F177" s="247" t="s">
        <v>217</v>
      </c>
      <c r="G177" s="248" t="s">
        <v>183</v>
      </c>
      <c r="H177" s="249">
        <v>0.040000000000000001</v>
      </c>
      <c r="I177" s="250"/>
      <c r="J177" s="251">
        <f>ROUND(I177*H177,2)</f>
        <v>0</v>
      </c>
      <c r="K177" s="247" t="s">
        <v>151</v>
      </c>
      <c r="L177" s="46"/>
      <c r="M177" s="252" t="s">
        <v>1</v>
      </c>
      <c r="N177" s="253" t="s">
        <v>56</v>
      </c>
      <c r="O177" s="93"/>
      <c r="P177" s="254">
        <f>O177*H177</f>
        <v>0</v>
      </c>
      <c r="Q177" s="254">
        <v>1.0591699999999999</v>
      </c>
      <c r="R177" s="254">
        <f>Q177*H177</f>
        <v>0.042366799999999996</v>
      </c>
      <c r="S177" s="254">
        <v>0</v>
      </c>
      <c r="T177" s="255">
        <f>S177*H177</f>
        <v>0</v>
      </c>
      <c r="U177" s="40"/>
      <c r="V177" s="40"/>
      <c r="W177" s="40"/>
      <c r="X177" s="40"/>
      <c r="Y177" s="40"/>
      <c r="Z177" s="40"/>
      <c r="AA177" s="40"/>
      <c r="AB177" s="40"/>
      <c r="AC177" s="40"/>
      <c r="AD177" s="40"/>
      <c r="AE177" s="40"/>
      <c r="AR177" s="256" t="s">
        <v>152</v>
      </c>
      <c r="AT177" s="256" t="s">
        <v>147</v>
      </c>
      <c r="AU177" s="256" t="s">
        <v>98</v>
      </c>
      <c r="AY177" s="18" t="s">
        <v>144</v>
      </c>
      <c r="BE177" s="257">
        <f>IF(N177="základní",J177,0)</f>
        <v>0</v>
      </c>
      <c r="BF177" s="257">
        <f>IF(N177="snížená",J177,0)</f>
        <v>0</v>
      </c>
      <c r="BG177" s="257">
        <f>IF(N177="zákl. přenesená",J177,0)</f>
        <v>0</v>
      </c>
      <c r="BH177" s="257">
        <f>IF(N177="sníž. přenesená",J177,0)</f>
        <v>0</v>
      </c>
      <c r="BI177" s="257">
        <f>IF(N177="nulová",J177,0)</f>
        <v>0</v>
      </c>
      <c r="BJ177" s="18" t="s">
        <v>23</v>
      </c>
      <c r="BK177" s="257">
        <f>ROUND(I177*H177,2)</f>
        <v>0</v>
      </c>
      <c r="BL177" s="18" t="s">
        <v>152</v>
      </c>
      <c r="BM177" s="256" t="s">
        <v>218</v>
      </c>
    </row>
    <row r="178" s="2" customFormat="1">
      <c r="A178" s="40"/>
      <c r="B178" s="41"/>
      <c r="C178" s="42"/>
      <c r="D178" s="258" t="s">
        <v>154</v>
      </c>
      <c r="E178" s="42"/>
      <c r="F178" s="259" t="s">
        <v>219</v>
      </c>
      <c r="G178" s="42"/>
      <c r="H178" s="42"/>
      <c r="I178" s="156"/>
      <c r="J178" s="42"/>
      <c r="K178" s="42"/>
      <c r="L178" s="46"/>
      <c r="M178" s="260"/>
      <c r="N178" s="261"/>
      <c r="O178" s="93"/>
      <c r="P178" s="93"/>
      <c r="Q178" s="93"/>
      <c r="R178" s="93"/>
      <c r="S178" s="93"/>
      <c r="T178" s="94"/>
      <c r="U178" s="40"/>
      <c r="V178" s="40"/>
      <c r="W178" s="40"/>
      <c r="X178" s="40"/>
      <c r="Y178" s="40"/>
      <c r="Z178" s="40"/>
      <c r="AA178" s="40"/>
      <c r="AB178" s="40"/>
      <c r="AC178" s="40"/>
      <c r="AD178" s="40"/>
      <c r="AE178" s="40"/>
      <c r="AT178" s="18" t="s">
        <v>154</v>
      </c>
      <c r="AU178" s="18" t="s">
        <v>98</v>
      </c>
    </row>
    <row r="179" s="2" customFormat="1">
      <c r="A179" s="40"/>
      <c r="B179" s="41"/>
      <c r="C179" s="42"/>
      <c r="D179" s="258" t="s">
        <v>156</v>
      </c>
      <c r="E179" s="42"/>
      <c r="F179" s="262" t="s">
        <v>220</v>
      </c>
      <c r="G179" s="42"/>
      <c r="H179" s="42"/>
      <c r="I179" s="156"/>
      <c r="J179" s="42"/>
      <c r="K179" s="42"/>
      <c r="L179" s="46"/>
      <c r="M179" s="260"/>
      <c r="N179" s="261"/>
      <c r="O179" s="93"/>
      <c r="P179" s="93"/>
      <c r="Q179" s="93"/>
      <c r="R179" s="93"/>
      <c r="S179" s="93"/>
      <c r="T179" s="94"/>
      <c r="U179" s="40"/>
      <c r="V179" s="40"/>
      <c r="W179" s="40"/>
      <c r="X179" s="40"/>
      <c r="Y179" s="40"/>
      <c r="Z179" s="40"/>
      <c r="AA179" s="40"/>
      <c r="AB179" s="40"/>
      <c r="AC179" s="40"/>
      <c r="AD179" s="40"/>
      <c r="AE179" s="40"/>
      <c r="AT179" s="18" t="s">
        <v>156</v>
      </c>
      <c r="AU179" s="18" t="s">
        <v>98</v>
      </c>
    </row>
    <row r="180" s="13" customFormat="1">
      <c r="A180" s="13"/>
      <c r="B180" s="263"/>
      <c r="C180" s="264"/>
      <c r="D180" s="258" t="s">
        <v>158</v>
      </c>
      <c r="E180" s="265" t="s">
        <v>1</v>
      </c>
      <c r="F180" s="266" t="s">
        <v>214</v>
      </c>
      <c r="G180" s="264"/>
      <c r="H180" s="265" t="s">
        <v>1</v>
      </c>
      <c r="I180" s="267"/>
      <c r="J180" s="264"/>
      <c r="K180" s="264"/>
      <c r="L180" s="268"/>
      <c r="M180" s="269"/>
      <c r="N180" s="270"/>
      <c r="O180" s="270"/>
      <c r="P180" s="270"/>
      <c r="Q180" s="270"/>
      <c r="R180" s="270"/>
      <c r="S180" s="270"/>
      <c r="T180" s="271"/>
      <c r="U180" s="13"/>
      <c r="V180" s="13"/>
      <c r="W180" s="13"/>
      <c r="X180" s="13"/>
      <c r="Y180" s="13"/>
      <c r="Z180" s="13"/>
      <c r="AA180" s="13"/>
      <c r="AB180" s="13"/>
      <c r="AC180" s="13"/>
      <c r="AD180" s="13"/>
      <c r="AE180" s="13"/>
      <c r="AT180" s="272" t="s">
        <v>158</v>
      </c>
      <c r="AU180" s="272" t="s">
        <v>98</v>
      </c>
      <c r="AV180" s="13" t="s">
        <v>23</v>
      </c>
      <c r="AW180" s="13" t="s">
        <v>48</v>
      </c>
      <c r="AX180" s="13" t="s">
        <v>91</v>
      </c>
      <c r="AY180" s="272" t="s">
        <v>144</v>
      </c>
    </row>
    <row r="181" s="14" customFormat="1">
      <c r="A181" s="14"/>
      <c r="B181" s="273"/>
      <c r="C181" s="274"/>
      <c r="D181" s="258" t="s">
        <v>158</v>
      </c>
      <c r="E181" s="275" t="s">
        <v>1</v>
      </c>
      <c r="F181" s="276" t="s">
        <v>221</v>
      </c>
      <c r="G181" s="274"/>
      <c r="H181" s="277">
        <v>0.039600000000000003</v>
      </c>
      <c r="I181" s="278"/>
      <c r="J181" s="274"/>
      <c r="K181" s="274"/>
      <c r="L181" s="279"/>
      <c r="M181" s="280"/>
      <c r="N181" s="281"/>
      <c r="O181" s="281"/>
      <c r="P181" s="281"/>
      <c r="Q181" s="281"/>
      <c r="R181" s="281"/>
      <c r="S181" s="281"/>
      <c r="T181" s="282"/>
      <c r="U181" s="14"/>
      <c r="V181" s="14"/>
      <c r="W181" s="14"/>
      <c r="X181" s="14"/>
      <c r="Y181" s="14"/>
      <c r="Z181" s="14"/>
      <c r="AA181" s="14"/>
      <c r="AB181" s="14"/>
      <c r="AC181" s="14"/>
      <c r="AD181" s="14"/>
      <c r="AE181" s="14"/>
      <c r="AT181" s="283" t="s">
        <v>158</v>
      </c>
      <c r="AU181" s="283" t="s">
        <v>98</v>
      </c>
      <c r="AV181" s="14" t="s">
        <v>98</v>
      </c>
      <c r="AW181" s="14" t="s">
        <v>48</v>
      </c>
      <c r="AX181" s="14" t="s">
        <v>23</v>
      </c>
      <c r="AY181" s="283" t="s">
        <v>144</v>
      </c>
    </row>
    <row r="182" s="2" customFormat="1" ht="16.5" customHeight="1">
      <c r="A182" s="40"/>
      <c r="B182" s="41"/>
      <c r="C182" s="245" t="s">
        <v>222</v>
      </c>
      <c r="D182" s="245" t="s">
        <v>147</v>
      </c>
      <c r="E182" s="246" t="s">
        <v>223</v>
      </c>
      <c r="F182" s="247" t="s">
        <v>224</v>
      </c>
      <c r="G182" s="248" t="s">
        <v>202</v>
      </c>
      <c r="H182" s="249">
        <v>84.560000000000002</v>
      </c>
      <c r="I182" s="250"/>
      <c r="J182" s="251">
        <f>ROUND(I182*H182,2)</f>
        <v>0</v>
      </c>
      <c r="K182" s="247" t="s">
        <v>151</v>
      </c>
      <c r="L182" s="46"/>
      <c r="M182" s="252" t="s">
        <v>1</v>
      </c>
      <c r="N182" s="253" t="s">
        <v>56</v>
      </c>
      <c r="O182" s="93"/>
      <c r="P182" s="254">
        <f>O182*H182</f>
        <v>0</v>
      </c>
      <c r="Q182" s="254">
        <v>0.0026900000000000001</v>
      </c>
      <c r="R182" s="254">
        <f>Q182*H182</f>
        <v>0.22746640000000001</v>
      </c>
      <c r="S182" s="254">
        <v>0</v>
      </c>
      <c r="T182" s="255">
        <f>S182*H182</f>
        <v>0</v>
      </c>
      <c r="U182" s="40"/>
      <c r="V182" s="40"/>
      <c r="W182" s="40"/>
      <c r="X182" s="40"/>
      <c r="Y182" s="40"/>
      <c r="Z182" s="40"/>
      <c r="AA182" s="40"/>
      <c r="AB182" s="40"/>
      <c r="AC182" s="40"/>
      <c r="AD182" s="40"/>
      <c r="AE182" s="40"/>
      <c r="AR182" s="256" t="s">
        <v>152</v>
      </c>
      <c r="AT182" s="256" t="s">
        <v>147</v>
      </c>
      <c r="AU182" s="256" t="s">
        <v>98</v>
      </c>
      <c r="AY182" s="18" t="s">
        <v>144</v>
      </c>
      <c r="BE182" s="257">
        <f>IF(N182="základní",J182,0)</f>
        <v>0</v>
      </c>
      <c r="BF182" s="257">
        <f>IF(N182="snížená",J182,0)</f>
        <v>0</v>
      </c>
      <c r="BG182" s="257">
        <f>IF(N182="zákl. přenesená",J182,0)</f>
        <v>0</v>
      </c>
      <c r="BH182" s="257">
        <f>IF(N182="sníž. přenesená",J182,0)</f>
        <v>0</v>
      </c>
      <c r="BI182" s="257">
        <f>IF(N182="nulová",J182,0)</f>
        <v>0</v>
      </c>
      <c r="BJ182" s="18" t="s">
        <v>23</v>
      </c>
      <c r="BK182" s="257">
        <f>ROUND(I182*H182,2)</f>
        <v>0</v>
      </c>
      <c r="BL182" s="18" t="s">
        <v>152</v>
      </c>
      <c r="BM182" s="256" t="s">
        <v>225</v>
      </c>
    </row>
    <row r="183" s="2" customFormat="1">
      <c r="A183" s="40"/>
      <c r="B183" s="41"/>
      <c r="C183" s="42"/>
      <c r="D183" s="258" t="s">
        <v>154</v>
      </c>
      <c r="E183" s="42"/>
      <c r="F183" s="259" t="s">
        <v>226</v>
      </c>
      <c r="G183" s="42"/>
      <c r="H183" s="42"/>
      <c r="I183" s="156"/>
      <c r="J183" s="42"/>
      <c r="K183" s="42"/>
      <c r="L183" s="46"/>
      <c r="M183" s="260"/>
      <c r="N183" s="261"/>
      <c r="O183" s="93"/>
      <c r="P183" s="93"/>
      <c r="Q183" s="93"/>
      <c r="R183" s="93"/>
      <c r="S183" s="93"/>
      <c r="T183" s="94"/>
      <c r="U183" s="40"/>
      <c r="V183" s="40"/>
      <c r="W183" s="40"/>
      <c r="X183" s="40"/>
      <c r="Y183" s="40"/>
      <c r="Z183" s="40"/>
      <c r="AA183" s="40"/>
      <c r="AB183" s="40"/>
      <c r="AC183" s="40"/>
      <c r="AD183" s="40"/>
      <c r="AE183" s="40"/>
      <c r="AT183" s="18" t="s">
        <v>154</v>
      </c>
      <c r="AU183" s="18" t="s">
        <v>98</v>
      </c>
    </row>
    <row r="184" s="2" customFormat="1">
      <c r="A184" s="40"/>
      <c r="B184" s="41"/>
      <c r="C184" s="42"/>
      <c r="D184" s="258" t="s">
        <v>156</v>
      </c>
      <c r="E184" s="42"/>
      <c r="F184" s="262" t="s">
        <v>227</v>
      </c>
      <c r="G184" s="42"/>
      <c r="H184" s="42"/>
      <c r="I184" s="156"/>
      <c r="J184" s="42"/>
      <c r="K184" s="42"/>
      <c r="L184" s="46"/>
      <c r="M184" s="260"/>
      <c r="N184" s="261"/>
      <c r="O184" s="93"/>
      <c r="P184" s="93"/>
      <c r="Q184" s="93"/>
      <c r="R184" s="93"/>
      <c r="S184" s="93"/>
      <c r="T184" s="94"/>
      <c r="U184" s="40"/>
      <c r="V184" s="40"/>
      <c r="W184" s="40"/>
      <c r="X184" s="40"/>
      <c r="Y184" s="40"/>
      <c r="Z184" s="40"/>
      <c r="AA184" s="40"/>
      <c r="AB184" s="40"/>
      <c r="AC184" s="40"/>
      <c r="AD184" s="40"/>
      <c r="AE184" s="40"/>
      <c r="AT184" s="18" t="s">
        <v>156</v>
      </c>
      <c r="AU184" s="18" t="s">
        <v>98</v>
      </c>
    </row>
    <row r="185" s="13" customFormat="1">
      <c r="A185" s="13"/>
      <c r="B185" s="263"/>
      <c r="C185" s="264"/>
      <c r="D185" s="258" t="s">
        <v>158</v>
      </c>
      <c r="E185" s="265" t="s">
        <v>1</v>
      </c>
      <c r="F185" s="266" t="s">
        <v>214</v>
      </c>
      <c r="G185" s="264"/>
      <c r="H185" s="265" t="s">
        <v>1</v>
      </c>
      <c r="I185" s="267"/>
      <c r="J185" s="264"/>
      <c r="K185" s="264"/>
      <c r="L185" s="268"/>
      <c r="M185" s="269"/>
      <c r="N185" s="270"/>
      <c r="O185" s="270"/>
      <c r="P185" s="270"/>
      <c r="Q185" s="270"/>
      <c r="R185" s="270"/>
      <c r="S185" s="270"/>
      <c r="T185" s="271"/>
      <c r="U185" s="13"/>
      <c r="V185" s="13"/>
      <c r="W185" s="13"/>
      <c r="X185" s="13"/>
      <c r="Y185" s="13"/>
      <c r="Z185" s="13"/>
      <c r="AA185" s="13"/>
      <c r="AB185" s="13"/>
      <c r="AC185" s="13"/>
      <c r="AD185" s="13"/>
      <c r="AE185" s="13"/>
      <c r="AT185" s="272" t="s">
        <v>158</v>
      </c>
      <c r="AU185" s="272" t="s">
        <v>98</v>
      </c>
      <c r="AV185" s="13" t="s">
        <v>23</v>
      </c>
      <c r="AW185" s="13" t="s">
        <v>48</v>
      </c>
      <c r="AX185" s="13" t="s">
        <v>91</v>
      </c>
      <c r="AY185" s="272" t="s">
        <v>144</v>
      </c>
    </row>
    <row r="186" s="14" customFormat="1">
      <c r="A186" s="14"/>
      <c r="B186" s="273"/>
      <c r="C186" s="274"/>
      <c r="D186" s="258" t="s">
        <v>158</v>
      </c>
      <c r="E186" s="275" t="s">
        <v>1</v>
      </c>
      <c r="F186" s="276" t="s">
        <v>228</v>
      </c>
      <c r="G186" s="274"/>
      <c r="H186" s="277">
        <v>67.680000000000007</v>
      </c>
      <c r="I186" s="278"/>
      <c r="J186" s="274"/>
      <c r="K186" s="274"/>
      <c r="L186" s="279"/>
      <c r="M186" s="280"/>
      <c r="N186" s="281"/>
      <c r="O186" s="281"/>
      <c r="P186" s="281"/>
      <c r="Q186" s="281"/>
      <c r="R186" s="281"/>
      <c r="S186" s="281"/>
      <c r="T186" s="282"/>
      <c r="U186" s="14"/>
      <c r="V186" s="14"/>
      <c r="W186" s="14"/>
      <c r="X186" s="14"/>
      <c r="Y186" s="14"/>
      <c r="Z186" s="14"/>
      <c r="AA186" s="14"/>
      <c r="AB186" s="14"/>
      <c r="AC186" s="14"/>
      <c r="AD186" s="14"/>
      <c r="AE186" s="14"/>
      <c r="AT186" s="283" t="s">
        <v>158</v>
      </c>
      <c r="AU186" s="283" t="s">
        <v>98</v>
      </c>
      <c r="AV186" s="14" t="s">
        <v>98</v>
      </c>
      <c r="AW186" s="14" t="s">
        <v>48</v>
      </c>
      <c r="AX186" s="14" t="s">
        <v>91</v>
      </c>
      <c r="AY186" s="283" t="s">
        <v>144</v>
      </c>
    </row>
    <row r="187" s="14" customFormat="1">
      <c r="A187" s="14"/>
      <c r="B187" s="273"/>
      <c r="C187" s="274"/>
      <c r="D187" s="258" t="s">
        <v>158</v>
      </c>
      <c r="E187" s="275" t="s">
        <v>1</v>
      </c>
      <c r="F187" s="276" t="s">
        <v>229</v>
      </c>
      <c r="G187" s="274"/>
      <c r="H187" s="277">
        <v>16.879999999999999</v>
      </c>
      <c r="I187" s="278"/>
      <c r="J187" s="274"/>
      <c r="K187" s="274"/>
      <c r="L187" s="279"/>
      <c r="M187" s="280"/>
      <c r="N187" s="281"/>
      <c r="O187" s="281"/>
      <c r="P187" s="281"/>
      <c r="Q187" s="281"/>
      <c r="R187" s="281"/>
      <c r="S187" s="281"/>
      <c r="T187" s="282"/>
      <c r="U187" s="14"/>
      <c r="V187" s="14"/>
      <c r="W187" s="14"/>
      <c r="X187" s="14"/>
      <c r="Y187" s="14"/>
      <c r="Z187" s="14"/>
      <c r="AA187" s="14"/>
      <c r="AB187" s="14"/>
      <c r="AC187" s="14"/>
      <c r="AD187" s="14"/>
      <c r="AE187" s="14"/>
      <c r="AT187" s="283" t="s">
        <v>158</v>
      </c>
      <c r="AU187" s="283" t="s">
        <v>98</v>
      </c>
      <c r="AV187" s="14" t="s">
        <v>98</v>
      </c>
      <c r="AW187" s="14" t="s">
        <v>48</v>
      </c>
      <c r="AX187" s="14" t="s">
        <v>91</v>
      </c>
      <c r="AY187" s="283" t="s">
        <v>144</v>
      </c>
    </row>
    <row r="188" s="2" customFormat="1" ht="16.5" customHeight="1">
      <c r="A188" s="40"/>
      <c r="B188" s="41"/>
      <c r="C188" s="245" t="s">
        <v>230</v>
      </c>
      <c r="D188" s="245" t="s">
        <v>147</v>
      </c>
      <c r="E188" s="246" t="s">
        <v>231</v>
      </c>
      <c r="F188" s="247" t="s">
        <v>232</v>
      </c>
      <c r="G188" s="248" t="s">
        <v>202</v>
      </c>
      <c r="H188" s="249">
        <v>84.560000000000002</v>
      </c>
      <c r="I188" s="250"/>
      <c r="J188" s="251">
        <f>ROUND(I188*H188,2)</f>
        <v>0</v>
      </c>
      <c r="K188" s="247" t="s">
        <v>151</v>
      </c>
      <c r="L188" s="46"/>
      <c r="M188" s="252" t="s">
        <v>1</v>
      </c>
      <c r="N188" s="253" t="s">
        <v>56</v>
      </c>
      <c r="O188" s="93"/>
      <c r="P188" s="254">
        <f>O188*H188</f>
        <v>0</v>
      </c>
      <c r="Q188" s="254">
        <v>0</v>
      </c>
      <c r="R188" s="254">
        <f>Q188*H188</f>
        <v>0</v>
      </c>
      <c r="S188" s="254">
        <v>0</v>
      </c>
      <c r="T188" s="255">
        <f>S188*H188</f>
        <v>0</v>
      </c>
      <c r="U188" s="40"/>
      <c r="V188" s="40"/>
      <c r="W188" s="40"/>
      <c r="X188" s="40"/>
      <c r="Y188" s="40"/>
      <c r="Z188" s="40"/>
      <c r="AA188" s="40"/>
      <c r="AB188" s="40"/>
      <c r="AC188" s="40"/>
      <c r="AD188" s="40"/>
      <c r="AE188" s="40"/>
      <c r="AR188" s="256" t="s">
        <v>152</v>
      </c>
      <c r="AT188" s="256" t="s">
        <v>147</v>
      </c>
      <c r="AU188" s="256" t="s">
        <v>98</v>
      </c>
      <c r="AY188" s="18" t="s">
        <v>144</v>
      </c>
      <c r="BE188" s="257">
        <f>IF(N188="základní",J188,0)</f>
        <v>0</v>
      </c>
      <c r="BF188" s="257">
        <f>IF(N188="snížená",J188,0)</f>
        <v>0</v>
      </c>
      <c r="BG188" s="257">
        <f>IF(N188="zákl. přenesená",J188,0)</f>
        <v>0</v>
      </c>
      <c r="BH188" s="257">
        <f>IF(N188="sníž. přenesená",J188,0)</f>
        <v>0</v>
      </c>
      <c r="BI188" s="257">
        <f>IF(N188="nulová",J188,0)</f>
        <v>0</v>
      </c>
      <c r="BJ188" s="18" t="s">
        <v>23</v>
      </c>
      <c r="BK188" s="257">
        <f>ROUND(I188*H188,2)</f>
        <v>0</v>
      </c>
      <c r="BL188" s="18" t="s">
        <v>152</v>
      </c>
      <c r="BM188" s="256" t="s">
        <v>233</v>
      </c>
    </row>
    <row r="189" s="2" customFormat="1">
      <c r="A189" s="40"/>
      <c r="B189" s="41"/>
      <c r="C189" s="42"/>
      <c r="D189" s="258" t="s">
        <v>154</v>
      </c>
      <c r="E189" s="42"/>
      <c r="F189" s="259" t="s">
        <v>234</v>
      </c>
      <c r="G189" s="42"/>
      <c r="H189" s="42"/>
      <c r="I189" s="156"/>
      <c r="J189" s="42"/>
      <c r="K189" s="42"/>
      <c r="L189" s="46"/>
      <c r="M189" s="260"/>
      <c r="N189" s="261"/>
      <c r="O189" s="93"/>
      <c r="P189" s="93"/>
      <c r="Q189" s="93"/>
      <c r="R189" s="93"/>
      <c r="S189" s="93"/>
      <c r="T189" s="94"/>
      <c r="U189" s="40"/>
      <c r="V189" s="40"/>
      <c r="W189" s="40"/>
      <c r="X189" s="40"/>
      <c r="Y189" s="40"/>
      <c r="Z189" s="40"/>
      <c r="AA189" s="40"/>
      <c r="AB189" s="40"/>
      <c r="AC189" s="40"/>
      <c r="AD189" s="40"/>
      <c r="AE189" s="40"/>
      <c r="AT189" s="18" t="s">
        <v>154</v>
      </c>
      <c r="AU189" s="18" t="s">
        <v>98</v>
      </c>
    </row>
    <row r="190" s="2" customFormat="1">
      <c r="A190" s="40"/>
      <c r="B190" s="41"/>
      <c r="C190" s="42"/>
      <c r="D190" s="258" t="s">
        <v>156</v>
      </c>
      <c r="E190" s="42"/>
      <c r="F190" s="262" t="s">
        <v>227</v>
      </c>
      <c r="G190" s="42"/>
      <c r="H190" s="42"/>
      <c r="I190" s="156"/>
      <c r="J190" s="42"/>
      <c r="K190" s="42"/>
      <c r="L190" s="46"/>
      <c r="M190" s="260"/>
      <c r="N190" s="261"/>
      <c r="O190" s="93"/>
      <c r="P190" s="93"/>
      <c r="Q190" s="93"/>
      <c r="R190" s="93"/>
      <c r="S190" s="93"/>
      <c r="T190" s="94"/>
      <c r="U190" s="40"/>
      <c r="V190" s="40"/>
      <c r="W190" s="40"/>
      <c r="X190" s="40"/>
      <c r="Y190" s="40"/>
      <c r="Z190" s="40"/>
      <c r="AA190" s="40"/>
      <c r="AB190" s="40"/>
      <c r="AC190" s="40"/>
      <c r="AD190" s="40"/>
      <c r="AE190" s="40"/>
      <c r="AT190" s="18" t="s">
        <v>156</v>
      </c>
      <c r="AU190" s="18" t="s">
        <v>98</v>
      </c>
    </row>
    <row r="191" s="13" customFormat="1">
      <c r="A191" s="13"/>
      <c r="B191" s="263"/>
      <c r="C191" s="264"/>
      <c r="D191" s="258" t="s">
        <v>158</v>
      </c>
      <c r="E191" s="265" t="s">
        <v>1</v>
      </c>
      <c r="F191" s="266" t="s">
        <v>214</v>
      </c>
      <c r="G191" s="264"/>
      <c r="H191" s="265" t="s">
        <v>1</v>
      </c>
      <c r="I191" s="267"/>
      <c r="J191" s="264"/>
      <c r="K191" s="264"/>
      <c r="L191" s="268"/>
      <c r="M191" s="269"/>
      <c r="N191" s="270"/>
      <c r="O191" s="270"/>
      <c r="P191" s="270"/>
      <c r="Q191" s="270"/>
      <c r="R191" s="270"/>
      <c r="S191" s="270"/>
      <c r="T191" s="271"/>
      <c r="U191" s="13"/>
      <c r="V191" s="13"/>
      <c r="W191" s="13"/>
      <c r="X191" s="13"/>
      <c r="Y191" s="13"/>
      <c r="Z191" s="13"/>
      <c r="AA191" s="13"/>
      <c r="AB191" s="13"/>
      <c r="AC191" s="13"/>
      <c r="AD191" s="13"/>
      <c r="AE191" s="13"/>
      <c r="AT191" s="272" t="s">
        <v>158</v>
      </c>
      <c r="AU191" s="272" t="s">
        <v>98</v>
      </c>
      <c r="AV191" s="13" t="s">
        <v>23</v>
      </c>
      <c r="AW191" s="13" t="s">
        <v>48</v>
      </c>
      <c r="AX191" s="13" t="s">
        <v>91</v>
      </c>
      <c r="AY191" s="272" t="s">
        <v>144</v>
      </c>
    </row>
    <row r="192" s="14" customFormat="1">
      <c r="A192" s="14"/>
      <c r="B192" s="273"/>
      <c r="C192" s="274"/>
      <c r="D192" s="258" t="s">
        <v>158</v>
      </c>
      <c r="E192" s="275" t="s">
        <v>1</v>
      </c>
      <c r="F192" s="276" t="s">
        <v>228</v>
      </c>
      <c r="G192" s="274"/>
      <c r="H192" s="277">
        <v>67.680000000000007</v>
      </c>
      <c r="I192" s="278"/>
      <c r="J192" s="274"/>
      <c r="K192" s="274"/>
      <c r="L192" s="279"/>
      <c r="M192" s="280"/>
      <c r="N192" s="281"/>
      <c r="O192" s="281"/>
      <c r="P192" s="281"/>
      <c r="Q192" s="281"/>
      <c r="R192" s="281"/>
      <c r="S192" s="281"/>
      <c r="T192" s="282"/>
      <c r="U192" s="14"/>
      <c r="V192" s="14"/>
      <c r="W192" s="14"/>
      <c r="X192" s="14"/>
      <c r="Y192" s="14"/>
      <c r="Z192" s="14"/>
      <c r="AA192" s="14"/>
      <c r="AB192" s="14"/>
      <c r="AC192" s="14"/>
      <c r="AD192" s="14"/>
      <c r="AE192" s="14"/>
      <c r="AT192" s="283" t="s">
        <v>158</v>
      </c>
      <c r="AU192" s="283" t="s">
        <v>98</v>
      </c>
      <c r="AV192" s="14" t="s">
        <v>98</v>
      </c>
      <c r="AW192" s="14" t="s">
        <v>48</v>
      </c>
      <c r="AX192" s="14" t="s">
        <v>91</v>
      </c>
      <c r="AY192" s="283" t="s">
        <v>144</v>
      </c>
    </row>
    <row r="193" s="14" customFormat="1">
      <c r="A193" s="14"/>
      <c r="B193" s="273"/>
      <c r="C193" s="274"/>
      <c r="D193" s="258" t="s">
        <v>158</v>
      </c>
      <c r="E193" s="275" t="s">
        <v>1</v>
      </c>
      <c r="F193" s="276" t="s">
        <v>229</v>
      </c>
      <c r="G193" s="274"/>
      <c r="H193" s="277">
        <v>16.879999999999999</v>
      </c>
      <c r="I193" s="278"/>
      <c r="J193" s="274"/>
      <c r="K193" s="274"/>
      <c r="L193" s="279"/>
      <c r="M193" s="280"/>
      <c r="N193" s="281"/>
      <c r="O193" s="281"/>
      <c r="P193" s="281"/>
      <c r="Q193" s="281"/>
      <c r="R193" s="281"/>
      <c r="S193" s="281"/>
      <c r="T193" s="282"/>
      <c r="U193" s="14"/>
      <c r="V193" s="14"/>
      <c r="W193" s="14"/>
      <c r="X193" s="14"/>
      <c r="Y193" s="14"/>
      <c r="Z193" s="14"/>
      <c r="AA193" s="14"/>
      <c r="AB193" s="14"/>
      <c r="AC193" s="14"/>
      <c r="AD193" s="14"/>
      <c r="AE193" s="14"/>
      <c r="AT193" s="283" t="s">
        <v>158</v>
      </c>
      <c r="AU193" s="283" t="s">
        <v>98</v>
      </c>
      <c r="AV193" s="14" t="s">
        <v>98</v>
      </c>
      <c r="AW193" s="14" t="s">
        <v>48</v>
      </c>
      <c r="AX193" s="14" t="s">
        <v>91</v>
      </c>
      <c r="AY193" s="283" t="s">
        <v>144</v>
      </c>
    </row>
    <row r="194" s="12" customFormat="1" ht="22.8" customHeight="1">
      <c r="A194" s="12"/>
      <c r="B194" s="229"/>
      <c r="C194" s="230"/>
      <c r="D194" s="231" t="s">
        <v>90</v>
      </c>
      <c r="E194" s="243" t="s">
        <v>167</v>
      </c>
      <c r="F194" s="243" t="s">
        <v>235</v>
      </c>
      <c r="G194" s="230"/>
      <c r="H194" s="230"/>
      <c r="I194" s="233"/>
      <c r="J194" s="244">
        <f>BK194</f>
        <v>0</v>
      </c>
      <c r="K194" s="230"/>
      <c r="L194" s="235"/>
      <c r="M194" s="236"/>
      <c r="N194" s="237"/>
      <c r="O194" s="237"/>
      <c r="P194" s="238">
        <f>SUM(P195:P244)</f>
        <v>0</v>
      </c>
      <c r="Q194" s="237"/>
      <c r="R194" s="238">
        <f>SUM(R195:R244)</f>
        <v>10.120304800000003</v>
      </c>
      <c r="S194" s="237"/>
      <c r="T194" s="239">
        <f>SUM(T195:T244)</f>
        <v>0</v>
      </c>
      <c r="U194" s="12"/>
      <c r="V194" s="12"/>
      <c r="W194" s="12"/>
      <c r="X194" s="12"/>
      <c r="Y194" s="12"/>
      <c r="Z194" s="12"/>
      <c r="AA194" s="12"/>
      <c r="AB194" s="12"/>
      <c r="AC194" s="12"/>
      <c r="AD194" s="12"/>
      <c r="AE194" s="12"/>
      <c r="AR194" s="240" t="s">
        <v>23</v>
      </c>
      <c r="AT194" s="241" t="s">
        <v>90</v>
      </c>
      <c r="AU194" s="241" t="s">
        <v>23</v>
      </c>
      <c r="AY194" s="240" t="s">
        <v>144</v>
      </c>
      <c r="BK194" s="242">
        <f>SUM(BK195:BK244)</f>
        <v>0</v>
      </c>
    </row>
    <row r="195" s="2" customFormat="1" ht="21.75" customHeight="1">
      <c r="A195" s="40"/>
      <c r="B195" s="41"/>
      <c r="C195" s="245" t="s">
        <v>236</v>
      </c>
      <c r="D195" s="245" t="s">
        <v>147</v>
      </c>
      <c r="E195" s="246" t="s">
        <v>237</v>
      </c>
      <c r="F195" s="247" t="s">
        <v>238</v>
      </c>
      <c r="G195" s="248" t="s">
        <v>239</v>
      </c>
      <c r="H195" s="249">
        <v>6</v>
      </c>
      <c r="I195" s="250"/>
      <c r="J195" s="251">
        <f>ROUND(I195*H195,2)</f>
        <v>0</v>
      </c>
      <c r="K195" s="247" t="s">
        <v>151</v>
      </c>
      <c r="L195" s="46"/>
      <c r="M195" s="252" t="s">
        <v>1</v>
      </c>
      <c r="N195" s="253" t="s">
        <v>56</v>
      </c>
      <c r="O195" s="93"/>
      <c r="P195" s="254">
        <f>O195*H195</f>
        <v>0</v>
      </c>
      <c r="Q195" s="254">
        <v>0</v>
      </c>
      <c r="R195" s="254">
        <f>Q195*H195</f>
        <v>0</v>
      </c>
      <c r="S195" s="254">
        <v>0</v>
      </c>
      <c r="T195" s="255">
        <f>S195*H195</f>
        <v>0</v>
      </c>
      <c r="U195" s="40"/>
      <c r="V195" s="40"/>
      <c r="W195" s="40"/>
      <c r="X195" s="40"/>
      <c r="Y195" s="40"/>
      <c r="Z195" s="40"/>
      <c r="AA195" s="40"/>
      <c r="AB195" s="40"/>
      <c r="AC195" s="40"/>
      <c r="AD195" s="40"/>
      <c r="AE195" s="40"/>
      <c r="AR195" s="256" t="s">
        <v>152</v>
      </c>
      <c r="AT195" s="256" t="s">
        <v>147</v>
      </c>
      <c r="AU195" s="256" t="s">
        <v>98</v>
      </c>
      <c r="AY195" s="18" t="s">
        <v>144</v>
      </c>
      <c r="BE195" s="257">
        <f>IF(N195="základní",J195,0)</f>
        <v>0</v>
      </c>
      <c r="BF195" s="257">
        <f>IF(N195="snížená",J195,0)</f>
        <v>0</v>
      </c>
      <c r="BG195" s="257">
        <f>IF(N195="zákl. přenesená",J195,0)</f>
        <v>0</v>
      </c>
      <c r="BH195" s="257">
        <f>IF(N195="sníž. přenesená",J195,0)</f>
        <v>0</v>
      </c>
      <c r="BI195" s="257">
        <f>IF(N195="nulová",J195,0)</f>
        <v>0</v>
      </c>
      <c r="BJ195" s="18" t="s">
        <v>23</v>
      </c>
      <c r="BK195" s="257">
        <f>ROUND(I195*H195,2)</f>
        <v>0</v>
      </c>
      <c r="BL195" s="18" t="s">
        <v>152</v>
      </c>
      <c r="BM195" s="256" t="s">
        <v>240</v>
      </c>
    </row>
    <row r="196" s="2" customFormat="1">
      <c r="A196" s="40"/>
      <c r="B196" s="41"/>
      <c r="C196" s="42"/>
      <c r="D196" s="258" t="s">
        <v>154</v>
      </c>
      <c r="E196" s="42"/>
      <c r="F196" s="259" t="s">
        <v>241</v>
      </c>
      <c r="G196" s="42"/>
      <c r="H196" s="42"/>
      <c r="I196" s="156"/>
      <c r="J196" s="42"/>
      <c r="K196" s="42"/>
      <c r="L196" s="46"/>
      <c r="M196" s="260"/>
      <c r="N196" s="261"/>
      <c r="O196" s="93"/>
      <c r="P196" s="93"/>
      <c r="Q196" s="93"/>
      <c r="R196" s="93"/>
      <c r="S196" s="93"/>
      <c r="T196" s="94"/>
      <c r="U196" s="40"/>
      <c r="V196" s="40"/>
      <c r="W196" s="40"/>
      <c r="X196" s="40"/>
      <c r="Y196" s="40"/>
      <c r="Z196" s="40"/>
      <c r="AA196" s="40"/>
      <c r="AB196" s="40"/>
      <c r="AC196" s="40"/>
      <c r="AD196" s="40"/>
      <c r="AE196" s="40"/>
      <c r="AT196" s="18" t="s">
        <v>154</v>
      </c>
      <c r="AU196" s="18" t="s">
        <v>98</v>
      </c>
    </row>
    <row r="197" s="2" customFormat="1">
      <c r="A197" s="40"/>
      <c r="B197" s="41"/>
      <c r="C197" s="42"/>
      <c r="D197" s="258" t="s">
        <v>156</v>
      </c>
      <c r="E197" s="42"/>
      <c r="F197" s="262" t="s">
        <v>242</v>
      </c>
      <c r="G197" s="42"/>
      <c r="H197" s="42"/>
      <c r="I197" s="156"/>
      <c r="J197" s="42"/>
      <c r="K197" s="42"/>
      <c r="L197" s="46"/>
      <c r="M197" s="260"/>
      <c r="N197" s="261"/>
      <c r="O197" s="93"/>
      <c r="P197" s="93"/>
      <c r="Q197" s="93"/>
      <c r="R197" s="93"/>
      <c r="S197" s="93"/>
      <c r="T197" s="94"/>
      <c r="U197" s="40"/>
      <c r="V197" s="40"/>
      <c r="W197" s="40"/>
      <c r="X197" s="40"/>
      <c r="Y197" s="40"/>
      <c r="Z197" s="40"/>
      <c r="AA197" s="40"/>
      <c r="AB197" s="40"/>
      <c r="AC197" s="40"/>
      <c r="AD197" s="40"/>
      <c r="AE197" s="40"/>
      <c r="AT197" s="18" t="s">
        <v>156</v>
      </c>
      <c r="AU197" s="18" t="s">
        <v>98</v>
      </c>
    </row>
    <row r="198" s="13" customFormat="1">
      <c r="A198" s="13"/>
      <c r="B198" s="263"/>
      <c r="C198" s="264"/>
      <c r="D198" s="258" t="s">
        <v>158</v>
      </c>
      <c r="E198" s="265" t="s">
        <v>1</v>
      </c>
      <c r="F198" s="266" t="s">
        <v>243</v>
      </c>
      <c r="G198" s="264"/>
      <c r="H198" s="265" t="s">
        <v>1</v>
      </c>
      <c r="I198" s="267"/>
      <c r="J198" s="264"/>
      <c r="K198" s="264"/>
      <c r="L198" s="268"/>
      <c r="M198" s="269"/>
      <c r="N198" s="270"/>
      <c r="O198" s="270"/>
      <c r="P198" s="270"/>
      <c r="Q198" s="270"/>
      <c r="R198" s="270"/>
      <c r="S198" s="270"/>
      <c r="T198" s="271"/>
      <c r="U198" s="13"/>
      <c r="V198" s="13"/>
      <c r="W198" s="13"/>
      <c r="X198" s="13"/>
      <c r="Y198" s="13"/>
      <c r="Z198" s="13"/>
      <c r="AA198" s="13"/>
      <c r="AB198" s="13"/>
      <c r="AC198" s="13"/>
      <c r="AD198" s="13"/>
      <c r="AE198" s="13"/>
      <c r="AT198" s="272" t="s">
        <v>158</v>
      </c>
      <c r="AU198" s="272" t="s">
        <v>98</v>
      </c>
      <c r="AV198" s="13" t="s">
        <v>23</v>
      </c>
      <c r="AW198" s="13" t="s">
        <v>48</v>
      </c>
      <c r="AX198" s="13" t="s">
        <v>91</v>
      </c>
      <c r="AY198" s="272" t="s">
        <v>144</v>
      </c>
    </row>
    <row r="199" s="14" customFormat="1">
      <c r="A199" s="14"/>
      <c r="B199" s="273"/>
      <c r="C199" s="274"/>
      <c r="D199" s="258" t="s">
        <v>158</v>
      </c>
      <c r="E199" s="275" t="s">
        <v>1</v>
      </c>
      <c r="F199" s="276" t="s">
        <v>187</v>
      </c>
      <c r="G199" s="274"/>
      <c r="H199" s="277">
        <v>6</v>
      </c>
      <c r="I199" s="278"/>
      <c r="J199" s="274"/>
      <c r="K199" s="274"/>
      <c r="L199" s="279"/>
      <c r="M199" s="280"/>
      <c r="N199" s="281"/>
      <c r="O199" s="281"/>
      <c r="P199" s="281"/>
      <c r="Q199" s="281"/>
      <c r="R199" s="281"/>
      <c r="S199" s="281"/>
      <c r="T199" s="282"/>
      <c r="U199" s="14"/>
      <c r="V199" s="14"/>
      <c r="W199" s="14"/>
      <c r="X199" s="14"/>
      <c r="Y199" s="14"/>
      <c r="Z199" s="14"/>
      <c r="AA199" s="14"/>
      <c r="AB199" s="14"/>
      <c r="AC199" s="14"/>
      <c r="AD199" s="14"/>
      <c r="AE199" s="14"/>
      <c r="AT199" s="283" t="s">
        <v>158</v>
      </c>
      <c r="AU199" s="283" t="s">
        <v>98</v>
      </c>
      <c r="AV199" s="14" t="s">
        <v>98</v>
      </c>
      <c r="AW199" s="14" t="s">
        <v>48</v>
      </c>
      <c r="AX199" s="14" t="s">
        <v>23</v>
      </c>
      <c r="AY199" s="283" t="s">
        <v>144</v>
      </c>
    </row>
    <row r="200" s="2" customFormat="1" ht="21.75" customHeight="1">
      <c r="A200" s="40"/>
      <c r="B200" s="41"/>
      <c r="C200" s="284" t="s">
        <v>244</v>
      </c>
      <c r="D200" s="284" t="s">
        <v>245</v>
      </c>
      <c r="E200" s="285" t="s">
        <v>246</v>
      </c>
      <c r="F200" s="286" t="s">
        <v>247</v>
      </c>
      <c r="G200" s="287" t="s">
        <v>239</v>
      </c>
      <c r="H200" s="288">
        <v>6</v>
      </c>
      <c r="I200" s="289"/>
      <c r="J200" s="290">
        <f>ROUND(I200*H200,2)</f>
        <v>0</v>
      </c>
      <c r="K200" s="286" t="s">
        <v>1</v>
      </c>
      <c r="L200" s="291"/>
      <c r="M200" s="292" t="s">
        <v>1</v>
      </c>
      <c r="N200" s="293" t="s">
        <v>56</v>
      </c>
      <c r="O200" s="93"/>
      <c r="P200" s="254">
        <f>O200*H200</f>
        <v>0</v>
      </c>
      <c r="Q200" s="254">
        <v>0</v>
      </c>
      <c r="R200" s="254">
        <f>Q200*H200</f>
        <v>0</v>
      </c>
      <c r="S200" s="254">
        <v>0</v>
      </c>
      <c r="T200" s="255">
        <f>S200*H200</f>
        <v>0</v>
      </c>
      <c r="U200" s="40"/>
      <c r="V200" s="40"/>
      <c r="W200" s="40"/>
      <c r="X200" s="40"/>
      <c r="Y200" s="40"/>
      <c r="Z200" s="40"/>
      <c r="AA200" s="40"/>
      <c r="AB200" s="40"/>
      <c r="AC200" s="40"/>
      <c r="AD200" s="40"/>
      <c r="AE200" s="40"/>
      <c r="AR200" s="256" t="s">
        <v>199</v>
      </c>
      <c r="AT200" s="256" t="s">
        <v>245</v>
      </c>
      <c r="AU200" s="256" t="s">
        <v>98</v>
      </c>
      <c r="AY200" s="18" t="s">
        <v>144</v>
      </c>
      <c r="BE200" s="257">
        <f>IF(N200="základní",J200,0)</f>
        <v>0</v>
      </c>
      <c r="BF200" s="257">
        <f>IF(N200="snížená",J200,0)</f>
        <v>0</v>
      </c>
      <c r="BG200" s="257">
        <f>IF(N200="zákl. přenesená",J200,0)</f>
        <v>0</v>
      </c>
      <c r="BH200" s="257">
        <f>IF(N200="sníž. přenesená",J200,0)</f>
        <v>0</v>
      </c>
      <c r="BI200" s="257">
        <f>IF(N200="nulová",J200,0)</f>
        <v>0</v>
      </c>
      <c r="BJ200" s="18" t="s">
        <v>23</v>
      </c>
      <c r="BK200" s="257">
        <f>ROUND(I200*H200,2)</f>
        <v>0</v>
      </c>
      <c r="BL200" s="18" t="s">
        <v>152</v>
      </c>
      <c r="BM200" s="256" t="s">
        <v>248</v>
      </c>
    </row>
    <row r="201" s="2" customFormat="1">
      <c r="A201" s="40"/>
      <c r="B201" s="41"/>
      <c r="C201" s="42"/>
      <c r="D201" s="258" t="s">
        <v>154</v>
      </c>
      <c r="E201" s="42"/>
      <c r="F201" s="259" t="s">
        <v>249</v>
      </c>
      <c r="G201" s="42"/>
      <c r="H201" s="42"/>
      <c r="I201" s="156"/>
      <c r="J201" s="42"/>
      <c r="K201" s="42"/>
      <c r="L201" s="46"/>
      <c r="M201" s="260"/>
      <c r="N201" s="261"/>
      <c r="O201" s="93"/>
      <c r="P201" s="93"/>
      <c r="Q201" s="93"/>
      <c r="R201" s="93"/>
      <c r="S201" s="93"/>
      <c r="T201" s="94"/>
      <c r="U201" s="40"/>
      <c r="V201" s="40"/>
      <c r="W201" s="40"/>
      <c r="X201" s="40"/>
      <c r="Y201" s="40"/>
      <c r="Z201" s="40"/>
      <c r="AA201" s="40"/>
      <c r="AB201" s="40"/>
      <c r="AC201" s="40"/>
      <c r="AD201" s="40"/>
      <c r="AE201" s="40"/>
      <c r="AT201" s="18" t="s">
        <v>154</v>
      </c>
      <c r="AU201" s="18" t="s">
        <v>98</v>
      </c>
    </row>
    <row r="202" s="13" customFormat="1">
      <c r="A202" s="13"/>
      <c r="B202" s="263"/>
      <c r="C202" s="264"/>
      <c r="D202" s="258" t="s">
        <v>158</v>
      </c>
      <c r="E202" s="265" t="s">
        <v>1</v>
      </c>
      <c r="F202" s="266" t="s">
        <v>243</v>
      </c>
      <c r="G202" s="264"/>
      <c r="H202" s="265" t="s">
        <v>1</v>
      </c>
      <c r="I202" s="267"/>
      <c r="J202" s="264"/>
      <c r="K202" s="264"/>
      <c r="L202" s="268"/>
      <c r="M202" s="269"/>
      <c r="N202" s="270"/>
      <c r="O202" s="270"/>
      <c r="P202" s="270"/>
      <c r="Q202" s="270"/>
      <c r="R202" s="270"/>
      <c r="S202" s="270"/>
      <c r="T202" s="271"/>
      <c r="U202" s="13"/>
      <c r="V202" s="13"/>
      <c r="W202" s="13"/>
      <c r="X202" s="13"/>
      <c r="Y202" s="13"/>
      <c r="Z202" s="13"/>
      <c r="AA202" s="13"/>
      <c r="AB202" s="13"/>
      <c r="AC202" s="13"/>
      <c r="AD202" s="13"/>
      <c r="AE202" s="13"/>
      <c r="AT202" s="272" t="s">
        <v>158</v>
      </c>
      <c r="AU202" s="272" t="s">
        <v>98</v>
      </c>
      <c r="AV202" s="13" t="s">
        <v>23</v>
      </c>
      <c r="AW202" s="13" t="s">
        <v>48</v>
      </c>
      <c r="AX202" s="13" t="s">
        <v>91</v>
      </c>
      <c r="AY202" s="272" t="s">
        <v>144</v>
      </c>
    </row>
    <row r="203" s="14" customFormat="1">
      <c r="A203" s="14"/>
      <c r="B203" s="273"/>
      <c r="C203" s="274"/>
      <c r="D203" s="258" t="s">
        <v>158</v>
      </c>
      <c r="E203" s="275" t="s">
        <v>1</v>
      </c>
      <c r="F203" s="276" t="s">
        <v>187</v>
      </c>
      <c r="G203" s="274"/>
      <c r="H203" s="277">
        <v>6</v>
      </c>
      <c r="I203" s="278"/>
      <c r="J203" s="274"/>
      <c r="K203" s="274"/>
      <c r="L203" s="279"/>
      <c r="M203" s="280"/>
      <c r="N203" s="281"/>
      <c r="O203" s="281"/>
      <c r="P203" s="281"/>
      <c r="Q203" s="281"/>
      <c r="R203" s="281"/>
      <c r="S203" s="281"/>
      <c r="T203" s="282"/>
      <c r="U203" s="14"/>
      <c r="V203" s="14"/>
      <c r="W203" s="14"/>
      <c r="X203" s="14"/>
      <c r="Y203" s="14"/>
      <c r="Z203" s="14"/>
      <c r="AA203" s="14"/>
      <c r="AB203" s="14"/>
      <c r="AC203" s="14"/>
      <c r="AD203" s="14"/>
      <c r="AE203" s="14"/>
      <c r="AT203" s="283" t="s">
        <v>158</v>
      </c>
      <c r="AU203" s="283" t="s">
        <v>98</v>
      </c>
      <c r="AV203" s="14" t="s">
        <v>98</v>
      </c>
      <c r="AW203" s="14" t="s">
        <v>48</v>
      </c>
      <c r="AX203" s="14" t="s">
        <v>23</v>
      </c>
      <c r="AY203" s="283" t="s">
        <v>144</v>
      </c>
    </row>
    <row r="204" s="2" customFormat="1" ht="16.5" customHeight="1">
      <c r="A204" s="40"/>
      <c r="B204" s="41"/>
      <c r="C204" s="245" t="s">
        <v>8</v>
      </c>
      <c r="D204" s="245" t="s">
        <v>147</v>
      </c>
      <c r="E204" s="246" t="s">
        <v>250</v>
      </c>
      <c r="F204" s="247" t="s">
        <v>251</v>
      </c>
      <c r="G204" s="248" t="s">
        <v>252</v>
      </c>
      <c r="H204" s="249">
        <v>24.100000000000001</v>
      </c>
      <c r="I204" s="250"/>
      <c r="J204" s="251">
        <f>ROUND(I204*H204,2)</f>
        <v>0</v>
      </c>
      <c r="K204" s="247" t="s">
        <v>151</v>
      </c>
      <c r="L204" s="46"/>
      <c r="M204" s="252" t="s">
        <v>1</v>
      </c>
      <c r="N204" s="253" t="s">
        <v>56</v>
      </c>
      <c r="O204" s="93"/>
      <c r="P204" s="254">
        <f>O204*H204</f>
        <v>0</v>
      </c>
      <c r="Q204" s="254">
        <v>0</v>
      </c>
      <c r="R204" s="254">
        <f>Q204*H204</f>
        <v>0</v>
      </c>
      <c r="S204" s="254">
        <v>0</v>
      </c>
      <c r="T204" s="255">
        <f>S204*H204</f>
        <v>0</v>
      </c>
      <c r="U204" s="40"/>
      <c r="V204" s="40"/>
      <c r="W204" s="40"/>
      <c r="X204" s="40"/>
      <c r="Y204" s="40"/>
      <c r="Z204" s="40"/>
      <c r="AA204" s="40"/>
      <c r="AB204" s="40"/>
      <c r="AC204" s="40"/>
      <c r="AD204" s="40"/>
      <c r="AE204" s="40"/>
      <c r="AR204" s="256" t="s">
        <v>152</v>
      </c>
      <c r="AT204" s="256" t="s">
        <v>147</v>
      </c>
      <c r="AU204" s="256" t="s">
        <v>98</v>
      </c>
      <c r="AY204" s="18" t="s">
        <v>144</v>
      </c>
      <c r="BE204" s="257">
        <f>IF(N204="základní",J204,0)</f>
        <v>0</v>
      </c>
      <c r="BF204" s="257">
        <f>IF(N204="snížená",J204,0)</f>
        <v>0</v>
      </c>
      <c r="BG204" s="257">
        <f>IF(N204="zákl. přenesená",J204,0)</f>
        <v>0</v>
      </c>
      <c r="BH204" s="257">
        <f>IF(N204="sníž. přenesená",J204,0)</f>
        <v>0</v>
      </c>
      <c r="BI204" s="257">
        <f>IF(N204="nulová",J204,0)</f>
        <v>0</v>
      </c>
      <c r="BJ204" s="18" t="s">
        <v>23</v>
      </c>
      <c r="BK204" s="257">
        <f>ROUND(I204*H204,2)</f>
        <v>0</v>
      </c>
      <c r="BL204" s="18" t="s">
        <v>152</v>
      </c>
      <c r="BM204" s="256" t="s">
        <v>253</v>
      </c>
    </row>
    <row r="205" s="2" customFormat="1">
      <c r="A205" s="40"/>
      <c r="B205" s="41"/>
      <c r="C205" s="42"/>
      <c r="D205" s="258" t="s">
        <v>154</v>
      </c>
      <c r="E205" s="42"/>
      <c r="F205" s="259" t="s">
        <v>254</v>
      </c>
      <c r="G205" s="42"/>
      <c r="H205" s="42"/>
      <c r="I205" s="156"/>
      <c r="J205" s="42"/>
      <c r="K205" s="42"/>
      <c r="L205" s="46"/>
      <c r="M205" s="260"/>
      <c r="N205" s="261"/>
      <c r="O205" s="93"/>
      <c r="P205" s="93"/>
      <c r="Q205" s="93"/>
      <c r="R205" s="93"/>
      <c r="S205" s="93"/>
      <c r="T205" s="94"/>
      <c r="U205" s="40"/>
      <c r="V205" s="40"/>
      <c r="W205" s="40"/>
      <c r="X205" s="40"/>
      <c r="Y205" s="40"/>
      <c r="Z205" s="40"/>
      <c r="AA205" s="40"/>
      <c r="AB205" s="40"/>
      <c r="AC205" s="40"/>
      <c r="AD205" s="40"/>
      <c r="AE205" s="40"/>
      <c r="AT205" s="18" t="s">
        <v>154</v>
      </c>
      <c r="AU205" s="18" t="s">
        <v>98</v>
      </c>
    </row>
    <row r="206" s="2" customFormat="1">
      <c r="A206" s="40"/>
      <c r="B206" s="41"/>
      <c r="C206" s="42"/>
      <c r="D206" s="258" t="s">
        <v>156</v>
      </c>
      <c r="E206" s="42"/>
      <c r="F206" s="262" t="s">
        <v>255</v>
      </c>
      <c r="G206" s="42"/>
      <c r="H206" s="42"/>
      <c r="I206" s="156"/>
      <c r="J206" s="42"/>
      <c r="K206" s="42"/>
      <c r="L206" s="46"/>
      <c r="M206" s="260"/>
      <c r="N206" s="261"/>
      <c r="O206" s="93"/>
      <c r="P206" s="93"/>
      <c r="Q206" s="93"/>
      <c r="R206" s="93"/>
      <c r="S206" s="93"/>
      <c r="T206" s="94"/>
      <c r="U206" s="40"/>
      <c r="V206" s="40"/>
      <c r="W206" s="40"/>
      <c r="X206" s="40"/>
      <c r="Y206" s="40"/>
      <c r="Z206" s="40"/>
      <c r="AA206" s="40"/>
      <c r="AB206" s="40"/>
      <c r="AC206" s="40"/>
      <c r="AD206" s="40"/>
      <c r="AE206" s="40"/>
      <c r="AT206" s="18" t="s">
        <v>156</v>
      </c>
      <c r="AU206" s="18" t="s">
        <v>98</v>
      </c>
    </row>
    <row r="207" s="13" customFormat="1">
      <c r="A207" s="13"/>
      <c r="B207" s="263"/>
      <c r="C207" s="264"/>
      <c r="D207" s="258" t="s">
        <v>158</v>
      </c>
      <c r="E207" s="265" t="s">
        <v>1</v>
      </c>
      <c r="F207" s="266" t="s">
        <v>243</v>
      </c>
      <c r="G207" s="264"/>
      <c r="H207" s="265" t="s">
        <v>1</v>
      </c>
      <c r="I207" s="267"/>
      <c r="J207" s="264"/>
      <c r="K207" s="264"/>
      <c r="L207" s="268"/>
      <c r="M207" s="269"/>
      <c r="N207" s="270"/>
      <c r="O207" s="270"/>
      <c r="P207" s="270"/>
      <c r="Q207" s="270"/>
      <c r="R207" s="270"/>
      <c r="S207" s="270"/>
      <c r="T207" s="271"/>
      <c r="U207" s="13"/>
      <c r="V207" s="13"/>
      <c r="W207" s="13"/>
      <c r="X207" s="13"/>
      <c r="Y207" s="13"/>
      <c r="Z207" s="13"/>
      <c r="AA207" s="13"/>
      <c r="AB207" s="13"/>
      <c r="AC207" s="13"/>
      <c r="AD207" s="13"/>
      <c r="AE207" s="13"/>
      <c r="AT207" s="272" t="s">
        <v>158</v>
      </c>
      <c r="AU207" s="272" t="s">
        <v>98</v>
      </c>
      <c r="AV207" s="13" t="s">
        <v>23</v>
      </c>
      <c r="AW207" s="13" t="s">
        <v>48</v>
      </c>
      <c r="AX207" s="13" t="s">
        <v>91</v>
      </c>
      <c r="AY207" s="272" t="s">
        <v>144</v>
      </c>
    </row>
    <row r="208" s="14" customFormat="1">
      <c r="A208" s="14"/>
      <c r="B208" s="273"/>
      <c r="C208" s="274"/>
      <c r="D208" s="258" t="s">
        <v>158</v>
      </c>
      <c r="E208" s="275" t="s">
        <v>1</v>
      </c>
      <c r="F208" s="276" t="s">
        <v>256</v>
      </c>
      <c r="G208" s="274"/>
      <c r="H208" s="277">
        <v>24.100000000000001</v>
      </c>
      <c r="I208" s="278"/>
      <c r="J208" s="274"/>
      <c r="K208" s="274"/>
      <c r="L208" s="279"/>
      <c r="M208" s="280"/>
      <c r="N208" s="281"/>
      <c r="O208" s="281"/>
      <c r="P208" s="281"/>
      <c r="Q208" s="281"/>
      <c r="R208" s="281"/>
      <c r="S208" s="281"/>
      <c r="T208" s="282"/>
      <c r="U208" s="14"/>
      <c r="V208" s="14"/>
      <c r="W208" s="14"/>
      <c r="X208" s="14"/>
      <c r="Y208" s="14"/>
      <c r="Z208" s="14"/>
      <c r="AA208" s="14"/>
      <c r="AB208" s="14"/>
      <c r="AC208" s="14"/>
      <c r="AD208" s="14"/>
      <c r="AE208" s="14"/>
      <c r="AT208" s="283" t="s">
        <v>158</v>
      </c>
      <c r="AU208" s="283" t="s">
        <v>98</v>
      </c>
      <c r="AV208" s="14" t="s">
        <v>98</v>
      </c>
      <c r="AW208" s="14" t="s">
        <v>48</v>
      </c>
      <c r="AX208" s="14" t="s">
        <v>23</v>
      </c>
      <c r="AY208" s="283" t="s">
        <v>144</v>
      </c>
    </row>
    <row r="209" s="2" customFormat="1" ht="16.5" customHeight="1">
      <c r="A209" s="40"/>
      <c r="B209" s="41"/>
      <c r="C209" s="284" t="s">
        <v>257</v>
      </c>
      <c r="D209" s="284" t="s">
        <v>245</v>
      </c>
      <c r="E209" s="285" t="s">
        <v>258</v>
      </c>
      <c r="F209" s="286" t="s">
        <v>259</v>
      </c>
      <c r="G209" s="287" t="s">
        <v>202</v>
      </c>
      <c r="H209" s="288">
        <v>36.25</v>
      </c>
      <c r="I209" s="289"/>
      <c r="J209" s="290">
        <f>ROUND(I209*H209,2)</f>
        <v>0</v>
      </c>
      <c r="K209" s="286" t="s">
        <v>1</v>
      </c>
      <c r="L209" s="291"/>
      <c r="M209" s="292" t="s">
        <v>1</v>
      </c>
      <c r="N209" s="293" t="s">
        <v>56</v>
      </c>
      <c r="O209" s="93"/>
      <c r="P209" s="254">
        <f>O209*H209</f>
        <v>0</v>
      </c>
      <c r="Q209" s="254">
        <v>0</v>
      </c>
      <c r="R209" s="254">
        <f>Q209*H209</f>
        <v>0</v>
      </c>
      <c r="S209" s="254">
        <v>0</v>
      </c>
      <c r="T209" s="255">
        <f>S209*H209</f>
        <v>0</v>
      </c>
      <c r="U209" s="40"/>
      <c r="V209" s="40"/>
      <c r="W209" s="40"/>
      <c r="X209" s="40"/>
      <c r="Y209" s="40"/>
      <c r="Z209" s="40"/>
      <c r="AA209" s="40"/>
      <c r="AB209" s="40"/>
      <c r="AC209" s="40"/>
      <c r="AD209" s="40"/>
      <c r="AE209" s="40"/>
      <c r="AR209" s="256" t="s">
        <v>199</v>
      </c>
      <c r="AT209" s="256" t="s">
        <v>245</v>
      </c>
      <c r="AU209" s="256" t="s">
        <v>98</v>
      </c>
      <c r="AY209" s="18" t="s">
        <v>144</v>
      </c>
      <c r="BE209" s="257">
        <f>IF(N209="základní",J209,0)</f>
        <v>0</v>
      </c>
      <c r="BF209" s="257">
        <f>IF(N209="snížená",J209,0)</f>
        <v>0</v>
      </c>
      <c r="BG209" s="257">
        <f>IF(N209="zákl. přenesená",J209,0)</f>
        <v>0</v>
      </c>
      <c r="BH209" s="257">
        <f>IF(N209="sníž. přenesená",J209,0)</f>
        <v>0</v>
      </c>
      <c r="BI209" s="257">
        <f>IF(N209="nulová",J209,0)</f>
        <v>0</v>
      </c>
      <c r="BJ209" s="18" t="s">
        <v>23</v>
      </c>
      <c r="BK209" s="257">
        <f>ROUND(I209*H209,2)</f>
        <v>0</v>
      </c>
      <c r="BL209" s="18" t="s">
        <v>152</v>
      </c>
      <c r="BM209" s="256" t="s">
        <v>260</v>
      </c>
    </row>
    <row r="210" s="2" customFormat="1">
      <c r="A210" s="40"/>
      <c r="B210" s="41"/>
      <c r="C210" s="42"/>
      <c r="D210" s="258" t="s">
        <v>154</v>
      </c>
      <c r="E210" s="42"/>
      <c r="F210" s="259" t="s">
        <v>261</v>
      </c>
      <c r="G210" s="42"/>
      <c r="H210" s="42"/>
      <c r="I210" s="156"/>
      <c r="J210" s="42"/>
      <c r="K210" s="42"/>
      <c r="L210" s="46"/>
      <c r="M210" s="260"/>
      <c r="N210" s="261"/>
      <c r="O210" s="93"/>
      <c r="P210" s="93"/>
      <c r="Q210" s="93"/>
      <c r="R210" s="93"/>
      <c r="S210" s="93"/>
      <c r="T210" s="94"/>
      <c r="U210" s="40"/>
      <c r="V210" s="40"/>
      <c r="W210" s="40"/>
      <c r="X210" s="40"/>
      <c r="Y210" s="40"/>
      <c r="Z210" s="40"/>
      <c r="AA210" s="40"/>
      <c r="AB210" s="40"/>
      <c r="AC210" s="40"/>
      <c r="AD210" s="40"/>
      <c r="AE210" s="40"/>
      <c r="AT210" s="18" t="s">
        <v>154</v>
      </c>
      <c r="AU210" s="18" t="s">
        <v>98</v>
      </c>
    </row>
    <row r="211" s="13" customFormat="1">
      <c r="A211" s="13"/>
      <c r="B211" s="263"/>
      <c r="C211" s="264"/>
      <c r="D211" s="258" t="s">
        <v>158</v>
      </c>
      <c r="E211" s="265" t="s">
        <v>1</v>
      </c>
      <c r="F211" s="266" t="s">
        <v>243</v>
      </c>
      <c r="G211" s="264"/>
      <c r="H211" s="265" t="s">
        <v>1</v>
      </c>
      <c r="I211" s="267"/>
      <c r="J211" s="264"/>
      <c r="K211" s="264"/>
      <c r="L211" s="268"/>
      <c r="M211" s="269"/>
      <c r="N211" s="270"/>
      <c r="O211" s="270"/>
      <c r="P211" s="270"/>
      <c r="Q211" s="270"/>
      <c r="R211" s="270"/>
      <c r="S211" s="270"/>
      <c r="T211" s="271"/>
      <c r="U211" s="13"/>
      <c r="V211" s="13"/>
      <c r="W211" s="13"/>
      <c r="X211" s="13"/>
      <c r="Y211" s="13"/>
      <c r="Z211" s="13"/>
      <c r="AA211" s="13"/>
      <c r="AB211" s="13"/>
      <c r="AC211" s="13"/>
      <c r="AD211" s="13"/>
      <c r="AE211" s="13"/>
      <c r="AT211" s="272" t="s">
        <v>158</v>
      </c>
      <c r="AU211" s="272" t="s">
        <v>98</v>
      </c>
      <c r="AV211" s="13" t="s">
        <v>23</v>
      </c>
      <c r="AW211" s="13" t="s">
        <v>48</v>
      </c>
      <c r="AX211" s="13" t="s">
        <v>91</v>
      </c>
      <c r="AY211" s="272" t="s">
        <v>144</v>
      </c>
    </row>
    <row r="212" s="14" customFormat="1">
      <c r="A212" s="14"/>
      <c r="B212" s="273"/>
      <c r="C212" s="274"/>
      <c r="D212" s="258" t="s">
        <v>158</v>
      </c>
      <c r="E212" s="275" t="s">
        <v>1</v>
      </c>
      <c r="F212" s="276" t="s">
        <v>262</v>
      </c>
      <c r="G212" s="274"/>
      <c r="H212" s="277">
        <v>36.25</v>
      </c>
      <c r="I212" s="278"/>
      <c r="J212" s="274"/>
      <c r="K212" s="274"/>
      <c r="L212" s="279"/>
      <c r="M212" s="280"/>
      <c r="N212" s="281"/>
      <c r="O212" s="281"/>
      <c r="P212" s="281"/>
      <c r="Q212" s="281"/>
      <c r="R212" s="281"/>
      <c r="S212" s="281"/>
      <c r="T212" s="282"/>
      <c r="U212" s="14"/>
      <c r="V212" s="14"/>
      <c r="W212" s="14"/>
      <c r="X212" s="14"/>
      <c r="Y212" s="14"/>
      <c r="Z212" s="14"/>
      <c r="AA212" s="14"/>
      <c r="AB212" s="14"/>
      <c r="AC212" s="14"/>
      <c r="AD212" s="14"/>
      <c r="AE212" s="14"/>
      <c r="AT212" s="283" t="s">
        <v>158</v>
      </c>
      <c r="AU212" s="283" t="s">
        <v>98</v>
      </c>
      <c r="AV212" s="14" t="s">
        <v>98</v>
      </c>
      <c r="AW212" s="14" t="s">
        <v>48</v>
      </c>
      <c r="AX212" s="14" t="s">
        <v>23</v>
      </c>
      <c r="AY212" s="283" t="s">
        <v>144</v>
      </c>
    </row>
    <row r="213" s="2" customFormat="1" ht="21.75" customHeight="1">
      <c r="A213" s="40"/>
      <c r="B213" s="41"/>
      <c r="C213" s="245" t="s">
        <v>263</v>
      </c>
      <c r="D213" s="245" t="s">
        <v>147</v>
      </c>
      <c r="E213" s="246" t="s">
        <v>264</v>
      </c>
      <c r="F213" s="247" t="s">
        <v>265</v>
      </c>
      <c r="G213" s="248" t="s">
        <v>202</v>
      </c>
      <c r="H213" s="249">
        <v>1.76</v>
      </c>
      <c r="I213" s="250"/>
      <c r="J213" s="251">
        <f>ROUND(I213*H213,2)</f>
        <v>0</v>
      </c>
      <c r="K213" s="247" t="s">
        <v>151</v>
      </c>
      <c r="L213" s="46"/>
      <c r="M213" s="252" t="s">
        <v>1</v>
      </c>
      <c r="N213" s="253" t="s">
        <v>56</v>
      </c>
      <c r="O213" s="93"/>
      <c r="P213" s="254">
        <f>O213*H213</f>
        <v>0</v>
      </c>
      <c r="Q213" s="254">
        <v>0.22241</v>
      </c>
      <c r="R213" s="254">
        <f>Q213*H213</f>
        <v>0.3914416</v>
      </c>
      <c r="S213" s="254">
        <v>0</v>
      </c>
      <c r="T213" s="255">
        <f>S213*H213</f>
        <v>0</v>
      </c>
      <c r="U213" s="40"/>
      <c r="V213" s="40"/>
      <c r="W213" s="40"/>
      <c r="X213" s="40"/>
      <c r="Y213" s="40"/>
      <c r="Z213" s="40"/>
      <c r="AA213" s="40"/>
      <c r="AB213" s="40"/>
      <c r="AC213" s="40"/>
      <c r="AD213" s="40"/>
      <c r="AE213" s="40"/>
      <c r="AR213" s="256" t="s">
        <v>152</v>
      </c>
      <c r="AT213" s="256" t="s">
        <v>147</v>
      </c>
      <c r="AU213" s="256" t="s">
        <v>98</v>
      </c>
      <c r="AY213" s="18" t="s">
        <v>144</v>
      </c>
      <c r="BE213" s="257">
        <f>IF(N213="základní",J213,0)</f>
        <v>0</v>
      </c>
      <c r="BF213" s="257">
        <f>IF(N213="snížená",J213,0)</f>
        <v>0</v>
      </c>
      <c r="BG213" s="257">
        <f>IF(N213="zákl. přenesená",J213,0)</f>
        <v>0</v>
      </c>
      <c r="BH213" s="257">
        <f>IF(N213="sníž. přenesená",J213,0)</f>
        <v>0</v>
      </c>
      <c r="BI213" s="257">
        <f>IF(N213="nulová",J213,0)</f>
        <v>0</v>
      </c>
      <c r="BJ213" s="18" t="s">
        <v>23</v>
      </c>
      <c r="BK213" s="257">
        <f>ROUND(I213*H213,2)</f>
        <v>0</v>
      </c>
      <c r="BL213" s="18" t="s">
        <v>152</v>
      </c>
      <c r="BM213" s="256" t="s">
        <v>266</v>
      </c>
    </row>
    <row r="214" s="2" customFormat="1">
      <c r="A214" s="40"/>
      <c r="B214" s="41"/>
      <c r="C214" s="42"/>
      <c r="D214" s="258" t="s">
        <v>154</v>
      </c>
      <c r="E214" s="42"/>
      <c r="F214" s="259" t="s">
        <v>267</v>
      </c>
      <c r="G214" s="42"/>
      <c r="H214" s="42"/>
      <c r="I214" s="156"/>
      <c r="J214" s="42"/>
      <c r="K214" s="42"/>
      <c r="L214" s="46"/>
      <c r="M214" s="260"/>
      <c r="N214" s="261"/>
      <c r="O214" s="93"/>
      <c r="P214" s="93"/>
      <c r="Q214" s="93"/>
      <c r="R214" s="93"/>
      <c r="S214" s="93"/>
      <c r="T214" s="94"/>
      <c r="U214" s="40"/>
      <c r="V214" s="40"/>
      <c r="W214" s="40"/>
      <c r="X214" s="40"/>
      <c r="Y214" s="40"/>
      <c r="Z214" s="40"/>
      <c r="AA214" s="40"/>
      <c r="AB214" s="40"/>
      <c r="AC214" s="40"/>
      <c r="AD214" s="40"/>
      <c r="AE214" s="40"/>
      <c r="AT214" s="18" t="s">
        <v>154</v>
      </c>
      <c r="AU214" s="18" t="s">
        <v>98</v>
      </c>
    </row>
    <row r="215" s="2" customFormat="1">
      <c r="A215" s="40"/>
      <c r="B215" s="41"/>
      <c r="C215" s="42"/>
      <c r="D215" s="258" t="s">
        <v>156</v>
      </c>
      <c r="E215" s="42"/>
      <c r="F215" s="262" t="s">
        <v>268</v>
      </c>
      <c r="G215" s="42"/>
      <c r="H215" s="42"/>
      <c r="I215" s="156"/>
      <c r="J215" s="42"/>
      <c r="K215" s="42"/>
      <c r="L215" s="46"/>
      <c r="M215" s="260"/>
      <c r="N215" s="261"/>
      <c r="O215" s="93"/>
      <c r="P215" s="93"/>
      <c r="Q215" s="93"/>
      <c r="R215" s="93"/>
      <c r="S215" s="93"/>
      <c r="T215" s="94"/>
      <c r="U215" s="40"/>
      <c r="V215" s="40"/>
      <c r="W215" s="40"/>
      <c r="X215" s="40"/>
      <c r="Y215" s="40"/>
      <c r="Z215" s="40"/>
      <c r="AA215" s="40"/>
      <c r="AB215" s="40"/>
      <c r="AC215" s="40"/>
      <c r="AD215" s="40"/>
      <c r="AE215" s="40"/>
      <c r="AT215" s="18" t="s">
        <v>156</v>
      </c>
      <c r="AU215" s="18" t="s">
        <v>98</v>
      </c>
    </row>
    <row r="216" s="13" customFormat="1">
      <c r="A216" s="13"/>
      <c r="B216" s="263"/>
      <c r="C216" s="264"/>
      <c r="D216" s="258" t="s">
        <v>158</v>
      </c>
      <c r="E216" s="265" t="s">
        <v>1</v>
      </c>
      <c r="F216" s="266" t="s">
        <v>214</v>
      </c>
      <c r="G216" s="264"/>
      <c r="H216" s="265" t="s">
        <v>1</v>
      </c>
      <c r="I216" s="267"/>
      <c r="J216" s="264"/>
      <c r="K216" s="264"/>
      <c r="L216" s="268"/>
      <c r="M216" s="269"/>
      <c r="N216" s="270"/>
      <c r="O216" s="270"/>
      <c r="P216" s="270"/>
      <c r="Q216" s="270"/>
      <c r="R216" s="270"/>
      <c r="S216" s="270"/>
      <c r="T216" s="271"/>
      <c r="U216" s="13"/>
      <c r="V216" s="13"/>
      <c r="W216" s="13"/>
      <c r="X216" s="13"/>
      <c r="Y216" s="13"/>
      <c r="Z216" s="13"/>
      <c r="AA216" s="13"/>
      <c r="AB216" s="13"/>
      <c r="AC216" s="13"/>
      <c r="AD216" s="13"/>
      <c r="AE216" s="13"/>
      <c r="AT216" s="272" t="s">
        <v>158</v>
      </c>
      <c r="AU216" s="272" t="s">
        <v>98</v>
      </c>
      <c r="AV216" s="13" t="s">
        <v>23</v>
      </c>
      <c r="AW216" s="13" t="s">
        <v>48</v>
      </c>
      <c r="AX216" s="13" t="s">
        <v>91</v>
      </c>
      <c r="AY216" s="272" t="s">
        <v>144</v>
      </c>
    </row>
    <row r="217" s="14" customFormat="1">
      <c r="A217" s="14"/>
      <c r="B217" s="273"/>
      <c r="C217" s="274"/>
      <c r="D217" s="258" t="s">
        <v>158</v>
      </c>
      <c r="E217" s="275" t="s">
        <v>1</v>
      </c>
      <c r="F217" s="276" t="s">
        <v>269</v>
      </c>
      <c r="G217" s="274"/>
      <c r="H217" s="277">
        <v>1.7600000000000002</v>
      </c>
      <c r="I217" s="278"/>
      <c r="J217" s="274"/>
      <c r="K217" s="274"/>
      <c r="L217" s="279"/>
      <c r="M217" s="280"/>
      <c r="N217" s="281"/>
      <c r="O217" s="281"/>
      <c r="P217" s="281"/>
      <c r="Q217" s="281"/>
      <c r="R217" s="281"/>
      <c r="S217" s="281"/>
      <c r="T217" s="282"/>
      <c r="U217" s="14"/>
      <c r="V217" s="14"/>
      <c r="W217" s="14"/>
      <c r="X217" s="14"/>
      <c r="Y217" s="14"/>
      <c r="Z217" s="14"/>
      <c r="AA217" s="14"/>
      <c r="AB217" s="14"/>
      <c r="AC217" s="14"/>
      <c r="AD217" s="14"/>
      <c r="AE217" s="14"/>
      <c r="AT217" s="283" t="s">
        <v>158</v>
      </c>
      <c r="AU217" s="283" t="s">
        <v>98</v>
      </c>
      <c r="AV217" s="14" t="s">
        <v>98</v>
      </c>
      <c r="AW217" s="14" t="s">
        <v>48</v>
      </c>
      <c r="AX217" s="14" t="s">
        <v>23</v>
      </c>
      <c r="AY217" s="283" t="s">
        <v>144</v>
      </c>
    </row>
    <row r="218" s="2" customFormat="1" ht="21.75" customHeight="1">
      <c r="A218" s="40"/>
      <c r="B218" s="41"/>
      <c r="C218" s="245" t="s">
        <v>270</v>
      </c>
      <c r="D218" s="245" t="s">
        <v>147</v>
      </c>
      <c r="E218" s="246" t="s">
        <v>271</v>
      </c>
      <c r="F218" s="247" t="s">
        <v>272</v>
      </c>
      <c r="G218" s="248" t="s">
        <v>202</v>
      </c>
      <c r="H218" s="249">
        <v>18</v>
      </c>
      <c r="I218" s="250"/>
      <c r="J218" s="251">
        <f>ROUND(I218*H218,2)</f>
        <v>0</v>
      </c>
      <c r="K218" s="247" t="s">
        <v>151</v>
      </c>
      <c r="L218" s="46"/>
      <c r="M218" s="252" t="s">
        <v>1</v>
      </c>
      <c r="N218" s="253" t="s">
        <v>56</v>
      </c>
      <c r="O218" s="93"/>
      <c r="P218" s="254">
        <f>O218*H218</f>
        <v>0</v>
      </c>
      <c r="Q218" s="254">
        <v>0.2631</v>
      </c>
      <c r="R218" s="254">
        <f>Q218*H218</f>
        <v>4.7358000000000002</v>
      </c>
      <c r="S218" s="254">
        <v>0</v>
      </c>
      <c r="T218" s="255">
        <f>S218*H218</f>
        <v>0</v>
      </c>
      <c r="U218" s="40"/>
      <c r="V218" s="40"/>
      <c r="W218" s="40"/>
      <c r="X218" s="40"/>
      <c r="Y218" s="40"/>
      <c r="Z218" s="40"/>
      <c r="AA218" s="40"/>
      <c r="AB218" s="40"/>
      <c r="AC218" s="40"/>
      <c r="AD218" s="40"/>
      <c r="AE218" s="40"/>
      <c r="AR218" s="256" t="s">
        <v>152</v>
      </c>
      <c r="AT218" s="256" t="s">
        <v>147</v>
      </c>
      <c r="AU218" s="256" t="s">
        <v>98</v>
      </c>
      <c r="AY218" s="18" t="s">
        <v>144</v>
      </c>
      <c r="BE218" s="257">
        <f>IF(N218="základní",J218,0)</f>
        <v>0</v>
      </c>
      <c r="BF218" s="257">
        <f>IF(N218="snížená",J218,0)</f>
        <v>0</v>
      </c>
      <c r="BG218" s="257">
        <f>IF(N218="zákl. přenesená",J218,0)</f>
        <v>0</v>
      </c>
      <c r="BH218" s="257">
        <f>IF(N218="sníž. přenesená",J218,0)</f>
        <v>0</v>
      </c>
      <c r="BI218" s="257">
        <f>IF(N218="nulová",J218,0)</f>
        <v>0</v>
      </c>
      <c r="BJ218" s="18" t="s">
        <v>23</v>
      </c>
      <c r="BK218" s="257">
        <f>ROUND(I218*H218,2)</f>
        <v>0</v>
      </c>
      <c r="BL218" s="18" t="s">
        <v>152</v>
      </c>
      <c r="BM218" s="256" t="s">
        <v>273</v>
      </c>
    </row>
    <row r="219" s="2" customFormat="1">
      <c r="A219" s="40"/>
      <c r="B219" s="41"/>
      <c r="C219" s="42"/>
      <c r="D219" s="258" t="s">
        <v>154</v>
      </c>
      <c r="E219" s="42"/>
      <c r="F219" s="259" t="s">
        <v>274</v>
      </c>
      <c r="G219" s="42"/>
      <c r="H219" s="42"/>
      <c r="I219" s="156"/>
      <c r="J219" s="42"/>
      <c r="K219" s="42"/>
      <c r="L219" s="46"/>
      <c r="M219" s="260"/>
      <c r="N219" s="261"/>
      <c r="O219" s="93"/>
      <c r="P219" s="93"/>
      <c r="Q219" s="93"/>
      <c r="R219" s="93"/>
      <c r="S219" s="93"/>
      <c r="T219" s="94"/>
      <c r="U219" s="40"/>
      <c r="V219" s="40"/>
      <c r="W219" s="40"/>
      <c r="X219" s="40"/>
      <c r="Y219" s="40"/>
      <c r="Z219" s="40"/>
      <c r="AA219" s="40"/>
      <c r="AB219" s="40"/>
      <c r="AC219" s="40"/>
      <c r="AD219" s="40"/>
      <c r="AE219" s="40"/>
      <c r="AT219" s="18" t="s">
        <v>154</v>
      </c>
      <c r="AU219" s="18" t="s">
        <v>98</v>
      </c>
    </row>
    <row r="220" s="2" customFormat="1">
      <c r="A220" s="40"/>
      <c r="B220" s="41"/>
      <c r="C220" s="42"/>
      <c r="D220" s="258" t="s">
        <v>156</v>
      </c>
      <c r="E220" s="42"/>
      <c r="F220" s="262" t="s">
        <v>268</v>
      </c>
      <c r="G220" s="42"/>
      <c r="H220" s="42"/>
      <c r="I220" s="156"/>
      <c r="J220" s="42"/>
      <c r="K220" s="42"/>
      <c r="L220" s="46"/>
      <c r="M220" s="260"/>
      <c r="N220" s="261"/>
      <c r="O220" s="93"/>
      <c r="P220" s="93"/>
      <c r="Q220" s="93"/>
      <c r="R220" s="93"/>
      <c r="S220" s="93"/>
      <c r="T220" s="94"/>
      <c r="U220" s="40"/>
      <c r="V220" s="40"/>
      <c r="W220" s="40"/>
      <c r="X220" s="40"/>
      <c r="Y220" s="40"/>
      <c r="Z220" s="40"/>
      <c r="AA220" s="40"/>
      <c r="AB220" s="40"/>
      <c r="AC220" s="40"/>
      <c r="AD220" s="40"/>
      <c r="AE220" s="40"/>
      <c r="AT220" s="18" t="s">
        <v>156</v>
      </c>
      <c r="AU220" s="18" t="s">
        <v>98</v>
      </c>
    </row>
    <row r="221" s="13" customFormat="1">
      <c r="A221" s="13"/>
      <c r="B221" s="263"/>
      <c r="C221" s="264"/>
      <c r="D221" s="258" t="s">
        <v>158</v>
      </c>
      <c r="E221" s="265" t="s">
        <v>1</v>
      </c>
      <c r="F221" s="266" t="s">
        <v>214</v>
      </c>
      <c r="G221" s="264"/>
      <c r="H221" s="265" t="s">
        <v>1</v>
      </c>
      <c r="I221" s="267"/>
      <c r="J221" s="264"/>
      <c r="K221" s="264"/>
      <c r="L221" s="268"/>
      <c r="M221" s="269"/>
      <c r="N221" s="270"/>
      <c r="O221" s="270"/>
      <c r="P221" s="270"/>
      <c r="Q221" s="270"/>
      <c r="R221" s="270"/>
      <c r="S221" s="270"/>
      <c r="T221" s="271"/>
      <c r="U221" s="13"/>
      <c r="V221" s="13"/>
      <c r="W221" s="13"/>
      <c r="X221" s="13"/>
      <c r="Y221" s="13"/>
      <c r="Z221" s="13"/>
      <c r="AA221" s="13"/>
      <c r="AB221" s="13"/>
      <c r="AC221" s="13"/>
      <c r="AD221" s="13"/>
      <c r="AE221" s="13"/>
      <c r="AT221" s="272" t="s">
        <v>158</v>
      </c>
      <c r="AU221" s="272" t="s">
        <v>98</v>
      </c>
      <c r="AV221" s="13" t="s">
        <v>23</v>
      </c>
      <c r="AW221" s="13" t="s">
        <v>48</v>
      </c>
      <c r="AX221" s="13" t="s">
        <v>91</v>
      </c>
      <c r="AY221" s="272" t="s">
        <v>144</v>
      </c>
    </row>
    <row r="222" s="14" customFormat="1">
      <c r="A222" s="14"/>
      <c r="B222" s="273"/>
      <c r="C222" s="274"/>
      <c r="D222" s="258" t="s">
        <v>158</v>
      </c>
      <c r="E222" s="275" t="s">
        <v>1</v>
      </c>
      <c r="F222" s="276" t="s">
        <v>275</v>
      </c>
      <c r="G222" s="274"/>
      <c r="H222" s="277">
        <v>18</v>
      </c>
      <c r="I222" s="278"/>
      <c r="J222" s="274"/>
      <c r="K222" s="274"/>
      <c r="L222" s="279"/>
      <c r="M222" s="280"/>
      <c r="N222" s="281"/>
      <c r="O222" s="281"/>
      <c r="P222" s="281"/>
      <c r="Q222" s="281"/>
      <c r="R222" s="281"/>
      <c r="S222" s="281"/>
      <c r="T222" s="282"/>
      <c r="U222" s="14"/>
      <c r="V222" s="14"/>
      <c r="W222" s="14"/>
      <c r="X222" s="14"/>
      <c r="Y222" s="14"/>
      <c r="Z222" s="14"/>
      <c r="AA222" s="14"/>
      <c r="AB222" s="14"/>
      <c r="AC222" s="14"/>
      <c r="AD222" s="14"/>
      <c r="AE222" s="14"/>
      <c r="AT222" s="283" t="s">
        <v>158</v>
      </c>
      <c r="AU222" s="283" t="s">
        <v>98</v>
      </c>
      <c r="AV222" s="14" t="s">
        <v>98</v>
      </c>
      <c r="AW222" s="14" t="s">
        <v>48</v>
      </c>
      <c r="AX222" s="14" t="s">
        <v>23</v>
      </c>
      <c r="AY222" s="283" t="s">
        <v>144</v>
      </c>
    </row>
    <row r="223" s="2" customFormat="1" ht="21.75" customHeight="1">
      <c r="A223" s="40"/>
      <c r="B223" s="41"/>
      <c r="C223" s="245" t="s">
        <v>276</v>
      </c>
      <c r="D223" s="245" t="s">
        <v>147</v>
      </c>
      <c r="E223" s="246" t="s">
        <v>277</v>
      </c>
      <c r="F223" s="247" t="s">
        <v>278</v>
      </c>
      <c r="G223" s="248" t="s">
        <v>202</v>
      </c>
      <c r="H223" s="249">
        <v>19.760000000000002</v>
      </c>
      <c r="I223" s="250"/>
      <c r="J223" s="251">
        <f>ROUND(I223*H223,2)</f>
        <v>0</v>
      </c>
      <c r="K223" s="247" t="s">
        <v>151</v>
      </c>
      <c r="L223" s="46"/>
      <c r="M223" s="252" t="s">
        <v>1</v>
      </c>
      <c r="N223" s="253" t="s">
        <v>56</v>
      </c>
      <c r="O223" s="93"/>
      <c r="P223" s="254">
        <f>O223*H223</f>
        <v>0</v>
      </c>
      <c r="Q223" s="254">
        <v>0.25119000000000002</v>
      </c>
      <c r="R223" s="254">
        <f>Q223*H223</f>
        <v>4.9635144000000011</v>
      </c>
      <c r="S223" s="254">
        <v>0</v>
      </c>
      <c r="T223" s="255">
        <f>S223*H223</f>
        <v>0</v>
      </c>
      <c r="U223" s="40"/>
      <c r="V223" s="40"/>
      <c r="W223" s="40"/>
      <c r="X223" s="40"/>
      <c r="Y223" s="40"/>
      <c r="Z223" s="40"/>
      <c r="AA223" s="40"/>
      <c r="AB223" s="40"/>
      <c r="AC223" s="40"/>
      <c r="AD223" s="40"/>
      <c r="AE223" s="40"/>
      <c r="AR223" s="256" t="s">
        <v>152</v>
      </c>
      <c r="AT223" s="256" t="s">
        <v>147</v>
      </c>
      <c r="AU223" s="256" t="s">
        <v>98</v>
      </c>
      <c r="AY223" s="18" t="s">
        <v>144</v>
      </c>
      <c r="BE223" s="257">
        <f>IF(N223="základní",J223,0)</f>
        <v>0</v>
      </c>
      <c r="BF223" s="257">
        <f>IF(N223="snížená",J223,0)</f>
        <v>0</v>
      </c>
      <c r="BG223" s="257">
        <f>IF(N223="zákl. přenesená",J223,0)</f>
        <v>0</v>
      </c>
      <c r="BH223" s="257">
        <f>IF(N223="sníž. přenesená",J223,0)</f>
        <v>0</v>
      </c>
      <c r="BI223" s="257">
        <f>IF(N223="nulová",J223,0)</f>
        <v>0</v>
      </c>
      <c r="BJ223" s="18" t="s">
        <v>23</v>
      </c>
      <c r="BK223" s="257">
        <f>ROUND(I223*H223,2)</f>
        <v>0</v>
      </c>
      <c r="BL223" s="18" t="s">
        <v>152</v>
      </c>
      <c r="BM223" s="256" t="s">
        <v>279</v>
      </c>
    </row>
    <row r="224" s="2" customFormat="1">
      <c r="A224" s="40"/>
      <c r="B224" s="41"/>
      <c r="C224" s="42"/>
      <c r="D224" s="258" t="s">
        <v>154</v>
      </c>
      <c r="E224" s="42"/>
      <c r="F224" s="259" t="s">
        <v>280</v>
      </c>
      <c r="G224" s="42"/>
      <c r="H224" s="42"/>
      <c r="I224" s="156"/>
      <c r="J224" s="42"/>
      <c r="K224" s="42"/>
      <c r="L224" s="46"/>
      <c r="M224" s="260"/>
      <c r="N224" s="261"/>
      <c r="O224" s="93"/>
      <c r="P224" s="93"/>
      <c r="Q224" s="93"/>
      <c r="R224" s="93"/>
      <c r="S224" s="93"/>
      <c r="T224" s="94"/>
      <c r="U224" s="40"/>
      <c r="V224" s="40"/>
      <c r="W224" s="40"/>
      <c r="X224" s="40"/>
      <c r="Y224" s="40"/>
      <c r="Z224" s="40"/>
      <c r="AA224" s="40"/>
      <c r="AB224" s="40"/>
      <c r="AC224" s="40"/>
      <c r="AD224" s="40"/>
      <c r="AE224" s="40"/>
      <c r="AT224" s="18" t="s">
        <v>154</v>
      </c>
      <c r="AU224" s="18" t="s">
        <v>98</v>
      </c>
    </row>
    <row r="225" s="2" customFormat="1">
      <c r="A225" s="40"/>
      <c r="B225" s="41"/>
      <c r="C225" s="42"/>
      <c r="D225" s="258" t="s">
        <v>156</v>
      </c>
      <c r="E225" s="42"/>
      <c r="F225" s="262" t="s">
        <v>268</v>
      </c>
      <c r="G225" s="42"/>
      <c r="H225" s="42"/>
      <c r="I225" s="156"/>
      <c r="J225" s="42"/>
      <c r="K225" s="42"/>
      <c r="L225" s="46"/>
      <c r="M225" s="260"/>
      <c r="N225" s="261"/>
      <c r="O225" s="93"/>
      <c r="P225" s="93"/>
      <c r="Q225" s="93"/>
      <c r="R225" s="93"/>
      <c r="S225" s="93"/>
      <c r="T225" s="94"/>
      <c r="U225" s="40"/>
      <c r="V225" s="40"/>
      <c r="W225" s="40"/>
      <c r="X225" s="40"/>
      <c r="Y225" s="40"/>
      <c r="Z225" s="40"/>
      <c r="AA225" s="40"/>
      <c r="AB225" s="40"/>
      <c r="AC225" s="40"/>
      <c r="AD225" s="40"/>
      <c r="AE225" s="40"/>
      <c r="AT225" s="18" t="s">
        <v>156</v>
      </c>
      <c r="AU225" s="18" t="s">
        <v>98</v>
      </c>
    </row>
    <row r="226" s="13" customFormat="1">
      <c r="A226" s="13"/>
      <c r="B226" s="263"/>
      <c r="C226" s="264"/>
      <c r="D226" s="258" t="s">
        <v>158</v>
      </c>
      <c r="E226" s="265" t="s">
        <v>1</v>
      </c>
      <c r="F226" s="266" t="s">
        <v>214</v>
      </c>
      <c r="G226" s="264"/>
      <c r="H226" s="265" t="s">
        <v>1</v>
      </c>
      <c r="I226" s="267"/>
      <c r="J226" s="264"/>
      <c r="K226" s="264"/>
      <c r="L226" s="268"/>
      <c r="M226" s="269"/>
      <c r="N226" s="270"/>
      <c r="O226" s="270"/>
      <c r="P226" s="270"/>
      <c r="Q226" s="270"/>
      <c r="R226" s="270"/>
      <c r="S226" s="270"/>
      <c r="T226" s="271"/>
      <c r="U226" s="13"/>
      <c r="V226" s="13"/>
      <c r="W226" s="13"/>
      <c r="X226" s="13"/>
      <c r="Y226" s="13"/>
      <c r="Z226" s="13"/>
      <c r="AA226" s="13"/>
      <c r="AB226" s="13"/>
      <c r="AC226" s="13"/>
      <c r="AD226" s="13"/>
      <c r="AE226" s="13"/>
      <c r="AT226" s="272" t="s">
        <v>158</v>
      </c>
      <c r="AU226" s="272" t="s">
        <v>98</v>
      </c>
      <c r="AV226" s="13" t="s">
        <v>23</v>
      </c>
      <c r="AW226" s="13" t="s">
        <v>48</v>
      </c>
      <c r="AX226" s="13" t="s">
        <v>91</v>
      </c>
      <c r="AY226" s="272" t="s">
        <v>144</v>
      </c>
    </row>
    <row r="227" s="14" customFormat="1">
      <c r="A227" s="14"/>
      <c r="B227" s="273"/>
      <c r="C227" s="274"/>
      <c r="D227" s="258" t="s">
        <v>158</v>
      </c>
      <c r="E227" s="275" t="s">
        <v>1</v>
      </c>
      <c r="F227" s="276" t="s">
        <v>269</v>
      </c>
      <c r="G227" s="274"/>
      <c r="H227" s="277">
        <v>1.7600000000000002</v>
      </c>
      <c r="I227" s="278"/>
      <c r="J227" s="274"/>
      <c r="K227" s="274"/>
      <c r="L227" s="279"/>
      <c r="M227" s="280"/>
      <c r="N227" s="281"/>
      <c r="O227" s="281"/>
      <c r="P227" s="281"/>
      <c r="Q227" s="281"/>
      <c r="R227" s="281"/>
      <c r="S227" s="281"/>
      <c r="T227" s="282"/>
      <c r="U227" s="14"/>
      <c r="V227" s="14"/>
      <c r="W227" s="14"/>
      <c r="X227" s="14"/>
      <c r="Y227" s="14"/>
      <c r="Z227" s="14"/>
      <c r="AA227" s="14"/>
      <c r="AB227" s="14"/>
      <c r="AC227" s="14"/>
      <c r="AD227" s="14"/>
      <c r="AE227" s="14"/>
      <c r="AT227" s="283" t="s">
        <v>158</v>
      </c>
      <c r="AU227" s="283" t="s">
        <v>98</v>
      </c>
      <c r="AV227" s="14" t="s">
        <v>98</v>
      </c>
      <c r="AW227" s="14" t="s">
        <v>48</v>
      </c>
      <c r="AX227" s="14" t="s">
        <v>91</v>
      </c>
      <c r="AY227" s="283" t="s">
        <v>144</v>
      </c>
    </row>
    <row r="228" s="14" customFormat="1">
      <c r="A228" s="14"/>
      <c r="B228" s="273"/>
      <c r="C228" s="274"/>
      <c r="D228" s="258" t="s">
        <v>158</v>
      </c>
      <c r="E228" s="275" t="s">
        <v>1</v>
      </c>
      <c r="F228" s="276" t="s">
        <v>275</v>
      </c>
      <c r="G228" s="274"/>
      <c r="H228" s="277">
        <v>18</v>
      </c>
      <c r="I228" s="278"/>
      <c r="J228" s="274"/>
      <c r="K228" s="274"/>
      <c r="L228" s="279"/>
      <c r="M228" s="280"/>
      <c r="N228" s="281"/>
      <c r="O228" s="281"/>
      <c r="P228" s="281"/>
      <c r="Q228" s="281"/>
      <c r="R228" s="281"/>
      <c r="S228" s="281"/>
      <c r="T228" s="282"/>
      <c r="U228" s="14"/>
      <c r="V228" s="14"/>
      <c r="W228" s="14"/>
      <c r="X228" s="14"/>
      <c r="Y228" s="14"/>
      <c r="Z228" s="14"/>
      <c r="AA228" s="14"/>
      <c r="AB228" s="14"/>
      <c r="AC228" s="14"/>
      <c r="AD228" s="14"/>
      <c r="AE228" s="14"/>
      <c r="AT228" s="283" t="s">
        <v>158</v>
      </c>
      <c r="AU228" s="283" t="s">
        <v>98</v>
      </c>
      <c r="AV228" s="14" t="s">
        <v>98</v>
      </c>
      <c r="AW228" s="14" t="s">
        <v>48</v>
      </c>
      <c r="AX228" s="14" t="s">
        <v>91</v>
      </c>
      <c r="AY228" s="283" t="s">
        <v>144</v>
      </c>
    </row>
    <row r="229" s="2" customFormat="1" ht="21.75" customHeight="1">
      <c r="A229" s="40"/>
      <c r="B229" s="41"/>
      <c r="C229" s="245" t="s">
        <v>281</v>
      </c>
      <c r="D229" s="245" t="s">
        <v>147</v>
      </c>
      <c r="E229" s="246" t="s">
        <v>282</v>
      </c>
      <c r="F229" s="247" t="s">
        <v>283</v>
      </c>
      <c r="G229" s="248" t="s">
        <v>252</v>
      </c>
      <c r="H229" s="249">
        <v>32</v>
      </c>
      <c r="I229" s="250"/>
      <c r="J229" s="251">
        <f>ROUND(I229*H229,2)</f>
        <v>0</v>
      </c>
      <c r="K229" s="247" t="s">
        <v>1</v>
      </c>
      <c r="L229" s="46"/>
      <c r="M229" s="252" t="s">
        <v>1</v>
      </c>
      <c r="N229" s="253" t="s">
        <v>56</v>
      </c>
      <c r="O229" s="93"/>
      <c r="P229" s="254">
        <f>O229*H229</f>
        <v>0</v>
      </c>
      <c r="Q229" s="254">
        <v>0</v>
      </c>
      <c r="R229" s="254">
        <f>Q229*H229</f>
        <v>0</v>
      </c>
      <c r="S229" s="254">
        <v>0</v>
      </c>
      <c r="T229" s="255">
        <f>S229*H229</f>
        <v>0</v>
      </c>
      <c r="U229" s="40"/>
      <c r="V229" s="40"/>
      <c r="W229" s="40"/>
      <c r="X229" s="40"/>
      <c r="Y229" s="40"/>
      <c r="Z229" s="40"/>
      <c r="AA229" s="40"/>
      <c r="AB229" s="40"/>
      <c r="AC229" s="40"/>
      <c r="AD229" s="40"/>
      <c r="AE229" s="40"/>
      <c r="AR229" s="256" t="s">
        <v>152</v>
      </c>
      <c r="AT229" s="256" t="s">
        <v>147</v>
      </c>
      <c r="AU229" s="256" t="s">
        <v>98</v>
      </c>
      <c r="AY229" s="18" t="s">
        <v>144</v>
      </c>
      <c r="BE229" s="257">
        <f>IF(N229="základní",J229,0)</f>
        <v>0</v>
      </c>
      <c r="BF229" s="257">
        <f>IF(N229="snížená",J229,0)</f>
        <v>0</v>
      </c>
      <c r="BG229" s="257">
        <f>IF(N229="zákl. přenesená",J229,0)</f>
        <v>0</v>
      </c>
      <c r="BH229" s="257">
        <f>IF(N229="sníž. přenesená",J229,0)</f>
        <v>0</v>
      </c>
      <c r="BI229" s="257">
        <f>IF(N229="nulová",J229,0)</f>
        <v>0</v>
      </c>
      <c r="BJ229" s="18" t="s">
        <v>23</v>
      </c>
      <c r="BK229" s="257">
        <f>ROUND(I229*H229,2)</f>
        <v>0</v>
      </c>
      <c r="BL229" s="18" t="s">
        <v>152</v>
      </c>
      <c r="BM229" s="256" t="s">
        <v>284</v>
      </c>
    </row>
    <row r="230" s="2" customFormat="1">
      <c r="A230" s="40"/>
      <c r="B230" s="41"/>
      <c r="C230" s="42"/>
      <c r="D230" s="258" t="s">
        <v>154</v>
      </c>
      <c r="E230" s="42"/>
      <c r="F230" s="259" t="s">
        <v>285</v>
      </c>
      <c r="G230" s="42"/>
      <c r="H230" s="42"/>
      <c r="I230" s="156"/>
      <c r="J230" s="42"/>
      <c r="K230" s="42"/>
      <c r="L230" s="46"/>
      <c r="M230" s="260"/>
      <c r="N230" s="261"/>
      <c r="O230" s="93"/>
      <c r="P230" s="93"/>
      <c r="Q230" s="93"/>
      <c r="R230" s="93"/>
      <c r="S230" s="93"/>
      <c r="T230" s="94"/>
      <c r="U230" s="40"/>
      <c r="V230" s="40"/>
      <c r="W230" s="40"/>
      <c r="X230" s="40"/>
      <c r="Y230" s="40"/>
      <c r="Z230" s="40"/>
      <c r="AA230" s="40"/>
      <c r="AB230" s="40"/>
      <c r="AC230" s="40"/>
      <c r="AD230" s="40"/>
      <c r="AE230" s="40"/>
      <c r="AT230" s="18" t="s">
        <v>154</v>
      </c>
      <c r="AU230" s="18" t="s">
        <v>98</v>
      </c>
    </row>
    <row r="231" s="13" customFormat="1">
      <c r="A231" s="13"/>
      <c r="B231" s="263"/>
      <c r="C231" s="264"/>
      <c r="D231" s="258" t="s">
        <v>158</v>
      </c>
      <c r="E231" s="265" t="s">
        <v>1</v>
      </c>
      <c r="F231" s="266" t="s">
        <v>214</v>
      </c>
      <c r="G231" s="264"/>
      <c r="H231" s="265" t="s">
        <v>1</v>
      </c>
      <c r="I231" s="267"/>
      <c r="J231" s="264"/>
      <c r="K231" s="264"/>
      <c r="L231" s="268"/>
      <c r="M231" s="269"/>
      <c r="N231" s="270"/>
      <c r="O231" s="270"/>
      <c r="P231" s="270"/>
      <c r="Q231" s="270"/>
      <c r="R231" s="270"/>
      <c r="S231" s="270"/>
      <c r="T231" s="271"/>
      <c r="U231" s="13"/>
      <c r="V231" s="13"/>
      <c r="W231" s="13"/>
      <c r="X231" s="13"/>
      <c r="Y231" s="13"/>
      <c r="Z231" s="13"/>
      <c r="AA231" s="13"/>
      <c r="AB231" s="13"/>
      <c r="AC231" s="13"/>
      <c r="AD231" s="13"/>
      <c r="AE231" s="13"/>
      <c r="AT231" s="272" t="s">
        <v>158</v>
      </c>
      <c r="AU231" s="272" t="s">
        <v>98</v>
      </c>
      <c r="AV231" s="13" t="s">
        <v>23</v>
      </c>
      <c r="AW231" s="13" t="s">
        <v>48</v>
      </c>
      <c r="AX231" s="13" t="s">
        <v>91</v>
      </c>
      <c r="AY231" s="272" t="s">
        <v>144</v>
      </c>
    </row>
    <row r="232" s="14" customFormat="1">
      <c r="A232" s="14"/>
      <c r="B232" s="273"/>
      <c r="C232" s="274"/>
      <c r="D232" s="258" t="s">
        <v>158</v>
      </c>
      <c r="E232" s="275" t="s">
        <v>1</v>
      </c>
      <c r="F232" s="276" t="s">
        <v>286</v>
      </c>
      <c r="G232" s="274"/>
      <c r="H232" s="277">
        <v>32</v>
      </c>
      <c r="I232" s="278"/>
      <c r="J232" s="274"/>
      <c r="K232" s="274"/>
      <c r="L232" s="279"/>
      <c r="M232" s="280"/>
      <c r="N232" s="281"/>
      <c r="O232" s="281"/>
      <c r="P232" s="281"/>
      <c r="Q232" s="281"/>
      <c r="R232" s="281"/>
      <c r="S232" s="281"/>
      <c r="T232" s="282"/>
      <c r="U232" s="14"/>
      <c r="V232" s="14"/>
      <c r="W232" s="14"/>
      <c r="X232" s="14"/>
      <c r="Y232" s="14"/>
      <c r="Z232" s="14"/>
      <c r="AA232" s="14"/>
      <c r="AB232" s="14"/>
      <c r="AC232" s="14"/>
      <c r="AD232" s="14"/>
      <c r="AE232" s="14"/>
      <c r="AT232" s="283" t="s">
        <v>158</v>
      </c>
      <c r="AU232" s="283" t="s">
        <v>98</v>
      </c>
      <c r="AV232" s="14" t="s">
        <v>98</v>
      </c>
      <c r="AW232" s="14" t="s">
        <v>48</v>
      </c>
      <c r="AX232" s="14" t="s">
        <v>23</v>
      </c>
      <c r="AY232" s="283" t="s">
        <v>144</v>
      </c>
    </row>
    <row r="233" s="2" customFormat="1" ht="16.5" customHeight="1">
      <c r="A233" s="40"/>
      <c r="B233" s="41"/>
      <c r="C233" s="245" t="s">
        <v>7</v>
      </c>
      <c r="D233" s="245" t="s">
        <v>147</v>
      </c>
      <c r="E233" s="246" t="s">
        <v>287</v>
      </c>
      <c r="F233" s="247" t="s">
        <v>288</v>
      </c>
      <c r="G233" s="248" t="s">
        <v>239</v>
      </c>
      <c r="H233" s="249">
        <v>20</v>
      </c>
      <c r="I233" s="250"/>
      <c r="J233" s="251">
        <f>ROUND(I233*H233,2)</f>
        <v>0</v>
      </c>
      <c r="K233" s="247" t="s">
        <v>1</v>
      </c>
      <c r="L233" s="46"/>
      <c r="M233" s="252" t="s">
        <v>1</v>
      </c>
      <c r="N233" s="253" t="s">
        <v>56</v>
      </c>
      <c r="O233" s="93"/>
      <c r="P233" s="254">
        <f>O233*H233</f>
        <v>0</v>
      </c>
      <c r="Q233" s="254">
        <v>0</v>
      </c>
      <c r="R233" s="254">
        <f>Q233*H233</f>
        <v>0</v>
      </c>
      <c r="S233" s="254">
        <v>0</v>
      </c>
      <c r="T233" s="255">
        <f>S233*H233</f>
        <v>0</v>
      </c>
      <c r="U233" s="40"/>
      <c r="V233" s="40"/>
      <c r="W233" s="40"/>
      <c r="X233" s="40"/>
      <c r="Y233" s="40"/>
      <c r="Z233" s="40"/>
      <c r="AA233" s="40"/>
      <c r="AB233" s="40"/>
      <c r="AC233" s="40"/>
      <c r="AD233" s="40"/>
      <c r="AE233" s="40"/>
      <c r="AR233" s="256" t="s">
        <v>152</v>
      </c>
      <c r="AT233" s="256" t="s">
        <v>147</v>
      </c>
      <c r="AU233" s="256" t="s">
        <v>98</v>
      </c>
      <c r="AY233" s="18" t="s">
        <v>144</v>
      </c>
      <c r="BE233" s="257">
        <f>IF(N233="základní",J233,0)</f>
        <v>0</v>
      </c>
      <c r="BF233" s="257">
        <f>IF(N233="snížená",J233,0)</f>
        <v>0</v>
      </c>
      <c r="BG233" s="257">
        <f>IF(N233="zákl. přenesená",J233,0)</f>
        <v>0</v>
      </c>
      <c r="BH233" s="257">
        <f>IF(N233="sníž. přenesená",J233,0)</f>
        <v>0</v>
      </c>
      <c r="BI233" s="257">
        <f>IF(N233="nulová",J233,0)</f>
        <v>0</v>
      </c>
      <c r="BJ233" s="18" t="s">
        <v>23</v>
      </c>
      <c r="BK233" s="257">
        <f>ROUND(I233*H233,2)</f>
        <v>0</v>
      </c>
      <c r="BL233" s="18" t="s">
        <v>152</v>
      </c>
      <c r="BM233" s="256" t="s">
        <v>289</v>
      </c>
    </row>
    <row r="234" s="2" customFormat="1">
      <c r="A234" s="40"/>
      <c r="B234" s="41"/>
      <c r="C234" s="42"/>
      <c r="D234" s="258" t="s">
        <v>154</v>
      </c>
      <c r="E234" s="42"/>
      <c r="F234" s="259" t="s">
        <v>290</v>
      </c>
      <c r="G234" s="42"/>
      <c r="H234" s="42"/>
      <c r="I234" s="156"/>
      <c r="J234" s="42"/>
      <c r="K234" s="42"/>
      <c r="L234" s="46"/>
      <c r="M234" s="260"/>
      <c r="N234" s="261"/>
      <c r="O234" s="93"/>
      <c r="P234" s="93"/>
      <c r="Q234" s="93"/>
      <c r="R234" s="93"/>
      <c r="S234" s="93"/>
      <c r="T234" s="94"/>
      <c r="U234" s="40"/>
      <c r="V234" s="40"/>
      <c r="W234" s="40"/>
      <c r="X234" s="40"/>
      <c r="Y234" s="40"/>
      <c r="Z234" s="40"/>
      <c r="AA234" s="40"/>
      <c r="AB234" s="40"/>
      <c r="AC234" s="40"/>
      <c r="AD234" s="40"/>
      <c r="AE234" s="40"/>
      <c r="AT234" s="18" t="s">
        <v>154</v>
      </c>
      <c r="AU234" s="18" t="s">
        <v>98</v>
      </c>
    </row>
    <row r="235" s="13" customFormat="1">
      <c r="A235" s="13"/>
      <c r="B235" s="263"/>
      <c r="C235" s="264"/>
      <c r="D235" s="258" t="s">
        <v>158</v>
      </c>
      <c r="E235" s="265" t="s">
        <v>1</v>
      </c>
      <c r="F235" s="266" t="s">
        <v>243</v>
      </c>
      <c r="G235" s="264"/>
      <c r="H235" s="265" t="s">
        <v>1</v>
      </c>
      <c r="I235" s="267"/>
      <c r="J235" s="264"/>
      <c r="K235" s="264"/>
      <c r="L235" s="268"/>
      <c r="M235" s="269"/>
      <c r="N235" s="270"/>
      <c r="O235" s="270"/>
      <c r="P235" s="270"/>
      <c r="Q235" s="270"/>
      <c r="R235" s="270"/>
      <c r="S235" s="270"/>
      <c r="T235" s="271"/>
      <c r="U235" s="13"/>
      <c r="V235" s="13"/>
      <c r="W235" s="13"/>
      <c r="X235" s="13"/>
      <c r="Y235" s="13"/>
      <c r="Z235" s="13"/>
      <c r="AA235" s="13"/>
      <c r="AB235" s="13"/>
      <c r="AC235" s="13"/>
      <c r="AD235" s="13"/>
      <c r="AE235" s="13"/>
      <c r="AT235" s="272" t="s">
        <v>158</v>
      </c>
      <c r="AU235" s="272" t="s">
        <v>98</v>
      </c>
      <c r="AV235" s="13" t="s">
        <v>23</v>
      </c>
      <c r="AW235" s="13" t="s">
        <v>48</v>
      </c>
      <c r="AX235" s="13" t="s">
        <v>91</v>
      </c>
      <c r="AY235" s="272" t="s">
        <v>144</v>
      </c>
    </row>
    <row r="236" s="14" customFormat="1">
      <c r="A236" s="14"/>
      <c r="B236" s="273"/>
      <c r="C236" s="274"/>
      <c r="D236" s="258" t="s">
        <v>158</v>
      </c>
      <c r="E236" s="275" t="s">
        <v>1</v>
      </c>
      <c r="F236" s="276" t="s">
        <v>281</v>
      </c>
      <c r="G236" s="274"/>
      <c r="H236" s="277">
        <v>20</v>
      </c>
      <c r="I236" s="278"/>
      <c r="J236" s="274"/>
      <c r="K236" s="274"/>
      <c r="L236" s="279"/>
      <c r="M236" s="280"/>
      <c r="N236" s="281"/>
      <c r="O236" s="281"/>
      <c r="P236" s="281"/>
      <c r="Q236" s="281"/>
      <c r="R236" s="281"/>
      <c r="S236" s="281"/>
      <c r="T236" s="282"/>
      <c r="U236" s="14"/>
      <c r="V236" s="14"/>
      <c r="W236" s="14"/>
      <c r="X236" s="14"/>
      <c r="Y236" s="14"/>
      <c r="Z236" s="14"/>
      <c r="AA236" s="14"/>
      <c r="AB236" s="14"/>
      <c r="AC236" s="14"/>
      <c r="AD236" s="14"/>
      <c r="AE236" s="14"/>
      <c r="AT236" s="283" t="s">
        <v>158</v>
      </c>
      <c r="AU236" s="283" t="s">
        <v>98</v>
      </c>
      <c r="AV236" s="14" t="s">
        <v>98</v>
      </c>
      <c r="AW236" s="14" t="s">
        <v>48</v>
      </c>
      <c r="AX236" s="14" t="s">
        <v>23</v>
      </c>
      <c r="AY236" s="283" t="s">
        <v>144</v>
      </c>
    </row>
    <row r="237" s="2" customFormat="1" ht="16.5" customHeight="1">
      <c r="A237" s="40"/>
      <c r="B237" s="41"/>
      <c r="C237" s="245" t="s">
        <v>291</v>
      </c>
      <c r="D237" s="245" t="s">
        <v>147</v>
      </c>
      <c r="E237" s="246" t="s">
        <v>292</v>
      </c>
      <c r="F237" s="247" t="s">
        <v>293</v>
      </c>
      <c r="G237" s="248" t="s">
        <v>239</v>
      </c>
      <c r="H237" s="249">
        <v>40</v>
      </c>
      <c r="I237" s="250"/>
      <c r="J237" s="251">
        <f>ROUND(I237*H237,2)</f>
        <v>0</v>
      </c>
      <c r="K237" s="247" t="s">
        <v>1</v>
      </c>
      <c r="L237" s="46"/>
      <c r="M237" s="252" t="s">
        <v>1</v>
      </c>
      <c r="N237" s="253" t="s">
        <v>56</v>
      </c>
      <c r="O237" s="93"/>
      <c r="P237" s="254">
        <f>O237*H237</f>
        <v>0</v>
      </c>
      <c r="Q237" s="254">
        <v>0</v>
      </c>
      <c r="R237" s="254">
        <f>Q237*H237</f>
        <v>0</v>
      </c>
      <c r="S237" s="254">
        <v>0</v>
      </c>
      <c r="T237" s="255">
        <f>S237*H237</f>
        <v>0</v>
      </c>
      <c r="U237" s="40"/>
      <c r="V237" s="40"/>
      <c r="W237" s="40"/>
      <c r="X237" s="40"/>
      <c r="Y237" s="40"/>
      <c r="Z237" s="40"/>
      <c r="AA237" s="40"/>
      <c r="AB237" s="40"/>
      <c r="AC237" s="40"/>
      <c r="AD237" s="40"/>
      <c r="AE237" s="40"/>
      <c r="AR237" s="256" t="s">
        <v>152</v>
      </c>
      <c r="AT237" s="256" t="s">
        <v>147</v>
      </c>
      <c r="AU237" s="256" t="s">
        <v>98</v>
      </c>
      <c r="AY237" s="18" t="s">
        <v>144</v>
      </c>
      <c r="BE237" s="257">
        <f>IF(N237="základní",J237,0)</f>
        <v>0</v>
      </c>
      <c r="BF237" s="257">
        <f>IF(N237="snížená",J237,0)</f>
        <v>0</v>
      </c>
      <c r="BG237" s="257">
        <f>IF(N237="zákl. přenesená",J237,0)</f>
        <v>0</v>
      </c>
      <c r="BH237" s="257">
        <f>IF(N237="sníž. přenesená",J237,0)</f>
        <v>0</v>
      </c>
      <c r="BI237" s="257">
        <f>IF(N237="nulová",J237,0)</f>
        <v>0</v>
      </c>
      <c r="BJ237" s="18" t="s">
        <v>23</v>
      </c>
      <c r="BK237" s="257">
        <f>ROUND(I237*H237,2)</f>
        <v>0</v>
      </c>
      <c r="BL237" s="18" t="s">
        <v>152</v>
      </c>
      <c r="BM237" s="256" t="s">
        <v>294</v>
      </c>
    </row>
    <row r="238" s="2" customFormat="1">
      <c r="A238" s="40"/>
      <c r="B238" s="41"/>
      <c r="C238" s="42"/>
      <c r="D238" s="258" t="s">
        <v>154</v>
      </c>
      <c r="E238" s="42"/>
      <c r="F238" s="259" t="s">
        <v>290</v>
      </c>
      <c r="G238" s="42"/>
      <c r="H238" s="42"/>
      <c r="I238" s="156"/>
      <c r="J238" s="42"/>
      <c r="K238" s="42"/>
      <c r="L238" s="46"/>
      <c r="M238" s="260"/>
      <c r="N238" s="261"/>
      <c r="O238" s="93"/>
      <c r="P238" s="93"/>
      <c r="Q238" s="93"/>
      <c r="R238" s="93"/>
      <c r="S238" s="93"/>
      <c r="T238" s="94"/>
      <c r="U238" s="40"/>
      <c r="V238" s="40"/>
      <c r="W238" s="40"/>
      <c r="X238" s="40"/>
      <c r="Y238" s="40"/>
      <c r="Z238" s="40"/>
      <c r="AA238" s="40"/>
      <c r="AB238" s="40"/>
      <c r="AC238" s="40"/>
      <c r="AD238" s="40"/>
      <c r="AE238" s="40"/>
      <c r="AT238" s="18" t="s">
        <v>154</v>
      </c>
      <c r="AU238" s="18" t="s">
        <v>98</v>
      </c>
    </row>
    <row r="239" s="13" customFormat="1">
      <c r="A239" s="13"/>
      <c r="B239" s="263"/>
      <c r="C239" s="264"/>
      <c r="D239" s="258" t="s">
        <v>158</v>
      </c>
      <c r="E239" s="265" t="s">
        <v>1</v>
      </c>
      <c r="F239" s="266" t="s">
        <v>243</v>
      </c>
      <c r="G239" s="264"/>
      <c r="H239" s="265" t="s">
        <v>1</v>
      </c>
      <c r="I239" s="267"/>
      <c r="J239" s="264"/>
      <c r="K239" s="264"/>
      <c r="L239" s="268"/>
      <c r="M239" s="269"/>
      <c r="N239" s="270"/>
      <c r="O239" s="270"/>
      <c r="P239" s="270"/>
      <c r="Q239" s="270"/>
      <c r="R239" s="270"/>
      <c r="S239" s="270"/>
      <c r="T239" s="271"/>
      <c r="U239" s="13"/>
      <c r="V239" s="13"/>
      <c r="W239" s="13"/>
      <c r="X239" s="13"/>
      <c r="Y239" s="13"/>
      <c r="Z239" s="13"/>
      <c r="AA239" s="13"/>
      <c r="AB239" s="13"/>
      <c r="AC239" s="13"/>
      <c r="AD239" s="13"/>
      <c r="AE239" s="13"/>
      <c r="AT239" s="272" t="s">
        <v>158</v>
      </c>
      <c r="AU239" s="272" t="s">
        <v>98</v>
      </c>
      <c r="AV239" s="13" t="s">
        <v>23</v>
      </c>
      <c r="AW239" s="13" t="s">
        <v>48</v>
      </c>
      <c r="AX239" s="13" t="s">
        <v>91</v>
      </c>
      <c r="AY239" s="272" t="s">
        <v>144</v>
      </c>
    </row>
    <row r="240" s="14" customFormat="1">
      <c r="A240" s="14"/>
      <c r="B240" s="273"/>
      <c r="C240" s="274"/>
      <c r="D240" s="258" t="s">
        <v>158</v>
      </c>
      <c r="E240" s="275" t="s">
        <v>1</v>
      </c>
      <c r="F240" s="276" t="s">
        <v>295</v>
      </c>
      <c r="G240" s="274"/>
      <c r="H240" s="277">
        <v>40</v>
      </c>
      <c r="I240" s="278"/>
      <c r="J240" s="274"/>
      <c r="K240" s="274"/>
      <c r="L240" s="279"/>
      <c r="M240" s="280"/>
      <c r="N240" s="281"/>
      <c r="O240" s="281"/>
      <c r="P240" s="281"/>
      <c r="Q240" s="281"/>
      <c r="R240" s="281"/>
      <c r="S240" s="281"/>
      <c r="T240" s="282"/>
      <c r="U240" s="14"/>
      <c r="V240" s="14"/>
      <c r="W240" s="14"/>
      <c r="X240" s="14"/>
      <c r="Y240" s="14"/>
      <c r="Z240" s="14"/>
      <c r="AA240" s="14"/>
      <c r="AB240" s="14"/>
      <c r="AC240" s="14"/>
      <c r="AD240" s="14"/>
      <c r="AE240" s="14"/>
      <c r="AT240" s="283" t="s">
        <v>158</v>
      </c>
      <c r="AU240" s="283" t="s">
        <v>98</v>
      </c>
      <c r="AV240" s="14" t="s">
        <v>98</v>
      </c>
      <c r="AW240" s="14" t="s">
        <v>48</v>
      </c>
      <c r="AX240" s="14" t="s">
        <v>23</v>
      </c>
      <c r="AY240" s="283" t="s">
        <v>144</v>
      </c>
    </row>
    <row r="241" s="2" customFormat="1" ht="21.75" customHeight="1">
      <c r="A241" s="40"/>
      <c r="B241" s="41"/>
      <c r="C241" s="245" t="s">
        <v>296</v>
      </c>
      <c r="D241" s="245" t="s">
        <v>147</v>
      </c>
      <c r="E241" s="246" t="s">
        <v>297</v>
      </c>
      <c r="F241" s="247" t="s">
        <v>298</v>
      </c>
      <c r="G241" s="248" t="s">
        <v>202</v>
      </c>
      <c r="H241" s="249">
        <v>24.623999999999999</v>
      </c>
      <c r="I241" s="250"/>
      <c r="J241" s="251">
        <f>ROUND(I241*H241,2)</f>
        <v>0</v>
      </c>
      <c r="K241" s="247" t="s">
        <v>151</v>
      </c>
      <c r="L241" s="46"/>
      <c r="M241" s="252" t="s">
        <v>1</v>
      </c>
      <c r="N241" s="253" t="s">
        <v>56</v>
      </c>
      <c r="O241" s="93"/>
      <c r="P241" s="254">
        <f>O241*H241</f>
        <v>0</v>
      </c>
      <c r="Q241" s="254">
        <v>0.0011999999999999999</v>
      </c>
      <c r="R241" s="254">
        <f>Q241*H241</f>
        <v>0.029548799999999997</v>
      </c>
      <c r="S241" s="254">
        <v>0</v>
      </c>
      <c r="T241" s="255">
        <f>S241*H241</f>
        <v>0</v>
      </c>
      <c r="U241" s="40"/>
      <c r="V241" s="40"/>
      <c r="W241" s="40"/>
      <c r="X241" s="40"/>
      <c r="Y241" s="40"/>
      <c r="Z241" s="40"/>
      <c r="AA241" s="40"/>
      <c r="AB241" s="40"/>
      <c r="AC241" s="40"/>
      <c r="AD241" s="40"/>
      <c r="AE241" s="40"/>
      <c r="AR241" s="256" t="s">
        <v>152</v>
      </c>
      <c r="AT241" s="256" t="s">
        <v>147</v>
      </c>
      <c r="AU241" s="256" t="s">
        <v>98</v>
      </c>
      <c r="AY241" s="18" t="s">
        <v>144</v>
      </c>
      <c r="BE241" s="257">
        <f>IF(N241="základní",J241,0)</f>
        <v>0</v>
      </c>
      <c r="BF241" s="257">
        <f>IF(N241="snížená",J241,0)</f>
        <v>0</v>
      </c>
      <c r="BG241" s="257">
        <f>IF(N241="zákl. přenesená",J241,0)</f>
        <v>0</v>
      </c>
      <c r="BH241" s="257">
        <f>IF(N241="sníž. přenesená",J241,0)</f>
        <v>0</v>
      </c>
      <c r="BI241" s="257">
        <f>IF(N241="nulová",J241,0)</f>
        <v>0</v>
      </c>
      <c r="BJ241" s="18" t="s">
        <v>23</v>
      </c>
      <c r="BK241" s="257">
        <f>ROUND(I241*H241,2)</f>
        <v>0</v>
      </c>
      <c r="BL241" s="18" t="s">
        <v>152</v>
      </c>
      <c r="BM241" s="256" t="s">
        <v>299</v>
      </c>
    </row>
    <row r="242" s="2" customFormat="1">
      <c r="A242" s="40"/>
      <c r="B242" s="41"/>
      <c r="C242" s="42"/>
      <c r="D242" s="258" t="s">
        <v>154</v>
      </c>
      <c r="E242" s="42"/>
      <c r="F242" s="259" t="s">
        <v>300</v>
      </c>
      <c r="G242" s="42"/>
      <c r="H242" s="42"/>
      <c r="I242" s="156"/>
      <c r="J242" s="42"/>
      <c r="K242" s="42"/>
      <c r="L242" s="46"/>
      <c r="M242" s="260"/>
      <c r="N242" s="261"/>
      <c r="O242" s="93"/>
      <c r="P242" s="93"/>
      <c r="Q242" s="93"/>
      <c r="R242" s="93"/>
      <c r="S242" s="93"/>
      <c r="T242" s="94"/>
      <c r="U242" s="40"/>
      <c r="V242" s="40"/>
      <c r="W242" s="40"/>
      <c r="X242" s="40"/>
      <c r="Y242" s="40"/>
      <c r="Z242" s="40"/>
      <c r="AA242" s="40"/>
      <c r="AB242" s="40"/>
      <c r="AC242" s="40"/>
      <c r="AD242" s="40"/>
      <c r="AE242" s="40"/>
      <c r="AT242" s="18" t="s">
        <v>154</v>
      </c>
      <c r="AU242" s="18" t="s">
        <v>98</v>
      </c>
    </row>
    <row r="243" s="13" customFormat="1">
      <c r="A243" s="13"/>
      <c r="B243" s="263"/>
      <c r="C243" s="264"/>
      <c r="D243" s="258" t="s">
        <v>158</v>
      </c>
      <c r="E243" s="265" t="s">
        <v>1</v>
      </c>
      <c r="F243" s="266" t="s">
        <v>214</v>
      </c>
      <c r="G243" s="264"/>
      <c r="H243" s="265" t="s">
        <v>1</v>
      </c>
      <c r="I243" s="267"/>
      <c r="J243" s="264"/>
      <c r="K243" s="264"/>
      <c r="L243" s="268"/>
      <c r="M243" s="269"/>
      <c r="N243" s="270"/>
      <c r="O243" s="270"/>
      <c r="P243" s="270"/>
      <c r="Q243" s="270"/>
      <c r="R243" s="270"/>
      <c r="S243" s="270"/>
      <c r="T243" s="271"/>
      <c r="U243" s="13"/>
      <c r="V243" s="13"/>
      <c r="W243" s="13"/>
      <c r="X243" s="13"/>
      <c r="Y243" s="13"/>
      <c r="Z243" s="13"/>
      <c r="AA243" s="13"/>
      <c r="AB243" s="13"/>
      <c r="AC243" s="13"/>
      <c r="AD243" s="13"/>
      <c r="AE243" s="13"/>
      <c r="AT243" s="272" t="s">
        <v>158</v>
      </c>
      <c r="AU243" s="272" t="s">
        <v>98</v>
      </c>
      <c r="AV243" s="13" t="s">
        <v>23</v>
      </c>
      <c r="AW243" s="13" t="s">
        <v>48</v>
      </c>
      <c r="AX243" s="13" t="s">
        <v>91</v>
      </c>
      <c r="AY243" s="272" t="s">
        <v>144</v>
      </c>
    </row>
    <row r="244" s="14" customFormat="1">
      <c r="A244" s="14"/>
      <c r="B244" s="273"/>
      <c r="C244" s="274"/>
      <c r="D244" s="258" t="s">
        <v>158</v>
      </c>
      <c r="E244" s="275" t="s">
        <v>1</v>
      </c>
      <c r="F244" s="276" t="s">
        <v>301</v>
      </c>
      <c r="G244" s="274"/>
      <c r="H244" s="277">
        <v>24.623999999999999</v>
      </c>
      <c r="I244" s="278"/>
      <c r="J244" s="274"/>
      <c r="K244" s="274"/>
      <c r="L244" s="279"/>
      <c r="M244" s="280"/>
      <c r="N244" s="281"/>
      <c r="O244" s="281"/>
      <c r="P244" s="281"/>
      <c r="Q244" s="281"/>
      <c r="R244" s="281"/>
      <c r="S244" s="281"/>
      <c r="T244" s="282"/>
      <c r="U244" s="14"/>
      <c r="V244" s="14"/>
      <c r="W244" s="14"/>
      <c r="X244" s="14"/>
      <c r="Y244" s="14"/>
      <c r="Z244" s="14"/>
      <c r="AA244" s="14"/>
      <c r="AB244" s="14"/>
      <c r="AC244" s="14"/>
      <c r="AD244" s="14"/>
      <c r="AE244" s="14"/>
      <c r="AT244" s="283" t="s">
        <v>158</v>
      </c>
      <c r="AU244" s="283" t="s">
        <v>98</v>
      </c>
      <c r="AV244" s="14" t="s">
        <v>98</v>
      </c>
      <c r="AW244" s="14" t="s">
        <v>48</v>
      </c>
      <c r="AX244" s="14" t="s">
        <v>23</v>
      </c>
      <c r="AY244" s="283" t="s">
        <v>144</v>
      </c>
    </row>
    <row r="245" s="12" customFormat="1" ht="22.8" customHeight="1">
      <c r="A245" s="12"/>
      <c r="B245" s="229"/>
      <c r="C245" s="230"/>
      <c r="D245" s="231" t="s">
        <v>90</v>
      </c>
      <c r="E245" s="243" t="s">
        <v>302</v>
      </c>
      <c r="F245" s="243" t="s">
        <v>303</v>
      </c>
      <c r="G245" s="230"/>
      <c r="H245" s="230"/>
      <c r="I245" s="233"/>
      <c r="J245" s="244">
        <f>BK245</f>
        <v>0</v>
      </c>
      <c r="K245" s="230"/>
      <c r="L245" s="235"/>
      <c r="M245" s="236"/>
      <c r="N245" s="237"/>
      <c r="O245" s="237"/>
      <c r="P245" s="238">
        <f>SUM(P246:P301)</f>
        <v>0</v>
      </c>
      <c r="Q245" s="237"/>
      <c r="R245" s="238">
        <f>SUM(R246:R301)</f>
        <v>0</v>
      </c>
      <c r="S245" s="237"/>
      <c r="T245" s="239">
        <f>SUM(T246:T301)</f>
        <v>12.253500000000001</v>
      </c>
      <c r="U245" s="12"/>
      <c r="V245" s="12"/>
      <c r="W245" s="12"/>
      <c r="X245" s="12"/>
      <c r="Y245" s="12"/>
      <c r="Z245" s="12"/>
      <c r="AA245" s="12"/>
      <c r="AB245" s="12"/>
      <c r="AC245" s="12"/>
      <c r="AD245" s="12"/>
      <c r="AE245" s="12"/>
      <c r="AR245" s="240" t="s">
        <v>23</v>
      </c>
      <c r="AT245" s="241" t="s">
        <v>90</v>
      </c>
      <c r="AU245" s="241" t="s">
        <v>23</v>
      </c>
      <c r="AY245" s="240" t="s">
        <v>144</v>
      </c>
      <c r="BK245" s="242">
        <f>SUM(BK246:BK301)</f>
        <v>0</v>
      </c>
    </row>
    <row r="246" s="2" customFormat="1" ht="21.75" customHeight="1">
      <c r="A246" s="40"/>
      <c r="B246" s="41"/>
      <c r="C246" s="245" t="s">
        <v>304</v>
      </c>
      <c r="D246" s="245" t="s">
        <v>147</v>
      </c>
      <c r="E246" s="246" t="s">
        <v>305</v>
      </c>
      <c r="F246" s="247" t="s">
        <v>306</v>
      </c>
      <c r="G246" s="248" t="s">
        <v>150</v>
      </c>
      <c r="H246" s="249">
        <v>1.575</v>
      </c>
      <c r="I246" s="250"/>
      <c r="J246" s="251">
        <f>ROUND(I246*H246,2)</f>
        <v>0</v>
      </c>
      <c r="K246" s="247" t="s">
        <v>151</v>
      </c>
      <c r="L246" s="46"/>
      <c r="M246" s="252" t="s">
        <v>1</v>
      </c>
      <c r="N246" s="253" t="s">
        <v>56</v>
      </c>
      <c r="O246" s="93"/>
      <c r="P246" s="254">
        <f>O246*H246</f>
        <v>0</v>
      </c>
      <c r="Q246" s="254">
        <v>0</v>
      </c>
      <c r="R246" s="254">
        <f>Q246*H246</f>
        <v>0</v>
      </c>
      <c r="S246" s="254">
        <v>2.2000000000000002</v>
      </c>
      <c r="T246" s="255">
        <f>S246*H246</f>
        <v>3.4650000000000003</v>
      </c>
      <c r="U246" s="40"/>
      <c r="V246" s="40"/>
      <c r="W246" s="40"/>
      <c r="X246" s="40"/>
      <c r="Y246" s="40"/>
      <c r="Z246" s="40"/>
      <c r="AA246" s="40"/>
      <c r="AB246" s="40"/>
      <c r="AC246" s="40"/>
      <c r="AD246" s="40"/>
      <c r="AE246" s="40"/>
      <c r="AR246" s="256" t="s">
        <v>152</v>
      </c>
      <c r="AT246" s="256" t="s">
        <v>147</v>
      </c>
      <c r="AU246" s="256" t="s">
        <v>98</v>
      </c>
      <c r="AY246" s="18" t="s">
        <v>144</v>
      </c>
      <c r="BE246" s="257">
        <f>IF(N246="základní",J246,0)</f>
        <v>0</v>
      </c>
      <c r="BF246" s="257">
        <f>IF(N246="snížená",J246,0)</f>
        <v>0</v>
      </c>
      <c r="BG246" s="257">
        <f>IF(N246="zákl. přenesená",J246,0)</f>
        <v>0</v>
      </c>
      <c r="BH246" s="257">
        <f>IF(N246="sníž. přenesená",J246,0)</f>
        <v>0</v>
      </c>
      <c r="BI246" s="257">
        <f>IF(N246="nulová",J246,0)</f>
        <v>0</v>
      </c>
      <c r="BJ246" s="18" t="s">
        <v>23</v>
      </c>
      <c r="BK246" s="257">
        <f>ROUND(I246*H246,2)</f>
        <v>0</v>
      </c>
      <c r="BL246" s="18" t="s">
        <v>152</v>
      </c>
      <c r="BM246" s="256" t="s">
        <v>307</v>
      </c>
    </row>
    <row r="247" s="2" customFormat="1">
      <c r="A247" s="40"/>
      <c r="B247" s="41"/>
      <c r="C247" s="42"/>
      <c r="D247" s="258" t="s">
        <v>154</v>
      </c>
      <c r="E247" s="42"/>
      <c r="F247" s="259" t="s">
        <v>308</v>
      </c>
      <c r="G247" s="42"/>
      <c r="H247" s="42"/>
      <c r="I247" s="156"/>
      <c r="J247" s="42"/>
      <c r="K247" s="42"/>
      <c r="L247" s="46"/>
      <c r="M247" s="260"/>
      <c r="N247" s="261"/>
      <c r="O247" s="93"/>
      <c r="P247" s="93"/>
      <c r="Q247" s="93"/>
      <c r="R247" s="93"/>
      <c r="S247" s="93"/>
      <c r="T247" s="94"/>
      <c r="U247" s="40"/>
      <c r="V247" s="40"/>
      <c r="W247" s="40"/>
      <c r="X247" s="40"/>
      <c r="Y247" s="40"/>
      <c r="Z247" s="40"/>
      <c r="AA247" s="40"/>
      <c r="AB247" s="40"/>
      <c r="AC247" s="40"/>
      <c r="AD247" s="40"/>
      <c r="AE247" s="40"/>
      <c r="AT247" s="18" t="s">
        <v>154</v>
      </c>
      <c r="AU247" s="18" t="s">
        <v>98</v>
      </c>
    </row>
    <row r="248" s="2" customFormat="1">
      <c r="A248" s="40"/>
      <c r="B248" s="41"/>
      <c r="C248" s="42"/>
      <c r="D248" s="258" t="s">
        <v>156</v>
      </c>
      <c r="E248" s="42"/>
      <c r="F248" s="262" t="s">
        <v>309</v>
      </c>
      <c r="G248" s="42"/>
      <c r="H248" s="42"/>
      <c r="I248" s="156"/>
      <c r="J248" s="42"/>
      <c r="K248" s="42"/>
      <c r="L248" s="46"/>
      <c r="M248" s="260"/>
      <c r="N248" s="261"/>
      <c r="O248" s="93"/>
      <c r="P248" s="93"/>
      <c r="Q248" s="93"/>
      <c r="R248" s="93"/>
      <c r="S248" s="93"/>
      <c r="T248" s="94"/>
      <c r="U248" s="40"/>
      <c r="V248" s="40"/>
      <c r="W248" s="40"/>
      <c r="X248" s="40"/>
      <c r="Y248" s="40"/>
      <c r="Z248" s="40"/>
      <c r="AA248" s="40"/>
      <c r="AB248" s="40"/>
      <c r="AC248" s="40"/>
      <c r="AD248" s="40"/>
      <c r="AE248" s="40"/>
      <c r="AT248" s="18" t="s">
        <v>156</v>
      </c>
      <c r="AU248" s="18" t="s">
        <v>98</v>
      </c>
    </row>
    <row r="249" s="13" customFormat="1">
      <c r="A249" s="13"/>
      <c r="B249" s="263"/>
      <c r="C249" s="264"/>
      <c r="D249" s="258" t="s">
        <v>158</v>
      </c>
      <c r="E249" s="265" t="s">
        <v>1</v>
      </c>
      <c r="F249" s="266" t="s">
        <v>310</v>
      </c>
      <c r="G249" s="264"/>
      <c r="H249" s="265" t="s">
        <v>1</v>
      </c>
      <c r="I249" s="267"/>
      <c r="J249" s="264"/>
      <c r="K249" s="264"/>
      <c r="L249" s="268"/>
      <c r="M249" s="269"/>
      <c r="N249" s="270"/>
      <c r="O249" s="270"/>
      <c r="P249" s="270"/>
      <c r="Q249" s="270"/>
      <c r="R249" s="270"/>
      <c r="S249" s="270"/>
      <c r="T249" s="271"/>
      <c r="U249" s="13"/>
      <c r="V249" s="13"/>
      <c r="W249" s="13"/>
      <c r="X249" s="13"/>
      <c r="Y249" s="13"/>
      <c r="Z249" s="13"/>
      <c r="AA249" s="13"/>
      <c r="AB249" s="13"/>
      <c r="AC249" s="13"/>
      <c r="AD249" s="13"/>
      <c r="AE249" s="13"/>
      <c r="AT249" s="272" t="s">
        <v>158</v>
      </c>
      <c r="AU249" s="272" t="s">
        <v>98</v>
      </c>
      <c r="AV249" s="13" t="s">
        <v>23</v>
      </c>
      <c r="AW249" s="13" t="s">
        <v>48</v>
      </c>
      <c r="AX249" s="13" t="s">
        <v>91</v>
      </c>
      <c r="AY249" s="272" t="s">
        <v>144</v>
      </c>
    </row>
    <row r="250" s="14" customFormat="1">
      <c r="A250" s="14"/>
      <c r="B250" s="273"/>
      <c r="C250" s="274"/>
      <c r="D250" s="258" t="s">
        <v>158</v>
      </c>
      <c r="E250" s="275" t="s">
        <v>1</v>
      </c>
      <c r="F250" s="276" t="s">
        <v>311</v>
      </c>
      <c r="G250" s="274"/>
      <c r="H250" s="277">
        <v>1.575</v>
      </c>
      <c r="I250" s="278"/>
      <c r="J250" s="274"/>
      <c r="K250" s="274"/>
      <c r="L250" s="279"/>
      <c r="M250" s="280"/>
      <c r="N250" s="281"/>
      <c r="O250" s="281"/>
      <c r="P250" s="281"/>
      <c r="Q250" s="281"/>
      <c r="R250" s="281"/>
      <c r="S250" s="281"/>
      <c r="T250" s="282"/>
      <c r="U250" s="14"/>
      <c r="V250" s="14"/>
      <c r="W250" s="14"/>
      <c r="X250" s="14"/>
      <c r="Y250" s="14"/>
      <c r="Z250" s="14"/>
      <c r="AA250" s="14"/>
      <c r="AB250" s="14"/>
      <c r="AC250" s="14"/>
      <c r="AD250" s="14"/>
      <c r="AE250" s="14"/>
      <c r="AT250" s="283" t="s">
        <v>158</v>
      </c>
      <c r="AU250" s="283" t="s">
        <v>98</v>
      </c>
      <c r="AV250" s="14" t="s">
        <v>98</v>
      </c>
      <c r="AW250" s="14" t="s">
        <v>48</v>
      </c>
      <c r="AX250" s="14" t="s">
        <v>91</v>
      </c>
      <c r="AY250" s="283" t="s">
        <v>144</v>
      </c>
    </row>
    <row r="251" s="2" customFormat="1" ht="16.5" customHeight="1">
      <c r="A251" s="40"/>
      <c r="B251" s="41"/>
      <c r="C251" s="245" t="s">
        <v>312</v>
      </c>
      <c r="D251" s="245" t="s">
        <v>147</v>
      </c>
      <c r="E251" s="246" t="s">
        <v>313</v>
      </c>
      <c r="F251" s="247" t="s">
        <v>314</v>
      </c>
      <c r="G251" s="248" t="s">
        <v>150</v>
      </c>
      <c r="H251" s="249">
        <v>4.2000000000000002</v>
      </c>
      <c r="I251" s="250"/>
      <c r="J251" s="251">
        <f>ROUND(I251*H251,2)</f>
        <v>0</v>
      </c>
      <c r="K251" s="247" t="s">
        <v>151</v>
      </c>
      <c r="L251" s="46"/>
      <c r="M251" s="252" t="s">
        <v>1</v>
      </c>
      <c r="N251" s="253" t="s">
        <v>56</v>
      </c>
      <c r="O251" s="93"/>
      <c r="P251" s="254">
        <f>O251*H251</f>
        <v>0</v>
      </c>
      <c r="Q251" s="254">
        <v>0</v>
      </c>
      <c r="R251" s="254">
        <f>Q251*H251</f>
        <v>0</v>
      </c>
      <c r="S251" s="254">
        <v>2</v>
      </c>
      <c r="T251" s="255">
        <f>S251*H251</f>
        <v>8.4000000000000004</v>
      </c>
      <c r="U251" s="40"/>
      <c r="V251" s="40"/>
      <c r="W251" s="40"/>
      <c r="X251" s="40"/>
      <c r="Y251" s="40"/>
      <c r="Z251" s="40"/>
      <c r="AA251" s="40"/>
      <c r="AB251" s="40"/>
      <c r="AC251" s="40"/>
      <c r="AD251" s="40"/>
      <c r="AE251" s="40"/>
      <c r="AR251" s="256" t="s">
        <v>152</v>
      </c>
      <c r="AT251" s="256" t="s">
        <v>147</v>
      </c>
      <c r="AU251" s="256" t="s">
        <v>98</v>
      </c>
      <c r="AY251" s="18" t="s">
        <v>144</v>
      </c>
      <c r="BE251" s="257">
        <f>IF(N251="základní",J251,0)</f>
        <v>0</v>
      </c>
      <c r="BF251" s="257">
        <f>IF(N251="snížená",J251,0)</f>
        <v>0</v>
      </c>
      <c r="BG251" s="257">
        <f>IF(N251="zákl. přenesená",J251,0)</f>
        <v>0</v>
      </c>
      <c r="BH251" s="257">
        <f>IF(N251="sníž. přenesená",J251,0)</f>
        <v>0</v>
      </c>
      <c r="BI251" s="257">
        <f>IF(N251="nulová",J251,0)</f>
        <v>0</v>
      </c>
      <c r="BJ251" s="18" t="s">
        <v>23</v>
      </c>
      <c r="BK251" s="257">
        <f>ROUND(I251*H251,2)</f>
        <v>0</v>
      </c>
      <c r="BL251" s="18" t="s">
        <v>152</v>
      </c>
      <c r="BM251" s="256" t="s">
        <v>315</v>
      </c>
    </row>
    <row r="252" s="2" customFormat="1">
      <c r="A252" s="40"/>
      <c r="B252" s="41"/>
      <c r="C252" s="42"/>
      <c r="D252" s="258" t="s">
        <v>154</v>
      </c>
      <c r="E252" s="42"/>
      <c r="F252" s="259" t="s">
        <v>316</v>
      </c>
      <c r="G252" s="42"/>
      <c r="H252" s="42"/>
      <c r="I252" s="156"/>
      <c r="J252" s="42"/>
      <c r="K252" s="42"/>
      <c r="L252" s="46"/>
      <c r="M252" s="260"/>
      <c r="N252" s="261"/>
      <c r="O252" s="93"/>
      <c r="P252" s="93"/>
      <c r="Q252" s="93"/>
      <c r="R252" s="93"/>
      <c r="S252" s="93"/>
      <c r="T252" s="94"/>
      <c r="U252" s="40"/>
      <c r="V252" s="40"/>
      <c r="W252" s="40"/>
      <c r="X252" s="40"/>
      <c r="Y252" s="40"/>
      <c r="Z252" s="40"/>
      <c r="AA252" s="40"/>
      <c r="AB252" s="40"/>
      <c r="AC252" s="40"/>
      <c r="AD252" s="40"/>
      <c r="AE252" s="40"/>
      <c r="AT252" s="18" t="s">
        <v>154</v>
      </c>
      <c r="AU252" s="18" t="s">
        <v>98</v>
      </c>
    </row>
    <row r="253" s="13" customFormat="1">
      <c r="A253" s="13"/>
      <c r="B253" s="263"/>
      <c r="C253" s="264"/>
      <c r="D253" s="258" t="s">
        <v>158</v>
      </c>
      <c r="E253" s="265" t="s">
        <v>1</v>
      </c>
      <c r="F253" s="266" t="s">
        <v>310</v>
      </c>
      <c r="G253" s="264"/>
      <c r="H253" s="265" t="s">
        <v>1</v>
      </c>
      <c r="I253" s="267"/>
      <c r="J253" s="264"/>
      <c r="K253" s="264"/>
      <c r="L253" s="268"/>
      <c r="M253" s="269"/>
      <c r="N253" s="270"/>
      <c r="O253" s="270"/>
      <c r="P253" s="270"/>
      <c r="Q253" s="270"/>
      <c r="R253" s="270"/>
      <c r="S253" s="270"/>
      <c r="T253" s="271"/>
      <c r="U253" s="13"/>
      <c r="V253" s="13"/>
      <c r="W253" s="13"/>
      <c r="X253" s="13"/>
      <c r="Y253" s="13"/>
      <c r="Z253" s="13"/>
      <c r="AA253" s="13"/>
      <c r="AB253" s="13"/>
      <c r="AC253" s="13"/>
      <c r="AD253" s="13"/>
      <c r="AE253" s="13"/>
      <c r="AT253" s="272" t="s">
        <v>158</v>
      </c>
      <c r="AU253" s="272" t="s">
        <v>98</v>
      </c>
      <c r="AV253" s="13" t="s">
        <v>23</v>
      </c>
      <c r="AW253" s="13" t="s">
        <v>48</v>
      </c>
      <c r="AX253" s="13" t="s">
        <v>91</v>
      </c>
      <c r="AY253" s="272" t="s">
        <v>144</v>
      </c>
    </row>
    <row r="254" s="14" customFormat="1">
      <c r="A254" s="14"/>
      <c r="B254" s="273"/>
      <c r="C254" s="274"/>
      <c r="D254" s="258" t="s">
        <v>158</v>
      </c>
      <c r="E254" s="275" t="s">
        <v>1</v>
      </c>
      <c r="F254" s="276" t="s">
        <v>317</v>
      </c>
      <c r="G254" s="274"/>
      <c r="H254" s="277">
        <v>4.2000000000000002</v>
      </c>
      <c r="I254" s="278"/>
      <c r="J254" s="274"/>
      <c r="K254" s="274"/>
      <c r="L254" s="279"/>
      <c r="M254" s="280"/>
      <c r="N254" s="281"/>
      <c r="O254" s="281"/>
      <c r="P254" s="281"/>
      <c r="Q254" s="281"/>
      <c r="R254" s="281"/>
      <c r="S254" s="281"/>
      <c r="T254" s="282"/>
      <c r="U254" s="14"/>
      <c r="V254" s="14"/>
      <c r="W254" s="14"/>
      <c r="X254" s="14"/>
      <c r="Y254" s="14"/>
      <c r="Z254" s="14"/>
      <c r="AA254" s="14"/>
      <c r="AB254" s="14"/>
      <c r="AC254" s="14"/>
      <c r="AD254" s="14"/>
      <c r="AE254" s="14"/>
      <c r="AT254" s="283" t="s">
        <v>158</v>
      </c>
      <c r="AU254" s="283" t="s">
        <v>98</v>
      </c>
      <c r="AV254" s="14" t="s">
        <v>98</v>
      </c>
      <c r="AW254" s="14" t="s">
        <v>48</v>
      </c>
      <c r="AX254" s="14" t="s">
        <v>91</v>
      </c>
      <c r="AY254" s="283" t="s">
        <v>144</v>
      </c>
    </row>
    <row r="255" s="2" customFormat="1" ht="21.75" customHeight="1">
      <c r="A255" s="40"/>
      <c r="B255" s="41"/>
      <c r="C255" s="245" t="s">
        <v>318</v>
      </c>
      <c r="D255" s="245" t="s">
        <v>147</v>
      </c>
      <c r="E255" s="246" t="s">
        <v>319</v>
      </c>
      <c r="F255" s="247" t="s">
        <v>320</v>
      </c>
      <c r="G255" s="248" t="s">
        <v>183</v>
      </c>
      <c r="H255" s="249">
        <v>11.865</v>
      </c>
      <c r="I255" s="250"/>
      <c r="J255" s="251">
        <f>ROUND(I255*H255,2)</f>
        <v>0</v>
      </c>
      <c r="K255" s="247" t="s">
        <v>151</v>
      </c>
      <c r="L255" s="46"/>
      <c r="M255" s="252" t="s">
        <v>1</v>
      </c>
      <c r="N255" s="253" t="s">
        <v>56</v>
      </c>
      <c r="O255" s="93"/>
      <c r="P255" s="254">
        <f>O255*H255</f>
        <v>0</v>
      </c>
      <c r="Q255" s="254">
        <v>0</v>
      </c>
      <c r="R255" s="254">
        <f>Q255*H255</f>
        <v>0</v>
      </c>
      <c r="S255" s="254">
        <v>0</v>
      </c>
      <c r="T255" s="255">
        <f>S255*H255</f>
        <v>0</v>
      </c>
      <c r="U255" s="40"/>
      <c r="V255" s="40"/>
      <c r="W255" s="40"/>
      <c r="X255" s="40"/>
      <c r="Y255" s="40"/>
      <c r="Z255" s="40"/>
      <c r="AA255" s="40"/>
      <c r="AB255" s="40"/>
      <c r="AC255" s="40"/>
      <c r="AD255" s="40"/>
      <c r="AE255" s="40"/>
      <c r="AR255" s="256" t="s">
        <v>152</v>
      </c>
      <c r="AT255" s="256" t="s">
        <v>147</v>
      </c>
      <c r="AU255" s="256" t="s">
        <v>98</v>
      </c>
      <c r="AY255" s="18" t="s">
        <v>144</v>
      </c>
      <c r="BE255" s="257">
        <f>IF(N255="základní",J255,0)</f>
        <v>0</v>
      </c>
      <c r="BF255" s="257">
        <f>IF(N255="snížená",J255,0)</f>
        <v>0</v>
      </c>
      <c r="BG255" s="257">
        <f>IF(N255="zákl. přenesená",J255,0)</f>
        <v>0</v>
      </c>
      <c r="BH255" s="257">
        <f>IF(N255="sníž. přenesená",J255,0)</f>
        <v>0</v>
      </c>
      <c r="BI255" s="257">
        <f>IF(N255="nulová",J255,0)</f>
        <v>0</v>
      </c>
      <c r="BJ255" s="18" t="s">
        <v>23</v>
      </c>
      <c r="BK255" s="257">
        <f>ROUND(I255*H255,2)</f>
        <v>0</v>
      </c>
      <c r="BL255" s="18" t="s">
        <v>152</v>
      </c>
      <c r="BM255" s="256" t="s">
        <v>321</v>
      </c>
    </row>
    <row r="256" s="2" customFormat="1">
      <c r="A256" s="40"/>
      <c r="B256" s="41"/>
      <c r="C256" s="42"/>
      <c r="D256" s="258" t="s">
        <v>154</v>
      </c>
      <c r="E256" s="42"/>
      <c r="F256" s="259" t="s">
        <v>322</v>
      </c>
      <c r="G256" s="42"/>
      <c r="H256" s="42"/>
      <c r="I256" s="156"/>
      <c r="J256" s="42"/>
      <c r="K256" s="42"/>
      <c r="L256" s="46"/>
      <c r="M256" s="260"/>
      <c r="N256" s="261"/>
      <c r="O256" s="93"/>
      <c r="P256" s="93"/>
      <c r="Q256" s="93"/>
      <c r="R256" s="93"/>
      <c r="S256" s="93"/>
      <c r="T256" s="94"/>
      <c r="U256" s="40"/>
      <c r="V256" s="40"/>
      <c r="W256" s="40"/>
      <c r="X256" s="40"/>
      <c r="Y256" s="40"/>
      <c r="Z256" s="40"/>
      <c r="AA256" s="40"/>
      <c r="AB256" s="40"/>
      <c r="AC256" s="40"/>
      <c r="AD256" s="40"/>
      <c r="AE256" s="40"/>
      <c r="AT256" s="18" t="s">
        <v>154</v>
      </c>
      <c r="AU256" s="18" t="s">
        <v>98</v>
      </c>
    </row>
    <row r="257" s="2" customFormat="1">
      <c r="A257" s="40"/>
      <c r="B257" s="41"/>
      <c r="C257" s="42"/>
      <c r="D257" s="258" t="s">
        <v>156</v>
      </c>
      <c r="E257" s="42"/>
      <c r="F257" s="262" t="s">
        <v>323</v>
      </c>
      <c r="G257" s="42"/>
      <c r="H257" s="42"/>
      <c r="I257" s="156"/>
      <c r="J257" s="42"/>
      <c r="K257" s="42"/>
      <c r="L257" s="46"/>
      <c r="M257" s="260"/>
      <c r="N257" s="261"/>
      <c r="O257" s="93"/>
      <c r="P257" s="93"/>
      <c r="Q257" s="93"/>
      <c r="R257" s="93"/>
      <c r="S257" s="93"/>
      <c r="T257" s="94"/>
      <c r="U257" s="40"/>
      <c r="V257" s="40"/>
      <c r="W257" s="40"/>
      <c r="X257" s="40"/>
      <c r="Y257" s="40"/>
      <c r="Z257" s="40"/>
      <c r="AA257" s="40"/>
      <c r="AB257" s="40"/>
      <c r="AC257" s="40"/>
      <c r="AD257" s="40"/>
      <c r="AE257" s="40"/>
      <c r="AT257" s="18" t="s">
        <v>156</v>
      </c>
      <c r="AU257" s="18" t="s">
        <v>98</v>
      </c>
    </row>
    <row r="258" s="13" customFormat="1">
      <c r="A258" s="13"/>
      <c r="B258" s="263"/>
      <c r="C258" s="264"/>
      <c r="D258" s="258" t="s">
        <v>158</v>
      </c>
      <c r="E258" s="265" t="s">
        <v>1</v>
      </c>
      <c r="F258" s="266" t="s">
        <v>310</v>
      </c>
      <c r="G258" s="264"/>
      <c r="H258" s="265" t="s">
        <v>1</v>
      </c>
      <c r="I258" s="267"/>
      <c r="J258" s="264"/>
      <c r="K258" s="264"/>
      <c r="L258" s="268"/>
      <c r="M258" s="269"/>
      <c r="N258" s="270"/>
      <c r="O258" s="270"/>
      <c r="P258" s="270"/>
      <c r="Q258" s="270"/>
      <c r="R258" s="270"/>
      <c r="S258" s="270"/>
      <c r="T258" s="271"/>
      <c r="U258" s="13"/>
      <c r="V258" s="13"/>
      <c r="W258" s="13"/>
      <c r="X258" s="13"/>
      <c r="Y258" s="13"/>
      <c r="Z258" s="13"/>
      <c r="AA258" s="13"/>
      <c r="AB258" s="13"/>
      <c r="AC258" s="13"/>
      <c r="AD258" s="13"/>
      <c r="AE258" s="13"/>
      <c r="AT258" s="272" t="s">
        <v>158</v>
      </c>
      <c r="AU258" s="272" t="s">
        <v>98</v>
      </c>
      <c r="AV258" s="13" t="s">
        <v>23</v>
      </c>
      <c r="AW258" s="13" t="s">
        <v>48</v>
      </c>
      <c r="AX258" s="13" t="s">
        <v>91</v>
      </c>
      <c r="AY258" s="272" t="s">
        <v>144</v>
      </c>
    </row>
    <row r="259" s="14" customFormat="1">
      <c r="A259" s="14"/>
      <c r="B259" s="273"/>
      <c r="C259" s="274"/>
      <c r="D259" s="258" t="s">
        <v>158</v>
      </c>
      <c r="E259" s="275" t="s">
        <v>1</v>
      </c>
      <c r="F259" s="276" t="s">
        <v>324</v>
      </c>
      <c r="G259" s="274"/>
      <c r="H259" s="277">
        <v>8.4000000000000004</v>
      </c>
      <c r="I259" s="278"/>
      <c r="J259" s="274"/>
      <c r="K259" s="274"/>
      <c r="L259" s="279"/>
      <c r="M259" s="280"/>
      <c r="N259" s="281"/>
      <c r="O259" s="281"/>
      <c r="P259" s="281"/>
      <c r="Q259" s="281"/>
      <c r="R259" s="281"/>
      <c r="S259" s="281"/>
      <c r="T259" s="282"/>
      <c r="U259" s="14"/>
      <c r="V259" s="14"/>
      <c r="W259" s="14"/>
      <c r="X259" s="14"/>
      <c r="Y259" s="14"/>
      <c r="Z259" s="14"/>
      <c r="AA259" s="14"/>
      <c r="AB259" s="14"/>
      <c r="AC259" s="14"/>
      <c r="AD259" s="14"/>
      <c r="AE259" s="14"/>
      <c r="AT259" s="283" t="s">
        <v>158</v>
      </c>
      <c r="AU259" s="283" t="s">
        <v>98</v>
      </c>
      <c r="AV259" s="14" t="s">
        <v>98</v>
      </c>
      <c r="AW259" s="14" t="s">
        <v>48</v>
      </c>
      <c r="AX259" s="14" t="s">
        <v>91</v>
      </c>
      <c r="AY259" s="283" t="s">
        <v>144</v>
      </c>
    </row>
    <row r="260" s="14" customFormat="1">
      <c r="A260" s="14"/>
      <c r="B260" s="273"/>
      <c r="C260" s="274"/>
      <c r="D260" s="258" t="s">
        <v>158</v>
      </c>
      <c r="E260" s="275" t="s">
        <v>1</v>
      </c>
      <c r="F260" s="276" t="s">
        <v>325</v>
      </c>
      <c r="G260" s="274"/>
      <c r="H260" s="277">
        <v>3.4650000000000003</v>
      </c>
      <c r="I260" s="278"/>
      <c r="J260" s="274"/>
      <c r="K260" s="274"/>
      <c r="L260" s="279"/>
      <c r="M260" s="280"/>
      <c r="N260" s="281"/>
      <c r="O260" s="281"/>
      <c r="P260" s="281"/>
      <c r="Q260" s="281"/>
      <c r="R260" s="281"/>
      <c r="S260" s="281"/>
      <c r="T260" s="282"/>
      <c r="U260" s="14"/>
      <c r="V260" s="14"/>
      <c r="W260" s="14"/>
      <c r="X260" s="14"/>
      <c r="Y260" s="14"/>
      <c r="Z260" s="14"/>
      <c r="AA260" s="14"/>
      <c r="AB260" s="14"/>
      <c r="AC260" s="14"/>
      <c r="AD260" s="14"/>
      <c r="AE260" s="14"/>
      <c r="AT260" s="283" t="s">
        <v>158</v>
      </c>
      <c r="AU260" s="283" t="s">
        <v>98</v>
      </c>
      <c r="AV260" s="14" t="s">
        <v>98</v>
      </c>
      <c r="AW260" s="14" t="s">
        <v>48</v>
      </c>
      <c r="AX260" s="14" t="s">
        <v>91</v>
      </c>
      <c r="AY260" s="283" t="s">
        <v>144</v>
      </c>
    </row>
    <row r="261" s="2" customFormat="1" ht="16.5" customHeight="1">
      <c r="A261" s="40"/>
      <c r="B261" s="41"/>
      <c r="C261" s="245" t="s">
        <v>326</v>
      </c>
      <c r="D261" s="245" t="s">
        <v>147</v>
      </c>
      <c r="E261" s="246" t="s">
        <v>327</v>
      </c>
      <c r="F261" s="247" t="s">
        <v>328</v>
      </c>
      <c r="G261" s="248" t="s">
        <v>183</v>
      </c>
      <c r="H261" s="249">
        <v>11.865</v>
      </c>
      <c r="I261" s="250"/>
      <c r="J261" s="251">
        <f>ROUND(I261*H261,2)</f>
        <v>0</v>
      </c>
      <c r="K261" s="247" t="s">
        <v>151</v>
      </c>
      <c r="L261" s="46"/>
      <c r="M261" s="252" t="s">
        <v>1</v>
      </c>
      <c r="N261" s="253" t="s">
        <v>56</v>
      </c>
      <c r="O261" s="93"/>
      <c r="P261" s="254">
        <f>O261*H261</f>
        <v>0</v>
      </c>
      <c r="Q261" s="254">
        <v>0</v>
      </c>
      <c r="R261" s="254">
        <f>Q261*H261</f>
        <v>0</v>
      </c>
      <c r="S261" s="254">
        <v>0</v>
      </c>
      <c r="T261" s="255">
        <f>S261*H261</f>
        <v>0</v>
      </c>
      <c r="U261" s="40"/>
      <c r="V261" s="40"/>
      <c r="W261" s="40"/>
      <c r="X261" s="40"/>
      <c r="Y261" s="40"/>
      <c r="Z261" s="40"/>
      <c r="AA261" s="40"/>
      <c r="AB261" s="40"/>
      <c r="AC261" s="40"/>
      <c r="AD261" s="40"/>
      <c r="AE261" s="40"/>
      <c r="AR261" s="256" t="s">
        <v>152</v>
      </c>
      <c r="AT261" s="256" t="s">
        <v>147</v>
      </c>
      <c r="AU261" s="256" t="s">
        <v>98</v>
      </c>
      <c r="AY261" s="18" t="s">
        <v>144</v>
      </c>
      <c r="BE261" s="257">
        <f>IF(N261="základní",J261,0)</f>
        <v>0</v>
      </c>
      <c r="BF261" s="257">
        <f>IF(N261="snížená",J261,0)</f>
        <v>0</v>
      </c>
      <c r="BG261" s="257">
        <f>IF(N261="zákl. přenesená",J261,0)</f>
        <v>0</v>
      </c>
      <c r="BH261" s="257">
        <f>IF(N261="sníž. přenesená",J261,0)</f>
        <v>0</v>
      </c>
      <c r="BI261" s="257">
        <f>IF(N261="nulová",J261,0)</f>
        <v>0</v>
      </c>
      <c r="BJ261" s="18" t="s">
        <v>23</v>
      </c>
      <c r="BK261" s="257">
        <f>ROUND(I261*H261,2)</f>
        <v>0</v>
      </c>
      <c r="BL261" s="18" t="s">
        <v>152</v>
      </c>
      <c r="BM261" s="256" t="s">
        <v>329</v>
      </c>
    </row>
    <row r="262" s="2" customFormat="1">
      <c r="A262" s="40"/>
      <c r="B262" s="41"/>
      <c r="C262" s="42"/>
      <c r="D262" s="258" t="s">
        <v>154</v>
      </c>
      <c r="E262" s="42"/>
      <c r="F262" s="259" t="s">
        <v>330</v>
      </c>
      <c r="G262" s="42"/>
      <c r="H262" s="42"/>
      <c r="I262" s="156"/>
      <c r="J262" s="42"/>
      <c r="K262" s="42"/>
      <c r="L262" s="46"/>
      <c r="M262" s="260"/>
      <c r="N262" s="261"/>
      <c r="O262" s="93"/>
      <c r="P262" s="93"/>
      <c r="Q262" s="93"/>
      <c r="R262" s="93"/>
      <c r="S262" s="93"/>
      <c r="T262" s="94"/>
      <c r="U262" s="40"/>
      <c r="V262" s="40"/>
      <c r="W262" s="40"/>
      <c r="X262" s="40"/>
      <c r="Y262" s="40"/>
      <c r="Z262" s="40"/>
      <c r="AA262" s="40"/>
      <c r="AB262" s="40"/>
      <c r="AC262" s="40"/>
      <c r="AD262" s="40"/>
      <c r="AE262" s="40"/>
      <c r="AT262" s="18" t="s">
        <v>154</v>
      </c>
      <c r="AU262" s="18" t="s">
        <v>98</v>
      </c>
    </row>
    <row r="263" s="2" customFormat="1">
      <c r="A263" s="40"/>
      <c r="B263" s="41"/>
      <c r="C263" s="42"/>
      <c r="D263" s="258" t="s">
        <v>156</v>
      </c>
      <c r="E263" s="42"/>
      <c r="F263" s="262" t="s">
        <v>331</v>
      </c>
      <c r="G263" s="42"/>
      <c r="H263" s="42"/>
      <c r="I263" s="156"/>
      <c r="J263" s="42"/>
      <c r="K263" s="42"/>
      <c r="L263" s="46"/>
      <c r="M263" s="260"/>
      <c r="N263" s="261"/>
      <c r="O263" s="93"/>
      <c r="P263" s="93"/>
      <c r="Q263" s="93"/>
      <c r="R263" s="93"/>
      <c r="S263" s="93"/>
      <c r="T263" s="94"/>
      <c r="U263" s="40"/>
      <c r="V263" s="40"/>
      <c r="W263" s="40"/>
      <c r="X263" s="40"/>
      <c r="Y263" s="40"/>
      <c r="Z263" s="40"/>
      <c r="AA263" s="40"/>
      <c r="AB263" s="40"/>
      <c r="AC263" s="40"/>
      <c r="AD263" s="40"/>
      <c r="AE263" s="40"/>
      <c r="AT263" s="18" t="s">
        <v>156</v>
      </c>
      <c r="AU263" s="18" t="s">
        <v>98</v>
      </c>
    </row>
    <row r="264" s="13" customFormat="1">
      <c r="A264" s="13"/>
      <c r="B264" s="263"/>
      <c r="C264" s="264"/>
      <c r="D264" s="258" t="s">
        <v>158</v>
      </c>
      <c r="E264" s="265" t="s">
        <v>1</v>
      </c>
      <c r="F264" s="266" t="s">
        <v>310</v>
      </c>
      <c r="G264" s="264"/>
      <c r="H264" s="265" t="s">
        <v>1</v>
      </c>
      <c r="I264" s="267"/>
      <c r="J264" s="264"/>
      <c r="K264" s="264"/>
      <c r="L264" s="268"/>
      <c r="M264" s="269"/>
      <c r="N264" s="270"/>
      <c r="O264" s="270"/>
      <c r="P264" s="270"/>
      <c r="Q264" s="270"/>
      <c r="R264" s="270"/>
      <c r="S264" s="270"/>
      <c r="T264" s="271"/>
      <c r="U264" s="13"/>
      <c r="V264" s="13"/>
      <c r="W264" s="13"/>
      <c r="X264" s="13"/>
      <c r="Y264" s="13"/>
      <c r="Z264" s="13"/>
      <c r="AA264" s="13"/>
      <c r="AB264" s="13"/>
      <c r="AC264" s="13"/>
      <c r="AD264" s="13"/>
      <c r="AE264" s="13"/>
      <c r="AT264" s="272" t="s">
        <v>158</v>
      </c>
      <c r="AU264" s="272" t="s">
        <v>98</v>
      </c>
      <c r="AV264" s="13" t="s">
        <v>23</v>
      </c>
      <c r="AW264" s="13" t="s">
        <v>48</v>
      </c>
      <c r="AX264" s="13" t="s">
        <v>91</v>
      </c>
      <c r="AY264" s="272" t="s">
        <v>144</v>
      </c>
    </row>
    <row r="265" s="14" customFormat="1">
      <c r="A265" s="14"/>
      <c r="B265" s="273"/>
      <c r="C265" s="274"/>
      <c r="D265" s="258" t="s">
        <v>158</v>
      </c>
      <c r="E265" s="275" t="s">
        <v>1</v>
      </c>
      <c r="F265" s="276" t="s">
        <v>324</v>
      </c>
      <c r="G265" s="274"/>
      <c r="H265" s="277">
        <v>8.4000000000000004</v>
      </c>
      <c r="I265" s="278"/>
      <c r="J265" s="274"/>
      <c r="K265" s="274"/>
      <c r="L265" s="279"/>
      <c r="M265" s="280"/>
      <c r="N265" s="281"/>
      <c r="O265" s="281"/>
      <c r="P265" s="281"/>
      <c r="Q265" s="281"/>
      <c r="R265" s="281"/>
      <c r="S265" s="281"/>
      <c r="T265" s="282"/>
      <c r="U265" s="14"/>
      <c r="V265" s="14"/>
      <c r="W265" s="14"/>
      <c r="X265" s="14"/>
      <c r="Y265" s="14"/>
      <c r="Z265" s="14"/>
      <c r="AA265" s="14"/>
      <c r="AB265" s="14"/>
      <c r="AC265" s="14"/>
      <c r="AD265" s="14"/>
      <c r="AE265" s="14"/>
      <c r="AT265" s="283" t="s">
        <v>158</v>
      </c>
      <c r="AU265" s="283" t="s">
        <v>98</v>
      </c>
      <c r="AV265" s="14" t="s">
        <v>98</v>
      </c>
      <c r="AW265" s="14" t="s">
        <v>48</v>
      </c>
      <c r="AX265" s="14" t="s">
        <v>91</v>
      </c>
      <c r="AY265" s="283" t="s">
        <v>144</v>
      </c>
    </row>
    <row r="266" s="14" customFormat="1">
      <c r="A266" s="14"/>
      <c r="B266" s="273"/>
      <c r="C266" s="274"/>
      <c r="D266" s="258" t="s">
        <v>158</v>
      </c>
      <c r="E266" s="275" t="s">
        <v>1</v>
      </c>
      <c r="F266" s="276" t="s">
        <v>325</v>
      </c>
      <c r="G266" s="274"/>
      <c r="H266" s="277">
        <v>3.4650000000000003</v>
      </c>
      <c r="I266" s="278"/>
      <c r="J266" s="274"/>
      <c r="K266" s="274"/>
      <c r="L266" s="279"/>
      <c r="M266" s="280"/>
      <c r="N266" s="281"/>
      <c r="O266" s="281"/>
      <c r="P266" s="281"/>
      <c r="Q266" s="281"/>
      <c r="R266" s="281"/>
      <c r="S266" s="281"/>
      <c r="T266" s="282"/>
      <c r="U266" s="14"/>
      <c r="V266" s="14"/>
      <c r="W266" s="14"/>
      <c r="X266" s="14"/>
      <c r="Y266" s="14"/>
      <c r="Z266" s="14"/>
      <c r="AA266" s="14"/>
      <c r="AB266" s="14"/>
      <c r="AC266" s="14"/>
      <c r="AD266" s="14"/>
      <c r="AE266" s="14"/>
      <c r="AT266" s="283" t="s">
        <v>158</v>
      </c>
      <c r="AU266" s="283" t="s">
        <v>98</v>
      </c>
      <c r="AV266" s="14" t="s">
        <v>98</v>
      </c>
      <c r="AW266" s="14" t="s">
        <v>48</v>
      </c>
      <c r="AX266" s="14" t="s">
        <v>91</v>
      </c>
      <c r="AY266" s="283" t="s">
        <v>144</v>
      </c>
    </row>
    <row r="267" s="2" customFormat="1" ht="21.75" customHeight="1">
      <c r="A267" s="40"/>
      <c r="B267" s="41"/>
      <c r="C267" s="245" t="s">
        <v>332</v>
      </c>
      <c r="D267" s="245" t="s">
        <v>147</v>
      </c>
      <c r="E267" s="246" t="s">
        <v>333</v>
      </c>
      <c r="F267" s="247" t="s">
        <v>334</v>
      </c>
      <c r="G267" s="248" t="s">
        <v>183</v>
      </c>
      <c r="H267" s="249">
        <v>237.30000000000001</v>
      </c>
      <c r="I267" s="250"/>
      <c r="J267" s="251">
        <f>ROUND(I267*H267,2)</f>
        <v>0</v>
      </c>
      <c r="K267" s="247" t="s">
        <v>151</v>
      </c>
      <c r="L267" s="46"/>
      <c r="M267" s="252" t="s">
        <v>1</v>
      </c>
      <c r="N267" s="253" t="s">
        <v>56</v>
      </c>
      <c r="O267" s="93"/>
      <c r="P267" s="254">
        <f>O267*H267</f>
        <v>0</v>
      </c>
      <c r="Q267" s="254">
        <v>0</v>
      </c>
      <c r="R267" s="254">
        <f>Q267*H267</f>
        <v>0</v>
      </c>
      <c r="S267" s="254">
        <v>0</v>
      </c>
      <c r="T267" s="255">
        <f>S267*H267</f>
        <v>0</v>
      </c>
      <c r="U267" s="40"/>
      <c r="V267" s="40"/>
      <c r="W267" s="40"/>
      <c r="X267" s="40"/>
      <c r="Y267" s="40"/>
      <c r="Z267" s="40"/>
      <c r="AA267" s="40"/>
      <c r="AB267" s="40"/>
      <c r="AC267" s="40"/>
      <c r="AD267" s="40"/>
      <c r="AE267" s="40"/>
      <c r="AR267" s="256" t="s">
        <v>152</v>
      </c>
      <c r="AT267" s="256" t="s">
        <v>147</v>
      </c>
      <c r="AU267" s="256" t="s">
        <v>98</v>
      </c>
      <c r="AY267" s="18" t="s">
        <v>144</v>
      </c>
      <c r="BE267" s="257">
        <f>IF(N267="základní",J267,0)</f>
        <v>0</v>
      </c>
      <c r="BF267" s="257">
        <f>IF(N267="snížená",J267,0)</f>
        <v>0</v>
      </c>
      <c r="BG267" s="257">
        <f>IF(N267="zákl. přenesená",J267,0)</f>
        <v>0</v>
      </c>
      <c r="BH267" s="257">
        <f>IF(N267="sníž. přenesená",J267,0)</f>
        <v>0</v>
      </c>
      <c r="BI267" s="257">
        <f>IF(N267="nulová",J267,0)</f>
        <v>0</v>
      </c>
      <c r="BJ267" s="18" t="s">
        <v>23</v>
      </c>
      <c r="BK267" s="257">
        <f>ROUND(I267*H267,2)</f>
        <v>0</v>
      </c>
      <c r="BL267" s="18" t="s">
        <v>152</v>
      </c>
      <c r="BM267" s="256" t="s">
        <v>335</v>
      </c>
    </row>
    <row r="268" s="2" customFormat="1">
      <c r="A268" s="40"/>
      <c r="B268" s="41"/>
      <c r="C268" s="42"/>
      <c r="D268" s="258" t="s">
        <v>154</v>
      </c>
      <c r="E268" s="42"/>
      <c r="F268" s="259" t="s">
        <v>336</v>
      </c>
      <c r="G268" s="42"/>
      <c r="H268" s="42"/>
      <c r="I268" s="156"/>
      <c r="J268" s="42"/>
      <c r="K268" s="42"/>
      <c r="L268" s="46"/>
      <c r="M268" s="260"/>
      <c r="N268" s="261"/>
      <c r="O268" s="93"/>
      <c r="P268" s="93"/>
      <c r="Q268" s="93"/>
      <c r="R268" s="93"/>
      <c r="S268" s="93"/>
      <c r="T268" s="94"/>
      <c r="U268" s="40"/>
      <c r="V268" s="40"/>
      <c r="W268" s="40"/>
      <c r="X268" s="40"/>
      <c r="Y268" s="40"/>
      <c r="Z268" s="40"/>
      <c r="AA268" s="40"/>
      <c r="AB268" s="40"/>
      <c r="AC268" s="40"/>
      <c r="AD268" s="40"/>
      <c r="AE268" s="40"/>
      <c r="AT268" s="18" t="s">
        <v>154</v>
      </c>
      <c r="AU268" s="18" t="s">
        <v>98</v>
      </c>
    </row>
    <row r="269" s="2" customFormat="1">
      <c r="A269" s="40"/>
      <c r="B269" s="41"/>
      <c r="C269" s="42"/>
      <c r="D269" s="258" t="s">
        <v>156</v>
      </c>
      <c r="E269" s="42"/>
      <c r="F269" s="262" t="s">
        <v>331</v>
      </c>
      <c r="G269" s="42"/>
      <c r="H269" s="42"/>
      <c r="I269" s="156"/>
      <c r="J269" s="42"/>
      <c r="K269" s="42"/>
      <c r="L269" s="46"/>
      <c r="M269" s="260"/>
      <c r="N269" s="261"/>
      <c r="O269" s="93"/>
      <c r="P269" s="93"/>
      <c r="Q269" s="93"/>
      <c r="R269" s="93"/>
      <c r="S269" s="93"/>
      <c r="T269" s="94"/>
      <c r="U269" s="40"/>
      <c r="V269" s="40"/>
      <c r="W269" s="40"/>
      <c r="X269" s="40"/>
      <c r="Y269" s="40"/>
      <c r="Z269" s="40"/>
      <c r="AA269" s="40"/>
      <c r="AB269" s="40"/>
      <c r="AC269" s="40"/>
      <c r="AD269" s="40"/>
      <c r="AE269" s="40"/>
      <c r="AT269" s="18" t="s">
        <v>156</v>
      </c>
      <c r="AU269" s="18" t="s">
        <v>98</v>
      </c>
    </row>
    <row r="270" s="13" customFormat="1">
      <c r="A270" s="13"/>
      <c r="B270" s="263"/>
      <c r="C270" s="264"/>
      <c r="D270" s="258" t="s">
        <v>158</v>
      </c>
      <c r="E270" s="265" t="s">
        <v>1</v>
      </c>
      <c r="F270" s="266" t="s">
        <v>337</v>
      </c>
      <c r="G270" s="264"/>
      <c r="H270" s="265" t="s">
        <v>1</v>
      </c>
      <c r="I270" s="267"/>
      <c r="J270" s="264"/>
      <c r="K270" s="264"/>
      <c r="L270" s="268"/>
      <c r="M270" s="269"/>
      <c r="N270" s="270"/>
      <c r="O270" s="270"/>
      <c r="P270" s="270"/>
      <c r="Q270" s="270"/>
      <c r="R270" s="270"/>
      <c r="S270" s="270"/>
      <c r="T270" s="271"/>
      <c r="U270" s="13"/>
      <c r="V270" s="13"/>
      <c r="W270" s="13"/>
      <c r="X270" s="13"/>
      <c r="Y270" s="13"/>
      <c r="Z270" s="13"/>
      <c r="AA270" s="13"/>
      <c r="AB270" s="13"/>
      <c r="AC270" s="13"/>
      <c r="AD270" s="13"/>
      <c r="AE270" s="13"/>
      <c r="AT270" s="272" t="s">
        <v>158</v>
      </c>
      <c r="AU270" s="272" t="s">
        <v>98</v>
      </c>
      <c r="AV270" s="13" t="s">
        <v>23</v>
      </c>
      <c r="AW270" s="13" t="s">
        <v>48</v>
      </c>
      <c r="AX270" s="13" t="s">
        <v>91</v>
      </c>
      <c r="AY270" s="272" t="s">
        <v>144</v>
      </c>
    </row>
    <row r="271" s="13" customFormat="1">
      <c r="A271" s="13"/>
      <c r="B271" s="263"/>
      <c r="C271" s="264"/>
      <c r="D271" s="258" t="s">
        <v>158</v>
      </c>
      <c r="E271" s="265" t="s">
        <v>1</v>
      </c>
      <c r="F271" s="266" t="s">
        <v>310</v>
      </c>
      <c r="G271" s="264"/>
      <c r="H271" s="265" t="s">
        <v>1</v>
      </c>
      <c r="I271" s="267"/>
      <c r="J271" s="264"/>
      <c r="K271" s="264"/>
      <c r="L271" s="268"/>
      <c r="M271" s="269"/>
      <c r="N271" s="270"/>
      <c r="O271" s="270"/>
      <c r="P271" s="270"/>
      <c r="Q271" s="270"/>
      <c r="R271" s="270"/>
      <c r="S271" s="270"/>
      <c r="T271" s="271"/>
      <c r="U271" s="13"/>
      <c r="V271" s="13"/>
      <c r="W271" s="13"/>
      <c r="X271" s="13"/>
      <c r="Y271" s="13"/>
      <c r="Z271" s="13"/>
      <c r="AA271" s="13"/>
      <c r="AB271" s="13"/>
      <c r="AC271" s="13"/>
      <c r="AD271" s="13"/>
      <c r="AE271" s="13"/>
      <c r="AT271" s="272" t="s">
        <v>158</v>
      </c>
      <c r="AU271" s="272" t="s">
        <v>98</v>
      </c>
      <c r="AV271" s="13" t="s">
        <v>23</v>
      </c>
      <c r="AW271" s="13" t="s">
        <v>48</v>
      </c>
      <c r="AX271" s="13" t="s">
        <v>91</v>
      </c>
      <c r="AY271" s="272" t="s">
        <v>144</v>
      </c>
    </row>
    <row r="272" s="14" customFormat="1">
      <c r="A272" s="14"/>
      <c r="B272" s="273"/>
      <c r="C272" s="274"/>
      <c r="D272" s="258" t="s">
        <v>158</v>
      </c>
      <c r="E272" s="275" t="s">
        <v>1</v>
      </c>
      <c r="F272" s="276" t="s">
        <v>324</v>
      </c>
      <c r="G272" s="274"/>
      <c r="H272" s="277">
        <v>8.4000000000000004</v>
      </c>
      <c r="I272" s="278"/>
      <c r="J272" s="274"/>
      <c r="K272" s="274"/>
      <c r="L272" s="279"/>
      <c r="M272" s="280"/>
      <c r="N272" s="281"/>
      <c r="O272" s="281"/>
      <c r="P272" s="281"/>
      <c r="Q272" s="281"/>
      <c r="R272" s="281"/>
      <c r="S272" s="281"/>
      <c r="T272" s="282"/>
      <c r="U272" s="14"/>
      <c r="V272" s="14"/>
      <c r="W272" s="14"/>
      <c r="X272" s="14"/>
      <c r="Y272" s="14"/>
      <c r="Z272" s="14"/>
      <c r="AA272" s="14"/>
      <c r="AB272" s="14"/>
      <c r="AC272" s="14"/>
      <c r="AD272" s="14"/>
      <c r="AE272" s="14"/>
      <c r="AT272" s="283" t="s">
        <v>158</v>
      </c>
      <c r="AU272" s="283" t="s">
        <v>98</v>
      </c>
      <c r="AV272" s="14" t="s">
        <v>98</v>
      </c>
      <c r="AW272" s="14" t="s">
        <v>48</v>
      </c>
      <c r="AX272" s="14" t="s">
        <v>91</v>
      </c>
      <c r="AY272" s="283" t="s">
        <v>144</v>
      </c>
    </row>
    <row r="273" s="14" customFormat="1">
      <c r="A273" s="14"/>
      <c r="B273" s="273"/>
      <c r="C273" s="274"/>
      <c r="D273" s="258" t="s">
        <v>158</v>
      </c>
      <c r="E273" s="275" t="s">
        <v>1</v>
      </c>
      <c r="F273" s="276" t="s">
        <v>325</v>
      </c>
      <c r="G273" s="274"/>
      <c r="H273" s="277">
        <v>3.4650000000000003</v>
      </c>
      <c r="I273" s="278"/>
      <c r="J273" s="274"/>
      <c r="K273" s="274"/>
      <c r="L273" s="279"/>
      <c r="M273" s="280"/>
      <c r="N273" s="281"/>
      <c r="O273" s="281"/>
      <c r="P273" s="281"/>
      <c r="Q273" s="281"/>
      <c r="R273" s="281"/>
      <c r="S273" s="281"/>
      <c r="T273" s="282"/>
      <c r="U273" s="14"/>
      <c r="V273" s="14"/>
      <c r="W273" s="14"/>
      <c r="X273" s="14"/>
      <c r="Y273" s="14"/>
      <c r="Z273" s="14"/>
      <c r="AA273" s="14"/>
      <c r="AB273" s="14"/>
      <c r="AC273" s="14"/>
      <c r="AD273" s="14"/>
      <c r="AE273" s="14"/>
      <c r="AT273" s="283" t="s">
        <v>158</v>
      </c>
      <c r="AU273" s="283" t="s">
        <v>98</v>
      </c>
      <c r="AV273" s="14" t="s">
        <v>98</v>
      </c>
      <c r="AW273" s="14" t="s">
        <v>48</v>
      </c>
      <c r="AX273" s="14" t="s">
        <v>91</v>
      </c>
      <c r="AY273" s="283" t="s">
        <v>144</v>
      </c>
    </row>
    <row r="274" s="15" customFormat="1">
      <c r="A274" s="15"/>
      <c r="B274" s="294"/>
      <c r="C274" s="295"/>
      <c r="D274" s="258" t="s">
        <v>158</v>
      </c>
      <c r="E274" s="296" t="s">
        <v>1</v>
      </c>
      <c r="F274" s="297" t="s">
        <v>338</v>
      </c>
      <c r="G274" s="295"/>
      <c r="H274" s="298">
        <v>11.865</v>
      </c>
      <c r="I274" s="299"/>
      <c r="J274" s="295"/>
      <c r="K274" s="295"/>
      <c r="L274" s="300"/>
      <c r="M274" s="301"/>
      <c r="N274" s="302"/>
      <c r="O274" s="302"/>
      <c r="P274" s="302"/>
      <c r="Q274" s="302"/>
      <c r="R274" s="302"/>
      <c r="S274" s="302"/>
      <c r="T274" s="303"/>
      <c r="U274" s="15"/>
      <c r="V274" s="15"/>
      <c r="W274" s="15"/>
      <c r="X274" s="15"/>
      <c r="Y274" s="15"/>
      <c r="Z274" s="15"/>
      <c r="AA274" s="15"/>
      <c r="AB274" s="15"/>
      <c r="AC274" s="15"/>
      <c r="AD274" s="15"/>
      <c r="AE274" s="15"/>
      <c r="AT274" s="304" t="s">
        <v>158</v>
      </c>
      <c r="AU274" s="304" t="s">
        <v>98</v>
      </c>
      <c r="AV274" s="15" t="s">
        <v>167</v>
      </c>
      <c r="AW274" s="15" t="s">
        <v>48</v>
      </c>
      <c r="AX274" s="15" t="s">
        <v>91</v>
      </c>
      <c r="AY274" s="304" t="s">
        <v>144</v>
      </c>
    </row>
    <row r="275" s="14" customFormat="1">
      <c r="A275" s="14"/>
      <c r="B275" s="273"/>
      <c r="C275" s="274"/>
      <c r="D275" s="258" t="s">
        <v>158</v>
      </c>
      <c r="E275" s="275" t="s">
        <v>1</v>
      </c>
      <c r="F275" s="276" t="s">
        <v>339</v>
      </c>
      <c r="G275" s="274"/>
      <c r="H275" s="277">
        <v>237.30000000000001</v>
      </c>
      <c r="I275" s="278"/>
      <c r="J275" s="274"/>
      <c r="K275" s="274"/>
      <c r="L275" s="279"/>
      <c r="M275" s="280"/>
      <c r="N275" s="281"/>
      <c r="O275" s="281"/>
      <c r="P275" s="281"/>
      <c r="Q275" s="281"/>
      <c r="R275" s="281"/>
      <c r="S275" s="281"/>
      <c r="T275" s="282"/>
      <c r="U275" s="14"/>
      <c r="V275" s="14"/>
      <c r="W275" s="14"/>
      <c r="X275" s="14"/>
      <c r="Y275" s="14"/>
      <c r="Z275" s="14"/>
      <c r="AA275" s="14"/>
      <c r="AB275" s="14"/>
      <c r="AC275" s="14"/>
      <c r="AD275" s="14"/>
      <c r="AE275" s="14"/>
      <c r="AT275" s="283" t="s">
        <v>158</v>
      </c>
      <c r="AU275" s="283" t="s">
        <v>98</v>
      </c>
      <c r="AV275" s="14" t="s">
        <v>98</v>
      </c>
      <c r="AW275" s="14" t="s">
        <v>48</v>
      </c>
      <c r="AX275" s="14" t="s">
        <v>23</v>
      </c>
      <c r="AY275" s="283" t="s">
        <v>144</v>
      </c>
    </row>
    <row r="276" s="2" customFormat="1" ht="33" customHeight="1">
      <c r="A276" s="40"/>
      <c r="B276" s="41"/>
      <c r="C276" s="245" t="s">
        <v>340</v>
      </c>
      <c r="D276" s="245" t="s">
        <v>147</v>
      </c>
      <c r="E276" s="246" t="s">
        <v>341</v>
      </c>
      <c r="F276" s="247" t="s">
        <v>342</v>
      </c>
      <c r="G276" s="248" t="s">
        <v>183</v>
      </c>
      <c r="H276" s="249">
        <v>11.865</v>
      </c>
      <c r="I276" s="250"/>
      <c r="J276" s="251">
        <f>ROUND(I276*H276,2)</f>
        <v>0</v>
      </c>
      <c r="K276" s="247" t="s">
        <v>151</v>
      </c>
      <c r="L276" s="46"/>
      <c r="M276" s="252" t="s">
        <v>1</v>
      </c>
      <c r="N276" s="253" t="s">
        <v>56</v>
      </c>
      <c r="O276" s="93"/>
      <c r="P276" s="254">
        <f>O276*H276</f>
        <v>0</v>
      </c>
      <c r="Q276" s="254">
        <v>0</v>
      </c>
      <c r="R276" s="254">
        <f>Q276*H276</f>
        <v>0</v>
      </c>
      <c r="S276" s="254">
        <v>0</v>
      </c>
      <c r="T276" s="255">
        <f>S276*H276</f>
        <v>0</v>
      </c>
      <c r="U276" s="40"/>
      <c r="V276" s="40"/>
      <c r="W276" s="40"/>
      <c r="X276" s="40"/>
      <c r="Y276" s="40"/>
      <c r="Z276" s="40"/>
      <c r="AA276" s="40"/>
      <c r="AB276" s="40"/>
      <c r="AC276" s="40"/>
      <c r="AD276" s="40"/>
      <c r="AE276" s="40"/>
      <c r="AR276" s="256" t="s">
        <v>152</v>
      </c>
      <c r="AT276" s="256" t="s">
        <v>147</v>
      </c>
      <c r="AU276" s="256" t="s">
        <v>98</v>
      </c>
      <c r="AY276" s="18" t="s">
        <v>144</v>
      </c>
      <c r="BE276" s="257">
        <f>IF(N276="základní",J276,0)</f>
        <v>0</v>
      </c>
      <c r="BF276" s="257">
        <f>IF(N276="snížená",J276,0)</f>
        <v>0</v>
      </c>
      <c r="BG276" s="257">
        <f>IF(N276="zákl. přenesená",J276,0)</f>
        <v>0</v>
      </c>
      <c r="BH276" s="257">
        <f>IF(N276="sníž. přenesená",J276,0)</f>
        <v>0</v>
      </c>
      <c r="BI276" s="257">
        <f>IF(N276="nulová",J276,0)</f>
        <v>0</v>
      </c>
      <c r="BJ276" s="18" t="s">
        <v>23</v>
      </c>
      <c r="BK276" s="257">
        <f>ROUND(I276*H276,2)</f>
        <v>0</v>
      </c>
      <c r="BL276" s="18" t="s">
        <v>152</v>
      </c>
      <c r="BM276" s="256" t="s">
        <v>343</v>
      </c>
    </row>
    <row r="277" s="2" customFormat="1">
      <c r="A277" s="40"/>
      <c r="B277" s="41"/>
      <c r="C277" s="42"/>
      <c r="D277" s="258" t="s">
        <v>154</v>
      </c>
      <c r="E277" s="42"/>
      <c r="F277" s="259" t="s">
        <v>344</v>
      </c>
      <c r="G277" s="42"/>
      <c r="H277" s="42"/>
      <c r="I277" s="156"/>
      <c r="J277" s="42"/>
      <c r="K277" s="42"/>
      <c r="L277" s="46"/>
      <c r="M277" s="260"/>
      <c r="N277" s="261"/>
      <c r="O277" s="93"/>
      <c r="P277" s="93"/>
      <c r="Q277" s="93"/>
      <c r="R277" s="93"/>
      <c r="S277" s="93"/>
      <c r="T277" s="94"/>
      <c r="U277" s="40"/>
      <c r="V277" s="40"/>
      <c r="W277" s="40"/>
      <c r="X277" s="40"/>
      <c r="Y277" s="40"/>
      <c r="Z277" s="40"/>
      <c r="AA277" s="40"/>
      <c r="AB277" s="40"/>
      <c r="AC277" s="40"/>
      <c r="AD277" s="40"/>
      <c r="AE277" s="40"/>
      <c r="AT277" s="18" t="s">
        <v>154</v>
      </c>
      <c r="AU277" s="18" t="s">
        <v>98</v>
      </c>
    </row>
    <row r="278" s="13" customFormat="1">
      <c r="A278" s="13"/>
      <c r="B278" s="263"/>
      <c r="C278" s="264"/>
      <c r="D278" s="258" t="s">
        <v>158</v>
      </c>
      <c r="E278" s="265" t="s">
        <v>1</v>
      </c>
      <c r="F278" s="266" t="s">
        <v>310</v>
      </c>
      <c r="G278" s="264"/>
      <c r="H278" s="265" t="s">
        <v>1</v>
      </c>
      <c r="I278" s="267"/>
      <c r="J278" s="264"/>
      <c r="K278" s="264"/>
      <c r="L278" s="268"/>
      <c r="M278" s="269"/>
      <c r="N278" s="270"/>
      <c r="O278" s="270"/>
      <c r="P278" s="270"/>
      <c r="Q278" s="270"/>
      <c r="R278" s="270"/>
      <c r="S278" s="270"/>
      <c r="T278" s="271"/>
      <c r="U278" s="13"/>
      <c r="V278" s="13"/>
      <c r="W278" s="13"/>
      <c r="X278" s="13"/>
      <c r="Y278" s="13"/>
      <c r="Z278" s="13"/>
      <c r="AA278" s="13"/>
      <c r="AB278" s="13"/>
      <c r="AC278" s="13"/>
      <c r="AD278" s="13"/>
      <c r="AE278" s="13"/>
      <c r="AT278" s="272" t="s">
        <v>158</v>
      </c>
      <c r="AU278" s="272" t="s">
        <v>98</v>
      </c>
      <c r="AV278" s="13" t="s">
        <v>23</v>
      </c>
      <c r="AW278" s="13" t="s">
        <v>48</v>
      </c>
      <c r="AX278" s="13" t="s">
        <v>91</v>
      </c>
      <c r="AY278" s="272" t="s">
        <v>144</v>
      </c>
    </row>
    <row r="279" s="14" customFormat="1">
      <c r="A279" s="14"/>
      <c r="B279" s="273"/>
      <c r="C279" s="274"/>
      <c r="D279" s="258" t="s">
        <v>158</v>
      </c>
      <c r="E279" s="275" t="s">
        <v>1</v>
      </c>
      <c r="F279" s="276" t="s">
        <v>324</v>
      </c>
      <c r="G279" s="274"/>
      <c r="H279" s="277">
        <v>8.4000000000000004</v>
      </c>
      <c r="I279" s="278"/>
      <c r="J279" s="274"/>
      <c r="K279" s="274"/>
      <c r="L279" s="279"/>
      <c r="M279" s="280"/>
      <c r="N279" s="281"/>
      <c r="O279" s="281"/>
      <c r="P279" s="281"/>
      <c r="Q279" s="281"/>
      <c r="R279" s="281"/>
      <c r="S279" s="281"/>
      <c r="T279" s="282"/>
      <c r="U279" s="14"/>
      <c r="V279" s="14"/>
      <c r="W279" s="14"/>
      <c r="X279" s="14"/>
      <c r="Y279" s="14"/>
      <c r="Z279" s="14"/>
      <c r="AA279" s="14"/>
      <c r="AB279" s="14"/>
      <c r="AC279" s="14"/>
      <c r="AD279" s="14"/>
      <c r="AE279" s="14"/>
      <c r="AT279" s="283" t="s">
        <v>158</v>
      </c>
      <c r="AU279" s="283" t="s">
        <v>98</v>
      </c>
      <c r="AV279" s="14" t="s">
        <v>98</v>
      </c>
      <c r="AW279" s="14" t="s">
        <v>48</v>
      </c>
      <c r="AX279" s="14" t="s">
        <v>91</v>
      </c>
      <c r="AY279" s="283" t="s">
        <v>144</v>
      </c>
    </row>
    <row r="280" s="14" customFormat="1">
      <c r="A280" s="14"/>
      <c r="B280" s="273"/>
      <c r="C280" s="274"/>
      <c r="D280" s="258" t="s">
        <v>158</v>
      </c>
      <c r="E280" s="275" t="s">
        <v>1</v>
      </c>
      <c r="F280" s="276" t="s">
        <v>325</v>
      </c>
      <c r="G280" s="274"/>
      <c r="H280" s="277">
        <v>3.4650000000000003</v>
      </c>
      <c r="I280" s="278"/>
      <c r="J280" s="274"/>
      <c r="K280" s="274"/>
      <c r="L280" s="279"/>
      <c r="M280" s="280"/>
      <c r="N280" s="281"/>
      <c r="O280" s="281"/>
      <c r="P280" s="281"/>
      <c r="Q280" s="281"/>
      <c r="R280" s="281"/>
      <c r="S280" s="281"/>
      <c r="T280" s="282"/>
      <c r="U280" s="14"/>
      <c r="V280" s="14"/>
      <c r="W280" s="14"/>
      <c r="X280" s="14"/>
      <c r="Y280" s="14"/>
      <c r="Z280" s="14"/>
      <c r="AA280" s="14"/>
      <c r="AB280" s="14"/>
      <c r="AC280" s="14"/>
      <c r="AD280" s="14"/>
      <c r="AE280" s="14"/>
      <c r="AT280" s="283" t="s">
        <v>158</v>
      </c>
      <c r="AU280" s="283" t="s">
        <v>98</v>
      </c>
      <c r="AV280" s="14" t="s">
        <v>98</v>
      </c>
      <c r="AW280" s="14" t="s">
        <v>48</v>
      </c>
      <c r="AX280" s="14" t="s">
        <v>91</v>
      </c>
      <c r="AY280" s="283" t="s">
        <v>144</v>
      </c>
    </row>
    <row r="281" s="2" customFormat="1" ht="21.75" customHeight="1">
      <c r="A281" s="40"/>
      <c r="B281" s="41"/>
      <c r="C281" s="245" t="s">
        <v>345</v>
      </c>
      <c r="D281" s="245" t="s">
        <v>147</v>
      </c>
      <c r="E281" s="246" t="s">
        <v>346</v>
      </c>
      <c r="F281" s="247" t="s">
        <v>347</v>
      </c>
      <c r="G281" s="248" t="s">
        <v>252</v>
      </c>
      <c r="H281" s="249">
        <v>42</v>
      </c>
      <c r="I281" s="250"/>
      <c r="J281" s="251">
        <f>ROUND(I281*H281,2)</f>
        <v>0</v>
      </c>
      <c r="K281" s="247" t="s">
        <v>151</v>
      </c>
      <c r="L281" s="46"/>
      <c r="M281" s="252" t="s">
        <v>1</v>
      </c>
      <c r="N281" s="253" t="s">
        <v>56</v>
      </c>
      <c r="O281" s="93"/>
      <c r="P281" s="254">
        <f>O281*H281</f>
        <v>0</v>
      </c>
      <c r="Q281" s="254">
        <v>0</v>
      </c>
      <c r="R281" s="254">
        <f>Q281*H281</f>
        <v>0</v>
      </c>
      <c r="S281" s="254">
        <v>0.0092499999999999995</v>
      </c>
      <c r="T281" s="255">
        <f>S281*H281</f>
        <v>0.38849999999999996</v>
      </c>
      <c r="U281" s="40"/>
      <c r="V281" s="40"/>
      <c r="W281" s="40"/>
      <c r="X281" s="40"/>
      <c r="Y281" s="40"/>
      <c r="Z281" s="40"/>
      <c r="AA281" s="40"/>
      <c r="AB281" s="40"/>
      <c r="AC281" s="40"/>
      <c r="AD281" s="40"/>
      <c r="AE281" s="40"/>
      <c r="AR281" s="256" t="s">
        <v>152</v>
      </c>
      <c r="AT281" s="256" t="s">
        <v>147</v>
      </c>
      <c r="AU281" s="256" t="s">
        <v>98</v>
      </c>
      <c r="AY281" s="18" t="s">
        <v>144</v>
      </c>
      <c r="BE281" s="257">
        <f>IF(N281="základní",J281,0)</f>
        <v>0</v>
      </c>
      <c r="BF281" s="257">
        <f>IF(N281="snížená",J281,0)</f>
        <v>0</v>
      </c>
      <c r="BG281" s="257">
        <f>IF(N281="zákl. přenesená",J281,0)</f>
        <v>0</v>
      </c>
      <c r="BH281" s="257">
        <f>IF(N281="sníž. přenesená",J281,0)</f>
        <v>0</v>
      </c>
      <c r="BI281" s="257">
        <f>IF(N281="nulová",J281,0)</f>
        <v>0</v>
      </c>
      <c r="BJ281" s="18" t="s">
        <v>23</v>
      </c>
      <c r="BK281" s="257">
        <f>ROUND(I281*H281,2)</f>
        <v>0</v>
      </c>
      <c r="BL281" s="18" t="s">
        <v>152</v>
      </c>
      <c r="BM281" s="256" t="s">
        <v>348</v>
      </c>
    </row>
    <row r="282" s="2" customFormat="1">
      <c r="A282" s="40"/>
      <c r="B282" s="41"/>
      <c r="C282" s="42"/>
      <c r="D282" s="258" t="s">
        <v>154</v>
      </c>
      <c r="E282" s="42"/>
      <c r="F282" s="259" t="s">
        <v>349</v>
      </c>
      <c r="G282" s="42"/>
      <c r="H282" s="42"/>
      <c r="I282" s="156"/>
      <c r="J282" s="42"/>
      <c r="K282" s="42"/>
      <c r="L282" s="46"/>
      <c r="M282" s="260"/>
      <c r="N282" s="261"/>
      <c r="O282" s="93"/>
      <c r="P282" s="93"/>
      <c r="Q282" s="93"/>
      <c r="R282" s="93"/>
      <c r="S282" s="93"/>
      <c r="T282" s="94"/>
      <c r="U282" s="40"/>
      <c r="V282" s="40"/>
      <c r="W282" s="40"/>
      <c r="X282" s="40"/>
      <c r="Y282" s="40"/>
      <c r="Z282" s="40"/>
      <c r="AA282" s="40"/>
      <c r="AB282" s="40"/>
      <c r="AC282" s="40"/>
      <c r="AD282" s="40"/>
      <c r="AE282" s="40"/>
      <c r="AT282" s="18" t="s">
        <v>154</v>
      </c>
      <c r="AU282" s="18" t="s">
        <v>98</v>
      </c>
    </row>
    <row r="283" s="2" customFormat="1">
      <c r="A283" s="40"/>
      <c r="B283" s="41"/>
      <c r="C283" s="42"/>
      <c r="D283" s="258" t="s">
        <v>156</v>
      </c>
      <c r="E283" s="42"/>
      <c r="F283" s="262" t="s">
        <v>350</v>
      </c>
      <c r="G283" s="42"/>
      <c r="H283" s="42"/>
      <c r="I283" s="156"/>
      <c r="J283" s="42"/>
      <c r="K283" s="42"/>
      <c r="L283" s="46"/>
      <c r="M283" s="260"/>
      <c r="N283" s="261"/>
      <c r="O283" s="93"/>
      <c r="P283" s="93"/>
      <c r="Q283" s="93"/>
      <c r="R283" s="93"/>
      <c r="S283" s="93"/>
      <c r="T283" s="94"/>
      <c r="U283" s="40"/>
      <c r="V283" s="40"/>
      <c r="W283" s="40"/>
      <c r="X283" s="40"/>
      <c r="Y283" s="40"/>
      <c r="Z283" s="40"/>
      <c r="AA283" s="40"/>
      <c r="AB283" s="40"/>
      <c r="AC283" s="40"/>
      <c r="AD283" s="40"/>
      <c r="AE283" s="40"/>
      <c r="AT283" s="18" t="s">
        <v>156</v>
      </c>
      <c r="AU283" s="18" t="s">
        <v>98</v>
      </c>
    </row>
    <row r="284" s="13" customFormat="1">
      <c r="A284" s="13"/>
      <c r="B284" s="263"/>
      <c r="C284" s="264"/>
      <c r="D284" s="258" t="s">
        <v>158</v>
      </c>
      <c r="E284" s="265" t="s">
        <v>1</v>
      </c>
      <c r="F284" s="266" t="s">
        <v>351</v>
      </c>
      <c r="G284" s="264"/>
      <c r="H284" s="265" t="s">
        <v>1</v>
      </c>
      <c r="I284" s="267"/>
      <c r="J284" s="264"/>
      <c r="K284" s="264"/>
      <c r="L284" s="268"/>
      <c r="M284" s="269"/>
      <c r="N284" s="270"/>
      <c r="O284" s="270"/>
      <c r="P284" s="270"/>
      <c r="Q284" s="270"/>
      <c r="R284" s="270"/>
      <c r="S284" s="270"/>
      <c r="T284" s="271"/>
      <c r="U284" s="13"/>
      <c r="V284" s="13"/>
      <c r="W284" s="13"/>
      <c r="X284" s="13"/>
      <c r="Y284" s="13"/>
      <c r="Z284" s="13"/>
      <c r="AA284" s="13"/>
      <c r="AB284" s="13"/>
      <c r="AC284" s="13"/>
      <c r="AD284" s="13"/>
      <c r="AE284" s="13"/>
      <c r="AT284" s="272" t="s">
        <v>158</v>
      </c>
      <c r="AU284" s="272" t="s">
        <v>98</v>
      </c>
      <c r="AV284" s="13" t="s">
        <v>23</v>
      </c>
      <c r="AW284" s="13" t="s">
        <v>48</v>
      </c>
      <c r="AX284" s="13" t="s">
        <v>91</v>
      </c>
      <c r="AY284" s="272" t="s">
        <v>144</v>
      </c>
    </row>
    <row r="285" s="14" customFormat="1">
      <c r="A285" s="14"/>
      <c r="B285" s="273"/>
      <c r="C285" s="274"/>
      <c r="D285" s="258" t="s">
        <v>158</v>
      </c>
      <c r="E285" s="275" t="s">
        <v>1</v>
      </c>
      <c r="F285" s="276" t="s">
        <v>160</v>
      </c>
      <c r="G285" s="274"/>
      <c r="H285" s="277">
        <v>42</v>
      </c>
      <c r="I285" s="278"/>
      <c r="J285" s="274"/>
      <c r="K285" s="274"/>
      <c r="L285" s="279"/>
      <c r="M285" s="280"/>
      <c r="N285" s="281"/>
      <c r="O285" s="281"/>
      <c r="P285" s="281"/>
      <c r="Q285" s="281"/>
      <c r="R285" s="281"/>
      <c r="S285" s="281"/>
      <c r="T285" s="282"/>
      <c r="U285" s="14"/>
      <c r="V285" s="14"/>
      <c r="W285" s="14"/>
      <c r="X285" s="14"/>
      <c r="Y285" s="14"/>
      <c r="Z285" s="14"/>
      <c r="AA285" s="14"/>
      <c r="AB285" s="14"/>
      <c r="AC285" s="14"/>
      <c r="AD285" s="14"/>
      <c r="AE285" s="14"/>
      <c r="AT285" s="283" t="s">
        <v>158</v>
      </c>
      <c r="AU285" s="283" t="s">
        <v>98</v>
      </c>
      <c r="AV285" s="14" t="s">
        <v>98</v>
      </c>
      <c r="AW285" s="14" t="s">
        <v>48</v>
      </c>
      <c r="AX285" s="14" t="s">
        <v>91</v>
      </c>
      <c r="AY285" s="283" t="s">
        <v>144</v>
      </c>
    </row>
    <row r="286" s="2" customFormat="1" ht="21.75" customHeight="1">
      <c r="A286" s="40"/>
      <c r="B286" s="41"/>
      <c r="C286" s="245" t="s">
        <v>352</v>
      </c>
      <c r="D286" s="245" t="s">
        <v>147</v>
      </c>
      <c r="E286" s="246" t="s">
        <v>353</v>
      </c>
      <c r="F286" s="247" t="s">
        <v>354</v>
      </c>
      <c r="G286" s="248" t="s">
        <v>183</v>
      </c>
      <c r="H286" s="249">
        <v>0.38900000000000001</v>
      </c>
      <c r="I286" s="250"/>
      <c r="J286" s="251">
        <f>ROUND(I286*H286,2)</f>
        <v>0</v>
      </c>
      <c r="K286" s="247" t="s">
        <v>151</v>
      </c>
      <c r="L286" s="46"/>
      <c r="M286" s="252" t="s">
        <v>1</v>
      </c>
      <c r="N286" s="253" t="s">
        <v>56</v>
      </c>
      <c r="O286" s="93"/>
      <c r="P286" s="254">
        <f>O286*H286</f>
        <v>0</v>
      </c>
      <c r="Q286" s="254">
        <v>0</v>
      </c>
      <c r="R286" s="254">
        <f>Q286*H286</f>
        <v>0</v>
      </c>
      <c r="S286" s="254">
        <v>0</v>
      </c>
      <c r="T286" s="255">
        <f>S286*H286</f>
        <v>0</v>
      </c>
      <c r="U286" s="40"/>
      <c r="V286" s="40"/>
      <c r="W286" s="40"/>
      <c r="X286" s="40"/>
      <c r="Y286" s="40"/>
      <c r="Z286" s="40"/>
      <c r="AA286" s="40"/>
      <c r="AB286" s="40"/>
      <c r="AC286" s="40"/>
      <c r="AD286" s="40"/>
      <c r="AE286" s="40"/>
      <c r="AR286" s="256" t="s">
        <v>152</v>
      </c>
      <c r="AT286" s="256" t="s">
        <v>147</v>
      </c>
      <c r="AU286" s="256" t="s">
        <v>98</v>
      </c>
      <c r="AY286" s="18" t="s">
        <v>144</v>
      </c>
      <c r="BE286" s="257">
        <f>IF(N286="základní",J286,0)</f>
        <v>0</v>
      </c>
      <c r="BF286" s="257">
        <f>IF(N286="snížená",J286,0)</f>
        <v>0</v>
      </c>
      <c r="BG286" s="257">
        <f>IF(N286="zákl. přenesená",J286,0)</f>
        <v>0</v>
      </c>
      <c r="BH286" s="257">
        <f>IF(N286="sníž. přenesená",J286,0)</f>
        <v>0</v>
      </c>
      <c r="BI286" s="257">
        <f>IF(N286="nulová",J286,0)</f>
        <v>0</v>
      </c>
      <c r="BJ286" s="18" t="s">
        <v>23</v>
      </c>
      <c r="BK286" s="257">
        <f>ROUND(I286*H286,2)</f>
        <v>0</v>
      </c>
      <c r="BL286" s="18" t="s">
        <v>152</v>
      </c>
      <c r="BM286" s="256" t="s">
        <v>355</v>
      </c>
    </row>
    <row r="287" s="2" customFormat="1">
      <c r="A287" s="40"/>
      <c r="B287" s="41"/>
      <c r="C287" s="42"/>
      <c r="D287" s="258" t="s">
        <v>154</v>
      </c>
      <c r="E287" s="42"/>
      <c r="F287" s="259" t="s">
        <v>356</v>
      </c>
      <c r="G287" s="42"/>
      <c r="H287" s="42"/>
      <c r="I287" s="156"/>
      <c r="J287" s="42"/>
      <c r="K287" s="42"/>
      <c r="L287" s="46"/>
      <c r="M287" s="260"/>
      <c r="N287" s="261"/>
      <c r="O287" s="93"/>
      <c r="P287" s="93"/>
      <c r="Q287" s="93"/>
      <c r="R287" s="93"/>
      <c r="S287" s="93"/>
      <c r="T287" s="94"/>
      <c r="U287" s="40"/>
      <c r="V287" s="40"/>
      <c r="W287" s="40"/>
      <c r="X287" s="40"/>
      <c r="Y287" s="40"/>
      <c r="Z287" s="40"/>
      <c r="AA287" s="40"/>
      <c r="AB287" s="40"/>
      <c r="AC287" s="40"/>
      <c r="AD287" s="40"/>
      <c r="AE287" s="40"/>
      <c r="AT287" s="18" t="s">
        <v>154</v>
      </c>
      <c r="AU287" s="18" t="s">
        <v>98</v>
      </c>
    </row>
    <row r="288" s="2" customFormat="1">
      <c r="A288" s="40"/>
      <c r="B288" s="41"/>
      <c r="C288" s="42"/>
      <c r="D288" s="258" t="s">
        <v>156</v>
      </c>
      <c r="E288" s="42"/>
      <c r="F288" s="262" t="s">
        <v>323</v>
      </c>
      <c r="G288" s="42"/>
      <c r="H288" s="42"/>
      <c r="I288" s="156"/>
      <c r="J288" s="42"/>
      <c r="K288" s="42"/>
      <c r="L288" s="46"/>
      <c r="M288" s="260"/>
      <c r="N288" s="261"/>
      <c r="O288" s="93"/>
      <c r="P288" s="93"/>
      <c r="Q288" s="93"/>
      <c r="R288" s="93"/>
      <c r="S288" s="93"/>
      <c r="T288" s="94"/>
      <c r="U288" s="40"/>
      <c r="V288" s="40"/>
      <c r="W288" s="40"/>
      <c r="X288" s="40"/>
      <c r="Y288" s="40"/>
      <c r="Z288" s="40"/>
      <c r="AA288" s="40"/>
      <c r="AB288" s="40"/>
      <c r="AC288" s="40"/>
      <c r="AD288" s="40"/>
      <c r="AE288" s="40"/>
      <c r="AT288" s="18" t="s">
        <v>156</v>
      </c>
      <c r="AU288" s="18" t="s">
        <v>98</v>
      </c>
    </row>
    <row r="289" s="13" customFormat="1">
      <c r="A289" s="13"/>
      <c r="B289" s="263"/>
      <c r="C289" s="264"/>
      <c r="D289" s="258" t="s">
        <v>158</v>
      </c>
      <c r="E289" s="265" t="s">
        <v>1</v>
      </c>
      <c r="F289" s="266" t="s">
        <v>351</v>
      </c>
      <c r="G289" s="264"/>
      <c r="H289" s="265" t="s">
        <v>1</v>
      </c>
      <c r="I289" s="267"/>
      <c r="J289" s="264"/>
      <c r="K289" s="264"/>
      <c r="L289" s="268"/>
      <c r="M289" s="269"/>
      <c r="N289" s="270"/>
      <c r="O289" s="270"/>
      <c r="P289" s="270"/>
      <c r="Q289" s="270"/>
      <c r="R289" s="270"/>
      <c r="S289" s="270"/>
      <c r="T289" s="271"/>
      <c r="U289" s="13"/>
      <c r="V289" s="13"/>
      <c r="W289" s="13"/>
      <c r="X289" s="13"/>
      <c r="Y289" s="13"/>
      <c r="Z289" s="13"/>
      <c r="AA289" s="13"/>
      <c r="AB289" s="13"/>
      <c r="AC289" s="13"/>
      <c r="AD289" s="13"/>
      <c r="AE289" s="13"/>
      <c r="AT289" s="272" t="s">
        <v>158</v>
      </c>
      <c r="AU289" s="272" t="s">
        <v>98</v>
      </c>
      <c r="AV289" s="13" t="s">
        <v>23</v>
      </c>
      <c r="AW289" s="13" t="s">
        <v>48</v>
      </c>
      <c r="AX289" s="13" t="s">
        <v>91</v>
      </c>
      <c r="AY289" s="272" t="s">
        <v>144</v>
      </c>
    </row>
    <row r="290" s="14" customFormat="1">
      <c r="A290" s="14"/>
      <c r="B290" s="273"/>
      <c r="C290" s="274"/>
      <c r="D290" s="258" t="s">
        <v>158</v>
      </c>
      <c r="E290" s="275" t="s">
        <v>1</v>
      </c>
      <c r="F290" s="276" t="s">
        <v>357</v>
      </c>
      <c r="G290" s="274"/>
      <c r="H290" s="277">
        <v>0.38849999999999996</v>
      </c>
      <c r="I290" s="278"/>
      <c r="J290" s="274"/>
      <c r="K290" s="274"/>
      <c r="L290" s="279"/>
      <c r="M290" s="280"/>
      <c r="N290" s="281"/>
      <c r="O290" s="281"/>
      <c r="P290" s="281"/>
      <c r="Q290" s="281"/>
      <c r="R290" s="281"/>
      <c r="S290" s="281"/>
      <c r="T290" s="282"/>
      <c r="U290" s="14"/>
      <c r="V290" s="14"/>
      <c r="W290" s="14"/>
      <c r="X290" s="14"/>
      <c r="Y290" s="14"/>
      <c r="Z290" s="14"/>
      <c r="AA290" s="14"/>
      <c r="AB290" s="14"/>
      <c r="AC290" s="14"/>
      <c r="AD290" s="14"/>
      <c r="AE290" s="14"/>
      <c r="AT290" s="283" t="s">
        <v>158</v>
      </c>
      <c r="AU290" s="283" t="s">
        <v>98</v>
      </c>
      <c r="AV290" s="14" t="s">
        <v>98</v>
      </c>
      <c r="AW290" s="14" t="s">
        <v>48</v>
      </c>
      <c r="AX290" s="14" t="s">
        <v>91</v>
      </c>
      <c r="AY290" s="283" t="s">
        <v>144</v>
      </c>
    </row>
    <row r="291" s="2" customFormat="1" ht="16.5" customHeight="1">
      <c r="A291" s="40"/>
      <c r="B291" s="41"/>
      <c r="C291" s="245" t="s">
        <v>358</v>
      </c>
      <c r="D291" s="245" t="s">
        <v>147</v>
      </c>
      <c r="E291" s="246" t="s">
        <v>359</v>
      </c>
      <c r="F291" s="247" t="s">
        <v>360</v>
      </c>
      <c r="G291" s="248" t="s">
        <v>183</v>
      </c>
      <c r="H291" s="249">
        <v>0.38900000000000001</v>
      </c>
      <c r="I291" s="250"/>
      <c r="J291" s="251">
        <f>ROUND(I291*H291,2)</f>
        <v>0</v>
      </c>
      <c r="K291" s="247" t="s">
        <v>151</v>
      </c>
      <c r="L291" s="46"/>
      <c r="M291" s="252" t="s">
        <v>1</v>
      </c>
      <c r="N291" s="253" t="s">
        <v>56</v>
      </c>
      <c r="O291" s="93"/>
      <c r="P291" s="254">
        <f>O291*H291</f>
        <v>0</v>
      </c>
      <c r="Q291" s="254">
        <v>0</v>
      </c>
      <c r="R291" s="254">
        <f>Q291*H291</f>
        <v>0</v>
      </c>
      <c r="S291" s="254">
        <v>0</v>
      </c>
      <c r="T291" s="255">
        <f>S291*H291</f>
        <v>0</v>
      </c>
      <c r="U291" s="40"/>
      <c r="V291" s="40"/>
      <c r="W291" s="40"/>
      <c r="X291" s="40"/>
      <c r="Y291" s="40"/>
      <c r="Z291" s="40"/>
      <c r="AA291" s="40"/>
      <c r="AB291" s="40"/>
      <c r="AC291" s="40"/>
      <c r="AD291" s="40"/>
      <c r="AE291" s="40"/>
      <c r="AR291" s="256" t="s">
        <v>152</v>
      </c>
      <c r="AT291" s="256" t="s">
        <v>147</v>
      </c>
      <c r="AU291" s="256" t="s">
        <v>98</v>
      </c>
      <c r="AY291" s="18" t="s">
        <v>144</v>
      </c>
      <c r="BE291" s="257">
        <f>IF(N291="základní",J291,0)</f>
        <v>0</v>
      </c>
      <c r="BF291" s="257">
        <f>IF(N291="snížená",J291,0)</f>
        <v>0</v>
      </c>
      <c r="BG291" s="257">
        <f>IF(N291="zákl. přenesená",J291,0)</f>
        <v>0</v>
      </c>
      <c r="BH291" s="257">
        <f>IF(N291="sníž. přenesená",J291,0)</f>
        <v>0</v>
      </c>
      <c r="BI291" s="257">
        <f>IF(N291="nulová",J291,0)</f>
        <v>0</v>
      </c>
      <c r="BJ291" s="18" t="s">
        <v>23</v>
      </c>
      <c r="BK291" s="257">
        <f>ROUND(I291*H291,2)</f>
        <v>0</v>
      </c>
      <c r="BL291" s="18" t="s">
        <v>152</v>
      </c>
      <c r="BM291" s="256" t="s">
        <v>361</v>
      </c>
    </row>
    <row r="292" s="2" customFormat="1">
      <c r="A292" s="40"/>
      <c r="B292" s="41"/>
      <c r="C292" s="42"/>
      <c r="D292" s="258" t="s">
        <v>154</v>
      </c>
      <c r="E292" s="42"/>
      <c r="F292" s="259" t="s">
        <v>362</v>
      </c>
      <c r="G292" s="42"/>
      <c r="H292" s="42"/>
      <c r="I292" s="156"/>
      <c r="J292" s="42"/>
      <c r="K292" s="42"/>
      <c r="L292" s="46"/>
      <c r="M292" s="260"/>
      <c r="N292" s="261"/>
      <c r="O292" s="93"/>
      <c r="P292" s="93"/>
      <c r="Q292" s="93"/>
      <c r="R292" s="93"/>
      <c r="S292" s="93"/>
      <c r="T292" s="94"/>
      <c r="U292" s="40"/>
      <c r="V292" s="40"/>
      <c r="W292" s="40"/>
      <c r="X292" s="40"/>
      <c r="Y292" s="40"/>
      <c r="Z292" s="40"/>
      <c r="AA292" s="40"/>
      <c r="AB292" s="40"/>
      <c r="AC292" s="40"/>
      <c r="AD292" s="40"/>
      <c r="AE292" s="40"/>
      <c r="AT292" s="18" t="s">
        <v>154</v>
      </c>
      <c r="AU292" s="18" t="s">
        <v>98</v>
      </c>
    </row>
    <row r="293" s="2" customFormat="1">
      <c r="A293" s="40"/>
      <c r="B293" s="41"/>
      <c r="C293" s="42"/>
      <c r="D293" s="258" t="s">
        <v>156</v>
      </c>
      <c r="E293" s="42"/>
      <c r="F293" s="262" t="s">
        <v>363</v>
      </c>
      <c r="G293" s="42"/>
      <c r="H293" s="42"/>
      <c r="I293" s="156"/>
      <c r="J293" s="42"/>
      <c r="K293" s="42"/>
      <c r="L293" s="46"/>
      <c r="M293" s="260"/>
      <c r="N293" s="261"/>
      <c r="O293" s="93"/>
      <c r="P293" s="93"/>
      <c r="Q293" s="93"/>
      <c r="R293" s="93"/>
      <c r="S293" s="93"/>
      <c r="T293" s="94"/>
      <c r="U293" s="40"/>
      <c r="V293" s="40"/>
      <c r="W293" s="40"/>
      <c r="X293" s="40"/>
      <c r="Y293" s="40"/>
      <c r="Z293" s="40"/>
      <c r="AA293" s="40"/>
      <c r="AB293" s="40"/>
      <c r="AC293" s="40"/>
      <c r="AD293" s="40"/>
      <c r="AE293" s="40"/>
      <c r="AT293" s="18" t="s">
        <v>156</v>
      </c>
      <c r="AU293" s="18" t="s">
        <v>98</v>
      </c>
    </row>
    <row r="294" s="13" customFormat="1">
      <c r="A294" s="13"/>
      <c r="B294" s="263"/>
      <c r="C294" s="264"/>
      <c r="D294" s="258" t="s">
        <v>158</v>
      </c>
      <c r="E294" s="265" t="s">
        <v>1</v>
      </c>
      <c r="F294" s="266" t="s">
        <v>351</v>
      </c>
      <c r="G294" s="264"/>
      <c r="H294" s="265" t="s">
        <v>1</v>
      </c>
      <c r="I294" s="267"/>
      <c r="J294" s="264"/>
      <c r="K294" s="264"/>
      <c r="L294" s="268"/>
      <c r="M294" s="269"/>
      <c r="N294" s="270"/>
      <c r="O294" s="270"/>
      <c r="P294" s="270"/>
      <c r="Q294" s="270"/>
      <c r="R294" s="270"/>
      <c r="S294" s="270"/>
      <c r="T294" s="271"/>
      <c r="U294" s="13"/>
      <c r="V294" s="13"/>
      <c r="W294" s="13"/>
      <c r="X294" s="13"/>
      <c r="Y294" s="13"/>
      <c r="Z294" s="13"/>
      <c r="AA294" s="13"/>
      <c r="AB294" s="13"/>
      <c r="AC294" s="13"/>
      <c r="AD294" s="13"/>
      <c r="AE294" s="13"/>
      <c r="AT294" s="272" t="s">
        <v>158</v>
      </c>
      <c r="AU294" s="272" t="s">
        <v>98</v>
      </c>
      <c r="AV294" s="13" t="s">
        <v>23</v>
      </c>
      <c r="AW294" s="13" t="s">
        <v>48</v>
      </c>
      <c r="AX294" s="13" t="s">
        <v>91</v>
      </c>
      <c r="AY294" s="272" t="s">
        <v>144</v>
      </c>
    </row>
    <row r="295" s="14" customFormat="1">
      <c r="A295" s="14"/>
      <c r="B295" s="273"/>
      <c r="C295" s="274"/>
      <c r="D295" s="258" t="s">
        <v>158</v>
      </c>
      <c r="E295" s="275" t="s">
        <v>1</v>
      </c>
      <c r="F295" s="276" t="s">
        <v>357</v>
      </c>
      <c r="G295" s="274"/>
      <c r="H295" s="277">
        <v>0.38849999999999996</v>
      </c>
      <c r="I295" s="278"/>
      <c r="J295" s="274"/>
      <c r="K295" s="274"/>
      <c r="L295" s="279"/>
      <c r="M295" s="280"/>
      <c r="N295" s="281"/>
      <c r="O295" s="281"/>
      <c r="P295" s="281"/>
      <c r="Q295" s="281"/>
      <c r="R295" s="281"/>
      <c r="S295" s="281"/>
      <c r="T295" s="282"/>
      <c r="U295" s="14"/>
      <c r="V295" s="14"/>
      <c r="W295" s="14"/>
      <c r="X295" s="14"/>
      <c r="Y295" s="14"/>
      <c r="Z295" s="14"/>
      <c r="AA295" s="14"/>
      <c r="AB295" s="14"/>
      <c r="AC295" s="14"/>
      <c r="AD295" s="14"/>
      <c r="AE295" s="14"/>
      <c r="AT295" s="283" t="s">
        <v>158</v>
      </c>
      <c r="AU295" s="283" t="s">
        <v>98</v>
      </c>
      <c r="AV295" s="14" t="s">
        <v>98</v>
      </c>
      <c r="AW295" s="14" t="s">
        <v>48</v>
      </c>
      <c r="AX295" s="14" t="s">
        <v>91</v>
      </c>
      <c r="AY295" s="283" t="s">
        <v>144</v>
      </c>
    </row>
    <row r="296" s="2" customFormat="1" ht="21.75" customHeight="1">
      <c r="A296" s="40"/>
      <c r="B296" s="41"/>
      <c r="C296" s="245" t="s">
        <v>364</v>
      </c>
      <c r="D296" s="245" t="s">
        <v>147</v>
      </c>
      <c r="E296" s="246" t="s">
        <v>365</v>
      </c>
      <c r="F296" s="247" t="s">
        <v>366</v>
      </c>
      <c r="G296" s="248" t="s">
        <v>183</v>
      </c>
      <c r="H296" s="249">
        <v>1.5540000000000001</v>
      </c>
      <c r="I296" s="250"/>
      <c r="J296" s="251">
        <f>ROUND(I296*H296,2)</f>
        <v>0</v>
      </c>
      <c r="K296" s="247" t="s">
        <v>151</v>
      </c>
      <c r="L296" s="46"/>
      <c r="M296" s="252" t="s">
        <v>1</v>
      </c>
      <c r="N296" s="253" t="s">
        <v>56</v>
      </c>
      <c r="O296" s="93"/>
      <c r="P296" s="254">
        <f>O296*H296</f>
        <v>0</v>
      </c>
      <c r="Q296" s="254">
        <v>0</v>
      </c>
      <c r="R296" s="254">
        <f>Q296*H296</f>
        <v>0</v>
      </c>
      <c r="S296" s="254">
        <v>0</v>
      </c>
      <c r="T296" s="255">
        <f>S296*H296</f>
        <v>0</v>
      </c>
      <c r="U296" s="40"/>
      <c r="V296" s="40"/>
      <c r="W296" s="40"/>
      <c r="X296" s="40"/>
      <c r="Y296" s="40"/>
      <c r="Z296" s="40"/>
      <c r="AA296" s="40"/>
      <c r="AB296" s="40"/>
      <c r="AC296" s="40"/>
      <c r="AD296" s="40"/>
      <c r="AE296" s="40"/>
      <c r="AR296" s="256" t="s">
        <v>152</v>
      </c>
      <c r="AT296" s="256" t="s">
        <v>147</v>
      </c>
      <c r="AU296" s="256" t="s">
        <v>98</v>
      </c>
      <c r="AY296" s="18" t="s">
        <v>144</v>
      </c>
      <c r="BE296" s="257">
        <f>IF(N296="základní",J296,0)</f>
        <v>0</v>
      </c>
      <c r="BF296" s="257">
        <f>IF(N296="snížená",J296,0)</f>
        <v>0</v>
      </c>
      <c r="BG296" s="257">
        <f>IF(N296="zákl. přenesená",J296,0)</f>
        <v>0</v>
      </c>
      <c r="BH296" s="257">
        <f>IF(N296="sníž. přenesená",J296,0)</f>
        <v>0</v>
      </c>
      <c r="BI296" s="257">
        <f>IF(N296="nulová",J296,0)</f>
        <v>0</v>
      </c>
      <c r="BJ296" s="18" t="s">
        <v>23</v>
      </c>
      <c r="BK296" s="257">
        <f>ROUND(I296*H296,2)</f>
        <v>0</v>
      </c>
      <c r="BL296" s="18" t="s">
        <v>152</v>
      </c>
      <c r="BM296" s="256" t="s">
        <v>367</v>
      </c>
    </row>
    <row r="297" s="2" customFormat="1">
      <c r="A297" s="40"/>
      <c r="B297" s="41"/>
      <c r="C297" s="42"/>
      <c r="D297" s="258" t="s">
        <v>154</v>
      </c>
      <c r="E297" s="42"/>
      <c r="F297" s="259" t="s">
        <v>368</v>
      </c>
      <c r="G297" s="42"/>
      <c r="H297" s="42"/>
      <c r="I297" s="156"/>
      <c r="J297" s="42"/>
      <c r="K297" s="42"/>
      <c r="L297" s="46"/>
      <c r="M297" s="260"/>
      <c r="N297" s="261"/>
      <c r="O297" s="93"/>
      <c r="P297" s="93"/>
      <c r="Q297" s="93"/>
      <c r="R297" s="93"/>
      <c r="S297" s="93"/>
      <c r="T297" s="94"/>
      <c r="U297" s="40"/>
      <c r="V297" s="40"/>
      <c r="W297" s="40"/>
      <c r="X297" s="40"/>
      <c r="Y297" s="40"/>
      <c r="Z297" s="40"/>
      <c r="AA297" s="40"/>
      <c r="AB297" s="40"/>
      <c r="AC297" s="40"/>
      <c r="AD297" s="40"/>
      <c r="AE297" s="40"/>
      <c r="AT297" s="18" t="s">
        <v>154</v>
      </c>
      <c r="AU297" s="18" t="s">
        <v>98</v>
      </c>
    </row>
    <row r="298" s="2" customFormat="1">
      <c r="A298" s="40"/>
      <c r="B298" s="41"/>
      <c r="C298" s="42"/>
      <c r="D298" s="258" t="s">
        <v>156</v>
      </c>
      <c r="E298" s="42"/>
      <c r="F298" s="262" t="s">
        <v>363</v>
      </c>
      <c r="G298" s="42"/>
      <c r="H298" s="42"/>
      <c r="I298" s="156"/>
      <c r="J298" s="42"/>
      <c r="K298" s="42"/>
      <c r="L298" s="46"/>
      <c r="M298" s="260"/>
      <c r="N298" s="261"/>
      <c r="O298" s="93"/>
      <c r="P298" s="93"/>
      <c r="Q298" s="93"/>
      <c r="R298" s="93"/>
      <c r="S298" s="93"/>
      <c r="T298" s="94"/>
      <c r="U298" s="40"/>
      <c r="V298" s="40"/>
      <c r="W298" s="40"/>
      <c r="X298" s="40"/>
      <c r="Y298" s="40"/>
      <c r="Z298" s="40"/>
      <c r="AA298" s="40"/>
      <c r="AB298" s="40"/>
      <c r="AC298" s="40"/>
      <c r="AD298" s="40"/>
      <c r="AE298" s="40"/>
      <c r="AT298" s="18" t="s">
        <v>156</v>
      </c>
      <c r="AU298" s="18" t="s">
        <v>98</v>
      </c>
    </row>
    <row r="299" s="13" customFormat="1">
      <c r="A299" s="13"/>
      <c r="B299" s="263"/>
      <c r="C299" s="264"/>
      <c r="D299" s="258" t="s">
        <v>158</v>
      </c>
      <c r="E299" s="265" t="s">
        <v>1</v>
      </c>
      <c r="F299" s="266" t="s">
        <v>369</v>
      </c>
      <c r="G299" s="264"/>
      <c r="H299" s="265" t="s">
        <v>1</v>
      </c>
      <c r="I299" s="267"/>
      <c r="J299" s="264"/>
      <c r="K299" s="264"/>
      <c r="L299" s="268"/>
      <c r="M299" s="269"/>
      <c r="N299" s="270"/>
      <c r="O299" s="270"/>
      <c r="P299" s="270"/>
      <c r="Q299" s="270"/>
      <c r="R299" s="270"/>
      <c r="S299" s="270"/>
      <c r="T299" s="271"/>
      <c r="U299" s="13"/>
      <c r="V299" s="13"/>
      <c r="W299" s="13"/>
      <c r="X299" s="13"/>
      <c r="Y299" s="13"/>
      <c r="Z299" s="13"/>
      <c r="AA299" s="13"/>
      <c r="AB299" s="13"/>
      <c r="AC299" s="13"/>
      <c r="AD299" s="13"/>
      <c r="AE299" s="13"/>
      <c r="AT299" s="272" t="s">
        <v>158</v>
      </c>
      <c r="AU299" s="272" t="s">
        <v>98</v>
      </c>
      <c r="AV299" s="13" t="s">
        <v>23</v>
      </c>
      <c r="AW299" s="13" t="s">
        <v>48</v>
      </c>
      <c r="AX299" s="13" t="s">
        <v>91</v>
      </c>
      <c r="AY299" s="272" t="s">
        <v>144</v>
      </c>
    </row>
    <row r="300" s="13" customFormat="1">
      <c r="A300" s="13"/>
      <c r="B300" s="263"/>
      <c r="C300" s="264"/>
      <c r="D300" s="258" t="s">
        <v>158</v>
      </c>
      <c r="E300" s="265" t="s">
        <v>1</v>
      </c>
      <c r="F300" s="266" t="s">
        <v>351</v>
      </c>
      <c r="G300" s="264"/>
      <c r="H300" s="265" t="s">
        <v>1</v>
      </c>
      <c r="I300" s="267"/>
      <c r="J300" s="264"/>
      <c r="K300" s="264"/>
      <c r="L300" s="268"/>
      <c r="M300" s="269"/>
      <c r="N300" s="270"/>
      <c r="O300" s="270"/>
      <c r="P300" s="270"/>
      <c r="Q300" s="270"/>
      <c r="R300" s="270"/>
      <c r="S300" s="270"/>
      <c r="T300" s="271"/>
      <c r="U300" s="13"/>
      <c r="V300" s="13"/>
      <c r="W300" s="13"/>
      <c r="X300" s="13"/>
      <c r="Y300" s="13"/>
      <c r="Z300" s="13"/>
      <c r="AA300" s="13"/>
      <c r="AB300" s="13"/>
      <c r="AC300" s="13"/>
      <c r="AD300" s="13"/>
      <c r="AE300" s="13"/>
      <c r="AT300" s="272" t="s">
        <v>158</v>
      </c>
      <c r="AU300" s="272" t="s">
        <v>98</v>
      </c>
      <c r="AV300" s="13" t="s">
        <v>23</v>
      </c>
      <c r="AW300" s="13" t="s">
        <v>48</v>
      </c>
      <c r="AX300" s="13" t="s">
        <v>91</v>
      </c>
      <c r="AY300" s="272" t="s">
        <v>144</v>
      </c>
    </row>
    <row r="301" s="14" customFormat="1">
      <c r="A301" s="14"/>
      <c r="B301" s="273"/>
      <c r="C301" s="274"/>
      <c r="D301" s="258" t="s">
        <v>158</v>
      </c>
      <c r="E301" s="275" t="s">
        <v>1</v>
      </c>
      <c r="F301" s="276" t="s">
        <v>370</v>
      </c>
      <c r="G301" s="274"/>
      <c r="H301" s="277">
        <v>1.5539999999999998</v>
      </c>
      <c r="I301" s="278"/>
      <c r="J301" s="274"/>
      <c r="K301" s="274"/>
      <c r="L301" s="279"/>
      <c r="M301" s="280"/>
      <c r="N301" s="281"/>
      <c r="O301" s="281"/>
      <c r="P301" s="281"/>
      <c r="Q301" s="281"/>
      <c r="R301" s="281"/>
      <c r="S301" s="281"/>
      <c r="T301" s="282"/>
      <c r="U301" s="14"/>
      <c r="V301" s="14"/>
      <c r="W301" s="14"/>
      <c r="X301" s="14"/>
      <c r="Y301" s="14"/>
      <c r="Z301" s="14"/>
      <c r="AA301" s="14"/>
      <c r="AB301" s="14"/>
      <c r="AC301" s="14"/>
      <c r="AD301" s="14"/>
      <c r="AE301" s="14"/>
      <c r="AT301" s="283" t="s">
        <v>158</v>
      </c>
      <c r="AU301" s="283" t="s">
        <v>98</v>
      </c>
      <c r="AV301" s="14" t="s">
        <v>98</v>
      </c>
      <c r="AW301" s="14" t="s">
        <v>48</v>
      </c>
      <c r="AX301" s="14" t="s">
        <v>91</v>
      </c>
      <c r="AY301" s="283" t="s">
        <v>144</v>
      </c>
    </row>
    <row r="302" s="12" customFormat="1" ht="25.92" customHeight="1">
      <c r="A302" s="12"/>
      <c r="B302" s="229"/>
      <c r="C302" s="230"/>
      <c r="D302" s="231" t="s">
        <v>90</v>
      </c>
      <c r="E302" s="232" t="s">
        <v>371</v>
      </c>
      <c r="F302" s="232" t="s">
        <v>372</v>
      </c>
      <c r="G302" s="230"/>
      <c r="H302" s="230"/>
      <c r="I302" s="233"/>
      <c r="J302" s="234">
        <f>BK302</f>
        <v>0</v>
      </c>
      <c r="K302" s="230"/>
      <c r="L302" s="235"/>
      <c r="M302" s="236"/>
      <c r="N302" s="237"/>
      <c r="O302" s="237"/>
      <c r="P302" s="238">
        <f>P303</f>
        <v>0</v>
      </c>
      <c r="Q302" s="237"/>
      <c r="R302" s="238">
        <f>R303</f>
        <v>0.092039999999999997</v>
      </c>
      <c r="S302" s="237"/>
      <c r="T302" s="239">
        <f>T303</f>
        <v>0</v>
      </c>
      <c r="U302" s="12"/>
      <c r="V302" s="12"/>
      <c r="W302" s="12"/>
      <c r="X302" s="12"/>
      <c r="Y302" s="12"/>
      <c r="Z302" s="12"/>
      <c r="AA302" s="12"/>
      <c r="AB302" s="12"/>
      <c r="AC302" s="12"/>
      <c r="AD302" s="12"/>
      <c r="AE302" s="12"/>
      <c r="AR302" s="240" t="s">
        <v>98</v>
      </c>
      <c r="AT302" s="241" t="s">
        <v>90</v>
      </c>
      <c r="AU302" s="241" t="s">
        <v>91</v>
      </c>
      <c r="AY302" s="240" t="s">
        <v>144</v>
      </c>
      <c r="BK302" s="242">
        <f>BK303</f>
        <v>0</v>
      </c>
    </row>
    <row r="303" s="12" customFormat="1" ht="22.8" customHeight="1">
      <c r="A303" s="12"/>
      <c r="B303" s="229"/>
      <c r="C303" s="230"/>
      <c r="D303" s="231" t="s">
        <v>90</v>
      </c>
      <c r="E303" s="243" t="s">
        <v>373</v>
      </c>
      <c r="F303" s="243" t="s">
        <v>374</v>
      </c>
      <c r="G303" s="230"/>
      <c r="H303" s="230"/>
      <c r="I303" s="233"/>
      <c r="J303" s="244">
        <f>BK303</f>
        <v>0</v>
      </c>
      <c r="K303" s="230"/>
      <c r="L303" s="235"/>
      <c r="M303" s="236"/>
      <c r="N303" s="237"/>
      <c r="O303" s="237"/>
      <c r="P303" s="238">
        <f>SUM(P304:P335)</f>
        <v>0</v>
      </c>
      <c r="Q303" s="237"/>
      <c r="R303" s="238">
        <f>SUM(R304:R335)</f>
        <v>0.092039999999999997</v>
      </c>
      <c r="S303" s="237"/>
      <c r="T303" s="239">
        <f>SUM(T304:T335)</f>
        <v>0</v>
      </c>
      <c r="U303" s="12"/>
      <c r="V303" s="12"/>
      <c r="W303" s="12"/>
      <c r="X303" s="12"/>
      <c r="Y303" s="12"/>
      <c r="Z303" s="12"/>
      <c r="AA303" s="12"/>
      <c r="AB303" s="12"/>
      <c r="AC303" s="12"/>
      <c r="AD303" s="12"/>
      <c r="AE303" s="12"/>
      <c r="AR303" s="240" t="s">
        <v>98</v>
      </c>
      <c r="AT303" s="241" t="s">
        <v>90</v>
      </c>
      <c r="AU303" s="241" t="s">
        <v>23</v>
      </c>
      <c r="AY303" s="240" t="s">
        <v>144</v>
      </c>
      <c r="BK303" s="242">
        <f>SUM(BK304:BK335)</f>
        <v>0</v>
      </c>
    </row>
    <row r="304" s="2" customFormat="1" ht="21.75" customHeight="1">
      <c r="A304" s="40"/>
      <c r="B304" s="41"/>
      <c r="C304" s="245" t="s">
        <v>375</v>
      </c>
      <c r="D304" s="245" t="s">
        <v>147</v>
      </c>
      <c r="E304" s="246" t="s">
        <v>376</v>
      </c>
      <c r="F304" s="247" t="s">
        <v>377</v>
      </c>
      <c r="G304" s="248" t="s">
        <v>202</v>
      </c>
      <c r="H304" s="249">
        <v>42</v>
      </c>
      <c r="I304" s="250"/>
      <c r="J304" s="251">
        <f>ROUND(I304*H304,2)</f>
        <v>0</v>
      </c>
      <c r="K304" s="247" t="s">
        <v>151</v>
      </c>
      <c r="L304" s="46"/>
      <c r="M304" s="252" t="s">
        <v>1</v>
      </c>
      <c r="N304" s="253" t="s">
        <v>56</v>
      </c>
      <c r="O304" s="93"/>
      <c r="P304" s="254">
        <f>O304*H304</f>
        <v>0</v>
      </c>
      <c r="Q304" s="254">
        <v>0.0018799999999999999</v>
      </c>
      <c r="R304" s="254">
        <f>Q304*H304</f>
        <v>0.078960000000000002</v>
      </c>
      <c r="S304" s="254">
        <v>0</v>
      </c>
      <c r="T304" s="255">
        <f>S304*H304</f>
        <v>0</v>
      </c>
      <c r="U304" s="40"/>
      <c r="V304" s="40"/>
      <c r="W304" s="40"/>
      <c r="X304" s="40"/>
      <c r="Y304" s="40"/>
      <c r="Z304" s="40"/>
      <c r="AA304" s="40"/>
      <c r="AB304" s="40"/>
      <c r="AC304" s="40"/>
      <c r="AD304" s="40"/>
      <c r="AE304" s="40"/>
      <c r="AR304" s="256" t="s">
        <v>257</v>
      </c>
      <c r="AT304" s="256" t="s">
        <v>147</v>
      </c>
      <c r="AU304" s="256" t="s">
        <v>98</v>
      </c>
      <c r="AY304" s="18" t="s">
        <v>144</v>
      </c>
      <c r="BE304" s="257">
        <f>IF(N304="základní",J304,0)</f>
        <v>0</v>
      </c>
      <c r="BF304" s="257">
        <f>IF(N304="snížená",J304,0)</f>
        <v>0</v>
      </c>
      <c r="BG304" s="257">
        <f>IF(N304="zákl. přenesená",J304,0)</f>
        <v>0</v>
      </c>
      <c r="BH304" s="257">
        <f>IF(N304="sníž. přenesená",J304,0)</f>
        <v>0</v>
      </c>
      <c r="BI304" s="257">
        <f>IF(N304="nulová",J304,0)</f>
        <v>0</v>
      </c>
      <c r="BJ304" s="18" t="s">
        <v>23</v>
      </c>
      <c r="BK304" s="257">
        <f>ROUND(I304*H304,2)</f>
        <v>0</v>
      </c>
      <c r="BL304" s="18" t="s">
        <v>257</v>
      </c>
      <c r="BM304" s="256" t="s">
        <v>378</v>
      </c>
    </row>
    <row r="305" s="2" customFormat="1">
      <c r="A305" s="40"/>
      <c r="B305" s="41"/>
      <c r="C305" s="42"/>
      <c r="D305" s="258" t="s">
        <v>154</v>
      </c>
      <c r="E305" s="42"/>
      <c r="F305" s="259" t="s">
        <v>379</v>
      </c>
      <c r="G305" s="42"/>
      <c r="H305" s="42"/>
      <c r="I305" s="156"/>
      <c r="J305" s="42"/>
      <c r="K305" s="42"/>
      <c r="L305" s="46"/>
      <c r="M305" s="260"/>
      <c r="N305" s="261"/>
      <c r="O305" s="93"/>
      <c r="P305" s="93"/>
      <c r="Q305" s="93"/>
      <c r="R305" s="93"/>
      <c r="S305" s="93"/>
      <c r="T305" s="94"/>
      <c r="U305" s="40"/>
      <c r="V305" s="40"/>
      <c r="W305" s="40"/>
      <c r="X305" s="40"/>
      <c r="Y305" s="40"/>
      <c r="Z305" s="40"/>
      <c r="AA305" s="40"/>
      <c r="AB305" s="40"/>
      <c r="AC305" s="40"/>
      <c r="AD305" s="40"/>
      <c r="AE305" s="40"/>
      <c r="AT305" s="18" t="s">
        <v>154</v>
      </c>
      <c r="AU305" s="18" t="s">
        <v>98</v>
      </c>
    </row>
    <row r="306" s="13" customFormat="1">
      <c r="A306" s="13"/>
      <c r="B306" s="263"/>
      <c r="C306" s="264"/>
      <c r="D306" s="258" t="s">
        <v>158</v>
      </c>
      <c r="E306" s="265" t="s">
        <v>1</v>
      </c>
      <c r="F306" s="266" t="s">
        <v>380</v>
      </c>
      <c r="G306" s="264"/>
      <c r="H306" s="265" t="s">
        <v>1</v>
      </c>
      <c r="I306" s="267"/>
      <c r="J306" s="264"/>
      <c r="K306" s="264"/>
      <c r="L306" s="268"/>
      <c r="M306" s="269"/>
      <c r="N306" s="270"/>
      <c r="O306" s="270"/>
      <c r="P306" s="270"/>
      <c r="Q306" s="270"/>
      <c r="R306" s="270"/>
      <c r="S306" s="270"/>
      <c r="T306" s="271"/>
      <c r="U306" s="13"/>
      <c r="V306" s="13"/>
      <c r="W306" s="13"/>
      <c r="X306" s="13"/>
      <c r="Y306" s="13"/>
      <c r="Z306" s="13"/>
      <c r="AA306" s="13"/>
      <c r="AB306" s="13"/>
      <c r="AC306" s="13"/>
      <c r="AD306" s="13"/>
      <c r="AE306" s="13"/>
      <c r="AT306" s="272" t="s">
        <v>158</v>
      </c>
      <c r="AU306" s="272" t="s">
        <v>98</v>
      </c>
      <c r="AV306" s="13" t="s">
        <v>23</v>
      </c>
      <c r="AW306" s="13" t="s">
        <v>48</v>
      </c>
      <c r="AX306" s="13" t="s">
        <v>91</v>
      </c>
      <c r="AY306" s="272" t="s">
        <v>144</v>
      </c>
    </row>
    <row r="307" s="14" customFormat="1">
      <c r="A307" s="14"/>
      <c r="B307" s="273"/>
      <c r="C307" s="274"/>
      <c r="D307" s="258" t="s">
        <v>158</v>
      </c>
      <c r="E307" s="275" t="s">
        <v>1</v>
      </c>
      <c r="F307" s="276" t="s">
        <v>381</v>
      </c>
      <c r="G307" s="274"/>
      <c r="H307" s="277">
        <v>42</v>
      </c>
      <c r="I307" s="278"/>
      <c r="J307" s="274"/>
      <c r="K307" s="274"/>
      <c r="L307" s="279"/>
      <c r="M307" s="280"/>
      <c r="N307" s="281"/>
      <c r="O307" s="281"/>
      <c r="P307" s="281"/>
      <c r="Q307" s="281"/>
      <c r="R307" s="281"/>
      <c r="S307" s="281"/>
      <c r="T307" s="282"/>
      <c r="U307" s="14"/>
      <c r="V307" s="14"/>
      <c r="W307" s="14"/>
      <c r="X307" s="14"/>
      <c r="Y307" s="14"/>
      <c r="Z307" s="14"/>
      <c r="AA307" s="14"/>
      <c r="AB307" s="14"/>
      <c r="AC307" s="14"/>
      <c r="AD307" s="14"/>
      <c r="AE307" s="14"/>
      <c r="AT307" s="283" t="s">
        <v>158</v>
      </c>
      <c r="AU307" s="283" t="s">
        <v>98</v>
      </c>
      <c r="AV307" s="14" t="s">
        <v>98</v>
      </c>
      <c r="AW307" s="14" t="s">
        <v>48</v>
      </c>
      <c r="AX307" s="14" t="s">
        <v>91</v>
      </c>
      <c r="AY307" s="283" t="s">
        <v>144</v>
      </c>
    </row>
    <row r="308" s="2" customFormat="1" ht="21.75" customHeight="1">
      <c r="A308" s="40"/>
      <c r="B308" s="41"/>
      <c r="C308" s="245" t="s">
        <v>382</v>
      </c>
      <c r="D308" s="245" t="s">
        <v>147</v>
      </c>
      <c r="E308" s="246" t="s">
        <v>383</v>
      </c>
      <c r="F308" s="247" t="s">
        <v>384</v>
      </c>
      <c r="G308" s="248" t="s">
        <v>252</v>
      </c>
      <c r="H308" s="249">
        <v>42</v>
      </c>
      <c r="I308" s="250"/>
      <c r="J308" s="251">
        <f>ROUND(I308*H308,2)</f>
        <v>0</v>
      </c>
      <c r="K308" s="247" t="s">
        <v>151</v>
      </c>
      <c r="L308" s="46"/>
      <c r="M308" s="252" t="s">
        <v>1</v>
      </c>
      <c r="N308" s="253" t="s">
        <v>56</v>
      </c>
      <c r="O308" s="93"/>
      <c r="P308" s="254">
        <f>O308*H308</f>
        <v>0</v>
      </c>
      <c r="Q308" s="254">
        <v>0.00016000000000000001</v>
      </c>
      <c r="R308" s="254">
        <f>Q308*H308</f>
        <v>0.0067200000000000003</v>
      </c>
      <c r="S308" s="254">
        <v>0</v>
      </c>
      <c r="T308" s="255">
        <f>S308*H308</f>
        <v>0</v>
      </c>
      <c r="U308" s="40"/>
      <c r="V308" s="40"/>
      <c r="W308" s="40"/>
      <c r="X308" s="40"/>
      <c r="Y308" s="40"/>
      <c r="Z308" s="40"/>
      <c r="AA308" s="40"/>
      <c r="AB308" s="40"/>
      <c r="AC308" s="40"/>
      <c r="AD308" s="40"/>
      <c r="AE308" s="40"/>
      <c r="AR308" s="256" t="s">
        <v>257</v>
      </c>
      <c r="AT308" s="256" t="s">
        <v>147</v>
      </c>
      <c r="AU308" s="256" t="s">
        <v>98</v>
      </c>
      <c r="AY308" s="18" t="s">
        <v>144</v>
      </c>
      <c r="BE308" s="257">
        <f>IF(N308="základní",J308,0)</f>
        <v>0</v>
      </c>
      <c r="BF308" s="257">
        <f>IF(N308="snížená",J308,0)</f>
        <v>0</v>
      </c>
      <c r="BG308" s="257">
        <f>IF(N308="zákl. přenesená",J308,0)</f>
        <v>0</v>
      </c>
      <c r="BH308" s="257">
        <f>IF(N308="sníž. přenesená",J308,0)</f>
        <v>0</v>
      </c>
      <c r="BI308" s="257">
        <f>IF(N308="nulová",J308,0)</f>
        <v>0</v>
      </c>
      <c r="BJ308" s="18" t="s">
        <v>23</v>
      </c>
      <c r="BK308" s="257">
        <f>ROUND(I308*H308,2)</f>
        <v>0</v>
      </c>
      <c r="BL308" s="18" t="s">
        <v>257</v>
      </c>
      <c r="BM308" s="256" t="s">
        <v>385</v>
      </c>
    </row>
    <row r="309" s="2" customFormat="1">
      <c r="A309" s="40"/>
      <c r="B309" s="41"/>
      <c r="C309" s="42"/>
      <c r="D309" s="258" t="s">
        <v>154</v>
      </c>
      <c r="E309" s="42"/>
      <c r="F309" s="259" t="s">
        <v>386</v>
      </c>
      <c r="G309" s="42"/>
      <c r="H309" s="42"/>
      <c r="I309" s="156"/>
      <c r="J309" s="42"/>
      <c r="K309" s="42"/>
      <c r="L309" s="46"/>
      <c r="M309" s="260"/>
      <c r="N309" s="261"/>
      <c r="O309" s="93"/>
      <c r="P309" s="93"/>
      <c r="Q309" s="93"/>
      <c r="R309" s="93"/>
      <c r="S309" s="93"/>
      <c r="T309" s="94"/>
      <c r="U309" s="40"/>
      <c r="V309" s="40"/>
      <c r="W309" s="40"/>
      <c r="X309" s="40"/>
      <c r="Y309" s="40"/>
      <c r="Z309" s="40"/>
      <c r="AA309" s="40"/>
      <c r="AB309" s="40"/>
      <c r="AC309" s="40"/>
      <c r="AD309" s="40"/>
      <c r="AE309" s="40"/>
      <c r="AT309" s="18" t="s">
        <v>154</v>
      </c>
      <c r="AU309" s="18" t="s">
        <v>98</v>
      </c>
    </row>
    <row r="310" s="13" customFormat="1">
      <c r="A310" s="13"/>
      <c r="B310" s="263"/>
      <c r="C310" s="264"/>
      <c r="D310" s="258" t="s">
        <v>158</v>
      </c>
      <c r="E310" s="265" t="s">
        <v>1</v>
      </c>
      <c r="F310" s="266" t="s">
        <v>380</v>
      </c>
      <c r="G310" s="264"/>
      <c r="H310" s="265" t="s">
        <v>1</v>
      </c>
      <c r="I310" s="267"/>
      <c r="J310" s="264"/>
      <c r="K310" s="264"/>
      <c r="L310" s="268"/>
      <c r="M310" s="269"/>
      <c r="N310" s="270"/>
      <c r="O310" s="270"/>
      <c r="P310" s="270"/>
      <c r="Q310" s="270"/>
      <c r="R310" s="270"/>
      <c r="S310" s="270"/>
      <c r="T310" s="271"/>
      <c r="U310" s="13"/>
      <c r="V310" s="13"/>
      <c r="W310" s="13"/>
      <c r="X310" s="13"/>
      <c r="Y310" s="13"/>
      <c r="Z310" s="13"/>
      <c r="AA310" s="13"/>
      <c r="AB310" s="13"/>
      <c r="AC310" s="13"/>
      <c r="AD310" s="13"/>
      <c r="AE310" s="13"/>
      <c r="AT310" s="272" t="s">
        <v>158</v>
      </c>
      <c r="AU310" s="272" t="s">
        <v>98</v>
      </c>
      <c r="AV310" s="13" t="s">
        <v>23</v>
      </c>
      <c r="AW310" s="13" t="s">
        <v>48</v>
      </c>
      <c r="AX310" s="13" t="s">
        <v>91</v>
      </c>
      <c r="AY310" s="272" t="s">
        <v>144</v>
      </c>
    </row>
    <row r="311" s="14" customFormat="1">
      <c r="A311" s="14"/>
      <c r="B311" s="273"/>
      <c r="C311" s="274"/>
      <c r="D311" s="258" t="s">
        <v>158</v>
      </c>
      <c r="E311" s="275" t="s">
        <v>1</v>
      </c>
      <c r="F311" s="276" t="s">
        <v>160</v>
      </c>
      <c r="G311" s="274"/>
      <c r="H311" s="277">
        <v>42</v>
      </c>
      <c r="I311" s="278"/>
      <c r="J311" s="274"/>
      <c r="K311" s="274"/>
      <c r="L311" s="279"/>
      <c r="M311" s="280"/>
      <c r="N311" s="281"/>
      <c r="O311" s="281"/>
      <c r="P311" s="281"/>
      <c r="Q311" s="281"/>
      <c r="R311" s="281"/>
      <c r="S311" s="281"/>
      <c r="T311" s="282"/>
      <c r="U311" s="14"/>
      <c r="V311" s="14"/>
      <c r="W311" s="14"/>
      <c r="X311" s="14"/>
      <c r="Y311" s="14"/>
      <c r="Z311" s="14"/>
      <c r="AA311" s="14"/>
      <c r="AB311" s="14"/>
      <c r="AC311" s="14"/>
      <c r="AD311" s="14"/>
      <c r="AE311" s="14"/>
      <c r="AT311" s="283" t="s">
        <v>158</v>
      </c>
      <c r="AU311" s="283" t="s">
        <v>98</v>
      </c>
      <c r="AV311" s="14" t="s">
        <v>98</v>
      </c>
      <c r="AW311" s="14" t="s">
        <v>48</v>
      </c>
      <c r="AX311" s="14" t="s">
        <v>91</v>
      </c>
      <c r="AY311" s="283" t="s">
        <v>144</v>
      </c>
    </row>
    <row r="312" s="2" customFormat="1" ht="21.75" customHeight="1">
      <c r="A312" s="40"/>
      <c r="B312" s="41"/>
      <c r="C312" s="245" t="s">
        <v>387</v>
      </c>
      <c r="D312" s="245" t="s">
        <v>147</v>
      </c>
      <c r="E312" s="246" t="s">
        <v>388</v>
      </c>
      <c r="F312" s="247" t="s">
        <v>389</v>
      </c>
      <c r="G312" s="248" t="s">
        <v>202</v>
      </c>
      <c r="H312" s="249">
        <v>8.4000000000000004</v>
      </c>
      <c r="I312" s="250"/>
      <c r="J312" s="251">
        <f>ROUND(I312*H312,2)</f>
        <v>0</v>
      </c>
      <c r="K312" s="247" t="s">
        <v>151</v>
      </c>
      <c r="L312" s="46"/>
      <c r="M312" s="252" t="s">
        <v>1</v>
      </c>
      <c r="N312" s="253" t="s">
        <v>56</v>
      </c>
      <c r="O312" s="93"/>
      <c r="P312" s="254">
        <f>O312*H312</f>
        <v>0</v>
      </c>
      <c r="Q312" s="254">
        <v>0</v>
      </c>
      <c r="R312" s="254">
        <f>Q312*H312</f>
        <v>0</v>
      </c>
      <c r="S312" s="254">
        <v>0</v>
      </c>
      <c r="T312" s="255">
        <f>S312*H312</f>
        <v>0</v>
      </c>
      <c r="U312" s="40"/>
      <c r="V312" s="40"/>
      <c r="W312" s="40"/>
      <c r="X312" s="40"/>
      <c r="Y312" s="40"/>
      <c r="Z312" s="40"/>
      <c r="AA312" s="40"/>
      <c r="AB312" s="40"/>
      <c r="AC312" s="40"/>
      <c r="AD312" s="40"/>
      <c r="AE312" s="40"/>
      <c r="AR312" s="256" t="s">
        <v>152</v>
      </c>
      <c r="AT312" s="256" t="s">
        <v>147</v>
      </c>
      <c r="AU312" s="256" t="s">
        <v>98</v>
      </c>
      <c r="AY312" s="18" t="s">
        <v>144</v>
      </c>
      <c r="BE312" s="257">
        <f>IF(N312="základní",J312,0)</f>
        <v>0</v>
      </c>
      <c r="BF312" s="257">
        <f>IF(N312="snížená",J312,0)</f>
        <v>0</v>
      </c>
      <c r="BG312" s="257">
        <f>IF(N312="zákl. přenesená",J312,0)</f>
        <v>0</v>
      </c>
      <c r="BH312" s="257">
        <f>IF(N312="sníž. přenesená",J312,0)</f>
        <v>0</v>
      </c>
      <c r="BI312" s="257">
        <f>IF(N312="nulová",J312,0)</f>
        <v>0</v>
      </c>
      <c r="BJ312" s="18" t="s">
        <v>23</v>
      </c>
      <c r="BK312" s="257">
        <f>ROUND(I312*H312,2)</f>
        <v>0</v>
      </c>
      <c r="BL312" s="18" t="s">
        <v>152</v>
      </c>
      <c r="BM312" s="256" t="s">
        <v>390</v>
      </c>
    </row>
    <row r="313" s="2" customFormat="1">
      <c r="A313" s="40"/>
      <c r="B313" s="41"/>
      <c r="C313" s="42"/>
      <c r="D313" s="258" t="s">
        <v>154</v>
      </c>
      <c r="E313" s="42"/>
      <c r="F313" s="259" t="s">
        <v>391</v>
      </c>
      <c r="G313" s="42"/>
      <c r="H313" s="42"/>
      <c r="I313" s="156"/>
      <c r="J313" s="42"/>
      <c r="K313" s="42"/>
      <c r="L313" s="46"/>
      <c r="M313" s="260"/>
      <c r="N313" s="261"/>
      <c r="O313" s="93"/>
      <c r="P313" s="93"/>
      <c r="Q313" s="93"/>
      <c r="R313" s="93"/>
      <c r="S313" s="93"/>
      <c r="T313" s="94"/>
      <c r="U313" s="40"/>
      <c r="V313" s="40"/>
      <c r="W313" s="40"/>
      <c r="X313" s="40"/>
      <c r="Y313" s="40"/>
      <c r="Z313" s="40"/>
      <c r="AA313" s="40"/>
      <c r="AB313" s="40"/>
      <c r="AC313" s="40"/>
      <c r="AD313" s="40"/>
      <c r="AE313" s="40"/>
      <c r="AT313" s="18" t="s">
        <v>154</v>
      </c>
      <c r="AU313" s="18" t="s">
        <v>98</v>
      </c>
    </row>
    <row r="314" s="2" customFormat="1">
      <c r="A314" s="40"/>
      <c r="B314" s="41"/>
      <c r="C314" s="42"/>
      <c r="D314" s="258" t="s">
        <v>156</v>
      </c>
      <c r="E314" s="42"/>
      <c r="F314" s="262" t="s">
        <v>392</v>
      </c>
      <c r="G314" s="42"/>
      <c r="H314" s="42"/>
      <c r="I314" s="156"/>
      <c r="J314" s="42"/>
      <c r="K314" s="42"/>
      <c r="L314" s="46"/>
      <c r="M314" s="260"/>
      <c r="N314" s="261"/>
      <c r="O314" s="93"/>
      <c r="P314" s="93"/>
      <c r="Q314" s="93"/>
      <c r="R314" s="93"/>
      <c r="S314" s="93"/>
      <c r="T314" s="94"/>
      <c r="U314" s="40"/>
      <c r="V314" s="40"/>
      <c r="W314" s="40"/>
      <c r="X314" s="40"/>
      <c r="Y314" s="40"/>
      <c r="Z314" s="40"/>
      <c r="AA314" s="40"/>
      <c r="AB314" s="40"/>
      <c r="AC314" s="40"/>
      <c r="AD314" s="40"/>
      <c r="AE314" s="40"/>
      <c r="AT314" s="18" t="s">
        <v>156</v>
      </c>
      <c r="AU314" s="18" t="s">
        <v>98</v>
      </c>
    </row>
    <row r="315" s="13" customFormat="1">
      <c r="A315" s="13"/>
      <c r="B315" s="263"/>
      <c r="C315" s="264"/>
      <c r="D315" s="258" t="s">
        <v>158</v>
      </c>
      <c r="E315" s="265" t="s">
        <v>1</v>
      </c>
      <c r="F315" s="266" t="s">
        <v>214</v>
      </c>
      <c r="G315" s="264"/>
      <c r="H315" s="265" t="s">
        <v>1</v>
      </c>
      <c r="I315" s="267"/>
      <c r="J315" s="264"/>
      <c r="K315" s="264"/>
      <c r="L315" s="268"/>
      <c r="M315" s="269"/>
      <c r="N315" s="270"/>
      <c r="O315" s="270"/>
      <c r="P315" s="270"/>
      <c r="Q315" s="270"/>
      <c r="R315" s="270"/>
      <c r="S315" s="270"/>
      <c r="T315" s="271"/>
      <c r="U315" s="13"/>
      <c r="V315" s="13"/>
      <c r="W315" s="13"/>
      <c r="X315" s="13"/>
      <c r="Y315" s="13"/>
      <c r="Z315" s="13"/>
      <c r="AA315" s="13"/>
      <c r="AB315" s="13"/>
      <c r="AC315" s="13"/>
      <c r="AD315" s="13"/>
      <c r="AE315" s="13"/>
      <c r="AT315" s="272" t="s">
        <v>158</v>
      </c>
      <c r="AU315" s="272" t="s">
        <v>98</v>
      </c>
      <c r="AV315" s="13" t="s">
        <v>23</v>
      </c>
      <c r="AW315" s="13" t="s">
        <v>48</v>
      </c>
      <c r="AX315" s="13" t="s">
        <v>91</v>
      </c>
      <c r="AY315" s="272" t="s">
        <v>144</v>
      </c>
    </row>
    <row r="316" s="14" customFormat="1">
      <c r="A316" s="14"/>
      <c r="B316" s="273"/>
      <c r="C316" s="274"/>
      <c r="D316" s="258" t="s">
        <v>158</v>
      </c>
      <c r="E316" s="275" t="s">
        <v>1</v>
      </c>
      <c r="F316" s="276" t="s">
        <v>393</v>
      </c>
      <c r="G316" s="274"/>
      <c r="H316" s="277">
        <v>8.4000000000000004</v>
      </c>
      <c r="I316" s="278"/>
      <c r="J316" s="274"/>
      <c r="K316" s="274"/>
      <c r="L316" s="279"/>
      <c r="M316" s="280"/>
      <c r="N316" s="281"/>
      <c r="O316" s="281"/>
      <c r="P316" s="281"/>
      <c r="Q316" s="281"/>
      <c r="R316" s="281"/>
      <c r="S316" s="281"/>
      <c r="T316" s="282"/>
      <c r="U316" s="14"/>
      <c r="V316" s="14"/>
      <c r="W316" s="14"/>
      <c r="X316" s="14"/>
      <c r="Y316" s="14"/>
      <c r="Z316" s="14"/>
      <c r="AA316" s="14"/>
      <c r="AB316" s="14"/>
      <c r="AC316" s="14"/>
      <c r="AD316" s="14"/>
      <c r="AE316" s="14"/>
      <c r="AT316" s="283" t="s">
        <v>158</v>
      </c>
      <c r="AU316" s="283" t="s">
        <v>98</v>
      </c>
      <c r="AV316" s="14" t="s">
        <v>98</v>
      </c>
      <c r="AW316" s="14" t="s">
        <v>48</v>
      </c>
      <c r="AX316" s="14" t="s">
        <v>91</v>
      </c>
      <c r="AY316" s="283" t="s">
        <v>144</v>
      </c>
    </row>
    <row r="317" s="2" customFormat="1" ht="16.5" customHeight="1">
      <c r="A317" s="40"/>
      <c r="B317" s="41"/>
      <c r="C317" s="284" t="s">
        <v>394</v>
      </c>
      <c r="D317" s="284" t="s">
        <v>245</v>
      </c>
      <c r="E317" s="285" t="s">
        <v>395</v>
      </c>
      <c r="F317" s="286" t="s">
        <v>396</v>
      </c>
      <c r="G317" s="287" t="s">
        <v>183</v>
      </c>
      <c r="H317" s="288">
        <v>0.0030000000000000001</v>
      </c>
      <c r="I317" s="289"/>
      <c r="J317" s="290">
        <f>ROUND(I317*H317,2)</f>
        <v>0</v>
      </c>
      <c r="K317" s="286" t="s">
        <v>151</v>
      </c>
      <c r="L317" s="291"/>
      <c r="M317" s="292" t="s">
        <v>1</v>
      </c>
      <c r="N317" s="293" t="s">
        <v>56</v>
      </c>
      <c r="O317" s="93"/>
      <c r="P317" s="254">
        <f>O317*H317</f>
        <v>0</v>
      </c>
      <c r="Q317" s="254">
        <v>1</v>
      </c>
      <c r="R317" s="254">
        <f>Q317*H317</f>
        <v>0.0030000000000000001</v>
      </c>
      <c r="S317" s="254">
        <v>0</v>
      </c>
      <c r="T317" s="255">
        <f>S317*H317</f>
        <v>0</v>
      </c>
      <c r="U317" s="40"/>
      <c r="V317" s="40"/>
      <c r="W317" s="40"/>
      <c r="X317" s="40"/>
      <c r="Y317" s="40"/>
      <c r="Z317" s="40"/>
      <c r="AA317" s="40"/>
      <c r="AB317" s="40"/>
      <c r="AC317" s="40"/>
      <c r="AD317" s="40"/>
      <c r="AE317" s="40"/>
      <c r="AR317" s="256" t="s">
        <v>199</v>
      </c>
      <c r="AT317" s="256" t="s">
        <v>245</v>
      </c>
      <c r="AU317" s="256" t="s">
        <v>98</v>
      </c>
      <c r="AY317" s="18" t="s">
        <v>144</v>
      </c>
      <c r="BE317" s="257">
        <f>IF(N317="základní",J317,0)</f>
        <v>0</v>
      </c>
      <c r="BF317" s="257">
        <f>IF(N317="snížená",J317,0)</f>
        <v>0</v>
      </c>
      <c r="BG317" s="257">
        <f>IF(N317="zákl. přenesená",J317,0)</f>
        <v>0</v>
      </c>
      <c r="BH317" s="257">
        <f>IF(N317="sníž. přenesená",J317,0)</f>
        <v>0</v>
      </c>
      <c r="BI317" s="257">
        <f>IF(N317="nulová",J317,0)</f>
        <v>0</v>
      </c>
      <c r="BJ317" s="18" t="s">
        <v>23</v>
      </c>
      <c r="BK317" s="257">
        <f>ROUND(I317*H317,2)</f>
        <v>0</v>
      </c>
      <c r="BL317" s="18" t="s">
        <v>152</v>
      </c>
      <c r="BM317" s="256" t="s">
        <v>397</v>
      </c>
    </row>
    <row r="318" s="2" customFormat="1">
      <c r="A318" s="40"/>
      <c r="B318" s="41"/>
      <c r="C318" s="42"/>
      <c r="D318" s="258" t="s">
        <v>154</v>
      </c>
      <c r="E318" s="42"/>
      <c r="F318" s="259" t="s">
        <v>396</v>
      </c>
      <c r="G318" s="42"/>
      <c r="H318" s="42"/>
      <c r="I318" s="156"/>
      <c r="J318" s="42"/>
      <c r="K318" s="42"/>
      <c r="L318" s="46"/>
      <c r="M318" s="260"/>
      <c r="N318" s="261"/>
      <c r="O318" s="93"/>
      <c r="P318" s="93"/>
      <c r="Q318" s="93"/>
      <c r="R318" s="93"/>
      <c r="S318" s="93"/>
      <c r="T318" s="94"/>
      <c r="U318" s="40"/>
      <c r="V318" s="40"/>
      <c r="W318" s="40"/>
      <c r="X318" s="40"/>
      <c r="Y318" s="40"/>
      <c r="Z318" s="40"/>
      <c r="AA318" s="40"/>
      <c r="AB318" s="40"/>
      <c r="AC318" s="40"/>
      <c r="AD318" s="40"/>
      <c r="AE318" s="40"/>
      <c r="AT318" s="18" t="s">
        <v>154</v>
      </c>
      <c r="AU318" s="18" t="s">
        <v>98</v>
      </c>
    </row>
    <row r="319" s="2" customFormat="1">
      <c r="A319" s="40"/>
      <c r="B319" s="41"/>
      <c r="C319" s="42"/>
      <c r="D319" s="258" t="s">
        <v>398</v>
      </c>
      <c r="E319" s="42"/>
      <c r="F319" s="262" t="s">
        <v>399</v>
      </c>
      <c r="G319" s="42"/>
      <c r="H319" s="42"/>
      <c r="I319" s="156"/>
      <c r="J319" s="42"/>
      <c r="K319" s="42"/>
      <c r="L319" s="46"/>
      <c r="M319" s="260"/>
      <c r="N319" s="261"/>
      <c r="O319" s="93"/>
      <c r="P319" s="93"/>
      <c r="Q319" s="93"/>
      <c r="R319" s="93"/>
      <c r="S319" s="93"/>
      <c r="T319" s="94"/>
      <c r="U319" s="40"/>
      <c r="V319" s="40"/>
      <c r="W319" s="40"/>
      <c r="X319" s="40"/>
      <c r="Y319" s="40"/>
      <c r="Z319" s="40"/>
      <c r="AA319" s="40"/>
      <c r="AB319" s="40"/>
      <c r="AC319" s="40"/>
      <c r="AD319" s="40"/>
      <c r="AE319" s="40"/>
      <c r="AT319" s="18" t="s">
        <v>398</v>
      </c>
      <c r="AU319" s="18" t="s">
        <v>98</v>
      </c>
    </row>
    <row r="320" s="13" customFormat="1">
      <c r="A320" s="13"/>
      <c r="B320" s="263"/>
      <c r="C320" s="264"/>
      <c r="D320" s="258" t="s">
        <v>158</v>
      </c>
      <c r="E320" s="265" t="s">
        <v>1</v>
      </c>
      <c r="F320" s="266" t="s">
        <v>214</v>
      </c>
      <c r="G320" s="264"/>
      <c r="H320" s="265" t="s">
        <v>1</v>
      </c>
      <c r="I320" s="267"/>
      <c r="J320" s="264"/>
      <c r="K320" s="264"/>
      <c r="L320" s="268"/>
      <c r="M320" s="269"/>
      <c r="N320" s="270"/>
      <c r="O320" s="270"/>
      <c r="P320" s="270"/>
      <c r="Q320" s="270"/>
      <c r="R320" s="270"/>
      <c r="S320" s="270"/>
      <c r="T320" s="271"/>
      <c r="U320" s="13"/>
      <c r="V320" s="13"/>
      <c r="W320" s="13"/>
      <c r="X320" s="13"/>
      <c r="Y320" s="13"/>
      <c r="Z320" s="13"/>
      <c r="AA320" s="13"/>
      <c r="AB320" s="13"/>
      <c r="AC320" s="13"/>
      <c r="AD320" s="13"/>
      <c r="AE320" s="13"/>
      <c r="AT320" s="272" t="s">
        <v>158</v>
      </c>
      <c r="AU320" s="272" t="s">
        <v>98</v>
      </c>
      <c r="AV320" s="13" t="s">
        <v>23</v>
      </c>
      <c r="AW320" s="13" t="s">
        <v>48</v>
      </c>
      <c r="AX320" s="13" t="s">
        <v>91</v>
      </c>
      <c r="AY320" s="272" t="s">
        <v>144</v>
      </c>
    </row>
    <row r="321" s="14" customFormat="1">
      <c r="A321" s="14"/>
      <c r="B321" s="273"/>
      <c r="C321" s="274"/>
      <c r="D321" s="258" t="s">
        <v>158</v>
      </c>
      <c r="E321" s="275" t="s">
        <v>1</v>
      </c>
      <c r="F321" s="276" t="s">
        <v>393</v>
      </c>
      <c r="G321" s="274"/>
      <c r="H321" s="277">
        <v>8.4000000000000004</v>
      </c>
      <c r="I321" s="278"/>
      <c r="J321" s="274"/>
      <c r="K321" s="274"/>
      <c r="L321" s="279"/>
      <c r="M321" s="280"/>
      <c r="N321" s="281"/>
      <c r="O321" s="281"/>
      <c r="P321" s="281"/>
      <c r="Q321" s="281"/>
      <c r="R321" s="281"/>
      <c r="S321" s="281"/>
      <c r="T321" s="282"/>
      <c r="U321" s="14"/>
      <c r="V321" s="14"/>
      <c r="W321" s="14"/>
      <c r="X321" s="14"/>
      <c r="Y321" s="14"/>
      <c r="Z321" s="14"/>
      <c r="AA321" s="14"/>
      <c r="AB321" s="14"/>
      <c r="AC321" s="14"/>
      <c r="AD321" s="14"/>
      <c r="AE321" s="14"/>
      <c r="AT321" s="283" t="s">
        <v>158</v>
      </c>
      <c r="AU321" s="283" t="s">
        <v>98</v>
      </c>
      <c r="AV321" s="14" t="s">
        <v>98</v>
      </c>
      <c r="AW321" s="14" t="s">
        <v>48</v>
      </c>
      <c r="AX321" s="14" t="s">
        <v>91</v>
      </c>
      <c r="AY321" s="283" t="s">
        <v>144</v>
      </c>
    </row>
    <row r="322" s="15" customFormat="1">
      <c r="A322" s="15"/>
      <c r="B322" s="294"/>
      <c r="C322" s="295"/>
      <c r="D322" s="258" t="s">
        <v>158</v>
      </c>
      <c r="E322" s="296" t="s">
        <v>1</v>
      </c>
      <c r="F322" s="297" t="s">
        <v>338</v>
      </c>
      <c r="G322" s="295"/>
      <c r="H322" s="298">
        <v>8.4000000000000004</v>
      </c>
      <c r="I322" s="299"/>
      <c r="J322" s="295"/>
      <c r="K322" s="295"/>
      <c r="L322" s="300"/>
      <c r="M322" s="301"/>
      <c r="N322" s="302"/>
      <c r="O322" s="302"/>
      <c r="P322" s="302"/>
      <c r="Q322" s="302"/>
      <c r="R322" s="302"/>
      <c r="S322" s="302"/>
      <c r="T322" s="303"/>
      <c r="U322" s="15"/>
      <c r="V322" s="15"/>
      <c r="W322" s="15"/>
      <c r="X322" s="15"/>
      <c r="Y322" s="15"/>
      <c r="Z322" s="15"/>
      <c r="AA322" s="15"/>
      <c r="AB322" s="15"/>
      <c r="AC322" s="15"/>
      <c r="AD322" s="15"/>
      <c r="AE322" s="15"/>
      <c r="AT322" s="304" t="s">
        <v>158</v>
      </c>
      <c r="AU322" s="304" t="s">
        <v>98</v>
      </c>
      <c r="AV322" s="15" t="s">
        <v>167</v>
      </c>
      <c r="AW322" s="15" t="s">
        <v>48</v>
      </c>
      <c r="AX322" s="15" t="s">
        <v>91</v>
      </c>
      <c r="AY322" s="304" t="s">
        <v>144</v>
      </c>
    </row>
    <row r="323" s="14" customFormat="1">
      <c r="A323" s="14"/>
      <c r="B323" s="273"/>
      <c r="C323" s="274"/>
      <c r="D323" s="258" t="s">
        <v>158</v>
      </c>
      <c r="E323" s="275" t="s">
        <v>1</v>
      </c>
      <c r="F323" s="276" t="s">
        <v>400</v>
      </c>
      <c r="G323" s="274"/>
      <c r="H323" s="277">
        <v>0.0033600000000000001</v>
      </c>
      <c r="I323" s="278"/>
      <c r="J323" s="274"/>
      <c r="K323" s="274"/>
      <c r="L323" s="279"/>
      <c r="M323" s="280"/>
      <c r="N323" s="281"/>
      <c r="O323" s="281"/>
      <c r="P323" s="281"/>
      <c r="Q323" s="281"/>
      <c r="R323" s="281"/>
      <c r="S323" s="281"/>
      <c r="T323" s="282"/>
      <c r="U323" s="14"/>
      <c r="V323" s="14"/>
      <c r="W323" s="14"/>
      <c r="X323" s="14"/>
      <c r="Y323" s="14"/>
      <c r="Z323" s="14"/>
      <c r="AA323" s="14"/>
      <c r="AB323" s="14"/>
      <c r="AC323" s="14"/>
      <c r="AD323" s="14"/>
      <c r="AE323" s="14"/>
      <c r="AT323" s="283" t="s">
        <v>158</v>
      </c>
      <c r="AU323" s="283" t="s">
        <v>98</v>
      </c>
      <c r="AV323" s="14" t="s">
        <v>98</v>
      </c>
      <c r="AW323" s="14" t="s">
        <v>48</v>
      </c>
      <c r="AX323" s="14" t="s">
        <v>23</v>
      </c>
      <c r="AY323" s="283" t="s">
        <v>144</v>
      </c>
    </row>
    <row r="324" s="2" customFormat="1" ht="21.75" customHeight="1">
      <c r="A324" s="40"/>
      <c r="B324" s="41"/>
      <c r="C324" s="245" t="s">
        <v>401</v>
      </c>
      <c r="D324" s="245" t="s">
        <v>147</v>
      </c>
      <c r="E324" s="246" t="s">
        <v>402</v>
      </c>
      <c r="F324" s="247" t="s">
        <v>403</v>
      </c>
      <c r="G324" s="248" t="s">
        <v>202</v>
      </c>
      <c r="H324" s="249">
        <v>8.4000000000000004</v>
      </c>
      <c r="I324" s="250"/>
      <c r="J324" s="251">
        <f>ROUND(I324*H324,2)</f>
        <v>0</v>
      </c>
      <c r="K324" s="247" t="s">
        <v>151</v>
      </c>
      <c r="L324" s="46"/>
      <c r="M324" s="252" t="s">
        <v>1</v>
      </c>
      <c r="N324" s="253" t="s">
        <v>56</v>
      </c>
      <c r="O324" s="93"/>
      <c r="P324" s="254">
        <f>O324*H324</f>
        <v>0</v>
      </c>
      <c r="Q324" s="254">
        <v>0.00040000000000000002</v>
      </c>
      <c r="R324" s="254">
        <f>Q324*H324</f>
        <v>0.0033600000000000001</v>
      </c>
      <c r="S324" s="254">
        <v>0</v>
      </c>
      <c r="T324" s="255">
        <f>S324*H324</f>
        <v>0</v>
      </c>
      <c r="U324" s="40"/>
      <c r="V324" s="40"/>
      <c r="W324" s="40"/>
      <c r="X324" s="40"/>
      <c r="Y324" s="40"/>
      <c r="Z324" s="40"/>
      <c r="AA324" s="40"/>
      <c r="AB324" s="40"/>
      <c r="AC324" s="40"/>
      <c r="AD324" s="40"/>
      <c r="AE324" s="40"/>
      <c r="AR324" s="256" t="s">
        <v>152</v>
      </c>
      <c r="AT324" s="256" t="s">
        <v>147</v>
      </c>
      <c r="AU324" s="256" t="s">
        <v>98</v>
      </c>
      <c r="AY324" s="18" t="s">
        <v>144</v>
      </c>
      <c r="BE324" s="257">
        <f>IF(N324="základní",J324,0)</f>
        <v>0</v>
      </c>
      <c r="BF324" s="257">
        <f>IF(N324="snížená",J324,0)</f>
        <v>0</v>
      </c>
      <c r="BG324" s="257">
        <f>IF(N324="zákl. přenesená",J324,0)</f>
        <v>0</v>
      </c>
      <c r="BH324" s="257">
        <f>IF(N324="sníž. přenesená",J324,0)</f>
        <v>0</v>
      </c>
      <c r="BI324" s="257">
        <f>IF(N324="nulová",J324,0)</f>
        <v>0</v>
      </c>
      <c r="BJ324" s="18" t="s">
        <v>23</v>
      </c>
      <c r="BK324" s="257">
        <f>ROUND(I324*H324,2)</f>
        <v>0</v>
      </c>
      <c r="BL324" s="18" t="s">
        <v>152</v>
      </c>
      <c r="BM324" s="256" t="s">
        <v>404</v>
      </c>
    </row>
    <row r="325" s="2" customFormat="1">
      <c r="A325" s="40"/>
      <c r="B325" s="41"/>
      <c r="C325" s="42"/>
      <c r="D325" s="258" t="s">
        <v>154</v>
      </c>
      <c r="E325" s="42"/>
      <c r="F325" s="259" t="s">
        <v>405</v>
      </c>
      <c r="G325" s="42"/>
      <c r="H325" s="42"/>
      <c r="I325" s="156"/>
      <c r="J325" s="42"/>
      <c r="K325" s="42"/>
      <c r="L325" s="46"/>
      <c r="M325" s="260"/>
      <c r="N325" s="261"/>
      <c r="O325" s="93"/>
      <c r="P325" s="93"/>
      <c r="Q325" s="93"/>
      <c r="R325" s="93"/>
      <c r="S325" s="93"/>
      <c r="T325" s="94"/>
      <c r="U325" s="40"/>
      <c r="V325" s="40"/>
      <c r="W325" s="40"/>
      <c r="X325" s="40"/>
      <c r="Y325" s="40"/>
      <c r="Z325" s="40"/>
      <c r="AA325" s="40"/>
      <c r="AB325" s="40"/>
      <c r="AC325" s="40"/>
      <c r="AD325" s="40"/>
      <c r="AE325" s="40"/>
      <c r="AT325" s="18" t="s">
        <v>154</v>
      </c>
      <c r="AU325" s="18" t="s">
        <v>98</v>
      </c>
    </row>
    <row r="326" s="2" customFormat="1">
      <c r="A326" s="40"/>
      <c r="B326" s="41"/>
      <c r="C326" s="42"/>
      <c r="D326" s="258" t="s">
        <v>156</v>
      </c>
      <c r="E326" s="42"/>
      <c r="F326" s="262" t="s">
        <v>406</v>
      </c>
      <c r="G326" s="42"/>
      <c r="H326" s="42"/>
      <c r="I326" s="156"/>
      <c r="J326" s="42"/>
      <c r="K326" s="42"/>
      <c r="L326" s="46"/>
      <c r="M326" s="260"/>
      <c r="N326" s="261"/>
      <c r="O326" s="93"/>
      <c r="P326" s="93"/>
      <c r="Q326" s="93"/>
      <c r="R326" s="93"/>
      <c r="S326" s="93"/>
      <c r="T326" s="94"/>
      <c r="U326" s="40"/>
      <c r="V326" s="40"/>
      <c r="W326" s="40"/>
      <c r="X326" s="40"/>
      <c r="Y326" s="40"/>
      <c r="Z326" s="40"/>
      <c r="AA326" s="40"/>
      <c r="AB326" s="40"/>
      <c r="AC326" s="40"/>
      <c r="AD326" s="40"/>
      <c r="AE326" s="40"/>
      <c r="AT326" s="18" t="s">
        <v>156</v>
      </c>
      <c r="AU326" s="18" t="s">
        <v>98</v>
      </c>
    </row>
    <row r="327" s="13" customFormat="1">
      <c r="A327" s="13"/>
      <c r="B327" s="263"/>
      <c r="C327" s="264"/>
      <c r="D327" s="258" t="s">
        <v>158</v>
      </c>
      <c r="E327" s="265" t="s">
        <v>1</v>
      </c>
      <c r="F327" s="266" t="s">
        <v>214</v>
      </c>
      <c r="G327" s="264"/>
      <c r="H327" s="265" t="s">
        <v>1</v>
      </c>
      <c r="I327" s="267"/>
      <c r="J327" s="264"/>
      <c r="K327" s="264"/>
      <c r="L327" s="268"/>
      <c r="M327" s="269"/>
      <c r="N327" s="270"/>
      <c r="O327" s="270"/>
      <c r="P327" s="270"/>
      <c r="Q327" s="270"/>
      <c r="R327" s="270"/>
      <c r="S327" s="270"/>
      <c r="T327" s="271"/>
      <c r="U327" s="13"/>
      <c r="V327" s="13"/>
      <c r="W327" s="13"/>
      <c r="X327" s="13"/>
      <c r="Y327" s="13"/>
      <c r="Z327" s="13"/>
      <c r="AA327" s="13"/>
      <c r="AB327" s="13"/>
      <c r="AC327" s="13"/>
      <c r="AD327" s="13"/>
      <c r="AE327" s="13"/>
      <c r="AT327" s="272" t="s">
        <v>158</v>
      </c>
      <c r="AU327" s="272" t="s">
        <v>98</v>
      </c>
      <c r="AV327" s="13" t="s">
        <v>23</v>
      </c>
      <c r="AW327" s="13" t="s">
        <v>48</v>
      </c>
      <c r="AX327" s="13" t="s">
        <v>91</v>
      </c>
      <c r="AY327" s="272" t="s">
        <v>144</v>
      </c>
    </row>
    <row r="328" s="14" customFormat="1">
      <c r="A328" s="14"/>
      <c r="B328" s="273"/>
      <c r="C328" s="274"/>
      <c r="D328" s="258" t="s">
        <v>158</v>
      </c>
      <c r="E328" s="275" t="s">
        <v>1</v>
      </c>
      <c r="F328" s="276" t="s">
        <v>393</v>
      </c>
      <c r="G328" s="274"/>
      <c r="H328" s="277">
        <v>8.4000000000000004</v>
      </c>
      <c r="I328" s="278"/>
      <c r="J328" s="274"/>
      <c r="K328" s="274"/>
      <c r="L328" s="279"/>
      <c r="M328" s="280"/>
      <c r="N328" s="281"/>
      <c r="O328" s="281"/>
      <c r="P328" s="281"/>
      <c r="Q328" s="281"/>
      <c r="R328" s="281"/>
      <c r="S328" s="281"/>
      <c r="T328" s="282"/>
      <c r="U328" s="14"/>
      <c r="V328" s="14"/>
      <c r="W328" s="14"/>
      <c r="X328" s="14"/>
      <c r="Y328" s="14"/>
      <c r="Z328" s="14"/>
      <c r="AA328" s="14"/>
      <c r="AB328" s="14"/>
      <c r="AC328" s="14"/>
      <c r="AD328" s="14"/>
      <c r="AE328" s="14"/>
      <c r="AT328" s="283" t="s">
        <v>158</v>
      </c>
      <c r="AU328" s="283" t="s">
        <v>98</v>
      </c>
      <c r="AV328" s="14" t="s">
        <v>98</v>
      </c>
      <c r="AW328" s="14" t="s">
        <v>48</v>
      </c>
      <c r="AX328" s="14" t="s">
        <v>91</v>
      </c>
      <c r="AY328" s="283" t="s">
        <v>144</v>
      </c>
    </row>
    <row r="329" s="2" customFormat="1" ht="21.75" customHeight="1">
      <c r="A329" s="40"/>
      <c r="B329" s="41"/>
      <c r="C329" s="284" t="s">
        <v>407</v>
      </c>
      <c r="D329" s="284" t="s">
        <v>245</v>
      </c>
      <c r="E329" s="285" t="s">
        <v>408</v>
      </c>
      <c r="F329" s="286" t="s">
        <v>409</v>
      </c>
      <c r="G329" s="287" t="s">
        <v>202</v>
      </c>
      <c r="H329" s="288">
        <v>9.2400000000000002</v>
      </c>
      <c r="I329" s="289"/>
      <c r="J329" s="290">
        <f>ROUND(I329*H329,2)</f>
        <v>0</v>
      </c>
      <c r="K329" s="286" t="s">
        <v>151</v>
      </c>
      <c r="L329" s="291"/>
      <c r="M329" s="292" t="s">
        <v>1</v>
      </c>
      <c r="N329" s="293" t="s">
        <v>56</v>
      </c>
      <c r="O329" s="93"/>
      <c r="P329" s="254">
        <f>O329*H329</f>
        <v>0</v>
      </c>
      <c r="Q329" s="254">
        <v>0</v>
      </c>
      <c r="R329" s="254">
        <f>Q329*H329</f>
        <v>0</v>
      </c>
      <c r="S329" s="254">
        <v>0</v>
      </c>
      <c r="T329" s="255">
        <f>S329*H329</f>
        <v>0</v>
      </c>
      <c r="U329" s="40"/>
      <c r="V329" s="40"/>
      <c r="W329" s="40"/>
      <c r="X329" s="40"/>
      <c r="Y329" s="40"/>
      <c r="Z329" s="40"/>
      <c r="AA329" s="40"/>
      <c r="AB329" s="40"/>
      <c r="AC329" s="40"/>
      <c r="AD329" s="40"/>
      <c r="AE329" s="40"/>
      <c r="AR329" s="256" t="s">
        <v>199</v>
      </c>
      <c r="AT329" s="256" t="s">
        <v>245</v>
      </c>
      <c r="AU329" s="256" t="s">
        <v>98</v>
      </c>
      <c r="AY329" s="18" t="s">
        <v>144</v>
      </c>
      <c r="BE329" s="257">
        <f>IF(N329="základní",J329,0)</f>
        <v>0</v>
      </c>
      <c r="BF329" s="257">
        <f>IF(N329="snížená",J329,0)</f>
        <v>0</v>
      </c>
      <c r="BG329" s="257">
        <f>IF(N329="zákl. přenesená",J329,0)</f>
        <v>0</v>
      </c>
      <c r="BH329" s="257">
        <f>IF(N329="sníž. přenesená",J329,0)</f>
        <v>0</v>
      </c>
      <c r="BI329" s="257">
        <f>IF(N329="nulová",J329,0)</f>
        <v>0</v>
      </c>
      <c r="BJ329" s="18" t="s">
        <v>23</v>
      </c>
      <c r="BK329" s="257">
        <f>ROUND(I329*H329,2)</f>
        <v>0</v>
      </c>
      <c r="BL329" s="18" t="s">
        <v>152</v>
      </c>
      <c r="BM329" s="256" t="s">
        <v>410</v>
      </c>
    </row>
    <row r="330" s="2" customFormat="1">
      <c r="A330" s="40"/>
      <c r="B330" s="41"/>
      <c r="C330" s="42"/>
      <c r="D330" s="258" t="s">
        <v>154</v>
      </c>
      <c r="E330" s="42"/>
      <c r="F330" s="259" t="s">
        <v>409</v>
      </c>
      <c r="G330" s="42"/>
      <c r="H330" s="42"/>
      <c r="I330" s="156"/>
      <c r="J330" s="42"/>
      <c r="K330" s="42"/>
      <c r="L330" s="46"/>
      <c r="M330" s="260"/>
      <c r="N330" s="261"/>
      <c r="O330" s="93"/>
      <c r="P330" s="93"/>
      <c r="Q330" s="93"/>
      <c r="R330" s="93"/>
      <c r="S330" s="93"/>
      <c r="T330" s="94"/>
      <c r="U330" s="40"/>
      <c r="V330" s="40"/>
      <c r="W330" s="40"/>
      <c r="X330" s="40"/>
      <c r="Y330" s="40"/>
      <c r="Z330" s="40"/>
      <c r="AA330" s="40"/>
      <c r="AB330" s="40"/>
      <c r="AC330" s="40"/>
      <c r="AD330" s="40"/>
      <c r="AE330" s="40"/>
      <c r="AT330" s="18" t="s">
        <v>154</v>
      </c>
      <c r="AU330" s="18" t="s">
        <v>98</v>
      </c>
    </row>
    <row r="331" s="13" customFormat="1">
      <c r="A331" s="13"/>
      <c r="B331" s="263"/>
      <c r="C331" s="264"/>
      <c r="D331" s="258" t="s">
        <v>158</v>
      </c>
      <c r="E331" s="265" t="s">
        <v>1</v>
      </c>
      <c r="F331" s="266" t="s">
        <v>214</v>
      </c>
      <c r="G331" s="264"/>
      <c r="H331" s="265" t="s">
        <v>1</v>
      </c>
      <c r="I331" s="267"/>
      <c r="J331" s="264"/>
      <c r="K331" s="264"/>
      <c r="L331" s="268"/>
      <c r="M331" s="269"/>
      <c r="N331" s="270"/>
      <c r="O331" s="270"/>
      <c r="P331" s="270"/>
      <c r="Q331" s="270"/>
      <c r="R331" s="270"/>
      <c r="S331" s="270"/>
      <c r="T331" s="271"/>
      <c r="U331" s="13"/>
      <c r="V331" s="13"/>
      <c r="W331" s="13"/>
      <c r="X331" s="13"/>
      <c r="Y331" s="13"/>
      <c r="Z331" s="13"/>
      <c r="AA331" s="13"/>
      <c r="AB331" s="13"/>
      <c r="AC331" s="13"/>
      <c r="AD331" s="13"/>
      <c r="AE331" s="13"/>
      <c r="AT331" s="272" t="s">
        <v>158</v>
      </c>
      <c r="AU331" s="272" t="s">
        <v>98</v>
      </c>
      <c r="AV331" s="13" t="s">
        <v>23</v>
      </c>
      <c r="AW331" s="13" t="s">
        <v>48</v>
      </c>
      <c r="AX331" s="13" t="s">
        <v>91</v>
      </c>
      <c r="AY331" s="272" t="s">
        <v>144</v>
      </c>
    </row>
    <row r="332" s="14" customFormat="1">
      <c r="A332" s="14"/>
      <c r="B332" s="273"/>
      <c r="C332" s="274"/>
      <c r="D332" s="258" t="s">
        <v>158</v>
      </c>
      <c r="E332" s="275" t="s">
        <v>1</v>
      </c>
      <c r="F332" s="276" t="s">
        <v>411</v>
      </c>
      <c r="G332" s="274"/>
      <c r="H332" s="277">
        <v>9.240000000000002</v>
      </c>
      <c r="I332" s="278"/>
      <c r="J332" s="274"/>
      <c r="K332" s="274"/>
      <c r="L332" s="279"/>
      <c r="M332" s="280"/>
      <c r="N332" s="281"/>
      <c r="O332" s="281"/>
      <c r="P332" s="281"/>
      <c r="Q332" s="281"/>
      <c r="R332" s="281"/>
      <c r="S332" s="281"/>
      <c r="T332" s="282"/>
      <c r="U332" s="14"/>
      <c r="V332" s="14"/>
      <c r="W332" s="14"/>
      <c r="X332" s="14"/>
      <c r="Y332" s="14"/>
      <c r="Z332" s="14"/>
      <c r="AA332" s="14"/>
      <c r="AB332" s="14"/>
      <c r="AC332" s="14"/>
      <c r="AD332" s="14"/>
      <c r="AE332" s="14"/>
      <c r="AT332" s="283" t="s">
        <v>158</v>
      </c>
      <c r="AU332" s="283" t="s">
        <v>98</v>
      </c>
      <c r="AV332" s="14" t="s">
        <v>98</v>
      </c>
      <c r="AW332" s="14" t="s">
        <v>48</v>
      </c>
      <c r="AX332" s="14" t="s">
        <v>91</v>
      </c>
      <c r="AY332" s="283" t="s">
        <v>144</v>
      </c>
    </row>
    <row r="333" s="2" customFormat="1" ht="21.75" customHeight="1">
      <c r="A333" s="40"/>
      <c r="B333" s="41"/>
      <c r="C333" s="245" t="s">
        <v>295</v>
      </c>
      <c r="D333" s="245" t="s">
        <v>147</v>
      </c>
      <c r="E333" s="246" t="s">
        <v>412</v>
      </c>
      <c r="F333" s="247" t="s">
        <v>413</v>
      </c>
      <c r="G333" s="248" t="s">
        <v>183</v>
      </c>
      <c r="H333" s="249">
        <v>0.085999999999999993</v>
      </c>
      <c r="I333" s="250"/>
      <c r="J333" s="251">
        <f>ROUND(I333*H333,2)</f>
        <v>0</v>
      </c>
      <c r="K333" s="247" t="s">
        <v>151</v>
      </c>
      <c r="L333" s="46"/>
      <c r="M333" s="252" t="s">
        <v>1</v>
      </c>
      <c r="N333" s="253" t="s">
        <v>56</v>
      </c>
      <c r="O333" s="93"/>
      <c r="P333" s="254">
        <f>O333*H333</f>
        <v>0</v>
      </c>
      <c r="Q333" s="254">
        <v>0</v>
      </c>
      <c r="R333" s="254">
        <f>Q333*H333</f>
        <v>0</v>
      </c>
      <c r="S333" s="254">
        <v>0</v>
      </c>
      <c r="T333" s="255">
        <f>S333*H333</f>
        <v>0</v>
      </c>
      <c r="U333" s="40"/>
      <c r="V333" s="40"/>
      <c r="W333" s="40"/>
      <c r="X333" s="40"/>
      <c r="Y333" s="40"/>
      <c r="Z333" s="40"/>
      <c r="AA333" s="40"/>
      <c r="AB333" s="40"/>
      <c r="AC333" s="40"/>
      <c r="AD333" s="40"/>
      <c r="AE333" s="40"/>
      <c r="AR333" s="256" t="s">
        <v>257</v>
      </c>
      <c r="AT333" s="256" t="s">
        <v>147</v>
      </c>
      <c r="AU333" s="256" t="s">
        <v>98</v>
      </c>
      <c r="AY333" s="18" t="s">
        <v>144</v>
      </c>
      <c r="BE333" s="257">
        <f>IF(N333="základní",J333,0)</f>
        <v>0</v>
      </c>
      <c r="BF333" s="257">
        <f>IF(N333="snížená",J333,0)</f>
        <v>0</v>
      </c>
      <c r="BG333" s="257">
        <f>IF(N333="zákl. přenesená",J333,0)</f>
        <v>0</v>
      </c>
      <c r="BH333" s="257">
        <f>IF(N333="sníž. přenesená",J333,0)</f>
        <v>0</v>
      </c>
      <c r="BI333" s="257">
        <f>IF(N333="nulová",J333,0)</f>
        <v>0</v>
      </c>
      <c r="BJ333" s="18" t="s">
        <v>23</v>
      </c>
      <c r="BK333" s="257">
        <f>ROUND(I333*H333,2)</f>
        <v>0</v>
      </c>
      <c r="BL333" s="18" t="s">
        <v>257</v>
      </c>
      <c r="BM333" s="256" t="s">
        <v>414</v>
      </c>
    </row>
    <row r="334" s="2" customFormat="1">
      <c r="A334" s="40"/>
      <c r="B334" s="41"/>
      <c r="C334" s="42"/>
      <c r="D334" s="258" t="s">
        <v>154</v>
      </c>
      <c r="E334" s="42"/>
      <c r="F334" s="259" t="s">
        <v>415</v>
      </c>
      <c r="G334" s="42"/>
      <c r="H334" s="42"/>
      <c r="I334" s="156"/>
      <c r="J334" s="42"/>
      <c r="K334" s="42"/>
      <c r="L334" s="46"/>
      <c r="M334" s="260"/>
      <c r="N334" s="261"/>
      <c r="O334" s="93"/>
      <c r="P334" s="93"/>
      <c r="Q334" s="93"/>
      <c r="R334" s="93"/>
      <c r="S334" s="93"/>
      <c r="T334" s="94"/>
      <c r="U334" s="40"/>
      <c r="V334" s="40"/>
      <c r="W334" s="40"/>
      <c r="X334" s="40"/>
      <c r="Y334" s="40"/>
      <c r="Z334" s="40"/>
      <c r="AA334" s="40"/>
      <c r="AB334" s="40"/>
      <c r="AC334" s="40"/>
      <c r="AD334" s="40"/>
      <c r="AE334" s="40"/>
      <c r="AT334" s="18" t="s">
        <v>154</v>
      </c>
      <c r="AU334" s="18" t="s">
        <v>98</v>
      </c>
    </row>
    <row r="335" s="2" customFormat="1">
      <c r="A335" s="40"/>
      <c r="B335" s="41"/>
      <c r="C335" s="42"/>
      <c r="D335" s="258" t="s">
        <v>156</v>
      </c>
      <c r="E335" s="42"/>
      <c r="F335" s="262" t="s">
        <v>416</v>
      </c>
      <c r="G335" s="42"/>
      <c r="H335" s="42"/>
      <c r="I335" s="156"/>
      <c r="J335" s="42"/>
      <c r="K335" s="42"/>
      <c r="L335" s="46"/>
      <c r="M335" s="305"/>
      <c r="N335" s="306"/>
      <c r="O335" s="307"/>
      <c r="P335" s="307"/>
      <c r="Q335" s="307"/>
      <c r="R335" s="307"/>
      <c r="S335" s="307"/>
      <c r="T335" s="308"/>
      <c r="U335" s="40"/>
      <c r="V335" s="40"/>
      <c r="W335" s="40"/>
      <c r="X335" s="40"/>
      <c r="Y335" s="40"/>
      <c r="Z335" s="40"/>
      <c r="AA335" s="40"/>
      <c r="AB335" s="40"/>
      <c r="AC335" s="40"/>
      <c r="AD335" s="40"/>
      <c r="AE335" s="40"/>
      <c r="AT335" s="18" t="s">
        <v>156</v>
      </c>
      <c r="AU335" s="18" t="s">
        <v>98</v>
      </c>
    </row>
    <row r="336" s="2" customFormat="1" ht="6.96" customHeight="1">
      <c r="A336" s="40"/>
      <c r="B336" s="68"/>
      <c r="C336" s="69"/>
      <c r="D336" s="69"/>
      <c r="E336" s="69"/>
      <c r="F336" s="69"/>
      <c r="G336" s="69"/>
      <c r="H336" s="69"/>
      <c r="I336" s="194"/>
      <c r="J336" s="69"/>
      <c r="K336" s="69"/>
      <c r="L336" s="46"/>
      <c r="M336" s="40"/>
      <c r="O336" s="40"/>
      <c r="P336" s="40"/>
      <c r="Q336" s="40"/>
      <c r="R336" s="40"/>
      <c r="S336" s="40"/>
      <c r="T336" s="40"/>
      <c r="U336" s="40"/>
      <c r="V336" s="40"/>
      <c r="W336" s="40"/>
      <c r="X336" s="40"/>
      <c r="Y336" s="40"/>
      <c r="Z336" s="40"/>
      <c r="AA336" s="40"/>
      <c r="AB336" s="40"/>
      <c r="AC336" s="40"/>
      <c r="AD336" s="40"/>
      <c r="AE336" s="40"/>
    </row>
  </sheetData>
  <sheetProtection sheet="1" autoFilter="0" formatColumns="0" formatRows="0" objects="1" scenarios="1" spinCount="100000" saltValue="PqpFDoe8IhI/w2BaDNloP2jCv6gEJ4Y/DvozcpNuKDKzSzK4un8MhMWc8Y+tkzPRr0kizW1e3Uorfzqh6IHkrQ==" hashValue="uh4eVz2D+5t8vehi9Y5YQxOgOjEe2kIvIZ2IKeN8u9Qz5RHfKd5JXQ7pmC1Y6vcCWC7ywSQ3iaWOq6IpERNX4w==" algorithmName="SHA-512" password="CC35"/>
  <autoFilter ref="C126:K335"/>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110</v>
      </c>
    </row>
    <row r="3" s="1" customFormat="1" ht="6.96" customHeight="1">
      <c r="B3" s="149"/>
      <c r="C3" s="150"/>
      <c r="D3" s="150"/>
      <c r="E3" s="150"/>
      <c r="F3" s="150"/>
      <c r="G3" s="150"/>
      <c r="H3" s="150"/>
      <c r="I3" s="151"/>
      <c r="J3" s="150"/>
      <c r="K3" s="150"/>
      <c r="L3" s="21"/>
      <c r="AT3" s="18" t="s">
        <v>98</v>
      </c>
    </row>
    <row r="4" s="1" customFormat="1" ht="24.96" customHeight="1">
      <c r="B4" s="21"/>
      <c r="D4" s="152" t="s">
        <v>111</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stavby'!K6</f>
        <v>Šternberk-oplocení ul.Olomoucká - Gen.Eliáše</v>
      </c>
      <c r="F7" s="154"/>
      <c r="G7" s="154"/>
      <c r="H7" s="154"/>
      <c r="I7" s="148"/>
      <c r="L7" s="21"/>
    </row>
    <row r="8" s="1" customFormat="1" ht="12" customHeight="1">
      <c r="B8" s="21"/>
      <c r="D8" s="154" t="s">
        <v>112</v>
      </c>
      <c r="I8" s="148"/>
      <c r="L8" s="21"/>
    </row>
    <row r="9" s="2" customFormat="1" ht="16.5" customHeight="1">
      <c r="A9" s="40"/>
      <c r="B9" s="46"/>
      <c r="C9" s="40"/>
      <c r="D9" s="40"/>
      <c r="E9" s="155" t="s">
        <v>417</v>
      </c>
      <c r="F9" s="40"/>
      <c r="G9" s="40"/>
      <c r="H9" s="40"/>
      <c r="I9" s="156"/>
      <c r="J9" s="40"/>
      <c r="K9" s="40"/>
      <c r="L9" s="65"/>
      <c r="S9" s="40"/>
      <c r="T9" s="40"/>
      <c r="U9" s="40"/>
      <c r="V9" s="40"/>
      <c r="W9" s="40"/>
      <c r="X9" s="40"/>
      <c r="Y9" s="40"/>
      <c r="Z9" s="40"/>
      <c r="AA9" s="40"/>
      <c r="AB9" s="40"/>
      <c r="AC9" s="40"/>
      <c r="AD9" s="40"/>
      <c r="AE9" s="40"/>
    </row>
    <row r="10" s="2" customFormat="1" ht="12" customHeight="1">
      <c r="A10" s="40"/>
      <c r="B10" s="46"/>
      <c r="C10" s="40"/>
      <c r="D10" s="154" t="s">
        <v>114</v>
      </c>
      <c r="E10" s="40"/>
      <c r="F10" s="40"/>
      <c r="G10" s="40"/>
      <c r="H10" s="40"/>
      <c r="I10" s="156"/>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7" t="s">
        <v>418</v>
      </c>
      <c r="F11" s="40"/>
      <c r="G11" s="40"/>
      <c r="H11" s="40"/>
      <c r="I11" s="156"/>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156"/>
      <c r="J12" s="40"/>
      <c r="K12" s="40"/>
      <c r="L12" s="65"/>
      <c r="S12" s="40"/>
      <c r="T12" s="40"/>
      <c r="U12" s="40"/>
      <c r="V12" s="40"/>
      <c r="W12" s="40"/>
      <c r="X12" s="40"/>
      <c r="Y12" s="40"/>
      <c r="Z12" s="40"/>
      <c r="AA12" s="40"/>
      <c r="AB12" s="40"/>
      <c r="AC12" s="40"/>
      <c r="AD12" s="40"/>
      <c r="AE12" s="40"/>
    </row>
    <row r="13" s="2" customFormat="1" ht="12" customHeight="1">
      <c r="A13" s="40"/>
      <c r="B13" s="46"/>
      <c r="C13" s="40"/>
      <c r="D13" s="154" t="s">
        <v>19</v>
      </c>
      <c r="E13" s="40"/>
      <c r="F13" s="143" t="s">
        <v>107</v>
      </c>
      <c r="G13" s="40"/>
      <c r="H13" s="40"/>
      <c r="I13" s="158" t="s">
        <v>21</v>
      </c>
      <c r="J13" s="143" t="s">
        <v>419</v>
      </c>
      <c r="K13" s="40"/>
      <c r="L13" s="65"/>
      <c r="S13" s="40"/>
      <c r="T13" s="40"/>
      <c r="U13" s="40"/>
      <c r="V13" s="40"/>
      <c r="W13" s="40"/>
      <c r="X13" s="40"/>
      <c r="Y13" s="40"/>
      <c r="Z13" s="40"/>
      <c r="AA13" s="40"/>
      <c r="AB13" s="40"/>
      <c r="AC13" s="40"/>
      <c r="AD13" s="40"/>
      <c r="AE13" s="40"/>
    </row>
    <row r="14" s="2" customFormat="1" ht="12" customHeight="1">
      <c r="A14" s="40"/>
      <c r="B14" s="46"/>
      <c r="C14" s="40"/>
      <c r="D14" s="154" t="s">
        <v>24</v>
      </c>
      <c r="E14" s="40"/>
      <c r="F14" s="143" t="s">
        <v>25</v>
      </c>
      <c r="G14" s="40"/>
      <c r="H14" s="40"/>
      <c r="I14" s="158" t="s">
        <v>26</v>
      </c>
      <c r="J14" s="159" t="str">
        <f>'Rekapitulace stavby'!AN8</f>
        <v>21. 3. 2020</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309" t="s">
        <v>31</v>
      </c>
      <c r="J15" s="310" t="s">
        <v>420</v>
      </c>
      <c r="K15" s="40"/>
      <c r="L15" s="65"/>
      <c r="S15" s="40"/>
      <c r="T15" s="40"/>
      <c r="U15" s="40"/>
      <c r="V15" s="40"/>
      <c r="W15" s="40"/>
      <c r="X15" s="40"/>
      <c r="Y15" s="40"/>
      <c r="Z15" s="40"/>
      <c r="AA15" s="40"/>
      <c r="AB15" s="40"/>
      <c r="AC15" s="40"/>
      <c r="AD15" s="40"/>
      <c r="AE15" s="40"/>
    </row>
    <row r="16" s="2" customFormat="1" ht="12" customHeight="1">
      <c r="A16" s="40"/>
      <c r="B16" s="46"/>
      <c r="C16" s="40"/>
      <c r="D16" s="154" t="s">
        <v>34</v>
      </c>
      <c r="E16" s="40"/>
      <c r="F16" s="40"/>
      <c r="G16" s="40"/>
      <c r="H16" s="40"/>
      <c r="I16" s="158"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8"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6"/>
      <c r="J18" s="40"/>
      <c r="K18" s="40"/>
      <c r="L18" s="65"/>
      <c r="S18" s="40"/>
      <c r="T18" s="40"/>
      <c r="U18" s="40"/>
      <c r="V18" s="40"/>
      <c r="W18" s="40"/>
      <c r="X18" s="40"/>
      <c r="Y18" s="40"/>
      <c r="Z18" s="40"/>
      <c r="AA18" s="40"/>
      <c r="AB18" s="40"/>
      <c r="AC18" s="40"/>
      <c r="AD18" s="40"/>
      <c r="AE18" s="40"/>
    </row>
    <row r="19" s="2" customFormat="1" ht="12" customHeight="1">
      <c r="A19" s="40"/>
      <c r="B19" s="46"/>
      <c r="C19" s="40"/>
      <c r="D19" s="154" t="s">
        <v>40</v>
      </c>
      <c r="E19" s="40"/>
      <c r="F19" s="40"/>
      <c r="G19" s="40"/>
      <c r="H19" s="40"/>
      <c r="I19" s="158"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8"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6"/>
      <c r="J21" s="40"/>
      <c r="K21" s="40"/>
      <c r="L21" s="65"/>
      <c r="S21" s="40"/>
      <c r="T21" s="40"/>
      <c r="U21" s="40"/>
      <c r="V21" s="40"/>
      <c r="W21" s="40"/>
      <c r="X21" s="40"/>
      <c r="Y21" s="40"/>
      <c r="Z21" s="40"/>
      <c r="AA21" s="40"/>
      <c r="AB21" s="40"/>
      <c r="AC21" s="40"/>
      <c r="AD21" s="40"/>
      <c r="AE21" s="40"/>
    </row>
    <row r="22" s="2" customFormat="1" ht="12" customHeight="1">
      <c r="A22" s="40"/>
      <c r="B22" s="46"/>
      <c r="C22" s="40"/>
      <c r="D22" s="154" t="s">
        <v>42</v>
      </c>
      <c r="E22" s="40"/>
      <c r="F22" s="40"/>
      <c r="G22" s="40"/>
      <c r="H22" s="40"/>
      <c r="I22" s="158"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8"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6"/>
      <c r="J24" s="40"/>
      <c r="K24" s="40"/>
      <c r="L24" s="65"/>
      <c r="S24" s="40"/>
      <c r="T24" s="40"/>
      <c r="U24" s="40"/>
      <c r="V24" s="40"/>
      <c r="W24" s="40"/>
      <c r="X24" s="40"/>
      <c r="Y24" s="40"/>
      <c r="Z24" s="40"/>
      <c r="AA24" s="40"/>
      <c r="AB24" s="40"/>
      <c r="AC24" s="40"/>
      <c r="AD24" s="40"/>
      <c r="AE24" s="40"/>
    </row>
    <row r="25" s="2" customFormat="1" ht="12" customHeight="1">
      <c r="A25" s="40"/>
      <c r="B25" s="46"/>
      <c r="C25" s="40"/>
      <c r="D25" s="154" t="s">
        <v>46</v>
      </c>
      <c r="E25" s="40"/>
      <c r="F25" s="40"/>
      <c r="G25" s="40"/>
      <c r="H25" s="40"/>
      <c r="I25" s="158"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47</v>
      </c>
      <c r="F26" s="40"/>
      <c r="G26" s="40"/>
      <c r="H26" s="40"/>
      <c r="I26" s="158"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6"/>
      <c r="J27" s="40"/>
      <c r="K27" s="40"/>
      <c r="L27" s="65"/>
      <c r="S27" s="40"/>
      <c r="T27" s="40"/>
      <c r="U27" s="40"/>
      <c r="V27" s="40"/>
      <c r="W27" s="40"/>
      <c r="X27" s="40"/>
      <c r="Y27" s="40"/>
      <c r="Z27" s="40"/>
      <c r="AA27" s="40"/>
      <c r="AB27" s="40"/>
      <c r="AC27" s="40"/>
      <c r="AD27" s="40"/>
      <c r="AE27" s="40"/>
    </row>
    <row r="28" s="2" customFormat="1" ht="12" customHeight="1">
      <c r="A28" s="40"/>
      <c r="B28" s="46"/>
      <c r="C28" s="40"/>
      <c r="D28" s="154" t="s">
        <v>49</v>
      </c>
      <c r="E28" s="40"/>
      <c r="F28" s="40"/>
      <c r="G28" s="40"/>
      <c r="H28" s="40"/>
      <c r="I28" s="156"/>
      <c r="J28" s="40"/>
      <c r="K28" s="40"/>
      <c r="L28" s="65"/>
      <c r="S28" s="40"/>
      <c r="T28" s="40"/>
      <c r="U28" s="40"/>
      <c r="V28" s="40"/>
      <c r="W28" s="40"/>
      <c r="X28" s="40"/>
      <c r="Y28" s="40"/>
      <c r="Z28" s="40"/>
      <c r="AA28" s="40"/>
      <c r="AB28" s="40"/>
      <c r="AC28" s="40"/>
      <c r="AD28" s="40"/>
      <c r="AE28" s="40"/>
    </row>
    <row r="29" s="8" customFormat="1" ht="83.25" customHeight="1">
      <c r="A29" s="160"/>
      <c r="B29" s="161"/>
      <c r="C29" s="160"/>
      <c r="D29" s="160"/>
      <c r="E29" s="162" t="s">
        <v>50</v>
      </c>
      <c r="F29" s="162"/>
      <c r="G29" s="162"/>
      <c r="H29" s="162"/>
      <c r="I29" s="163"/>
      <c r="J29" s="160"/>
      <c r="K29" s="160"/>
      <c r="L29" s="164"/>
      <c r="S29" s="160"/>
      <c r="T29" s="160"/>
      <c r="U29" s="160"/>
      <c r="V29" s="160"/>
      <c r="W29" s="160"/>
      <c r="X29" s="160"/>
      <c r="Y29" s="160"/>
      <c r="Z29" s="160"/>
      <c r="AA29" s="160"/>
      <c r="AB29" s="160"/>
      <c r="AC29" s="160"/>
      <c r="AD29" s="160"/>
      <c r="AE29" s="160"/>
    </row>
    <row r="30" s="2" customFormat="1" ht="6.96" customHeight="1">
      <c r="A30" s="40"/>
      <c r="B30" s="46"/>
      <c r="C30" s="40"/>
      <c r="D30" s="40"/>
      <c r="E30" s="40"/>
      <c r="F30" s="40"/>
      <c r="G30" s="40"/>
      <c r="H30" s="40"/>
      <c r="I30" s="156"/>
      <c r="J30" s="40"/>
      <c r="K30" s="40"/>
      <c r="L30" s="65"/>
      <c r="S30" s="40"/>
      <c r="T30" s="40"/>
      <c r="U30" s="40"/>
      <c r="V30" s="40"/>
      <c r="W30" s="40"/>
      <c r="X30" s="40"/>
      <c r="Y30" s="40"/>
      <c r="Z30" s="40"/>
      <c r="AA30" s="40"/>
      <c r="AB30" s="40"/>
      <c r="AC30" s="40"/>
      <c r="AD30" s="40"/>
      <c r="AE30" s="40"/>
    </row>
    <row r="31" s="2" customFormat="1" ht="6.96" customHeight="1">
      <c r="A31" s="40"/>
      <c r="B31" s="46"/>
      <c r="C31" s="40"/>
      <c r="D31" s="165"/>
      <c r="E31" s="165"/>
      <c r="F31" s="165"/>
      <c r="G31" s="165"/>
      <c r="H31" s="165"/>
      <c r="I31" s="166"/>
      <c r="J31" s="165"/>
      <c r="K31" s="165"/>
      <c r="L31" s="65"/>
      <c r="S31" s="40"/>
      <c r="T31" s="40"/>
      <c r="U31" s="40"/>
      <c r="V31" s="40"/>
      <c r="W31" s="40"/>
      <c r="X31" s="40"/>
      <c r="Y31" s="40"/>
      <c r="Z31" s="40"/>
      <c r="AA31" s="40"/>
      <c r="AB31" s="40"/>
      <c r="AC31" s="40"/>
      <c r="AD31" s="40"/>
      <c r="AE31" s="40"/>
    </row>
    <row r="32" s="2" customFormat="1" ht="25.44" customHeight="1">
      <c r="A32" s="40"/>
      <c r="B32" s="46"/>
      <c r="C32" s="40"/>
      <c r="D32" s="167" t="s">
        <v>51</v>
      </c>
      <c r="E32" s="40"/>
      <c r="F32" s="40"/>
      <c r="G32" s="40"/>
      <c r="H32" s="40"/>
      <c r="I32" s="156"/>
      <c r="J32" s="168">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5"/>
      <c r="E33" s="165"/>
      <c r="F33" s="165"/>
      <c r="G33" s="165"/>
      <c r="H33" s="165"/>
      <c r="I33" s="166"/>
      <c r="J33" s="165"/>
      <c r="K33" s="165"/>
      <c r="L33" s="65"/>
      <c r="S33" s="40"/>
      <c r="T33" s="40"/>
      <c r="U33" s="40"/>
      <c r="V33" s="40"/>
      <c r="W33" s="40"/>
      <c r="X33" s="40"/>
      <c r="Y33" s="40"/>
      <c r="Z33" s="40"/>
      <c r="AA33" s="40"/>
      <c r="AB33" s="40"/>
      <c r="AC33" s="40"/>
      <c r="AD33" s="40"/>
      <c r="AE33" s="40"/>
    </row>
    <row r="34" s="2" customFormat="1" ht="14.4" customHeight="1">
      <c r="A34" s="40"/>
      <c r="B34" s="46"/>
      <c r="C34" s="40"/>
      <c r="D34" s="40"/>
      <c r="E34" s="40"/>
      <c r="F34" s="169" t="s">
        <v>53</v>
      </c>
      <c r="G34" s="40"/>
      <c r="H34" s="40"/>
      <c r="I34" s="170" t="s">
        <v>52</v>
      </c>
      <c r="J34" s="169" t="s">
        <v>54</v>
      </c>
      <c r="K34" s="40"/>
      <c r="L34" s="65"/>
      <c r="S34" s="40"/>
      <c r="T34" s="40"/>
      <c r="U34" s="40"/>
      <c r="V34" s="40"/>
      <c r="W34" s="40"/>
      <c r="X34" s="40"/>
      <c r="Y34" s="40"/>
      <c r="Z34" s="40"/>
      <c r="AA34" s="40"/>
      <c r="AB34" s="40"/>
      <c r="AC34" s="40"/>
      <c r="AD34" s="40"/>
      <c r="AE34" s="40"/>
    </row>
    <row r="35" s="2" customFormat="1" ht="14.4" customHeight="1">
      <c r="A35" s="40"/>
      <c r="B35" s="46"/>
      <c r="C35" s="40"/>
      <c r="D35" s="171" t="s">
        <v>55</v>
      </c>
      <c r="E35" s="154" t="s">
        <v>56</v>
      </c>
      <c r="F35" s="172">
        <f>ROUND((SUM(BE123:BE186)),  2)</f>
        <v>0</v>
      </c>
      <c r="G35" s="40"/>
      <c r="H35" s="40"/>
      <c r="I35" s="173">
        <v>0.20999999999999999</v>
      </c>
      <c r="J35" s="172">
        <f>ROUND(((SUM(BE123:BE186))*I35),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4" t="s">
        <v>57</v>
      </c>
      <c r="F36" s="172">
        <f>ROUND((SUM(BF123:BF186)),  2)</f>
        <v>0</v>
      </c>
      <c r="G36" s="40"/>
      <c r="H36" s="40"/>
      <c r="I36" s="173">
        <v>0.14999999999999999</v>
      </c>
      <c r="J36" s="172">
        <f>ROUND(((SUM(BF123:BF186))*I36),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4" t="s">
        <v>58</v>
      </c>
      <c r="F37" s="172">
        <f>ROUND((SUM(BG123:BG186)),  2)</f>
        <v>0</v>
      </c>
      <c r="G37" s="40"/>
      <c r="H37" s="40"/>
      <c r="I37" s="173">
        <v>0.20999999999999999</v>
      </c>
      <c r="J37" s="172">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4" t="s">
        <v>59</v>
      </c>
      <c r="F38" s="172">
        <f>ROUND((SUM(BH123:BH186)),  2)</f>
        <v>0</v>
      </c>
      <c r="G38" s="40"/>
      <c r="H38" s="40"/>
      <c r="I38" s="173">
        <v>0.14999999999999999</v>
      </c>
      <c r="J38" s="172">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4" t="s">
        <v>60</v>
      </c>
      <c r="F39" s="172">
        <f>ROUND((SUM(BI123:BI186)),  2)</f>
        <v>0</v>
      </c>
      <c r="G39" s="40"/>
      <c r="H39" s="40"/>
      <c r="I39" s="173">
        <v>0</v>
      </c>
      <c r="J39" s="172">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6"/>
      <c r="J40" s="40"/>
      <c r="K40" s="40"/>
      <c r="L40" s="65"/>
      <c r="S40" s="40"/>
      <c r="T40" s="40"/>
      <c r="U40" s="40"/>
      <c r="V40" s="40"/>
      <c r="W40" s="40"/>
      <c r="X40" s="40"/>
      <c r="Y40" s="40"/>
      <c r="Z40" s="40"/>
      <c r="AA40" s="40"/>
      <c r="AB40" s="40"/>
      <c r="AC40" s="40"/>
      <c r="AD40" s="40"/>
      <c r="AE40" s="40"/>
    </row>
    <row r="41" s="2" customFormat="1" ht="25.44" customHeight="1">
      <c r="A41" s="40"/>
      <c r="B41" s="46"/>
      <c r="C41" s="174"/>
      <c r="D41" s="175" t="s">
        <v>61</v>
      </c>
      <c r="E41" s="176"/>
      <c r="F41" s="176"/>
      <c r="G41" s="177" t="s">
        <v>62</v>
      </c>
      <c r="H41" s="178" t="s">
        <v>63</v>
      </c>
      <c r="I41" s="179"/>
      <c r="J41" s="180">
        <f>SUM(J32:J39)</f>
        <v>0</v>
      </c>
      <c r="K41" s="181"/>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156"/>
      <c r="J42" s="40"/>
      <c r="K42" s="40"/>
      <c r="L42" s="65"/>
      <c r="S42" s="40"/>
      <c r="T42" s="40"/>
      <c r="U42" s="40"/>
      <c r="V42" s="40"/>
      <c r="W42" s="40"/>
      <c r="X42" s="40"/>
      <c r="Y42" s="40"/>
      <c r="Z42" s="40"/>
      <c r="AA42" s="40"/>
      <c r="AB42" s="40"/>
      <c r="AC42" s="40"/>
      <c r="AD42" s="40"/>
      <c r="AE42" s="40"/>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2" customFormat="1" ht="14.4" customHeight="1">
      <c r="B49" s="65"/>
      <c r="D49" s="182" t="s">
        <v>64</v>
      </c>
      <c r="E49" s="183"/>
      <c r="F49" s="183"/>
      <c r="G49" s="182" t="s">
        <v>65</v>
      </c>
      <c r="H49" s="183"/>
      <c r="I49" s="184"/>
      <c r="J49" s="183"/>
      <c r="K49" s="183"/>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85" t="s">
        <v>66</v>
      </c>
      <c r="E60" s="186"/>
      <c r="F60" s="187" t="s">
        <v>67</v>
      </c>
      <c r="G60" s="185" t="s">
        <v>66</v>
      </c>
      <c r="H60" s="186"/>
      <c r="I60" s="188"/>
      <c r="J60" s="189" t="s">
        <v>67</v>
      </c>
      <c r="K60" s="186"/>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82" t="s">
        <v>68</v>
      </c>
      <c r="E64" s="190"/>
      <c r="F64" s="190"/>
      <c r="G64" s="182" t="s">
        <v>69</v>
      </c>
      <c r="H64" s="190"/>
      <c r="I64" s="191"/>
      <c r="J64" s="190"/>
      <c r="K64" s="19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85" t="s">
        <v>66</v>
      </c>
      <c r="E75" s="186"/>
      <c r="F75" s="187" t="s">
        <v>67</v>
      </c>
      <c r="G75" s="185" t="s">
        <v>66</v>
      </c>
      <c r="H75" s="186"/>
      <c r="I75" s="188"/>
      <c r="J75" s="189" t="s">
        <v>67</v>
      </c>
      <c r="K75" s="186"/>
      <c r="L75" s="65"/>
      <c r="S75" s="40"/>
      <c r="T75" s="40"/>
      <c r="U75" s="40"/>
      <c r="V75" s="40"/>
      <c r="W75" s="40"/>
      <c r="X75" s="40"/>
      <c r="Y75" s="40"/>
      <c r="Z75" s="40"/>
      <c r="AA75" s="40"/>
      <c r="AB75" s="40"/>
      <c r="AC75" s="40"/>
      <c r="AD75" s="40"/>
      <c r="AE75" s="40"/>
    </row>
    <row r="76" s="2" customFormat="1" ht="14.4" customHeight="1">
      <c r="A76" s="40"/>
      <c r="B76" s="192"/>
      <c r="C76" s="193"/>
      <c r="D76" s="193"/>
      <c r="E76" s="193"/>
      <c r="F76" s="193"/>
      <c r="G76" s="193"/>
      <c r="H76" s="193"/>
      <c r="I76" s="194"/>
      <c r="J76" s="193"/>
      <c r="K76" s="193"/>
      <c r="L76" s="65"/>
      <c r="S76" s="40"/>
      <c r="T76" s="40"/>
      <c r="U76" s="40"/>
      <c r="V76" s="40"/>
      <c r="W76" s="40"/>
      <c r="X76" s="40"/>
      <c r="Y76" s="40"/>
      <c r="Z76" s="40"/>
      <c r="AA76" s="40"/>
      <c r="AB76" s="40"/>
      <c r="AC76" s="40"/>
      <c r="AD76" s="40"/>
      <c r="AE76" s="40"/>
    </row>
    <row r="80" s="2" customFormat="1" ht="6.96" customHeight="1">
      <c r="A80" s="40"/>
      <c r="B80" s="195"/>
      <c r="C80" s="196"/>
      <c r="D80" s="196"/>
      <c r="E80" s="196"/>
      <c r="F80" s="196"/>
      <c r="G80" s="196"/>
      <c r="H80" s="196"/>
      <c r="I80" s="197"/>
      <c r="J80" s="196"/>
      <c r="K80" s="196"/>
      <c r="L80" s="65"/>
      <c r="S80" s="40"/>
      <c r="T80" s="40"/>
      <c r="U80" s="40"/>
      <c r="V80" s="40"/>
      <c r="W80" s="40"/>
      <c r="X80" s="40"/>
      <c r="Y80" s="40"/>
      <c r="Z80" s="40"/>
      <c r="AA80" s="40"/>
      <c r="AB80" s="40"/>
      <c r="AC80" s="40"/>
      <c r="AD80" s="40"/>
      <c r="AE80" s="40"/>
    </row>
    <row r="81" s="2" customFormat="1" ht="24.96" customHeight="1">
      <c r="A81" s="40"/>
      <c r="B81" s="41"/>
      <c r="C81" s="24" t="s">
        <v>117</v>
      </c>
      <c r="D81" s="42"/>
      <c r="E81" s="42"/>
      <c r="F81" s="42"/>
      <c r="G81" s="42"/>
      <c r="H81" s="42"/>
      <c r="I81" s="156"/>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56"/>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156"/>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98" t="str">
        <f>E7</f>
        <v>Šternberk-oplocení ul.Olomoucká - Gen.Eliáše</v>
      </c>
      <c r="F84" s="33"/>
      <c r="G84" s="33"/>
      <c r="H84" s="33"/>
      <c r="I84" s="156"/>
      <c r="J84" s="42"/>
      <c r="K84" s="42"/>
      <c r="L84" s="65"/>
      <c r="S84" s="40"/>
      <c r="T84" s="40"/>
      <c r="U84" s="40"/>
      <c r="V84" s="40"/>
      <c r="W84" s="40"/>
      <c r="X84" s="40"/>
      <c r="Y84" s="40"/>
      <c r="Z84" s="40"/>
      <c r="AA84" s="40"/>
      <c r="AB84" s="40"/>
      <c r="AC84" s="40"/>
      <c r="AD84" s="40"/>
      <c r="AE84" s="40"/>
    </row>
    <row r="85" s="1" customFormat="1" ht="12" customHeight="1">
      <c r="B85" s="22"/>
      <c r="C85" s="33" t="s">
        <v>112</v>
      </c>
      <c r="D85" s="23"/>
      <c r="E85" s="23"/>
      <c r="F85" s="23"/>
      <c r="G85" s="23"/>
      <c r="H85" s="23"/>
      <c r="I85" s="148"/>
      <c r="J85" s="23"/>
      <c r="K85" s="23"/>
      <c r="L85" s="21"/>
    </row>
    <row r="86" s="2" customFormat="1" ht="16.5" customHeight="1">
      <c r="A86" s="40"/>
      <c r="B86" s="41"/>
      <c r="C86" s="42"/>
      <c r="D86" s="42"/>
      <c r="E86" s="198" t="s">
        <v>417</v>
      </c>
      <c r="F86" s="42"/>
      <c r="G86" s="42"/>
      <c r="H86" s="42"/>
      <c r="I86" s="156"/>
      <c r="J86" s="42"/>
      <c r="K86" s="42"/>
      <c r="L86" s="65"/>
      <c r="S86" s="40"/>
      <c r="T86" s="40"/>
      <c r="U86" s="40"/>
      <c r="V86" s="40"/>
      <c r="W86" s="40"/>
      <c r="X86" s="40"/>
      <c r="Y86" s="40"/>
      <c r="Z86" s="40"/>
      <c r="AA86" s="40"/>
      <c r="AB86" s="40"/>
      <c r="AC86" s="40"/>
      <c r="AD86" s="40"/>
      <c r="AE86" s="40"/>
    </row>
    <row r="87" s="2" customFormat="1" ht="12" customHeight="1">
      <c r="A87" s="40"/>
      <c r="B87" s="41"/>
      <c r="C87" s="33" t="s">
        <v>114</v>
      </c>
      <c r="D87" s="42"/>
      <c r="E87" s="42"/>
      <c r="F87" s="42"/>
      <c r="G87" s="42"/>
      <c r="H87" s="42"/>
      <c r="I87" s="156"/>
      <c r="J87" s="42"/>
      <c r="K87" s="42"/>
      <c r="L87" s="65"/>
      <c r="S87" s="40"/>
      <c r="T87" s="40"/>
      <c r="U87" s="40"/>
      <c r="V87" s="40"/>
      <c r="W87" s="40"/>
      <c r="X87" s="40"/>
      <c r="Y87" s="40"/>
      <c r="Z87" s="40"/>
      <c r="AA87" s="40"/>
      <c r="AB87" s="40"/>
      <c r="AC87" s="40"/>
      <c r="AD87" s="40"/>
      <c r="AE87" s="40"/>
    </row>
    <row r="88" s="2" customFormat="1" ht="16.5" customHeight="1">
      <c r="A88" s="40"/>
      <c r="B88" s="41"/>
      <c r="C88" s="42"/>
      <c r="D88" s="42"/>
      <c r="E88" s="78" t="str">
        <f>E11</f>
        <v>2-1 - VON - VEDLEJŠÍ A OSTATNÍ NÁKLADY- soupis prací</v>
      </c>
      <c r="F88" s="42"/>
      <c r="G88" s="42"/>
      <c r="H88" s="42"/>
      <c r="I88" s="156"/>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6"/>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158" t="s">
        <v>26</v>
      </c>
      <c r="J90" s="81" t="str">
        <f>IF(J14="","",J14)</f>
        <v>21. 3. 2020</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6"/>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158"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158" t="s">
        <v>46</v>
      </c>
      <c r="J93" s="38" t="str">
        <f>E26</f>
        <v xml:space="preserve">ing.Pospíšil Michal        CU 2020/1  </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6"/>
      <c r="J94" s="42"/>
      <c r="K94" s="42"/>
      <c r="L94" s="65"/>
      <c r="S94" s="40"/>
      <c r="T94" s="40"/>
      <c r="U94" s="40"/>
      <c r="V94" s="40"/>
      <c r="W94" s="40"/>
      <c r="X94" s="40"/>
      <c r="Y94" s="40"/>
      <c r="Z94" s="40"/>
      <c r="AA94" s="40"/>
      <c r="AB94" s="40"/>
      <c r="AC94" s="40"/>
      <c r="AD94" s="40"/>
      <c r="AE94" s="40"/>
    </row>
    <row r="95" s="2" customFormat="1" ht="29.28" customHeight="1">
      <c r="A95" s="40"/>
      <c r="B95" s="41"/>
      <c r="C95" s="199" t="s">
        <v>118</v>
      </c>
      <c r="D95" s="200"/>
      <c r="E95" s="200"/>
      <c r="F95" s="200"/>
      <c r="G95" s="200"/>
      <c r="H95" s="200"/>
      <c r="I95" s="201"/>
      <c r="J95" s="202" t="s">
        <v>119</v>
      </c>
      <c r="K95" s="200"/>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56"/>
      <c r="J96" s="42"/>
      <c r="K96" s="42"/>
      <c r="L96" s="65"/>
      <c r="S96" s="40"/>
      <c r="T96" s="40"/>
      <c r="U96" s="40"/>
      <c r="V96" s="40"/>
      <c r="W96" s="40"/>
      <c r="X96" s="40"/>
      <c r="Y96" s="40"/>
      <c r="Z96" s="40"/>
      <c r="AA96" s="40"/>
      <c r="AB96" s="40"/>
      <c r="AC96" s="40"/>
      <c r="AD96" s="40"/>
      <c r="AE96" s="40"/>
    </row>
    <row r="97" s="2" customFormat="1" ht="22.8" customHeight="1">
      <c r="A97" s="40"/>
      <c r="B97" s="41"/>
      <c r="C97" s="203" t="s">
        <v>120</v>
      </c>
      <c r="D97" s="42"/>
      <c r="E97" s="42"/>
      <c r="F97" s="42"/>
      <c r="G97" s="42"/>
      <c r="H97" s="42"/>
      <c r="I97" s="156"/>
      <c r="J97" s="112">
        <f>J123</f>
        <v>0</v>
      </c>
      <c r="K97" s="42"/>
      <c r="L97" s="65"/>
      <c r="S97" s="40"/>
      <c r="T97" s="40"/>
      <c r="U97" s="40"/>
      <c r="V97" s="40"/>
      <c r="W97" s="40"/>
      <c r="X97" s="40"/>
      <c r="Y97" s="40"/>
      <c r="Z97" s="40"/>
      <c r="AA97" s="40"/>
      <c r="AB97" s="40"/>
      <c r="AC97" s="40"/>
      <c r="AD97" s="40"/>
      <c r="AE97" s="40"/>
      <c r="AU97" s="18" t="s">
        <v>121</v>
      </c>
    </row>
    <row r="98" s="9" customFormat="1" ht="24.96" customHeight="1">
      <c r="A98" s="9"/>
      <c r="B98" s="204"/>
      <c r="C98" s="205"/>
      <c r="D98" s="206" t="s">
        <v>421</v>
      </c>
      <c r="E98" s="207"/>
      <c r="F98" s="207"/>
      <c r="G98" s="207"/>
      <c r="H98" s="207"/>
      <c r="I98" s="208"/>
      <c r="J98" s="209">
        <f>J124</f>
        <v>0</v>
      </c>
      <c r="K98" s="205"/>
      <c r="L98" s="210"/>
      <c r="S98" s="9"/>
      <c r="T98" s="9"/>
      <c r="U98" s="9"/>
      <c r="V98" s="9"/>
      <c r="W98" s="9"/>
      <c r="X98" s="9"/>
      <c r="Y98" s="9"/>
      <c r="Z98" s="9"/>
      <c r="AA98" s="9"/>
      <c r="AB98" s="9"/>
      <c r="AC98" s="9"/>
      <c r="AD98" s="9"/>
      <c r="AE98" s="9"/>
    </row>
    <row r="99" s="10" customFormat="1" ht="19.92" customHeight="1">
      <c r="A99" s="10"/>
      <c r="B99" s="211"/>
      <c r="C99" s="135"/>
      <c r="D99" s="212" t="s">
        <v>422</v>
      </c>
      <c r="E99" s="213"/>
      <c r="F99" s="213"/>
      <c r="G99" s="213"/>
      <c r="H99" s="213"/>
      <c r="I99" s="214"/>
      <c r="J99" s="215">
        <f>J125</f>
        <v>0</v>
      </c>
      <c r="K99" s="135"/>
      <c r="L99" s="216"/>
      <c r="S99" s="10"/>
      <c r="T99" s="10"/>
      <c r="U99" s="10"/>
      <c r="V99" s="10"/>
      <c r="W99" s="10"/>
      <c r="X99" s="10"/>
      <c r="Y99" s="10"/>
      <c r="Z99" s="10"/>
      <c r="AA99" s="10"/>
      <c r="AB99" s="10"/>
      <c r="AC99" s="10"/>
      <c r="AD99" s="10"/>
      <c r="AE99" s="10"/>
    </row>
    <row r="100" s="10" customFormat="1" ht="19.92" customHeight="1">
      <c r="A100" s="10"/>
      <c r="B100" s="211"/>
      <c r="C100" s="135"/>
      <c r="D100" s="212" t="s">
        <v>423</v>
      </c>
      <c r="E100" s="213"/>
      <c r="F100" s="213"/>
      <c r="G100" s="213"/>
      <c r="H100" s="213"/>
      <c r="I100" s="214"/>
      <c r="J100" s="215">
        <f>J146</f>
        <v>0</v>
      </c>
      <c r="K100" s="135"/>
      <c r="L100" s="216"/>
      <c r="S100" s="10"/>
      <c r="T100" s="10"/>
      <c r="U100" s="10"/>
      <c r="V100" s="10"/>
      <c r="W100" s="10"/>
      <c r="X100" s="10"/>
      <c r="Y100" s="10"/>
      <c r="Z100" s="10"/>
      <c r="AA100" s="10"/>
      <c r="AB100" s="10"/>
      <c r="AC100" s="10"/>
      <c r="AD100" s="10"/>
      <c r="AE100" s="10"/>
    </row>
    <row r="101" s="10" customFormat="1" ht="19.92" customHeight="1">
      <c r="A101" s="10"/>
      <c r="B101" s="211"/>
      <c r="C101" s="135"/>
      <c r="D101" s="212" t="s">
        <v>424</v>
      </c>
      <c r="E101" s="213"/>
      <c r="F101" s="213"/>
      <c r="G101" s="213"/>
      <c r="H101" s="213"/>
      <c r="I101" s="214"/>
      <c r="J101" s="215">
        <f>J162</f>
        <v>0</v>
      </c>
      <c r="K101" s="135"/>
      <c r="L101" s="216"/>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156"/>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194"/>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197"/>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129</v>
      </c>
      <c r="D108" s="42"/>
      <c r="E108" s="42"/>
      <c r="F108" s="42"/>
      <c r="G108" s="42"/>
      <c r="H108" s="42"/>
      <c r="I108" s="156"/>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156"/>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156"/>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198" t="str">
        <f>E7</f>
        <v>Šternberk-oplocení ul.Olomoucká - Gen.Eliáše</v>
      </c>
      <c r="F111" s="33"/>
      <c r="G111" s="33"/>
      <c r="H111" s="33"/>
      <c r="I111" s="156"/>
      <c r="J111" s="42"/>
      <c r="K111" s="42"/>
      <c r="L111" s="65"/>
      <c r="S111" s="40"/>
      <c r="T111" s="40"/>
      <c r="U111" s="40"/>
      <c r="V111" s="40"/>
      <c r="W111" s="40"/>
      <c r="X111" s="40"/>
      <c r="Y111" s="40"/>
      <c r="Z111" s="40"/>
      <c r="AA111" s="40"/>
      <c r="AB111" s="40"/>
      <c r="AC111" s="40"/>
      <c r="AD111" s="40"/>
      <c r="AE111" s="40"/>
    </row>
    <row r="112" s="1" customFormat="1" ht="12" customHeight="1">
      <c r="B112" s="22"/>
      <c r="C112" s="33" t="s">
        <v>112</v>
      </c>
      <c r="D112" s="23"/>
      <c r="E112" s="23"/>
      <c r="F112" s="23"/>
      <c r="G112" s="23"/>
      <c r="H112" s="23"/>
      <c r="I112" s="148"/>
      <c r="J112" s="23"/>
      <c r="K112" s="23"/>
      <c r="L112" s="21"/>
    </row>
    <row r="113" s="2" customFormat="1" ht="16.5" customHeight="1">
      <c r="A113" s="40"/>
      <c r="B113" s="41"/>
      <c r="C113" s="42"/>
      <c r="D113" s="42"/>
      <c r="E113" s="198" t="s">
        <v>417</v>
      </c>
      <c r="F113" s="42"/>
      <c r="G113" s="42"/>
      <c r="H113" s="42"/>
      <c r="I113" s="156"/>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114</v>
      </c>
      <c r="D114" s="42"/>
      <c r="E114" s="42"/>
      <c r="F114" s="42"/>
      <c r="G114" s="42"/>
      <c r="H114" s="42"/>
      <c r="I114" s="156"/>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78" t="str">
        <f>E11</f>
        <v>2-1 - VON - VEDLEJŠÍ A OSTATNÍ NÁKLADY- soupis prací</v>
      </c>
      <c r="F115" s="42"/>
      <c r="G115" s="42"/>
      <c r="H115" s="42"/>
      <c r="I115" s="156"/>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156"/>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Šternberk</v>
      </c>
      <c r="G117" s="42"/>
      <c r="H117" s="42"/>
      <c r="I117" s="158" t="s">
        <v>26</v>
      </c>
      <c r="J117" s="81" t="str">
        <f>IF(J14="","",J14)</f>
        <v>21. 3. 2020</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156"/>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Šternberk</v>
      </c>
      <c r="G119" s="42"/>
      <c r="H119" s="42"/>
      <c r="I119" s="158"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158" t="s">
        <v>46</v>
      </c>
      <c r="J120" s="38" t="str">
        <f>E26</f>
        <v xml:space="preserve">ing.Pospíšil Michal        CU 2020/1  </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156"/>
      <c r="J121" s="42"/>
      <c r="K121" s="42"/>
      <c r="L121" s="65"/>
      <c r="S121" s="40"/>
      <c r="T121" s="40"/>
      <c r="U121" s="40"/>
      <c r="V121" s="40"/>
      <c r="W121" s="40"/>
      <c r="X121" s="40"/>
      <c r="Y121" s="40"/>
      <c r="Z121" s="40"/>
      <c r="AA121" s="40"/>
      <c r="AB121" s="40"/>
      <c r="AC121" s="40"/>
      <c r="AD121" s="40"/>
      <c r="AE121" s="40"/>
    </row>
    <row r="122" s="11" customFormat="1" ht="29.28" customHeight="1">
      <c r="A122" s="217"/>
      <c r="B122" s="218"/>
      <c r="C122" s="219" t="s">
        <v>130</v>
      </c>
      <c r="D122" s="220" t="s">
        <v>76</v>
      </c>
      <c r="E122" s="220" t="s">
        <v>72</v>
      </c>
      <c r="F122" s="220" t="s">
        <v>73</v>
      </c>
      <c r="G122" s="220" t="s">
        <v>131</v>
      </c>
      <c r="H122" s="220" t="s">
        <v>132</v>
      </c>
      <c r="I122" s="221" t="s">
        <v>133</v>
      </c>
      <c r="J122" s="220" t="s">
        <v>119</v>
      </c>
      <c r="K122" s="222" t="s">
        <v>134</v>
      </c>
      <c r="L122" s="223"/>
      <c r="M122" s="102" t="s">
        <v>1</v>
      </c>
      <c r="N122" s="103" t="s">
        <v>55</v>
      </c>
      <c r="O122" s="103" t="s">
        <v>135</v>
      </c>
      <c r="P122" s="103" t="s">
        <v>136</v>
      </c>
      <c r="Q122" s="103" t="s">
        <v>137</v>
      </c>
      <c r="R122" s="103" t="s">
        <v>138</v>
      </c>
      <c r="S122" s="103" t="s">
        <v>139</v>
      </c>
      <c r="T122" s="104" t="s">
        <v>140</v>
      </c>
      <c r="U122" s="217"/>
      <c r="V122" s="217"/>
      <c r="W122" s="217"/>
      <c r="X122" s="217"/>
      <c r="Y122" s="217"/>
      <c r="Z122" s="217"/>
      <c r="AA122" s="217"/>
      <c r="AB122" s="217"/>
      <c r="AC122" s="217"/>
      <c r="AD122" s="217"/>
      <c r="AE122" s="217"/>
    </row>
    <row r="123" s="2" customFormat="1" ht="22.8" customHeight="1">
      <c r="A123" s="40"/>
      <c r="B123" s="41"/>
      <c r="C123" s="109" t="s">
        <v>141</v>
      </c>
      <c r="D123" s="42"/>
      <c r="E123" s="42"/>
      <c r="F123" s="42"/>
      <c r="G123" s="42"/>
      <c r="H123" s="42"/>
      <c r="I123" s="156"/>
      <c r="J123" s="224">
        <f>BK123</f>
        <v>0</v>
      </c>
      <c r="K123" s="42"/>
      <c r="L123" s="46"/>
      <c r="M123" s="105"/>
      <c r="N123" s="225"/>
      <c r="O123" s="106"/>
      <c r="P123" s="226">
        <f>P124</f>
        <v>0</v>
      </c>
      <c r="Q123" s="106"/>
      <c r="R123" s="226">
        <f>R124</f>
        <v>0</v>
      </c>
      <c r="S123" s="106"/>
      <c r="T123" s="227">
        <f>T124</f>
        <v>0</v>
      </c>
      <c r="U123" s="40"/>
      <c r="V123" s="40"/>
      <c r="W123" s="40"/>
      <c r="X123" s="40"/>
      <c r="Y123" s="40"/>
      <c r="Z123" s="40"/>
      <c r="AA123" s="40"/>
      <c r="AB123" s="40"/>
      <c r="AC123" s="40"/>
      <c r="AD123" s="40"/>
      <c r="AE123" s="40"/>
      <c r="AT123" s="18" t="s">
        <v>90</v>
      </c>
      <c r="AU123" s="18" t="s">
        <v>121</v>
      </c>
      <c r="BK123" s="228">
        <f>BK124</f>
        <v>0</v>
      </c>
    </row>
    <row r="124" s="12" customFormat="1" ht="25.92" customHeight="1">
      <c r="A124" s="12"/>
      <c r="B124" s="229"/>
      <c r="C124" s="230"/>
      <c r="D124" s="231" t="s">
        <v>90</v>
      </c>
      <c r="E124" s="232" t="s">
        <v>425</v>
      </c>
      <c r="F124" s="232" t="s">
        <v>426</v>
      </c>
      <c r="G124" s="230"/>
      <c r="H124" s="230"/>
      <c r="I124" s="233"/>
      <c r="J124" s="234">
        <f>BK124</f>
        <v>0</v>
      </c>
      <c r="K124" s="230"/>
      <c r="L124" s="235"/>
      <c r="M124" s="236"/>
      <c r="N124" s="237"/>
      <c r="O124" s="237"/>
      <c r="P124" s="238">
        <f>P125+P146+P162</f>
        <v>0</v>
      </c>
      <c r="Q124" s="237"/>
      <c r="R124" s="238">
        <f>R125+R146+R162</f>
        <v>0</v>
      </c>
      <c r="S124" s="237"/>
      <c r="T124" s="239">
        <f>T125+T146+T162</f>
        <v>0</v>
      </c>
      <c r="U124" s="12"/>
      <c r="V124" s="12"/>
      <c r="W124" s="12"/>
      <c r="X124" s="12"/>
      <c r="Y124" s="12"/>
      <c r="Z124" s="12"/>
      <c r="AA124" s="12"/>
      <c r="AB124" s="12"/>
      <c r="AC124" s="12"/>
      <c r="AD124" s="12"/>
      <c r="AE124" s="12"/>
      <c r="AR124" s="240" t="s">
        <v>180</v>
      </c>
      <c r="AT124" s="241" t="s">
        <v>90</v>
      </c>
      <c r="AU124" s="241" t="s">
        <v>91</v>
      </c>
      <c r="AY124" s="240" t="s">
        <v>144</v>
      </c>
      <c r="BK124" s="242">
        <f>BK125+BK146+BK162</f>
        <v>0</v>
      </c>
    </row>
    <row r="125" s="12" customFormat="1" ht="22.8" customHeight="1">
      <c r="A125" s="12"/>
      <c r="B125" s="229"/>
      <c r="C125" s="230"/>
      <c r="D125" s="231" t="s">
        <v>90</v>
      </c>
      <c r="E125" s="243" t="s">
        <v>427</v>
      </c>
      <c r="F125" s="243" t="s">
        <v>428</v>
      </c>
      <c r="G125" s="230"/>
      <c r="H125" s="230"/>
      <c r="I125" s="233"/>
      <c r="J125" s="244">
        <f>BK125</f>
        <v>0</v>
      </c>
      <c r="K125" s="230"/>
      <c r="L125" s="235"/>
      <c r="M125" s="236"/>
      <c r="N125" s="237"/>
      <c r="O125" s="237"/>
      <c r="P125" s="238">
        <f>SUM(P126:P145)</f>
        <v>0</v>
      </c>
      <c r="Q125" s="237"/>
      <c r="R125" s="238">
        <f>SUM(R126:R145)</f>
        <v>0</v>
      </c>
      <c r="S125" s="237"/>
      <c r="T125" s="239">
        <f>SUM(T126:T145)</f>
        <v>0</v>
      </c>
      <c r="U125" s="12"/>
      <c r="V125" s="12"/>
      <c r="W125" s="12"/>
      <c r="X125" s="12"/>
      <c r="Y125" s="12"/>
      <c r="Z125" s="12"/>
      <c r="AA125" s="12"/>
      <c r="AB125" s="12"/>
      <c r="AC125" s="12"/>
      <c r="AD125" s="12"/>
      <c r="AE125" s="12"/>
      <c r="AR125" s="240" t="s">
        <v>180</v>
      </c>
      <c r="AT125" s="241" t="s">
        <v>90</v>
      </c>
      <c r="AU125" s="241" t="s">
        <v>23</v>
      </c>
      <c r="AY125" s="240" t="s">
        <v>144</v>
      </c>
      <c r="BK125" s="242">
        <f>SUM(BK126:BK145)</f>
        <v>0</v>
      </c>
    </row>
    <row r="126" s="2" customFormat="1" ht="16.5" customHeight="1">
      <c r="A126" s="40"/>
      <c r="B126" s="41"/>
      <c r="C126" s="245" t="s">
        <v>23</v>
      </c>
      <c r="D126" s="245" t="s">
        <v>147</v>
      </c>
      <c r="E126" s="246" t="s">
        <v>429</v>
      </c>
      <c r="F126" s="247" t="s">
        <v>430</v>
      </c>
      <c r="G126" s="248" t="s">
        <v>431</v>
      </c>
      <c r="H126" s="249">
        <v>1</v>
      </c>
      <c r="I126" s="250"/>
      <c r="J126" s="251">
        <f>ROUND(I126*H126,2)</f>
        <v>0</v>
      </c>
      <c r="K126" s="247" t="s">
        <v>432</v>
      </c>
      <c r="L126" s="46"/>
      <c r="M126" s="252" t="s">
        <v>1</v>
      </c>
      <c r="N126" s="253" t="s">
        <v>56</v>
      </c>
      <c r="O126" s="93"/>
      <c r="P126" s="254">
        <f>O126*H126</f>
        <v>0</v>
      </c>
      <c r="Q126" s="254">
        <v>0</v>
      </c>
      <c r="R126" s="254">
        <f>Q126*H126</f>
        <v>0</v>
      </c>
      <c r="S126" s="254">
        <v>0</v>
      </c>
      <c r="T126" s="255">
        <f>S126*H126</f>
        <v>0</v>
      </c>
      <c r="U126" s="40"/>
      <c r="V126" s="40"/>
      <c r="W126" s="40"/>
      <c r="X126" s="40"/>
      <c r="Y126" s="40"/>
      <c r="Z126" s="40"/>
      <c r="AA126" s="40"/>
      <c r="AB126" s="40"/>
      <c r="AC126" s="40"/>
      <c r="AD126" s="40"/>
      <c r="AE126" s="40"/>
      <c r="AR126" s="256" t="s">
        <v>433</v>
      </c>
      <c r="AT126" s="256" t="s">
        <v>147</v>
      </c>
      <c r="AU126" s="256" t="s">
        <v>98</v>
      </c>
      <c r="AY126" s="18" t="s">
        <v>144</v>
      </c>
      <c r="BE126" s="257">
        <f>IF(N126="základní",J126,0)</f>
        <v>0</v>
      </c>
      <c r="BF126" s="257">
        <f>IF(N126="snížená",J126,0)</f>
        <v>0</v>
      </c>
      <c r="BG126" s="257">
        <f>IF(N126="zákl. přenesená",J126,0)</f>
        <v>0</v>
      </c>
      <c r="BH126" s="257">
        <f>IF(N126="sníž. přenesená",J126,0)</f>
        <v>0</v>
      </c>
      <c r="BI126" s="257">
        <f>IF(N126="nulová",J126,0)</f>
        <v>0</v>
      </c>
      <c r="BJ126" s="18" t="s">
        <v>23</v>
      </c>
      <c r="BK126" s="257">
        <f>ROUND(I126*H126,2)</f>
        <v>0</v>
      </c>
      <c r="BL126" s="18" t="s">
        <v>433</v>
      </c>
      <c r="BM126" s="256" t="s">
        <v>434</v>
      </c>
    </row>
    <row r="127" s="2" customFormat="1">
      <c r="A127" s="40"/>
      <c r="B127" s="41"/>
      <c r="C127" s="42"/>
      <c r="D127" s="258" t="s">
        <v>154</v>
      </c>
      <c r="E127" s="42"/>
      <c r="F127" s="259" t="s">
        <v>430</v>
      </c>
      <c r="G127" s="42"/>
      <c r="H127" s="42"/>
      <c r="I127" s="156"/>
      <c r="J127" s="42"/>
      <c r="K127" s="42"/>
      <c r="L127" s="46"/>
      <c r="M127" s="260"/>
      <c r="N127" s="261"/>
      <c r="O127" s="93"/>
      <c r="P127" s="93"/>
      <c r="Q127" s="93"/>
      <c r="R127" s="93"/>
      <c r="S127" s="93"/>
      <c r="T127" s="94"/>
      <c r="U127" s="40"/>
      <c r="V127" s="40"/>
      <c r="W127" s="40"/>
      <c r="X127" s="40"/>
      <c r="Y127" s="40"/>
      <c r="Z127" s="40"/>
      <c r="AA127" s="40"/>
      <c r="AB127" s="40"/>
      <c r="AC127" s="40"/>
      <c r="AD127" s="40"/>
      <c r="AE127" s="40"/>
      <c r="AT127" s="18" t="s">
        <v>154</v>
      </c>
      <c r="AU127" s="18" t="s">
        <v>98</v>
      </c>
    </row>
    <row r="128" s="2" customFormat="1">
      <c r="A128" s="40"/>
      <c r="B128" s="41"/>
      <c r="C128" s="42"/>
      <c r="D128" s="258" t="s">
        <v>398</v>
      </c>
      <c r="E128" s="42"/>
      <c r="F128" s="262" t="s">
        <v>435</v>
      </c>
      <c r="G128" s="42"/>
      <c r="H128" s="42"/>
      <c r="I128" s="156"/>
      <c r="J128" s="42"/>
      <c r="K128" s="42"/>
      <c r="L128" s="46"/>
      <c r="M128" s="260"/>
      <c r="N128" s="261"/>
      <c r="O128" s="93"/>
      <c r="P128" s="93"/>
      <c r="Q128" s="93"/>
      <c r="R128" s="93"/>
      <c r="S128" s="93"/>
      <c r="T128" s="94"/>
      <c r="U128" s="40"/>
      <c r="V128" s="40"/>
      <c r="W128" s="40"/>
      <c r="X128" s="40"/>
      <c r="Y128" s="40"/>
      <c r="Z128" s="40"/>
      <c r="AA128" s="40"/>
      <c r="AB128" s="40"/>
      <c r="AC128" s="40"/>
      <c r="AD128" s="40"/>
      <c r="AE128" s="40"/>
      <c r="AT128" s="18" t="s">
        <v>398</v>
      </c>
      <c r="AU128" s="18" t="s">
        <v>98</v>
      </c>
    </row>
    <row r="129" s="14" customFormat="1">
      <c r="A129" s="14"/>
      <c r="B129" s="273"/>
      <c r="C129" s="274"/>
      <c r="D129" s="258" t="s">
        <v>158</v>
      </c>
      <c r="E129" s="275" t="s">
        <v>1</v>
      </c>
      <c r="F129" s="276" t="s">
        <v>23</v>
      </c>
      <c r="G129" s="274"/>
      <c r="H129" s="277">
        <v>1</v>
      </c>
      <c r="I129" s="278"/>
      <c r="J129" s="274"/>
      <c r="K129" s="274"/>
      <c r="L129" s="279"/>
      <c r="M129" s="280"/>
      <c r="N129" s="281"/>
      <c r="O129" s="281"/>
      <c r="P129" s="281"/>
      <c r="Q129" s="281"/>
      <c r="R129" s="281"/>
      <c r="S129" s="281"/>
      <c r="T129" s="282"/>
      <c r="U129" s="14"/>
      <c r="V129" s="14"/>
      <c r="W129" s="14"/>
      <c r="X129" s="14"/>
      <c r="Y129" s="14"/>
      <c r="Z129" s="14"/>
      <c r="AA129" s="14"/>
      <c r="AB129" s="14"/>
      <c r="AC129" s="14"/>
      <c r="AD129" s="14"/>
      <c r="AE129" s="14"/>
      <c r="AT129" s="283" t="s">
        <v>158</v>
      </c>
      <c r="AU129" s="283" t="s">
        <v>98</v>
      </c>
      <c r="AV129" s="14" t="s">
        <v>98</v>
      </c>
      <c r="AW129" s="14" t="s">
        <v>48</v>
      </c>
      <c r="AX129" s="14" t="s">
        <v>91</v>
      </c>
      <c r="AY129" s="283" t="s">
        <v>144</v>
      </c>
    </row>
    <row r="130" s="16" customFormat="1">
      <c r="A130" s="16"/>
      <c r="B130" s="311"/>
      <c r="C130" s="312"/>
      <c r="D130" s="258" t="s">
        <v>158</v>
      </c>
      <c r="E130" s="313" t="s">
        <v>1</v>
      </c>
      <c r="F130" s="314" t="s">
        <v>436</v>
      </c>
      <c r="G130" s="312"/>
      <c r="H130" s="315">
        <v>1</v>
      </c>
      <c r="I130" s="316"/>
      <c r="J130" s="312"/>
      <c r="K130" s="312"/>
      <c r="L130" s="317"/>
      <c r="M130" s="318"/>
      <c r="N130" s="319"/>
      <c r="O130" s="319"/>
      <c r="P130" s="319"/>
      <c r="Q130" s="319"/>
      <c r="R130" s="319"/>
      <c r="S130" s="319"/>
      <c r="T130" s="320"/>
      <c r="U130" s="16"/>
      <c r="V130" s="16"/>
      <c r="W130" s="16"/>
      <c r="X130" s="16"/>
      <c r="Y130" s="16"/>
      <c r="Z130" s="16"/>
      <c r="AA130" s="16"/>
      <c r="AB130" s="16"/>
      <c r="AC130" s="16"/>
      <c r="AD130" s="16"/>
      <c r="AE130" s="16"/>
      <c r="AT130" s="321" t="s">
        <v>158</v>
      </c>
      <c r="AU130" s="321" t="s">
        <v>98</v>
      </c>
      <c r="AV130" s="16" t="s">
        <v>152</v>
      </c>
      <c r="AW130" s="16" t="s">
        <v>4</v>
      </c>
      <c r="AX130" s="16" t="s">
        <v>23</v>
      </c>
      <c r="AY130" s="321" t="s">
        <v>144</v>
      </c>
    </row>
    <row r="131" s="2" customFormat="1" ht="16.5" customHeight="1">
      <c r="A131" s="40"/>
      <c r="B131" s="41"/>
      <c r="C131" s="245" t="s">
        <v>98</v>
      </c>
      <c r="D131" s="245" t="s">
        <v>147</v>
      </c>
      <c r="E131" s="246" t="s">
        <v>437</v>
      </c>
      <c r="F131" s="247" t="s">
        <v>438</v>
      </c>
      <c r="G131" s="248" t="s">
        <v>439</v>
      </c>
      <c r="H131" s="249">
        <v>1</v>
      </c>
      <c r="I131" s="250"/>
      <c r="J131" s="251">
        <f>ROUND(I131*H131,2)</f>
        <v>0</v>
      </c>
      <c r="K131" s="247" t="s">
        <v>1</v>
      </c>
      <c r="L131" s="46"/>
      <c r="M131" s="252" t="s">
        <v>1</v>
      </c>
      <c r="N131" s="253" t="s">
        <v>56</v>
      </c>
      <c r="O131" s="93"/>
      <c r="P131" s="254">
        <f>O131*H131</f>
        <v>0</v>
      </c>
      <c r="Q131" s="254">
        <v>0</v>
      </c>
      <c r="R131" s="254">
        <f>Q131*H131</f>
        <v>0</v>
      </c>
      <c r="S131" s="254">
        <v>0</v>
      </c>
      <c r="T131" s="255">
        <f>S131*H131</f>
        <v>0</v>
      </c>
      <c r="U131" s="40"/>
      <c r="V131" s="40"/>
      <c r="W131" s="40"/>
      <c r="X131" s="40"/>
      <c r="Y131" s="40"/>
      <c r="Z131" s="40"/>
      <c r="AA131" s="40"/>
      <c r="AB131" s="40"/>
      <c r="AC131" s="40"/>
      <c r="AD131" s="40"/>
      <c r="AE131" s="40"/>
      <c r="AR131" s="256" t="s">
        <v>433</v>
      </c>
      <c r="AT131" s="256" t="s">
        <v>147</v>
      </c>
      <c r="AU131" s="256" t="s">
        <v>98</v>
      </c>
      <c r="AY131" s="18" t="s">
        <v>144</v>
      </c>
      <c r="BE131" s="257">
        <f>IF(N131="základní",J131,0)</f>
        <v>0</v>
      </c>
      <c r="BF131" s="257">
        <f>IF(N131="snížená",J131,0)</f>
        <v>0</v>
      </c>
      <c r="BG131" s="257">
        <f>IF(N131="zákl. přenesená",J131,0)</f>
        <v>0</v>
      </c>
      <c r="BH131" s="257">
        <f>IF(N131="sníž. přenesená",J131,0)</f>
        <v>0</v>
      </c>
      <c r="BI131" s="257">
        <f>IF(N131="nulová",J131,0)</f>
        <v>0</v>
      </c>
      <c r="BJ131" s="18" t="s">
        <v>23</v>
      </c>
      <c r="BK131" s="257">
        <f>ROUND(I131*H131,2)</f>
        <v>0</v>
      </c>
      <c r="BL131" s="18" t="s">
        <v>433</v>
      </c>
      <c r="BM131" s="256" t="s">
        <v>440</v>
      </c>
    </row>
    <row r="132" s="2" customFormat="1">
      <c r="A132" s="40"/>
      <c r="B132" s="41"/>
      <c r="C132" s="42"/>
      <c r="D132" s="258" t="s">
        <v>154</v>
      </c>
      <c r="E132" s="42"/>
      <c r="F132" s="259" t="s">
        <v>438</v>
      </c>
      <c r="G132" s="42"/>
      <c r="H132" s="42"/>
      <c r="I132" s="156"/>
      <c r="J132" s="42"/>
      <c r="K132" s="42"/>
      <c r="L132" s="46"/>
      <c r="M132" s="260"/>
      <c r="N132" s="261"/>
      <c r="O132" s="93"/>
      <c r="P132" s="93"/>
      <c r="Q132" s="93"/>
      <c r="R132" s="93"/>
      <c r="S132" s="93"/>
      <c r="T132" s="94"/>
      <c r="U132" s="40"/>
      <c r="V132" s="40"/>
      <c r="W132" s="40"/>
      <c r="X132" s="40"/>
      <c r="Y132" s="40"/>
      <c r="Z132" s="40"/>
      <c r="AA132" s="40"/>
      <c r="AB132" s="40"/>
      <c r="AC132" s="40"/>
      <c r="AD132" s="40"/>
      <c r="AE132" s="40"/>
      <c r="AT132" s="18" t="s">
        <v>154</v>
      </c>
      <c r="AU132" s="18" t="s">
        <v>98</v>
      </c>
    </row>
    <row r="133" s="2" customFormat="1">
      <c r="A133" s="40"/>
      <c r="B133" s="41"/>
      <c r="C133" s="42"/>
      <c r="D133" s="258" t="s">
        <v>398</v>
      </c>
      <c r="E133" s="42"/>
      <c r="F133" s="262" t="s">
        <v>435</v>
      </c>
      <c r="G133" s="42"/>
      <c r="H133" s="42"/>
      <c r="I133" s="156"/>
      <c r="J133" s="42"/>
      <c r="K133" s="42"/>
      <c r="L133" s="46"/>
      <c r="M133" s="260"/>
      <c r="N133" s="261"/>
      <c r="O133" s="93"/>
      <c r="P133" s="93"/>
      <c r="Q133" s="93"/>
      <c r="R133" s="93"/>
      <c r="S133" s="93"/>
      <c r="T133" s="94"/>
      <c r="U133" s="40"/>
      <c r="V133" s="40"/>
      <c r="W133" s="40"/>
      <c r="X133" s="40"/>
      <c r="Y133" s="40"/>
      <c r="Z133" s="40"/>
      <c r="AA133" s="40"/>
      <c r="AB133" s="40"/>
      <c r="AC133" s="40"/>
      <c r="AD133" s="40"/>
      <c r="AE133" s="40"/>
      <c r="AT133" s="18" t="s">
        <v>398</v>
      </c>
      <c r="AU133" s="18" t="s">
        <v>98</v>
      </c>
    </row>
    <row r="134" s="14" customFormat="1">
      <c r="A134" s="14"/>
      <c r="B134" s="273"/>
      <c r="C134" s="274"/>
      <c r="D134" s="258" t="s">
        <v>158</v>
      </c>
      <c r="E134" s="275" t="s">
        <v>1</v>
      </c>
      <c r="F134" s="276" t="s">
        <v>23</v>
      </c>
      <c r="G134" s="274"/>
      <c r="H134" s="277">
        <v>1</v>
      </c>
      <c r="I134" s="278"/>
      <c r="J134" s="274"/>
      <c r="K134" s="274"/>
      <c r="L134" s="279"/>
      <c r="M134" s="280"/>
      <c r="N134" s="281"/>
      <c r="O134" s="281"/>
      <c r="P134" s="281"/>
      <c r="Q134" s="281"/>
      <c r="R134" s="281"/>
      <c r="S134" s="281"/>
      <c r="T134" s="282"/>
      <c r="U134" s="14"/>
      <c r="V134" s="14"/>
      <c r="W134" s="14"/>
      <c r="X134" s="14"/>
      <c r="Y134" s="14"/>
      <c r="Z134" s="14"/>
      <c r="AA134" s="14"/>
      <c r="AB134" s="14"/>
      <c r="AC134" s="14"/>
      <c r="AD134" s="14"/>
      <c r="AE134" s="14"/>
      <c r="AT134" s="283" t="s">
        <v>158</v>
      </c>
      <c r="AU134" s="283" t="s">
        <v>98</v>
      </c>
      <c r="AV134" s="14" t="s">
        <v>98</v>
      </c>
      <c r="AW134" s="14" t="s">
        <v>48</v>
      </c>
      <c r="AX134" s="14" t="s">
        <v>91</v>
      </c>
      <c r="AY134" s="283" t="s">
        <v>144</v>
      </c>
    </row>
    <row r="135" s="16" customFormat="1">
      <c r="A135" s="16"/>
      <c r="B135" s="311"/>
      <c r="C135" s="312"/>
      <c r="D135" s="258" t="s">
        <v>158</v>
      </c>
      <c r="E135" s="313" t="s">
        <v>1</v>
      </c>
      <c r="F135" s="314" t="s">
        <v>436</v>
      </c>
      <c r="G135" s="312"/>
      <c r="H135" s="315">
        <v>1</v>
      </c>
      <c r="I135" s="316"/>
      <c r="J135" s="312"/>
      <c r="K135" s="312"/>
      <c r="L135" s="317"/>
      <c r="M135" s="318"/>
      <c r="N135" s="319"/>
      <c r="O135" s="319"/>
      <c r="P135" s="319"/>
      <c r="Q135" s="319"/>
      <c r="R135" s="319"/>
      <c r="S135" s="319"/>
      <c r="T135" s="320"/>
      <c r="U135" s="16"/>
      <c r="V135" s="16"/>
      <c r="W135" s="16"/>
      <c r="X135" s="16"/>
      <c r="Y135" s="16"/>
      <c r="Z135" s="16"/>
      <c r="AA135" s="16"/>
      <c r="AB135" s="16"/>
      <c r="AC135" s="16"/>
      <c r="AD135" s="16"/>
      <c r="AE135" s="16"/>
      <c r="AT135" s="321" t="s">
        <v>158</v>
      </c>
      <c r="AU135" s="321" t="s">
        <v>98</v>
      </c>
      <c r="AV135" s="16" t="s">
        <v>152</v>
      </c>
      <c r="AW135" s="16" t="s">
        <v>4</v>
      </c>
      <c r="AX135" s="16" t="s">
        <v>23</v>
      </c>
      <c r="AY135" s="321" t="s">
        <v>144</v>
      </c>
    </row>
    <row r="136" s="2" customFormat="1" ht="16.5" customHeight="1">
      <c r="A136" s="40"/>
      <c r="B136" s="41"/>
      <c r="C136" s="245" t="s">
        <v>167</v>
      </c>
      <c r="D136" s="245" t="s">
        <v>147</v>
      </c>
      <c r="E136" s="246" t="s">
        <v>441</v>
      </c>
      <c r="F136" s="247" t="s">
        <v>442</v>
      </c>
      <c r="G136" s="248" t="s">
        <v>439</v>
      </c>
      <c r="H136" s="249">
        <v>1</v>
      </c>
      <c r="I136" s="250"/>
      <c r="J136" s="251">
        <f>ROUND(I136*H136,2)</f>
        <v>0</v>
      </c>
      <c r="K136" s="247" t="s">
        <v>1</v>
      </c>
      <c r="L136" s="46"/>
      <c r="M136" s="252" t="s">
        <v>1</v>
      </c>
      <c r="N136" s="253" t="s">
        <v>56</v>
      </c>
      <c r="O136" s="93"/>
      <c r="P136" s="254">
        <f>O136*H136</f>
        <v>0</v>
      </c>
      <c r="Q136" s="254">
        <v>0</v>
      </c>
      <c r="R136" s="254">
        <f>Q136*H136</f>
        <v>0</v>
      </c>
      <c r="S136" s="254">
        <v>0</v>
      </c>
      <c r="T136" s="255">
        <f>S136*H136</f>
        <v>0</v>
      </c>
      <c r="U136" s="40"/>
      <c r="V136" s="40"/>
      <c r="W136" s="40"/>
      <c r="X136" s="40"/>
      <c r="Y136" s="40"/>
      <c r="Z136" s="40"/>
      <c r="AA136" s="40"/>
      <c r="AB136" s="40"/>
      <c r="AC136" s="40"/>
      <c r="AD136" s="40"/>
      <c r="AE136" s="40"/>
      <c r="AR136" s="256" t="s">
        <v>433</v>
      </c>
      <c r="AT136" s="256" t="s">
        <v>147</v>
      </c>
      <c r="AU136" s="256" t="s">
        <v>98</v>
      </c>
      <c r="AY136" s="18" t="s">
        <v>144</v>
      </c>
      <c r="BE136" s="257">
        <f>IF(N136="základní",J136,0)</f>
        <v>0</v>
      </c>
      <c r="BF136" s="257">
        <f>IF(N136="snížená",J136,0)</f>
        <v>0</v>
      </c>
      <c r="BG136" s="257">
        <f>IF(N136="zákl. přenesená",J136,0)</f>
        <v>0</v>
      </c>
      <c r="BH136" s="257">
        <f>IF(N136="sníž. přenesená",J136,0)</f>
        <v>0</v>
      </c>
      <c r="BI136" s="257">
        <f>IF(N136="nulová",J136,0)</f>
        <v>0</v>
      </c>
      <c r="BJ136" s="18" t="s">
        <v>23</v>
      </c>
      <c r="BK136" s="257">
        <f>ROUND(I136*H136,2)</f>
        <v>0</v>
      </c>
      <c r="BL136" s="18" t="s">
        <v>433</v>
      </c>
      <c r="BM136" s="256" t="s">
        <v>443</v>
      </c>
    </row>
    <row r="137" s="2" customFormat="1">
      <c r="A137" s="40"/>
      <c r="B137" s="41"/>
      <c r="C137" s="42"/>
      <c r="D137" s="258" t="s">
        <v>154</v>
      </c>
      <c r="E137" s="42"/>
      <c r="F137" s="259" t="s">
        <v>442</v>
      </c>
      <c r="G137" s="42"/>
      <c r="H137" s="42"/>
      <c r="I137" s="156"/>
      <c r="J137" s="42"/>
      <c r="K137" s="42"/>
      <c r="L137" s="46"/>
      <c r="M137" s="260"/>
      <c r="N137" s="261"/>
      <c r="O137" s="93"/>
      <c r="P137" s="93"/>
      <c r="Q137" s="93"/>
      <c r="R137" s="93"/>
      <c r="S137" s="93"/>
      <c r="T137" s="94"/>
      <c r="U137" s="40"/>
      <c r="V137" s="40"/>
      <c r="W137" s="40"/>
      <c r="X137" s="40"/>
      <c r="Y137" s="40"/>
      <c r="Z137" s="40"/>
      <c r="AA137" s="40"/>
      <c r="AB137" s="40"/>
      <c r="AC137" s="40"/>
      <c r="AD137" s="40"/>
      <c r="AE137" s="40"/>
      <c r="AT137" s="18" t="s">
        <v>154</v>
      </c>
      <c r="AU137" s="18" t="s">
        <v>98</v>
      </c>
    </row>
    <row r="138" s="2" customFormat="1">
      <c r="A138" s="40"/>
      <c r="B138" s="41"/>
      <c r="C138" s="42"/>
      <c r="D138" s="258" t="s">
        <v>398</v>
      </c>
      <c r="E138" s="42"/>
      <c r="F138" s="262" t="s">
        <v>444</v>
      </c>
      <c r="G138" s="42"/>
      <c r="H138" s="42"/>
      <c r="I138" s="156"/>
      <c r="J138" s="42"/>
      <c r="K138" s="42"/>
      <c r="L138" s="46"/>
      <c r="M138" s="260"/>
      <c r="N138" s="261"/>
      <c r="O138" s="93"/>
      <c r="P138" s="93"/>
      <c r="Q138" s="93"/>
      <c r="R138" s="93"/>
      <c r="S138" s="93"/>
      <c r="T138" s="94"/>
      <c r="U138" s="40"/>
      <c r="V138" s="40"/>
      <c r="W138" s="40"/>
      <c r="X138" s="40"/>
      <c r="Y138" s="40"/>
      <c r="Z138" s="40"/>
      <c r="AA138" s="40"/>
      <c r="AB138" s="40"/>
      <c r="AC138" s="40"/>
      <c r="AD138" s="40"/>
      <c r="AE138" s="40"/>
      <c r="AT138" s="18" t="s">
        <v>398</v>
      </c>
      <c r="AU138" s="18" t="s">
        <v>98</v>
      </c>
    </row>
    <row r="139" s="14" customFormat="1">
      <c r="A139" s="14"/>
      <c r="B139" s="273"/>
      <c r="C139" s="274"/>
      <c r="D139" s="258" t="s">
        <v>158</v>
      </c>
      <c r="E139" s="275" t="s">
        <v>1</v>
      </c>
      <c r="F139" s="276" t="s">
        <v>23</v>
      </c>
      <c r="G139" s="274"/>
      <c r="H139" s="277">
        <v>1</v>
      </c>
      <c r="I139" s="278"/>
      <c r="J139" s="274"/>
      <c r="K139" s="274"/>
      <c r="L139" s="279"/>
      <c r="M139" s="280"/>
      <c r="N139" s="281"/>
      <c r="O139" s="281"/>
      <c r="P139" s="281"/>
      <c r="Q139" s="281"/>
      <c r="R139" s="281"/>
      <c r="S139" s="281"/>
      <c r="T139" s="282"/>
      <c r="U139" s="14"/>
      <c r="V139" s="14"/>
      <c r="W139" s="14"/>
      <c r="X139" s="14"/>
      <c r="Y139" s="14"/>
      <c r="Z139" s="14"/>
      <c r="AA139" s="14"/>
      <c r="AB139" s="14"/>
      <c r="AC139" s="14"/>
      <c r="AD139" s="14"/>
      <c r="AE139" s="14"/>
      <c r="AT139" s="283" t="s">
        <v>158</v>
      </c>
      <c r="AU139" s="283" t="s">
        <v>98</v>
      </c>
      <c r="AV139" s="14" t="s">
        <v>98</v>
      </c>
      <c r="AW139" s="14" t="s">
        <v>48</v>
      </c>
      <c r="AX139" s="14" t="s">
        <v>91</v>
      </c>
      <c r="AY139" s="283" t="s">
        <v>144</v>
      </c>
    </row>
    <row r="140" s="16" customFormat="1">
      <c r="A140" s="16"/>
      <c r="B140" s="311"/>
      <c r="C140" s="312"/>
      <c r="D140" s="258" t="s">
        <v>158</v>
      </c>
      <c r="E140" s="313" t="s">
        <v>1</v>
      </c>
      <c r="F140" s="314" t="s">
        <v>436</v>
      </c>
      <c r="G140" s="312"/>
      <c r="H140" s="315">
        <v>1</v>
      </c>
      <c r="I140" s="316"/>
      <c r="J140" s="312"/>
      <c r="K140" s="312"/>
      <c r="L140" s="317"/>
      <c r="M140" s="318"/>
      <c r="N140" s="319"/>
      <c r="O140" s="319"/>
      <c r="P140" s="319"/>
      <c r="Q140" s="319"/>
      <c r="R140" s="319"/>
      <c r="S140" s="319"/>
      <c r="T140" s="320"/>
      <c r="U140" s="16"/>
      <c r="V140" s="16"/>
      <c r="W140" s="16"/>
      <c r="X140" s="16"/>
      <c r="Y140" s="16"/>
      <c r="Z140" s="16"/>
      <c r="AA140" s="16"/>
      <c r="AB140" s="16"/>
      <c r="AC140" s="16"/>
      <c r="AD140" s="16"/>
      <c r="AE140" s="16"/>
      <c r="AT140" s="321" t="s">
        <v>158</v>
      </c>
      <c r="AU140" s="321" t="s">
        <v>98</v>
      </c>
      <c r="AV140" s="16" t="s">
        <v>152</v>
      </c>
      <c r="AW140" s="16" t="s">
        <v>4</v>
      </c>
      <c r="AX140" s="16" t="s">
        <v>23</v>
      </c>
      <c r="AY140" s="321" t="s">
        <v>144</v>
      </c>
    </row>
    <row r="141" s="2" customFormat="1" ht="16.5" customHeight="1">
      <c r="A141" s="40"/>
      <c r="B141" s="41"/>
      <c r="C141" s="245" t="s">
        <v>152</v>
      </c>
      <c r="D141" s="245" t="s">
        <v>147</v>
      </c>
      <c r="E141" s="246" t="s">
        <v>445</v>
      </c>
      <c r="F141" s="247" t="s">
        <v>446</v>
      </c>
      <c r="G141" s="248" t="s">
        <v>439</v>
      </c>
      <c r="H141" s="249">
        <v>1</v>
      </c>
      <c r="I141" s="250"/>
      <c r="J141" s="251">
        <f>ROUND(I141*H141,2)</f>
        <v>0</v>
      </c>
      <c r="K141" s="247" t="s">
        <v>1</v>
      </c>
      <c r="L141" s="46"/>
      <c r="M141" s="252" t="s">
        <v>1</v>
      </c>
      <c r="N141" s="253" t="s">
        <v>56</v>
      </c>
      <c r="O141" s="93"/>
      <c r="P141" s="254">
        <f>O141*H141</f>
        <v>0</v>
      </c>
      <c r="Q141" s="254">
        <v>0</v>
      </c>
      <c r="R141" s="254">
        <f>Q141*H141</f>
        <v>0</v>
      </c>
      <c r="S141" s="254">
        <v>0</v>
      </c>
      <c r="T141" s="255">
        <f>S141*H141</f>
        <v>0</v>
      </c>
      <c r="U141" s="40"/>
      <c r="V141" s="40"/>
      <c r="W141" s="40"/>
      <c r="X141" s="40"/>
      <c r="Y141" s="40"/>
      <c r="Z141" s="40"/>
      <c r="AA141" s="40"/>
      <c r="AB141" s="40"/>
      <c r="AC141" s="40"/>
      <c r="AD141" s="40"/>
      <c r="AE141" s="40"/>
      <c r="AR141" s="256" t="s">
        <v>433</v>
      </c>
      <c r="AT141" s="256" t="s">
        <v>147</v>
      </c>
      <c r="AU141" s="256" t="s">
        <v>98</v>
      </c>
      <c r="AY141" s="18" t="s">
        <v>144</v>
      </c>
      <c r="BE141" s="257">
        <f>IF(N141="základní",J141,0)</f>
        <v>0</v>
      </c>
      <c r="BF141" s="257">
        <f>IF(N141="snížená",J141,0)</f>
        <v>0</v>
      </c>
      <c r="BG141" s="257">
        <f>IF(N141="zákl. přenesená",J141,0)</f>
        <v>0</v>
      </c>
      <c r="BH141" s="257">
        <f>IF(N141="sníž. přenesená",J141,0)</f>
        <v>0</v>
      </c>
      <c r="BI141" s="257">
        <f>IF(N141="nulová",J141,0)</f>
        <v>0</v>
      </c>
      <c r="BJ141" s="18" t="s">
        <v>23</v>
      </c>
      <c r="BK141" s="257">
        <f>ROUND(I141*H141,2)</f>
        <v>0</v>
      </c>
      <c r="BL141" s="18" t="s">
        <v>433</v>
      </c>
      <c r="BM141" s="256" t="s">
        <v>447</v>
      </c>
    </row>
    <row r="142" s="2" customFormat="1">
      <c r="A142" s="40"/>
      <c r="B142" s="41"/>
      <c r="C142" s="42"/>
      <c r="D142" s="258" t="s">
        <v>154</v>
      </c>
      <c r="E142" s="42"/>
      <c r="F142" s="259" t="s">
        <v>446</v>
      </c>
      <c r="G142" s="42"/>
      <c r="H142" s="42"/>
      <c r="I142" s="156"/>
      <c r="J142" s="42"/>
      <c r="K142" s="42"/>
      <c r="L142" s="46"/>
      <c r="M142" s="260"/>
      <c r="N142" s="261"/>
      <c r="O142" s="93"/>
      <c r="P142" s="93"/>
      <c r="Q142" s="93"/>
      <c r="R142" s="93"/>
      <c r="S142" s="93"/>
      <c r="T142" s="94"/>
      <c r="U142" s="40"/>
      <c r="V142" s="40"/>
      <c r="W142" s="40"/>
      <c r="X142" s="40"/>
      <c r="Y142" s="40"/>
      <c r="Z142" s="40"/>
      <c r="AA142" s="40"/>
      <c r="AB142" s="40"/>
      <c r="AC142" s="40"/>
      <c r="AD142" s="40"/>
      <c r="AE142" s="40"/>
      <c r="AT142" s="18" t="s">
        <v>154</v>
      </c>
      <c r="AU142" s="18" t="s">
        <v>98</v>
      </c>
    </row>
    <row r="143" s="2" customFormat="1">
      <c r="A143" s="40"/>
      <c r="B143" s="41"/>
      <c r="C143" s="42"/>
      <c r="D143" s="258" t="s">
        <v>398</v>
      </c>
      <c r="E143" s="42"/>
      <c r="F143" s="262" t="s">
        <v>448</v>
      </c>
      <c r="G143" s="42"/>
      <c r="H143" s="42"/>
      <c r="I143" s="156"/>
      <c r="J143" s="42"/>
      <c r="K143" s="42"/>
      <c r="L143" s="46"/>
      <c r="M143" s="260"/>
      <c r="N143" s="261"/>
      <c r="O143" s="93"/>
      <c r="P143" s="93"/>
      <c r="Q143" s="93"/>
      <c r="R143" s="93"/>
      <c r="S143" s="93"/>
      <c r="T143" s="94"/>
      <c r="U143" s="40"/>
      <c r="V143" s="40"/>
      <c r="W143" s="40"/>
      <c r="X143" s="40"/>
      <c r="Y143" s="40"/>
      <c r="Z143" s="40"/>
      <c r="AA143" s="40"/>
      <c r="AB143" s="40"/>
      <c r="AC143" s="40"/>
      <c r="AD143" s="40"/>
      <c r="AE143" s="40"/>
      <c r="AT143" s="18" t="s">
        <v>398</v>
      </c>
      <c r="AU143" s="18" t="s">
        <v>98</v>
      </c>
    </row>
    <row r="144" s="14" customFormat="1">
      <c r="A144" s="14"/>
      <c r="B144" s="273"/>
      <c r="C144" s="274"/>
      <c r="D144" s="258" t="s">
        <v>158</v>
      </c>
      <c r="E144" s="275" t="s">
        <v>1</v>
      </c>
      <c r="F144" s="276" t="s">
        <v>23</v>
      </c>
      <c r="G144" s="274"/>
      <c r="H144" s="277">
        <v>1</v>
      </c>
      <c r="I144" s="278"/>
      <c r="J144" s="274"/>
      <c r="K144" s="274"/>
      <c r="L144" s="279"/>
      <c r="M144" s="280"/>
      <c r="N144" s="281"/>
      <c r="O144" s="281"/>
      <c r="P144" s="281"/>
      <c r="Q144" s="281"/>
      <c r="R144" s="281"/>
      <c r="S144" s="281"/>
      <c r="T144" s="282"/>
      <c r="U144" s="14"/>
      <c r="V144" s="14"/>
      <c r="W144" s="14"/>
      <c r="X144" s="14"/>
      <c r="Y144" s="14"/>
      <c r="Z144" s="14"/>
      <c r="AA144" s="14"/>
      <c r="AB144" s="14"/>
      <c r="AC144" s="14"/>
      <c r="AD144" s="14"/>
      <c r="AE144" s="14"/>
      <c r="AT144" s="283" t="s">
        <v>158</v>
      </c>
      <c r="AU144" s="283" t="s">
        <v>98</v>
      </c>
      <c r="AV144" s="14" t="s">
        <v>98</v>
      </c>
      <c r="AW144" s="14" t="s">
        <v>48</v>
      </c>
      <c r="AX144" s="14" t="s">
        <v>91</v>
      </c>
      <c r="AY144" s="283" t="s">
        <v>144</v>
      </c>
    </row>
    <row r="145" s="16" customFormat="1">
      <c r="A145" s="16"/>
      <c r="B145" s="311"/>
      <c r="C145" s="312"/>
      <c r="D145" s="258" t="s">
        <v>158</v>
      </c>
      <c r="E145" s="313" t="s">
        <v>1</v>
      </c>
      <c r="F145" s="314" t="s">
        <v>436</v>
      </c>
      <c r="G145" s="312"/>
      <c r="H145" s="315">
        <v>1</v>
      </c>
      <c r="I145" s="316"/>
      <c r="J145" s="312"/>
      <c r="K145" s="312"/>
      <c r="L145" s="317"/>
      <c r="M145" s="318"/>
      <c r="N145" s="319"/>
      <c r="O145" s="319"/>
      <c r="P145" s="319"/>
      <c r="Q145" s="319"/>
      <c r="R145" s="319"/>
      <c r="S145" s="319"/>
      <c r="T145" s="320"/>
      <c r="U145" s="16"/>
      <c r="V145" s="16"/>
      <c r="W145" s="16"/>
      <c r="X145" s="16"/>
      <c r="Y145" s="16"/>
      <c r="Z145" s="16"/>
      <c r="AA145" s="16"/>
      <c r="AB145" s="16"/>
      <c r="AC145" s="16"/>
      <c r="AD145" s="16"/>
      <c r="AE145" s="16"/>
      <c r="AT145" s="321" t="s">
        <v>158</v>
      </c>
      <c r="AU145" s="321" t="s">
        <v>98</v>
      </c>
      <c r="AV145" s="16" t="s">
        <v>152</v>
      </c>
      <c r="AW145" s="16" t="s">
        <v>4</v>
      </c>
      <c r="AX145" s="16" t="s">
        <v>23</v>
      </c>
      <c r="AY145" s="321" t="s">
        <v>144</v>
      </c>
    </row>
    <row r="146" s="12" customFormat="1" ht="22.8" customHeight="1">
      <c r="A146" s="12"/>
      <c r="B146" s="229"/>
      <c r="C146" s="230"/>
      <c r="D146" s="231" t="s">
        <v>90</v>
      </c>
      <c r="E146" s="243" t="s">
        <v>449</v>
      </c>
      <c r="F146" s="243" t="s">
        <v>450</v>
      </c>
      <c r="G146" s="230"/>
      <c r="H146" s="230"/>
      <c r="I146" s="233"/>
      <c r="J146" s="244">
        <f>BK146</f>
        <v>0</v>
      </c>
      <c r="K146" s="230"/>
      <c r="L146" s="235"/>
      <c r="M146" s="236"/>
      <c r="N146" s="237"/>
      <c r="O146" s="237"/>
      <c r="P146" s="238">
        <f>SUM(P147:P161)</f>
        <v>0</v>
      </c>
      <c r="Q146" s="237"/>
      <c r="R146" s="238">
        <f>SUM(R147:R161)</f>
        <v>0</v>
      </c>
      <c r="S146" s="237"/>
      <c r="T146" s="239">
        <f>SUM(T147:T161)</f>
        <v>0</v>
      </c>
      <c r="U146" s="12"/>
      <c r="V146" s="12"/>
      <c r="W146" s="12"/>
      <c r="X146" s="12"/>
      <c r="Y146" s="12"/>
      <c r="Z146" s="12"/>
      <c r="AA146" s="12"/>
      <c r="AB146" s="12"/>
      <c r="AC146" s="12"/>
      <c r="AD146" s="12"/>
      <c r="AE146" s="12"/>
      <c r="AR146" s="240" t="s">
        <v>180</v>
      </c>
      <c r="AT146" s="241" t="s">
        <v>90</v>
      </c>
      <c r="AU146" s="241" t="s">
        <v>23</v>
      </c>
      <c r="AY146" s="240" t="s">
        <v>144</v>
      </c>
      <c r="BK146" s="242">
        <f>SUM(BK147:BK161)</f>
        <v>0</v>
      </c>
    </row>
    <row r="147" s="2" customFormat="1" ht="16.5" customHeight="1">
      <c r="A147" s="40"/>
      <c r="B147" s="41"/>
      <c r="C147" s="245" t="s">
        <v>180</v>
      </c>
      <c r="D147" s="245" t="s">
        <v>147</v>
      </c>
      <c r="E147" s="246" t="s">
        <v>451</v>
      </c>
      <c r="F147" s="247" t="s">
        <v>452</v>
      </c>
      <c r="G147" s="248" t="s">
        <v>431</v>
      </c>
      <c r="H147" s="249">
        <v>1</v>
      </c>
      <c r="I147" s="250"/>
      <c r="J147" s="251">
        <f>ROUND(I147*H147,2)</f>
        <v>0</v>
      </c>
      <c r="K147" s="247" t="s">
        <v>1</v>
      </c>
      <c r="L147" s="46"/>
      <c r="M147" s="252" t="s">
        <v>1</v>
      </c>
      <c r="N147" s="253" t="s">
        <v>56</v>
      </c>
      <c r="O147" s="93"/>
      <c r="P147" s="254">
        <f>O147*H147</f>
        <v>0</v>
      </c>
      <c r="Q147" s="254">
        <v>0</v>
      </c>
      <c r="R147" s="254">
        <f>Q147*H147</f>
        <v>0</v>
      </c>
      <c r="S147" s="254">
        <v>0</v>
      </c>
      <c r="T147" s="255">
        <f>S147*H147</f>
        <v>0</v>
      </c>
      <c r="U147" s="40"/>
      <c r="V147" s="40"/>
      <c r="W147" s="40"/>
      <c r="X147" s="40"/>
      <c r="Y147" s="40"/>
      <c r="Z147" s="40"/>
      <c r="AA147" s="40"/>
      <c r="AB147" s="40"/>
      <c r="AC147" s="40"/>
      <c r="AD147" s="40"/>
      <c r="AE147" s="40"/>
      <c r="AR147" s="256" t="s">
        <v>433</v>
      </c>
      <c r="AT147" s="256" t="s">
        <v>147</v>
      </c>
      <c r="AU147" s="256" t="s">
        <v>98</v>
      </c>
      <c r="AY147" s="18" t="s">
        <v>144</v>
      </c>
      <c r="BE147" s="257">
        <f>IF(N147="základní",J147,0)</f>
        <v>0</v>
      </c>
      <c r="BF147" s="257">
        <f>IF(N147="snížená",J147,0)</f>
        <v>0</v>
      </c>
      <c r="BG147" s="257">
        <f>IF(N147="zákl. přenesená",J147,0)</f>
        <v>0</v>
      </c>
      <c r="BH147" s="257">
        <f>IF(N147="sníž. přenesená",J147,0)</f>
        <v>0</v>
      </c>
      <c r="BI147" s="257">
        <f>IF(N147="nulová",J147,0)</f>
        <v>0</v>
      </c>
      <c r="BJ147" s="18" t="s">
        <v>23</v>
      </c>
      <c r="BK147" s="257">
        <f>ROUND(I147*H147,2)</f>
        <v>0</v>
      </c>
      <c r="BL147" s="18" t="s">
        <v>433</v>
      </c>
      <c r="BM147" s="256" t="s">
        <v>453</v>
      </c>
    </row>
    <row r="148" s="2" customFormat="1">
      <c r="A148" s="40"/>
      <c r="B148" s="41"/>
      <c r="C148" s="42"/>
      <c r="D148" s="258" t="s">
        <v>154</v>
      </c>
      <c r="E148" s="42"/>
      <c r="F148" s="259" t="s">
        <v>452</v>
      </c>
      <c r="G148" s="42"/>
      <c r="H148" s="42"/>
      <c r="I148" s="156"/>
      <c r="J148" s="42"/>
      <c r="K148" s="42"/>
      <c r="L148" s="46"/>
      <c r="M148" s="260"/>
      <c r="N148" s="261"/>
      <c r="O148" s="93"/>
      <c r="P148" s="93"/>
      <c r="Q148" s="93"/>
      <c r="R148" s="93"/>
      <c r="S148" s="93"/>
      <c r="T148" s="94"/>
      <c r="U148" s="40"/>
      <c r="V148" s="40"/>
      <c r="W148" s="40"/>
      <c r="X148" s="40"/>
      <c r="Y148" s="40"/>
      <c r="Z148" s="40"/>
      <c r="AA148" s="40"/>
      <c r="AB148" s="40"/>
      <c r="AC148" s="40"/>
      <c r="AD148" s="40"/>
      <c r="AE148" s="40"/>
      <c r="AT148" s="18" t="s">
        <v>154</v>
      </c>
      <c r="AU148" s="18" t="s">
        <v>98</v>
      </c>
    </row>
    <row r="149" s="2" customFormat="1">
      <c r="A149" s="40"/>
      <c r="B149" s="41"/>
      <c r="C149" s="42"/>
      <c r="D149" s="258" t="s">
        <v>398</v>
      </c>
      <c r="E149" s="42"/>
      <c r="F149" s="262" t="s">
        <v>454</v>
      </c>
      <c r="G149" s="42"/>
      <c r="H149" s="42"/>
      <c r="I149" s="156"/>
      <c r="J149" s="42"/>
      <c r="K149" s="42"/>
      <c r="L149" s="46"/>
      <c r="M149" s="260"/>
      <c r="N149" s="261"/>
      <c r="O149" s="93"/>
      <c r="P149" s="93"/>
      <c r="Q149" s="93"/>
      <c r="R149" s="93"/>
      <c r="S149" s="93"/>
      <c r="T149" s="94"/>
      <c r="U149" s="40"/>
      <c r="V149" s="40"/>
      <c r="W149" s="40"/>
      <c r="X149" s="40"/>
      <c r="Y149" s="40"/>
      <c r="Z149" s="40"/>
      <c r="AA149" s="40"/>
      <c r="AB149" s="40"/>
      <c r="AC149" s="40"/>
      <c r="AD149" s="40"/>
      <c r="AE149" s="40"/>
      <c r="AT149" s="18" t="s">
        <v>398</v>
      </c>
      <c r="AU149" s="18" t="s">
        <v>98</v>
      </c>
    </row>
    <row r="150" s="14" customFormat="1">
      <c r="A150" s="14"/>
      <c r="B150" s="273"/>
      <c r="C150" s="274"/>
      <c r="D150" s="258" t="s">
        <v>158</v>
      </c>
      <c r="E150" s="275" t="s">
        <v>1</v>
      </c>
      <c r="F150" s="276" t="s">
        <v>23</v>
      </c>
      <c r="G150" s="274"/>
      <c r="H150" s="277">
        <v>1</v>
      </c>
      <c r="I150" s="278"/>
      <c r="J150" s="274"/>
      <c r="K150" s="274"/>
      <c r="L150" s="279"/>
      <c r="M150" s="280"/>
      <c r="N150" s="281"/>
      <c r="O150" s="281"/>
      <c r="P150" s="281"/>
      <c r="Q150" s="281"/>
      <c r="R150" s="281"/>
      <c r="S150" s="281"/>
      <c r="T150" s="282"/>
      <c r="U150" s="14"/>
      <c r="V150" s="14"/>
      <c r="W150" s="14"/>
      <c r="X150" s="14"/>
      <c r="Y150" s="14"/>
      <c r="Z150" s="14"/>
      <c r="AA150" s="14"/>
      <c r="AB150" s="14"/>
      <c r="AC150" s="14"/>
      <c r="AD150" s="14"/>
      <c r="AE150" s="14"/>
      <c r="AT150" s="283" t="s">
        <v>158</v>
      </c>
      <c r="AU150" s="283" t="s">
        <v>98</v>
      </c>
      <c r="AV150" s="14" t="s">
        <v>98</v>
      </c>
      <c r="AW150" s="14" t="s">
        <v>48</v>
      </c>
      <c r="AX150" s="14" t="s">
        <v>91</v>
      </c>
      <c r="AY150" s="283" t="s">
        <v>144</v>
      </c>
    </row>
    <row r="151" s="16" customFormat="1">
      <c r="A151" s="16"/>
      <c r="B151" s="311"/>
      <c r="C151" s="312"/>
      <c r="D151" s="258" t="s">
        <v>158</v>
      </c>
      <c r="E151" s="313" t="s">
        <v>1</v>
      </c>
      <c r="F151" s="314" t="s">
        <v>436</v>
      </c>
      <c r="G151" s="312"/>
      <c r="H151" s="315">
        <v>1</v>
      </c>
      <c r="I151" s="316"/>
      <c r="J151" s="312"/>
      <c r="K151" s="312"/>
      <c r="L151" s="317"/>
      <c r="M151" s="318"/>
      <c r="N151" s="319"/>
      <c r="O151" s="319"/>
      <c r="P151" s="319"/>
      <c r="Q151" s="319"/>
      <c r="R151" s="319"/>
      <c r="S151" s="319"/>
      <c r="T151" s="320"/>
      <c r="U151" s="16"/>
      <c r="V151" s="16"/>
      <c r="W151" s="16"/>
      <c r="X151" s="16"/>
      <c r="Y151" s="16"/>
      <c r="Z151" s="16"/>
      <c r="AA151" s="16"/>
      <c r="AB151" s="16"/>
      <c r="AC151" s="16"/>
      <c r="AD151" s="16"/>
      <c r="AE151" s="16"/>
      <c r="AT151" s="321" t="s">
        <v>158</v>
      </c>
      <c r="AU151" s="321" t="s">
        <v>98</v>
      </c>
      <c r="AV151" s="16" t="s">
        <v>152</v>
      </c>
      <c r="AW151" s="16" t="s">
        <v>4</v>
      </c>
      <c r="AX151" s="16" t="s">
        <v>23</v>
      </c>
      <c r="AY151" s="321" t="s">
        <v>144</v>
      </c>
    </row>
    <row r="152" s="2" customFormat="1" ht="16.5" customHeight="1">
      <c r="A152" s="40"/>
      <c r="B152" s="41"/>
      <c r="C152" s="245" t="s">
        <v>187</v>
      </c>
      <c r="D152" s="245" t="s">
        <v>147</v>
      </c>
      <c r="E152" s="246" t="s">
        <v>455</v>
      </c>
      <c r="F152" s="247" t="s">
        <v>456</v>
      </c>
      <c r="G152" s="248" t="s">
        <v>431</v>
      </c>
      <c r="H152" s="249">
        <v>1</v>
      </c>
      <c r="I152" s="250"/>
      <c r="J152" s="251">
        <f>ROUND(I152*H152,2)</f>
        <v>0</v>
      </c>
      <c r="K152" s="247" t="s">
        <v>1</v>
      </c>
      <c r="L152" s="46"/>
      <c r="M152" s="252" t="s">
        <v>1</v>
      </c>
      <c r="N152" s="253" t="s">
        <v>56</v>
      </c>
      <c r="O152" s="93"/>
      <c r="P152" s="254">
        <f>O152*H152</f>
        <v>0</v>
      </c>
      <c r="Q152" s="254">
        <v>0</v>
      </c>
      <c r="R152" s="254">
        <f>Q152*H152</f>
        <v>0</v>
      </c>
      <c r="S152" s="254">
        <v>0</v>
      </c>
      <c r="T152" s="255">
        <f>S152*H152</f>
        <v>0</v>
      </c>
      <c r="U152" s="40"/>
      <c r="V152" s="40"/>
      <c r="W152" s="40"/>
      <c r="X152" s="40"/>
      <c r="Y152" s="40"/>
      <c r="Z152" s="40"/>
      <c r="AA152" s="40"/>
      <c r="AB152" s="40"/>
      <c r="AC152" s="40"/>
      <c r="AD152" s="40"/>
      <c r="AE152" s="40"/>
      <c r="AR152" s="256" t="s">
        <v>433</v>
      </c>
      <c r="AT152" s="256" t="s">
        <v>147</v>
      </c>
      <c r="AU152" s="256" t="s">
        <v>98</v>
      </c>
      <c r="AY152" s="18" t="s">
        <v>144</v>
      </c>
      <c r="BE152" s="257">
        <f>IF(N152="základní",J152,0)</f>
        <v>0</v>
      </c>
      <c r="BF152" s="257">
        <f>IF(N152="snížená",J152,0)</f>
        <v>0</v>
      </c>
      <c r="BG152" s="257">
        <f>IF(N152="zákl. přenesená",J152,0)</f>
        <v>0</v>
      </c>
      <c r="BH152" s="257">
        <f>IF(N152="sníž. přenesená",J152,0)</f>
        <v>0</v>
      </c>
      <c r="BI152" s="257">
        <f>IF(N152="nulová",J152,0)</f>
        <v>0</v>
      </c>
      <c r="BJ152" s="18" t="s">
        <v>23</v>
      </c>
      <c r="BK152" s="257">
        <f>ROUND(I152*H152,2)</f>
        <v>0</v>
      </c>
      <c r="BL152" s="18" t="s">
        <v>433</v>
      </c>
      <c r="BM152" s="256" t="s">
        <v>457</v>
      </c>
    </row>
    <row r="153" s="2" customFormat="1">
      <c r="A153" s="40"/>
      <c r="B153" s="41"/>
      <c r="C153" s="42"/>
      <c r="D153" s="258" t="s">
        <v>154</v>
      </c>
      <c r="E153" s="42"/>
      <c r="F153" s="259" t="s">
        <v>456</v>
      </c>
      <c r="G153" s="42"/>
      <c r="H153" s="42"/>
      <c r="I153" s="156"/>
      <c r="J153" s="42"/>
      <c r="K153" s="42"/>
      <c r="L153" s="46"/>
      <c r="M153" s="260"/>
      <c r="N153" s="261"/>
      <c r="O153" s="93"/>
      <c r="P153" s="93"/>
      <c r="Q153" s="93"/>
      <c r="R153" s="93"/>
      <c r="S153" s="93"/>
      <c r="T153" s="94"/>
      <c r="U153" s="40"/>
      <c r="V153" s="40"/>
      <c r="W153" s="40"/>
      <c r="X153" s="40"/>
      <c r="Y153" s="40"/>
      <c r="Z153" s="40"/>
      <c r="AA153" s="40"/>
      <c r="AB153" s="40"/>
      <c r="AC153" s="40"/>
      <c r="AD153" s="40"/>
      <c r="AE153" s="40"/>
      <c r="AT153" s="18" t="s">
        <v>154</v>
      </c>
      <c r="AU153" s="18" t="s">
        <v>98</v>
      </c>
    </row>
    <row r="154" s="2" customFormat="1">
      <c r="A154" s="40"/>
      <c r="B154" s="41"/>
      <c r="C154" s="42"/>
      <c r="D154" s="258" t="s">
        <v>398</v>
      </c>
      <c r="E154" s="42"/>
      <c r="F154" s="262" t="s">
        <v>458</v>
      </c>
      <c r="G154" s="42"/>
      <c r="H154" s="42"/>
      <c r="I154" s="156"/>
      <c r="J154" s="42"/>
      <c r="K154" s="42"/>
      <c r="L154" s="46"/>
      <c r="M154" s="260"/>
      <c r="N154" s="261"/>
      <c r="O154" s="93"/>
      <c r="P154" s="93"/>
      <c r="Q154" s="93"/>
      <c r="R154" s="93"/>
      <c r="S154" s="93"/>
      <c r="T154" s="94"/>
      <c r="U154" s="40"/>
      <c r="V154" s="40"/>
      <c r="W154" s="40"/>
      <c r="X154" s="40"/>
      <c r="Y154" s="40"/>
      <c r="Z154" s="40"/>
      <c r="AA154" s="40"/>
      <c r="AB154" s="40"/>
      <c r="AC154" s="40"/>
      <c r="AD154" s="40"/>
      <c r="AE154" s="40"/>
      <c r="AT154" s="18" t="s">
        <v>398</v>
      </c>
      <c r="AU154" s="18" t="s">
        <v>98</v>
      </c>
    </row>
    <row r="155" s="14" customFormat="1">
      <c r="A155" s="14"/>
      <c r="B155" s="273"/>
      <c r="C155" s="274"/>
      <c r="D155" s="258" t="s">
        <v>158</v>
      </c>
      <c r="E155" s="275" t="s">
        <v>1</v>
      </c>
      <c r="F155" s="276" t="s">
        <v>23</v>
      </c>
      <c r="G155" s="274"/>
      <c r="H155" s="277">
        <v>1</v>
      </c>
      <c r="I155" s="278"/>
      <c r="J155" s="274"/>
      <c r="K155" s="274"/>
      <c r="L155" s="279"/>
      <c r="M155" s="280"/>
      <c r="N155" s="281"/>
      <c r="O155" s="281"/>
      <c r="P155" s="281"/>
      <c r="Q155" s="281"/>
      <c r="R155" s="281"/>
      <c r="S155" s="281"/>
      <c r="T155" s="282"/>
      <c r="U155" s="14"/>
      <c r="V155" s="14"/>
      <c r="W155" s="14"/>
      <c r="X155" s="14"/>
      <c r="Y155" s="14"/>
      <c r="Z155" s="14"/>
      <c r="AA155" s="14"/>
      <c r="AB155" s="14"/>
      <c r="AC155" s="14"/>
      <c r="AD155" s="14"/>
      <c r="AE155" s="14"/>
      <c r="AT155" s="283" t="s">
        <v>158</v>
      </c>
      <c r="AU155" s="283" t="s">
        <v>98</v>
      </c>
      <c r="AV155" s="14" t="s">
        <v>98</v>
      </c>
      <c r="AW155" s="14" t="s">
        <v>48</v>
      </c>
      <c r="AX155" s="14" t="s">
        <v>91</v>
      </c>
      <c r="AY155" s="283" t="s">
        <v>144</v>
      </c>
    </row>
    <row r="156" s="16" customFormat="1">
      <c r="A156" s="16"/>
      <c r="B156" s="311"/>
      <c r="C156" s="312"/>
      <c r="D156" s="258" t="s">
        <v>158</v>
      </c>
      <c r="E156" s="313" t="s">
        <v>1</v>
      </c>
      <c r="F156" s="314" t="s">
        <v>436</v>
      </c>
      <c r="G156" s="312"/>
      <c r="H156" s="315">
        <v>1</v>
      </c>
      <c r="I156" s="316"/>
      <c r="J156" s="312"/>
      <c r="K156" s="312"/>
      <c r="L156" s="317"/>
      <c r="M156" s="318"/>
      <c r="N156" s="319"/>
      <c r="O156" s="319"/>
      <c r="P156" s="319"/>
      <c r="Q156" s="319"/>
      <c r="R156" s="319"/>
      <c r="S156" s="319"/>
      <c r="T156" s="320"/>
      <c r="U156" s="16"/>
      <c r="V156" s="16"/>
      <c r="W156" s="16"/>
      <c r="X156" s="16"/>
      <c r="Y156" s="16"/>
      <c r="Z156" s="16"/>
      <c r="AA156" s="16"/>
      <c r="AB156" s="16"/>
      <c r="AC156" s="16"/>
      <c r="AD156" s="16"/>
      <c r="AE156" s="16"/>
      <c r="AT156" s="321" t="s">
        <v>158</v>
      </c>
      <c r="AU156" s="321" t="s">
        <v>98</v>
      </c>
      <c r="AV156" s="16" t="s">
        <v>152</v>
      </c>
      <c r="AW156" s="16" t="s">
        <v>4</v>
      </c>
      <c r="AX156" s="16" t="s">
        <v>23</v>
      </c>
      <c r="AY156" s="321" t="s">
        <v>144</v>
      </c>
    </row>
    <row r="157" s="2" customFormat="1" ht="16.5" customHeight="1">
      <c r="A157" s="40"/>
      <c r="B157" s="41"/>
      <c r="C157" s="245" t="s">
        <v>193</v>
      </c>
      <c r="D157" s="245" t="s">
        <v>147</v>
      </c>
      <c r="E157" s="246" t="s">
        <v>459</v>
      </c>
      <c r="F157" s="247" t="s">
        <v>460</v>
      </c>
      <c r="G157" s="248" t="s">
        <v>431</v>
      </c>
      <c r="H157" s="249">
        <v>1</v>
      </c>
      <c r="I157" s="250"/>
      <c r="J157" s="251">
        <f>ROUND(I157*H157,2)</f>
        <v>0</v>
      </c>
      <c r="K157" s="247" t="s">
        <v>1</v>
      </c>
      <c r="L157" s="46"/>
      <c r="M157" s="252" t="s">
        <v>1</v>
      </c>
      <c r="N157" s="253" t="s">
        <v>56</v>
      </c>
      <c r="O157" s="93"/>
      <c r="P157" s="254">
        <f>O157*H157</f>
        <v>0</v>
      </c>
      <c r="Q157" s="254">
        <v>0</v>
      </c>
      <c r="R157" s="254">
        <f>Q157*H157</f>
        <v>0</v>
      </c>
      <c r="S157" s="254">
        <v>0</v>
      </c>
      <c r="T157" s="255">
        <f>S157*H157</f>
        <v>0</v>
      </c>
      <c r="U157" s="40"/>
      <c r="V157" s="40"/>
      <c r="W157" s="40"/>
      <c r="X157" s="40"/>
      <c r="Y157" s="40"/>
      <c r="Z157" s="40"/>
      <c r="AA157" s="40"/>
      <c r="AB157" s="40"/>
      <c r="AC157" s="40"/>
      <c r="AD157" s="40"/>
      <c r="AE157" s="40"/>
      <c r="AR157" s="256" t="s">
        <v>433</v>
      </c>
      <c r="AT157" s="256" t="s">
        <v>147</v>
      </c>
      <c r="AU157" s="256" t="s">
        <v>98</v>
      </c>
      <c r="AY157" s="18" t="s">
        <v>144</v>
      </c>
      <c r="BE157" s="257">
        <f>IF(N157="základní",J157,0)</f>
        <v>0</v>
      </c>
      <c r="BF157" s="257">
        <f>IF(N157="snížená",J157,0)</f>
        <v>0</v>
      </c>
      <c r="BG157" s="257">
        <f>IF(N157="zákl. přenesená",J157,0)</f>
        <v>0</v>
      </c>
      <c r="BH157" s="257">
        <f>IF(N157="sníž. přenesená",J157,0)</f>
        <v>0</v>
      </c>
      <c r="BI157" s="257">
        <f>IF(N157="nulová",J157,0)</f>
        <v>0</v>
      </c>
      <c r="BJ157" s="18" t="s">
        <v>23</v>
      </c>
      <c r="BK157" s="257">
        <f>ROUND(I157*H157,2)</f>
        <v>0</v>
      </c>
      <c r="BL157" s="18" t="s">
        <v>433</v>
      </c>
      <c r="BM157" s="256" t="s">
        <v>461</v>
      </c>
    </row>
    <row r="158" s="2" customFormat="1">
      <c r="A158" s="40"/>
      <c r="B158" s="41"/>
      <c r="C158" s="42"/>
      <c r="D158" s="258" t="s">
        <v>154</v>
      </c>
      <c r="E158" s="42"/>
      <c r="F158" s="259" t="s">
        <v>460</v>
      </c>
      <c r="G158" s="42"/>
      <c r="H158" s="42"/>
      <c r="I158" s="156"/>
      <c r="J158" s="42"/>
      <c r="K158" s="42"/>
      <c r="L158" s="46"/>
      <c r="M158" s="260"/>
      <c r="N158" s="261"/>
      <c r="O158" s="93"/>
      <c r="P158" s="93"/>
      <c r="Q158" s="93"/>
      <c r="R158" s="93"/>
      <c r="S158" s="93"/>
      <c r="T158" s="94"/>
      <c r="U158" s="40"/>
      <c r="V158" s="40"/>
      <c r="W158" s="40"/>
      <c r="X158" s="40"/>
      <c r="Y158" s="40"/>
      <c r="Z158" s="40"/>
      <c r="AA158" s="40"/>
      <c r="AB158" s="40"/>
      <c r="AC158" s="40"/>
      <c r="AD158" s="40"/>
      <c r="AE158" s="40"/>
      <c r="AT158" s="18" t="s">
        <v>154</v>
      </c>
      <c r="AU158" s="18" t="s">
        <v>98</v>
      </c>
    </row>
    <row r="159" s="2" customFormat="1">
      <c r="A159" s="40"/>
      <c r="B159" s="41"/>
      <c r="C159" s="42"/>
      <c r="D159" s="258" t="s">
        <v>398</v>
      </c>
      <c r="E159" s="42"/>
      <c r="F159" s="262" t="s">
        <v>462</v>
      </c>
      <c r="G159" s="42"/>
      <c r="H159" s="42"/>
      <c r="I159" s="156"/>
      <c r="J159" s="42"/>
      <c r="K159" s="42"/>
      <c r="L159" s="46"/>
      <c r="M159" s="260"/>
      <c r="N159" s="261"/>
      <c r="O159" s="93"/>
      <c r="P159" s="93"/>
      <c r="Q159" s="93"/>
      <c r="R159" s="93"/>
      <c r="S159" s="93"/>
      <c r="T159" s="94"/>
      <c r="U159" s="40"/>
      <c r="V159" s="40"/>
      <c r="W159" s="40"/>
      <c r="X159" s="40"/>
      <c r="Y159" s="40"/>
      <c r="Z159" s="40"/>
      <c r="AA159" s="40"/>
      <c r="AB159" s="40"/>
      <c r="AC159" s="40"/>
      <c r="AD159" s="40"/>
      <c r="AE159" s="40"/>
      <c r="AT159" s="18" t="s">
        <v>398</v>
      </c>
      <c r="AU159" s="18" t="s">
        <v>98</v>
      </c>
    </row>
    <row r="160" s="14" customFormat="1">
      <c r="A160" s="14"/>
      <c r="B160" s="273"/>
      <c r="C160" s="274"/>
      <c r="D160" s="258" t="s">
        <v>158</v>
      </c>
      <c r="E160" s="275" t="s">
        <v>1</v>
      </c>
      <c r="F160" s="276" t="s">
        <v>23</v>
      </c>
      <c r="G160" s="274"/>
      <c r="H160" s="277">
        <v>1</v>
      </c>
      <c r="I160" s="278"/>
      <c r="J160" s="274"/>
      <c r="K160" s="274"/>
      <c r="L160" s="279"/>
      <c r="M160" s="280"/>
      <c r="N160" s="281"/>
      <c r="O160" s="281"/>
      <c r="P160" s="281"/>
      <c r="Q160" s="281"/>
      <c r="R160" s="281"/>
      <c r="S160" s="281"/>
      <c r="T160" s="282"/>
      <c r="U160" s="14"/>
      <c r="V160" s="14"/>
      <c r="W160" s="14"/>
      <c r="X160" s="14"/>
      <c r="Y160" s="14"/>
      <c r="Z160" s="14"/>
      <c r="AA160" s="14"/>
      <c r="AB160" s="14"/>
      <c r="AC160" s="14"/>
      <c r="AD160" s="14"/>
      <c r="AE160" s="14"/>
      <c r="AT160" s="283" t="s">
        <v>158</v>
      </c>
      <c r="AU160" s="283" t="s">
        <v>98</v>
      </c>
      <c r="AV160" s="14" t="s">
        <v>98</v>
      </c>
      <c r="AW160" s="14" t="s">
        <v>48</v>
      </c>
      <c r="AX160" s="14" t="s">
        <v>91</v>
      </c>
      <c r="AY160" s="283" t="s">
        <v>144</v>
      </c>
    </row>
    <row r="161" s="16" customFormat="1">
      <c r="A161" s="16"/>
      <c r="B161" s="311"/>
      <c r="C161" s="312"/>
      <c r="D161" s="258" t="s">
        <v>158</v>
      </c>
      <c r="E161" s="313" t="s">
        <v>1</v>
      </c>
      <c r="F161" s="314" t="s">
        <v>436</v>
      </c>
      <c r="G161" s="312"/>
      <c r="H161" s="315">
        <v>1</v>
      </c>
      <c r="I161" s="316"/>
      <c r="J161" s="312"/>
      <c r="K161" s="312"/>
      <c r="L161" s="317"/>
      <c r="M161" s="318"/>
      <c r="N161" s="319"/>
      <c r="O161" s="319"/>
      <c r="P161" s="319"/>
      <c r="Q161" s="319"/>
      <c r="R161" s="319"/>
      <c r="S161" s="319"/>
      <c r="T161" s="320"/>
      <c r="U161" s="16"/>
      <c r="V161" s="16"/>
      <c r="W161" s="16"/>
      <c r="X161" s="16"/>
      <c r="Y161" s="16"/>
      <c r="Z161" s="16"/>
      <c r="AA161" s="16"/>
      <c r="AB161" s="16"/>
      <c r="AC161" s="16"/>
      <c r="AD161" s="16"/>
      <c r="AE161" s="16"/>
      <c r="AT161" s="321" t="s">
        <v>158</v>
      </c>
      <c r="AU161" s="321" t="s">
        <v>98</v>
      </c>
      <c r="AV161" s="16" t="s">
        <v>152</v>
      </c>
      <c r="AW161" s="16" t="s">
        <v>4</v>
      </c>
      <c r="AX161" s="16" t="s">
        <v>23</v>
      </c>
      <c r="AY161" s="321" t="s">
        <v>144</v>
      </c>
    </row>
    <row r="162" s="12" customFormat="1" ht="22.8" customHeight="1">
      <c r="A162" s="12"/>
      <c r="B162" s="229"/>
      <c r="C162" s="230"/>
      <c r="D162" s="231" t="s">
        <v>90</v>
      </c>
      <c r="E162" s="243" t="s">
        <v>463</v>
      </c>
      <c r="F162" s="243" t="s">
        <v>464</v>
      </c>
      <c r="G162" s="230"/>
      <c r="H162" s="230"/>
      <c r="I162" s="233"/>
      <c r="J162" s="244">
        <f>BK162</f>
        <v>0</v>
      </c>
      <c r="K162" s="230"/>
      <c r="L162" s="235"/>
      <c r="M162" s="236"/>
      <c r="N162" s="237"/>
      <c r="O162" s="237"/>
      <c r="P162" s="238">
        <f>SUM(P163:P186)</f>
        <v>0</v>
      </c>
      <c r="Q162" s="237"/>
      <c r="R162" s="238">
        <f>SUM(R163:R186)</f>
        <v>0</v>
      </c>
      <c r="S162" s="237"/>
      <c r="T162" s="239">
        <f>SUM(T163:T186)</f>
        <v>0</v>
      </c>
      <c r="U162" s="12"/>
      <c r="V162" s="12"/>
      <c r="W162" s="12"/>
      <c r="X162" s="12"/>
      <c r="Y162" s="12"/>
      <c r="Z162" s="12"/>
      <c r="AA162" s="12"/>
      <c r="AB162" s="12"/>
      <c r="AC162" s="12"/>
      <c r="AD162" s="12"/>
      <c r="AE162" s="12"/>
      <c r="AR162" s="240" t="s">
        <v>180</v>
      </c>
      <c r="AT162" s="241" t="s">
        <v>90</v>
      </c>
      <c r="AU162" s="241" t="s">
        <v>23</v>
      </c>
      <c r="AY162" s="240" t="s">
        <v>144</v>
      </c>
      <c r="BK162" s="242">
        <f>SUM(BK163:BK186)</f>
        <v>0</v>
      </c>
    </row>
    <row r="163" s="2" customFormat="1" ht="16.5" customHeight="1">
      <c r="A163" s="40"/>
      <c r="B163" s="41"/>
      <c r="C163" s="245" t="s">
        <v>199</v>
      </c>
      <c r="D163" s="245" t="s">
        <v>147</v>
      </c>
      <c r="E163" s="246" t="s">
        <v>465</v>
      </c>
      <c r="F163" s="247" t="s">
        <v>466</v>
      </c>
      <c r="G163" s="248" t="s">
        <v>431</v>
      </c>
      <c r="H163" s="249">
        <v>1</v>
      </c>
      <c r="I163" s="250"/>
      <c r="J163" s="251">
        <f>ROUND(I163*H163,2)</f>
        <v>0</v>
      </c>
      <c r="K163" s="247" t="s">
        <v>1</v>
      </c>
      <c r="L163" s="46"/>
      <c r="M163" s="252" t="s">
        <v>1</v>
      </c>
      <c r="N163" s="253" t="s">
        <v>56</v>
      </c>
      <c r="O163" s="93"/>
      <c r="P163" s="254">
        <f>O163*H163</f>
        <v>0</v>
      </c>
      <c r="Q163" s="254">
        <v>0</v>
      </c>
      <c r="R163" s="254">
        <f>Q163*H163</f>
        <v>0</v>
      </c>
      <c r="S163" s="254">
        <v>0</v>
      </c>
      <c r="T163" s="255">
        <f>S163*H163</f>
        <v>0</v>
      </c>
      <c r="U163" s="40"/>
      <c r="V163" s="40"/>
      <c r="W163" s="40"/>
      <c r="X163" s="40"/>
      <c r="Y163" s="40"/>
      <c r="Z163" s="40"/>
      <c r="AA163" s="40"/>
      <c r="AB163" s="40"/>
      <c r="AC163" s="40"/>
      <c r="AD163" s="40"/>
      <c r="AE163" s="40"/>
      <c r="AR163" s="256" t="s">
        <v>433</v>
      </c>
      <c r="AT163" s="256" t="s">
        <v>147</v>
      </c>
      <c r="AU163" s="256" t="s">
        <v>98</v>
      </c>
      <c r="AY163" s="18" t="s">
        <v>144</v>
      </c>
      <c r="BE163" s="257">
        <f>IF(N163="základní",J163,0)</f>
        <v>0</v>
      </c>
      <c r="BF163" s="257">
        <f>IF(N163="snížená",J163,0)</f>
        <v>0</v>
      </c>
      <c r="BG163" s="257">
        <f>IF(N163="zákl. přenesená",J163,0)</f>
        <v>0</v>
      </c>
      <c r="BH163" s="257">
        <f>IF(N163="sníž. přenesená",J163,0)</f>
        <v>0</v>
      </c>
      <c r="BI163" s="257">
        <f>IF(N163="nulová",J163,0)</f>
        <v>0</v>
      </c>
      <c r="BJ163" s="18" t="s">
        <v>23</v>
      </c>
      <c r="BK163" s="257">
        <f>ROUND(I163*H163,2)</f>
        <v>0</v>
      </c>
      <c r="BL163" s="18" t="s">
        <v>433</v>
      </c>
      <c r="BM163" s="256" t="s">
        <v>467</v>
      </c>
    </row>
    <row r="164" s="2" customFormat="1">
      <c r="A164" s="40"/>
      <c r="B164" s="41"/>
      <c r="C164" s="42"/>
      <c r="D164" s="258" t="s">
        <v>154</v>
      </c>
      <c r="E164" s="42"/>
      <c r="F164" s="259" t="s">
        <v>466</v>
      </c>
      <c r="G164" s="42"/>
      <c r="H164" s="42"/>
      <c r="I164" s="156"/>
      <c r="J164" s="42"/>
      <c r="K164" s="42"/>
      <c r="L164" s="46"/>
      <c r="M164" s="260"/>
      <c r="N164" s="261"/>
      <c r="O164" s="93"/>
      <c r="P164" s="93"/>
      <c r="Q164" s="93"/>
      <c r="R164" s="93"/>
      <c r="S164" s="93"/>
      <c r="T164" s="94"/>
      <c r="U164" s="40"/>
      <c r="V164" s="40"/>
      <c r="W164" s="40"/>
      <c r="X164" s="40"/>
      <c r="Y164" s="40"/>
      <c r="Z164" s="40"/>
      <c r="AA164" s="40"/>
      <c r="AB164" s="40"/>
      <c r="AC164" s="40"/>
      <c r="AD164" s="40"/>
      <c r="AE164" s="40"/>
      <c r="AT164" s="18" t="s">
        <v>154</v>
      </c>
      <c r="AU164" s="18" t="s">
        <v>98</v>
      </c>
    </row>
    <row r="165" s="2" customFormat="1">
      <c r="A165" s="40"/>
      <c r="B165" s="41"/>
      <c r="C165" s="42"/>
      <c r="D165" s="258" t="s">
        <v>398</v>
      </c>
      <c r="E165" s="42"/>
      <c r="F165" s="262" t="s">
        <v>468</v>
      </c>
      <c r="G165" s="42"/>
      <c r="H165" s="42"/>
      <c r="I165" s="156"/>
      <c r="J165" s="42"/>
      <c r="K165" s="42"/>
      <c r="L165" s="46"/>
      <c r="M165" s="260"/>
      <c r="N165" s="261"/>
      <c r="O165" s="93"/>
      <c r="P165" s="93"/>
      <c r="Q165" s="93"/>
      <c r="R165" s="93"/>
      <c r="S165" s="93"/>
      <c r="T165" s="94"/>
      <c r="U165" s="40"/>
      <c r="V165" s="40"/>
      <c r="W165" s="40"/>
      <c r="X165" s="40"/>
      <c r="Y165" s="40"/>
      <c r="Z165" s="40"/>
      <c r="AA165" s="40"/>
      <c r="AB165" s="40"/>
      <c r="AC165" s="40"/>
      <c r="AD165" s="40"/>
      <c r="AE165" s="40"/>
      <c r="AT165" s="18" t="s">
        <v>398</v>
      </c>
      <c r="AU165" s="18" t="s">
        <v>98</v>
      </c>
    </row>
    <row r="166" s="14" customFormat="1">
      <c r="A166" s="14"/>
      <c r="B166" s="273"/>
      <c r="C166" s="274"/>
      <c r="D166" s="258" t="s">
        <v>158</v>
      </c>
      <c r="E166" s="275" t="s">
        <v>1</v>
      </c>
      <c r="F166" s="276" t="s">
        <v>23</v>
      </c>
      <c r="G166" s="274"/>
      <c r="H166" s="277">
        <v>1</v>
      </c>
      <c r="I166" s="278"/>
      <c r="J166" s="274"/>
      <c r="K166" s="274"/>
      <c r="L166" s="279"/>
      <c r="M166" s="280"/>
      <c r="N166" s="281"/>
      <c r="O166" s="281"/>
      <c r="P166" s="281"/>
      <c r="Q166" s="281"/>
      <c r="R166" s="281"/>
      <c r="S166" s="281"/>
      <c r="T166" s="282"/>
      <c r="U166" s="14"/>
      <c r="V166" s="14"/>
      <c r="W166" s="14"/>
      <c r="X166" s="14"/>
      <c r="Y166" s="14"/>
      <c r="Z166" s="14"/>
      <c r="AA166" s="14"/>
      <c r="AB166" s="14"/>
      <c r="AC166" s="14"/>
      <c r="AD166" s="14"/>
      <c r="AE166" s="14"/>
      <c r="AT166" s="283" t="s">
        <v>158</v>
      </c>
      <c r="AU166" s="283" t="s">
        <v>98</v>
      </c>
      <c r="AV166" s="14" t="s">
        <v>98</v>
      </c>
      <c r="AW166" s="14" t="s">
        <v>48</v>
      </c>
      <c r="AX166" s="14" t="s">
        <v>91</v>
      </c>
      <c r="AY166" s="283" t="s">
        <v>144</v>
      </c>
    </row>
    <row r="167" s="16" customFormat="1">
      <c r="A167" s="16"/>
      <c r="B167" s="311"/>
      <c r="C167" s="312"/>
      <c r="D167" s="258" t="s">
        <v>158</v>
      </c>
      <c r="E167" s="313" t="s">
        <v>1</v>
      </c>
      <c r="F167" s="314" t="s">
        <v>436</v>
      </c>
      <c r="G167" s="312"/>
      <c r="H167" s="315">
        <v>1</v>
      </c>
      <c r="I167" s="316"/>
      <c r="J167" s="312"/>
      <c r="K167" s="312"/>
      <c r="L167" s="317"/>
      <c r="M167" s="318"/>
      <c r="N167" s="319"/>
      <c r="O167" s="319"/>
      <c r="P167" s="319"/>
      <c r="Q167" s="319"/>
      <c r="R167" s="319"/>
      <c r="S167" s="319"/>
      <c r="T167" s="320"/>
      <c r="U167" s="16"/>
      <c r="V167" s="16"/>
      <c r="W167" s="16"/>
      <c r="X167" s="16"/>
      <c r="Y167" s="16"/>
      <c r="Z167" s="16"/>
      <c r="AA167" s="16"/>
      <c r="AB167" s="16"/>
      <c r="AC167" s="16"/>
      <c r="AD167" s="16"/>
      <c r="AE167" s="16"/>
      <c r="AT167" s="321" t="s">
        <v>158</v>
      </c>
      <c r="AU167" s="321" t="s">
        <v>98</v>
      </c>
      <c r="AV167" s="16" t="s">
        <v>152</v>
      </c>
      <c r="AW167" s="16" t="s">
        <v>4</v>
      </c>
      <c r="AX167" s="16" t="s">
        <v>23</v>
      </c>
      <c r="AY167" s="321" t="s">
        <v>144</v>
      </c>
    </row>
    <row r="168" s="2" customFormat="1" ht="16.5" customHeight="1">
      <c r="A168" s="40"/>
      <c r="B168" s="41"/>
      <c r="C168" s="245" t="s">
        <v>208</v>
      </c>
      <c r="D168" s="245" t="s">
        <v>147</v>
      </c>
      <c r="E168" s="246" t="s">
        <v>469</v>
      </c>
      <c r="F168" s="247" t="s">
        <v>470</v>
      </c>
      <c r="G168" s="248" t="s">
        <v>431</v>
      </c>
      <c r="H168" s="249">
        <v>1</v>
      </c>
      <c r="I168" s="250"/>
      <c r="J168" s="251">
        <f>ROUND(I168*H168,2)</f>
        <v>0</v>
      </c>
      <c r="K168" s="247" t="s">
        <v>1</v>
      </c>
      <c r="L168" s="46"/>
      <c r="M168" s="252" t="s">
        <v>1</v>
      </c>
      <c r="N168" s="253" t="s">
        <v>56</v>
      </c>
      <c r="O168" s="93"/>
      <c r="P168" s="254">
        <f>O168*H168</f>
        <v>0</v>
      </c>
      <c r="Q168" s="254">
        <v>0</v>
      </c>
      <c r="R168" s="254">
        <f>Q168*H168</f>
        <v>0</v>
      </c>
      <c r="S168" s="254">
        <v>0</v>
      </c>
      <c r="T168" s="255">
        <f>S168*H168</f>
        <v>0</v>
      </c>
      <c r="U168" s="40"/>
      <c r="V168" s="40"/>
      <c r="W168" s="40"/>
      <c r="X168" s="40"/>
      <c r="Y168" s="40"/>
      <c r="Z168" s="40"/>
      <c r="AA168" s="40"/>
      <c r="AB168" s="40"/>
      <c r="AC168" s="40"/>
      <c r="AD168" s="40"/>
      <c r="AE168" s="40"/>
      <c r="AR168" s="256" t="s">
        <v>433</v>
      </c>
      <c r="AT168" s="256" t="s">
        <v>147</v>
      </c>
      <c r="AU168" s="256" t="s">
        <v>98</v>
      </c>
      <c r="AY168" s="18" t="s">
        <v>144</v>
      </c>
      <c r="BE168" s="257">
        <f>IF(N168="základní",J168,0)</f>
        <v>0</v>
      </c>
      <c r="BF168" s="257">
        <f>IF(N168="snížená",J168,0)</f>
        <v>0</v>
      </c>
      <c r="BG168" s="257">
        <f>IF(N168="zákl. přenesená",J168,0)</f>
        <v>0</v>
      </c>
      <c r="BH168" s="257">
        <f>IF(N168="sníž. přenesená",J168,0)</f>
        <v>0</v>
      </c>
      <c r="BI168" s="257">
        <f>IF(N168="nulová",J168,0)</f>
        <v>0</v>
      </c>
      <c r="BJ168" s="18" t="s">
        <v>23</v>
      </c>
      <c r="BK168" s="257">
        <f>ROUND(I168*H168,2)</f>
        <v>0</v>
      </c>
      <c r="BL168" s="18" t="s">
        <v>433</v>
      </c>
      <c r="BM168" s="256" t="s">
        <v>471</v>
      </c>
    </row>
    <row r="169" s="2" customFormat="1">
      <c r="A169" s="40"/>
      <c r="B169" s="41"/>
      <c r="C169" s="42"/>
      <c r="D169" s="258" t="s">
        <v>154</v>
      </c>
      <c r="E169" s="42"/>
      <c r="F169" s="259" t="s">
        <v>470</v>
      </c>
      <c r="G169" s="42"/>
      <c r="H169" s="42"/>
      <c r="I169" s="156"/>
      <c r="J169" s="42"/>
      <c r="K169" s="42"/>
      <c r="L169" s="46"/>
      <c r="M169" s="260"/>
      <c r="N169" s="261"/>
      <c r="O169" s="93"/>
      <c r="P169" s="93"/>
      <c r="Q169" s="93"/>
      <c r="R169" s="93"/>
      <c r="S169" s="93"/>
      <c r="T169" s="94"/>
      <c r="U169" s="40"/>
      <c r="V169" s="40"/>
      <c r="W169" s="40"/>
      <c r="X169" s="40"/>
      <c r="Y169" s="40"/>
      <c r="Z169" s="40"/>
      <c r="AA169" s="40"/>
      <c r="AB169" s="40"/>
      <c r="AC169" s="40"/>
      <c r="AD169" s="40"/>
      <c r="AE169" s="40"/>
      <c r="AT169" s="18" t="s">
        <v>154</v>
      </c>
      <c r="AU169" s="18" t="s">
        <v>98</v>
      </c>
    </row>
    <row r="170" s="2" customFormat="1">
      <c r="A170" s="40"/>
      <c r="B170" s="41"/>
      <c r="C170" s="42"/>
      <c r="D170" s="258" t="s">
        <v>398</v>
      </c>
      <c r="E170" s="42"/>
      <c r="F170" s="262" t="s">
        <v>472</v>
      </c>
      <c r="G170" s="42"/>
      <c r="H170" s="42"/>
      <c r="I170" s="156"/>
      <c r="J170" s="42"/>
      <c r="K170" s="42"/>
      <c r="L170" s="46"/>
      <c r="M170" s="260"/>
      <c r="N170" s="261"/>
      <c r="O170" s="93"/>
      <c r="P170" s="93"/>
      <c r="Q170" s="93"/>
      <c r="R170" s="93"/>
      <c r="S170" s="93"/>
      <c r="T170" s="94"/>
      <c r="U170" s="40"/>
      <c r="V170" s="40"/>
      <c r="W170" s="40"/>
      <c r="X170" s="40"/>
      <c r="Y170" s="40"/>
      <c r="Z170" s="40"/>
      <c r="AA170" s="40"/>
      <c r="AB170" s="40"/>
      <c r="AC170" s="40"/>
      <c r="AD170" s="40"/>
      <c r="AE170" s="40"/>
      <c r="AT170" s="18" t="s">
        <v>398</v>
      </c>
      <c r="AU170" s="18" t="s">
        <v>98</v>
      </c>
    </row>
    <row r="171" s="14" customFormat="1">
      <c r="A171" s="14"/>
      <c r="B171" s="273"/>
      <c r="C171" s="274"/>
      <c r="D171" s="258" t="s">
        <v>158</v>
      </c>
      <c r="E171" s="275" t="s">
        <v>1</v>
      </c>
      <c r="F171" s="276" t="s">
        <v>473</v>
      </c>
      <c r="G171" s="274"/>
      <c r="H171" s="277">
        <v>1</v>
      </c>
      <c r="I171" s="278"/>
      <c r="J171" s="274"/>
      <c r="K171" s="274"/>
      <c r="L171" s="279"/>
      <c r="M171" s="280"/>
      <c r="N171" s="281"/>
      <c r="O171" s="281"/>
      <c r="P171" s="281"/>
      <c r="Q171" s="281"/>
      <c r="R171" s="281"/>
      <c r="S171" s="281"/>
      <c r="T171" s="282"/>
      <c r="U171" s="14"/>
      <c r="V171" s="14"/>
      <c r="W171" s="14"/>
      <c r="X171" s="14"/>
      <c r="Y171" s="14"/>
      <c r="Z171" s="14"/>
      <c r="AA171" s="14"/>
      <c r="AB171" s="14"/>
      <c r="AC171" s="14"/>
      <c r="AD171" s="14"/>
      <c r="AE171" s="14"/>
      <c r="AT171" s="283" t="s">
        <v>158</v>
      </c>
      <c r="AU171" s="283" t="s">
        <v>98</v>
      </c>
      <c r="AV171" s="14" t="s">
        <v>98</v>
      </c>
      <c r="AW171" s="14" t="s">
        <v>48</v>
      </c>
      <c r="AX171" s="14" t="s">
        <v>23</v>
      </c>
      <c r="AY171" s="283" t="s">
        <v>144</v>
      </c>
    </row>
    <row r="172" s="2" customFormat="1" ht="16.5" customHeight="1">
      <c r="A172" s="40"/>
      <c r="B172" s="41"/>
      <c r="C172" s="245" t="s">
        <v>28</v>
      </c>
      <c r="D172" s="245" t="s">
        <v>147</v>
      </c>
      <c r="E172" s="246" t="s">
        <v>474</v>
      </c>
      <c r="F172" s="247" t="s">
        <v>475</v>
      </c>
      <c r="G172" s="248" t="s">
        <v>431</v>
      </c>
      <c r="H172" s="249">
        <v>1</v>
      </c>
      <c r="I172" s="250"/>
      <c r="J172" s="251">
        <f>ROUND(I172*H172,2)</f>
        <v>0</v>
      </c>
      <c r="K172" s="247" t="s">
        <v>476</v>
      </c>
      <c r="L172" s="46"/>
      <c r="M172" s="252" t="s">
        <v>1</v>
      </c>
      <c r="N172" s="253" t="s">
        <v>56</v>
      </c>
      <c r="O172" s="93"/>
      <c r="P172" s="254">
        <f>O172*H172</f>
        <v>0</v>
      </c>
      <c r="Q172" s="254">
        <v>0</v>
      </c>
      <c r="R172" s="254">
        <f>Q172*H172</f>
        <v>0</v>
      </c>
      <c r="S172" s="254">
        <v>0</v>
      </c>
      <c r="T172" s="255">
        <f>S172*H172</f>
        <v>0</v>
      </c>
      <c r="U172" s="40"/>
      <c r="V172" s="40"/>
      <c r="W172" s="40"/>
      <c r="X172" s="40"/>
      <c r="Y172" s="40"/>
      <c r="Z172" s="40"/>
      <c r="AA172" s="40"/>
      <c r="AB172" s="40"/>
      <c r="AC172" s="40"/>
      <c r="AD172" s="40"/>
      <c r="AE172" s="40"/>
      <c r="AR172" s="256" t="s">
        <v>433</v>
      </c>
      <c r="AT172" s="256" t="s">
        <v>147</v>
      </c>
      <c r="AU172" s="256" t="s">
        <v>98</v>
      </c>
      <c r="AY172" s="18" t="s">
        <v>144</v>
      </c>
      <c r="BE172" s="257">
        <f>IF(N172="základní",J172,0)</f>
        <v>0</v>
      </c>
      <c r="BF172" s="257">
        <f>IF(N172="snížená",J172,0)</f>
        <v>0</v>
      </c>
      <c r="BG172" s="257">
        <f>IF(N172="zákl. přenesená",J172,0)</f>
        <v>0</v>
      </c>
      <c r="BH172" s="257">
        <f>IF(N172="sníž. přenesená",J172,0)</f>
        <v>0</v>
      </c>
      <c r="BI172" s="257">
        <f>IF(N172="nulová",J172,0)</f>
        <v>0</v>
      </c>
      <c r="BJ172" s="18" t="s">
        <v>23</v>
      </c>
      <c r="BK172" s="257">
        <f>ROUND(I172*H172,2)</f>
        <v>0</v>
      </c>
      <c r="BL172" s="18" t="s">
        <v>433</v>
      </c>
      <c r="BM172" s="256" t="s">
        <v>477</v>
      </c>
    </row>
    <row r="173" s="2" customFormat="1">
      <c r="A173" s="40"/>
      <c r="B173" s="41"/>
      <c r="C173" s="42"/>
      <c r="D173" s="258" t="s">
        <v>154</v>
      </c>
      <c r="E173" s="42"/>
      <c r="F173" s="259" t="s">
        <v>475</v>
      </c>
      <c r="G173" s="42"/>
      <c r="H173" s="42"/>
      <c r="I173" s="156"/>
      <c r="J173" s="42"/>
      <c r="K173" s="42"/>
      <c r="L173" s="46"/>
      <c r="M173" s="260"/>
      <c r="N173" s="261"/>
      <c r="O173" s="93"/>
      <c r="P173" s="93"/>
      <c r="Q173" s="93"/>
      <c r="R173" s="93"/>
      <c r="S173" s="93"/>
      <c r="T173" s="94"/>
      <c r="U173" s="40"/>
      <c r="V173" s="40"/>
      <c r="W173" s="40"/>
      <c r="X173" s="40"/>
      <c r="Y173" s="40"/>
      <c r="Z173" s="40"/>
      <c r="AA173" s="40"/>
      <c r="AB173" s="40"/>
      <c r="AC173" s="40"/>
      <c r="AD173" s="40"/>
      <c r="AE173" s="40"/>
      <c r="AT173" s="18" t="s">
        <v>154</v>
      </c>
      <c r="AU173" s="18" t="s">
        <v>98</v>
      </c>
    </row>
    <row r="174" s="2" customFormat="1">
      <c r="A174" s="40"/>
      <c r="B174" s="41"/>
      <c r="C174" s="42"/>
      <c r="D174" s="258" t="s">
        <v>398</v>
      </c>
      <c r="E174" s="42"/>
      <c r="F174" s="262" t="s">
        <v>478</v>
      </c>
      <c r="G174" s="42"/>
      <c r="H174" s="42"/>
      <c r="I174" s="156"/>
      <c r="J174" s="42"/>
      <c r="K174" s="42"/>
      <c r="L174" s="46"/>
      <c r="M174" s="260"/>
      <c r="N174" s="261"/>
      <c r="O174" s="93"/>
      <c r="P174" s="93"/>
      <c r="Q174" s="93"/>
      <c r="R174" s="93"/>
      <c r="S174" s="93"/>
      <c r="T174" s="94"/>
      <c r="U174" s="40"/>
      <c r="V174" s="40"/>
      <c r="W174" s="40"/>
      <c r="X174" s="40"/>
      <c r="Y174" s="40"/>
      <c r="Z174" s="40"/>
      <c r="AA174" s="40"/>
      <c r="AB174" s="40"/>
      <c r="AC174" s="40"/>
      <c r="AD174" s="40"/>
      <c r="AE174" s="40"/>
      <c r="AT174" s="18" t="s">
        <v>398</v>
      </c>
      <c r="AU174" s="18" t="s">
        <v>98</v>
      </c>
    </row>
    <row r="175" s="14" customFormat="1">
      <c r="A175" s="14"/>
      <c r="B175" s="273"/>
      <c r="C175" s="274"/>
      <c r="D175" s="258" t="s">
        <v>158</v>
      </c>
      <c r="E175" s="275" t="s">
        <v>1</v>
      </c>
      <c r="F175" s="276" t="s">
        <v>23</v>
      </c>
      <c r="G175" s="274"/>
      <c r="H175" s="277">
        <v>1</v>
      </c>
      <c r="I175" s="278"/>
      <c r="J175" s="274"/>
      <c r="K175" s="274"/>
      <c r="L175" s="279"/>
      <c r="M175" s="280"/>
      <c r="N175" s="281"/>
      <c r="O175" s="281"/>
      <c r="P175" s="281"/>
      <c r="Q175" s="281"/>
      <c r="R175" s="281"/>
      <c r="S175" s="281"/>
      <c r="T175" s="282"/>
      <c r="U175" s="14"/>
      <c r="V175" s="14"/>
      <c r="W175" s="14"/>
      <c r="X175" s="14"/>
      <c r="Y175" s="14"/>
      <c r="Z175" s="14"/>
      <c r="AA175" s="14"/>
      <c r="AB175" s="14"/>
      <c r="AC175" s="14"/>
      <c r="AD175" s="14"/>
      <c r="AE175" s="14"/>
      <c r="AT175" s="283" t="s">
        <v>158</v>
      </c>
      <c r="AU175" s="283" t="s">
        <v>98</v>
      </c>
      <c r="AV175" s="14" t="s">
        <v>98</v>
      </c>
      <c r="AW175" s="14" t="s">
        <v>48</v>
      </c>
      <c r="AX175" s="14" t="s">
        <v>91</v>
      </c>
      <c r="AY175" s="283" t="s">
        <v>144</v>
      </c>
    </row>
    <row r="176" s="16" customFormat="1">
      <c r="A176" s="16"/>
      <c r="B176" s="311"/>
      <c r="C176" s="312"/>
      <c r="D176" s="258" t="s">
        <v>158</v>
      </c>
      <c r="E176" s="313" t="s">
        <v>1</v>
      </c>
      <c r="F176" s="314" t="s">
        <v>436</v>
      </c>
      <c r="G176" s="312"/>
      <c r="H176" s="315">
        <v>1</v>
      </c>
      <c r="I176" s="316"/>
      <c r="J176" s="312"/>
      <c r="K176" s="312"/>
      <c r="L176" s="317"/>
      <c r="M176" s="318"/>
      <c r="N176" s="319"/>
      <c r="O176" s="319"/>
      <c r="P176" s="319"/>
      <c r="Q176" s="319"/>
      <c r="R176" s="319"/>
      <c r="S176" s="319"/>
      <c r="T176" s="320"/>
      <c r="U176" s="16"/>
      <c r="V176" s="16"/>
      <c r="W176" s="16"/>
      <c r="X176" s="16"/>
      <c r="Y176" s="16"/>
      <c r="Z176" s="16"/>
      <c r="AA176" s="16"/>
      <c r="AB176" s="16"/>
      <c r="AC176" s="16"/>
      <c r="AD176" s="16"/>
      <c r="AE176" s="16"/>
      <c r="AT176" s="321" t="s">
        <v>158</v>
      </c>
      <c r="AU176" s="321" t="s">
        <v>98</v>
      </c>
      <c r="AV176" s="16" t="s">
        <v>152</v>
      </c>
      <c r="AW176" s="16" t="s">
        <v>4</v>
      </c>
      <c r="AX176" s="16" t="s">
        <v>23</v>
      </c>
      <c r="AY176" s="321" t="s">
        <v>144</v>
      </c>
    </row>
    <row r="177" s="2" customFormat="1" ht="16.5" customHeight="1">
      <c r="A177" s="40"/>
      <c r="B177" s="41"/>
      <c r="C177" s="245" t="s">
        <v>222</v>
      </c>
      <c r="D177" s="245" t="s">
        <v>147</v>
      </c>
      <c r="E177" s="246" t="s">
        <v>479</v>
      </c>
      <c r="F177" s="247" t="s">
        <v>480</v>
      </c>
      <c r="G177" s="248" t="s">
        <v>431</v>
      </c>
      <c r="H177" s="249">
        <v>1</v>
      </c>
      <c r="I177" s="250"/>
      <c r="J177" s="251">
        <f>ROUND(I177*H177,2)</f>
        <v>0</v>
      </c>
      <c r="K177" s="247" t="s">
        <v>1</v>
      </c>
      <c r="L177" s="46"/>
      <c r="M177" s="252" t="s">
        <v>1</v>
      </c>
      <c r="N177" s="253" t="s">
        <v>56</v>
      </c>
      <c r="O177" s="93"/>
      <c r="P177" s="254">
        <f>O177*H177</f>
        <v>0</v>
      </c>
      <c r="Q177" s="254">
        <v>0</v>
      </c>
      <c r="R177" s="254">
        <f>Q177*H177</f>
        <v>0</v>
      </c>
      <c r="S177" s="254">
        <v>0</v>
      </c>
      <c r="T177" s="255">
        <f>S177*H177</f>
        <v>0</v>
      </c>
      <c r="U177" s="40"/>
      <c r="V177" s="40"/>
      <c r="W177" s="40"/>
      <c r="X177" s="40"/>
      <c r="Y177" s="40"/>
      <c r="Z177" s="40"/>
      <c r="AA177" s="40"/>
      <c r="AB177" s="40"/>
      <c r="AC177" s="40"/>
      <c r="AD177" s="40"/>
      <c r="AE177" s="40"/>
      <c r="AR177" s="256" t="s">
        <v>433</v>
      </c>
      <c r="AT177" s="256" t="s">
        <v>147</v>
      </c>
      <c r="AU177" s="256" t="s">
        <v>98</v>
      </c>
      <c r="AY177" s="18" t="s">
        <v>144</v>
      </c>
      <c r="BE177" s="257">
        <f>IF(N177="základní",J177,0)</f>
        <v>0</v>
      </c>
      <c r="BF177" s="257">
        <f>IF(N177="snížená",J177,0)</f>
        <v>0</v>
      </c>
      <c r="BG177" s="257">
        <f>IF(N177="zákl. přenesená",J177,0)</f>
        <v>0</v>
      </c>
      <c r="BH177" s="257">
        <f>IF(N177="sníž. přenesená",J177,0)</f>
        <v>0</v>
      </c>
      <c r="BI177" s="257">
        <f>IF(N177="nulová",J177,0)</f>
        <v>0</v>
      </c>
      <c r="BJ177" s="18" t="s">
        <v>23</v>
      </c>
      <c r="BK177" s="257">
        <f>ROUND(I177*H177,2)</f>
        <v>0</v>
      </c>
      <c r="BL177" s="18" t="s">
        <v>433</v>
      </c>
      <c r="BM177" s="256" t="s">
        <v>481</v>
      </c>
    </row>
    <row r="178" s="2" customFormat="1">
      <c r="A178" s="40"/>
      <c r="B178" s="41"/>
      <c r="C178" s="42"/>
      <c r="D178" s="258" t="s">
        <v>154</v>
      </c>
      <c r="E178" s="42"/>
      <c r="F178" s="259" t="s">
        <v>482</v>
      </c>
      <c r="G178" s="42"/>
      <c r="H178" s="42"/>
      <c r="I178" s="156"/>
      <c r="J178" s="42"/>
      <c r="K178" s="42"/>
      <c r="L178" s="46"/>
      <c r="M178" s="260"/>
      <c r="N178" s="261"/>
      <c r="O178" s="93"/>
      <c r="P178" s="93"/>
      <c r="Q178" s="93"/>
      <c r="R178" s="93"/>
      <c r="S178" s="93"/>
      <c r="T178" s="94"/>
      <c r="U178" s="40"/>
      <c r="V178" s="40"/>
      <c r="W178" s="40"/>
      <c r="X178" s="40"/>
      <c r="Y178" s="40"/>
      <c r="Z178" s="40"/>
      <c r="AA178" s="40"/>
      <c r="AB178" s="40"/>
      <c r="AC178" s="40"/>
      <c r="AD178" s="40"/>
      <c r="AE178" s="40"/>
      <c r="AT178" s="18" t="s">
        <v>154</v>
      </c>
      <c r="AU178" s="18" t="s">
        <v>98</v>
      </c>
    </row>
    <row r="179" s="2" customFormat="1">
      <c r="A179" s="40"/>
      <c r="B179" s="41"/>
      <c r="C179" s="42"/>
      <c r="D179" s="258" t="s">
        <v>398</v>
      </c>
      <c r="E179" s="42"/>
      <c r="F179" s="262" t="s">
        <v>483</v>
      </c>
      <c r="G179" s="42"/>
      <c r="H179" s="42"/>
      <c r="I179" s="156"/>
      <c r="J179" s="42"/>
      <c r="K179" s="42"/>
      <c r="L179" s="46"/>
      <c r="M179" s="260"/>
      <c r="N179" s="261"/>
      <c r="O179" s="93"/>
      <c r="P179" s="93"/>
      <c r="Q179" s="93"/>
      <c r="R179" s="93"/>
      <c r="S179" s="93"/>
      <c r="T179" s="94"/>
      <c r="U179" s="40"/>
      <c r="V179" s="40"/>
      <c r="W179" s="40"/>
      <c r="X179" s="40"/>
      <c r="Y179" s="40"/>
      <c r="Z179" s="40"/>
      <c r="AA179" s="40"/>
      <c r="AB179" s="40"/>
      <c r="AC179" s="40"/>
      <c r="AD179" s="40"/>
      <c r="AE179" s="40"/>
      <c r="AT179" s="18" t="s">
        <v>398</v>
      </c>
      <c r="AU179" s="18" t="s">
        <v>98</v>
      </c>
    </row>
    <row r="180" s="14" customFormat="1">
      <c r="A180" s="14"/>
      <c r="B180" s="273"/>
      <c r="C180" s="274"/>
      <c r="D180" s="258" t="s">
        <v>158</v>
      </c>
      <c r="E180" s="275" t="s">
        <v>1</v>
      </c>
      <c r="F180" s="276" t="s">
        <v>23</v>
      </c>
      <c r="G180" s="274"/>
      <c r="H180" s="277">
        <v>1</v>
      </c>
      <c r="I180" s="278"/>
      <c r="J180" s="274"/>
      <c r="K180" s="274"/>
      <c r="L180" s="279"/>
      <c r="M180" s="280"/>
      <c r="N180" s="281"/>
      <c r="O180" s="281"/>
      <c r="P180" s="281"/>
      <c r="Q180" s="281"/>
      <c r="R180" s="281"/>
      <c r="S180" s="281"/>
      <c r="T180" s="282"/>
      <c r="U180" s="14"/>
      <c r="V180" s="14"/>
      <c r="W180" s="14"/>
      <c r="X180" s="14"/>
      <c r="Y180" s="14"/>
      <c r="Z180" s="14"/>
      <c r="AA180" s="14"/>
      <c r="AB180" s="14"/>
      <c r="AC180" s="14"/>
      <c r="AD180" s="14"/>
      <c r="AE180" s="14"/>
      <c r="AT180" s="283" t="s">
        <v>158</v>
      </c>
      <c r="AU180" s="283" t="s">
        <v>98</v>
      </c>
      <c r="AV180" s="14" t="s">
        <v>98</v>
      </c>
      <c r="AW180" s="14" t="s">
        <v>48</v>
      </c>
      <c r="AX180" s="14" t="s">
        <v>91</v>
      </c>
      <c r="AY180" s="283" t="s">
        <v>144</v>
      </c>
    </row>
    <row r="181" s="16" customFormat="1">
      <c r="A181" s="16"/>
      <c r="B181" s="311"/>
      <c r="C181" s="312"/>
      <c r="D181" s="258" t="s">
        <v>158</v>
      </c>
      <c r="E181" s="313" t="s">
        <v>1</v>
      </c>
      <c r="F181" s="314" t="s">
        <v>436</v>
      </c>
      <c r="G181" s="312"/>
      <c r="H181" s="315">
        <v>1</v>
      </c>
      <c r="I181" s="316"/>
      <c r="J181" s="312"/>
      <c r="K181" s="312"/>
      <c r="L181" s="317"/>
      <c r="M181" s="318"/>
      <c r="N181" s="319"/>
      <c r="O181" s="319"/>
      <c r="P181" s="319"/>
      <c r="Q181" s="319"/>
      <c r="R181" s="319"/>
      <c r="S181" s="319"/>
      <c r="T181" s="320"/>
      <c r="U181" s="16"/>
      <c r="V181" s="16"/>
      <c r="W181" s="16"/>
      <c r="X181" s="16"/>
      <c r="Y181" s="16"/>
      <c r="Z181" s="16"/>
      <c r="AA181" s="16"/>
      <c r="AB181" s="16"/>
      <c r="AC181" s="16"/>
      <c r="AD181" s="16"/>
      <c r="AE181" s="16"/>
      <c r="AT181" s="321" t="s">
        <v>158</v>
      </c>
      <c r="AU181" s="321" t="s">
        <v>98</v>
      </c>
      <c r="AV181" s="16" t="s">
        <v>152</v>
      </c>
      <c r="AW181" s="16" t="s">
        <v>4</v>
      </c>
      <c r="AX181" s="16" t="s">
        <v>23</v>
      </c>
      <c r="AY181" s="321" t="s">
        <v>144</v>
      </c>
    </row>
    <row r="182" s="2" customFormat="1" ht="16.5" customHeight="1">
      <c r="A182" s="40"/>
      <c r="B182" s="41"/>
      <c r="C182" s="245" t="s">
        <v>230</v>
      </c>
      <c r="D182" s="245" t="s">
        <v>147</v>
      </c>
      <c r="E182" s="246" t="s">
        <v>484</v>
      </c>
      <c r="F182" s="247" t="s">
        <v>485</v>
      </c>
      <c r="G182" s="248" t="s">
        <v>431</v>
      </c>
      <c r="H182" s="249">
        <v>1</v>
      </c>
      <c r="I182" s="250"/>
      <c r="J182" s="251">
        <f>ROUND(I182*H182,2)</f>
        <v>0</v>
      </c>
      <c r="K182" s="247" t="s">
        <v>1</v>
      </c>
      <c r="L182" s="46"/>
      <c r="M182" s="252" t="s">
        <v>1</v>
      </c>
      <c r="N182" s="253" t="s">
        <v>56</v>
      </c>
      <c r="O182" s="93"/>
      <c r="P182" s="254">
        <f>O182*H182</f>
        <v>0</v>
      </c>
      <c r="Q182" s="254">
        <v>0</v>
      </c>
      <c r="R182" s="254">
        <f>Q182*H182</f>
        <v>0</v>
      </c>
      <c r="S182" s="254">
        <v>0</v>
      </c>
      <c r="T182" s="255">
        <f>S182*H182</f>
        <v>0</v>
      </c>
      <c r="U182" s="40"/>
      <c r="V182" s="40"/>
      <c r="W182" s="40"/>
      <c r="X182" s="40"/>
      <c r="Y182" s="40"/>
      <c r="Z182" s="40"/>
      <c r="AA182" s="40"/>
      <c r="AB182" s="40"/>
      <c r="AC182" s="40"/>
      <c r="AD182" s="40"/>
      <c r="AE182" s="40"/>
      <c r="AR182" s="256" t="s">
        <v>486</v>
      </c>
      <c r="AT182" s="256" t="s">
        <v>147</v>
      </c>
      <c r="AU182" s="256" t="s">
        <v>98</v>
      </c>
      <c r="AY182" s="18" t="s">
        <v>144</v>
      </c>
      <c r="BE182" s="257">
        <f>IF(N182="základní",J182,0)</f>
        <v>0</v>
      </c>
      <c r="BF182" s="257">
        <f>IF(N182="snížená",J182,0)</f>
        <v>0</v>
      </c>
      <c r="BG182" s="257">
        <f>IF(N182="zákl. přenesená",J182,0)</f>
        <v>0</v>
      </c>
      <c r="BH182" s="257">
        <f>IF(N182="sníž. přenesená",J182,0)</f>
        <v>0</v>
      </c>
      <c r="BI182" s="257">
        <f>IF(N182="nulová",J182,0)</f>
        <v>0</v>
      </c>
      <c r="BJ182" s="18" t="s">
        <v>23</v>
      </c>
      <c r="BK182" s="257">
        <f>ROUND(I182*H182,2)</f>
        <v>0</v>
      </c>
      <c r="BL182" s="18" t="s">
        <v>486</v>
      </c>
      <c r="BM182" s="256" t="s">
        <v>487</v>
      </c>
    </row>
    <row r="183" s="2" customFormat="1">
      <c r="A183" s="40"/>
      <c r="B183" s="41"/>
      <c r="C183" s="42"/>
      <c r="D183" s="258" t="s">
        <v>154</v>
      </c>
      <c r="E183" s="42"/>
      <c r="F183" s="259" t="s">
        <v>485</v>
      </c>
      <c r="G183" s="42"/>
      <c r="H183" s="42"/>
      <c r="I183" s="156"/>
      <c r="J183" s="42"/>
      <c r="K183" s="42"/>
      <c r="L183" s="46"/>
      <c r="M183" s="260"/>
      <c r="N183" s="261"/>
      <c r="O183" s="93"/>
      <c r="P183" s="93"/>
      <c r="Q183" s="93"/>
      <c r="R183" s="93"/>
      <c r="S183" s="93"/>
      <c r="T183" s="94"/>
      <c r="U183" s="40"/>
      <c r="V183" s="40"/>
      <c r="W183" s="40"/>
      <c r="X183" s="40"/>
      <c r="Y183" s="40"/>
      <c r="Z183" s="40"/>
      <c r="AA183" s="40"/>
      <c r="AB183" s="40"/>
      <c r="AC183" s="40"/>
      <c r="AD183" s="40"/>
      <c r="AE183" s="40"/>
      <c r="AT183" s="18" t="s">
        <v>154</v>
      </c>
      <c r="AU183" s="18" t="s">
        <v>98</v>
      </c>
    </row>
    <row r="184" s="2" customFormat="1">
      <c r="A184" s="40"/>
      <c r="B184" s="41"/>
      <c r="C184" s="42"/>
      <c r="D184" s="258" t="s">
        <v>398</v>
      </c>
      <c r="E184" s="42"/>
      <c r="F184" s="262" t="s">
        <v>478</v>
      </c>
      <c r="G184" s="42"/>
      <c r="H184" s="42"/>
      <c r="I184" s="156"/>
      <c r="J184" s="42"/>
      <c r="K184" s="42"/>
      <c r="L184" s="46"/>
      <c r="M184" s="260"/>
      <c r="N184" s="261"/>
      <c r="O184" s="93"/>
      <c r="P184" s="93"/>
      <c r="Q184" s="93"/>
      <c r="R184" s="93"/>
      <c r="S184" s="93"/>
      <c r="T184" s="94"/>
      <c r="U184" s="40"/>
      <c r="V184" s="40"/>
      <c r="W184" s="40"/>
      <c r="X184" s="40"/>
      <c r="Y184" s="40"/>
      <c r="Z184" s="40"/>
      <c r="AA184" s="40"/>
      <c r="AB184" s="40"/>
      <c r="AC184" s="40"/>
      <c r="AD184" s="40"/>
      <c r="AE184" s="40"/>
      <c r="AT184" s="18" t="s">
        <v>398</v>
      </c>
      <c r="AU184" s="18" t="s">
        <v>98</v>
      </c>
    </row>
    <row r="185" s="14" customFormat="1">
      <c r="A185" s="14"/>
      <c r="B185" s="273"/>
      <c r="C185" s="274"/>
      <c r="D185" s="258" t="s">
        <v>158</v>
      </c>
      <c r="E185" s="275" t="s">
        <v>1</v>
      </c>
      <c r="F185" s="276" t="s">
        <v>23</v>
      </c>
      <c r="G185" s="274"/>
      <c r="H185" s="277">
        <v>1</v>
      </c>
      <c r="I185" s="278"/>
      <c r="J185" s="274"/>
      <c r="K185" s="274"/>
      <c r="L185" s="279"/>
      <c r="M185" s="280"/>
      <c r="N185" s="281"/>
      <c r="O185" s="281"/>
      <c r="P185" s="281"/>
      <c r="Q185" s="281"/>
      <c r="R185" s="281"/>
      <c r="S185" s="281"/>
      <c r="T185" s="282"/>
      <c r="U185" s="14"/>
      <c r="V185" s="14"/>
      <c r="W185" s="14"/>
      <c r="X185" s="14"/>
      <c r="Y185" s="14"/>
      <c r="Z185" s="14"/>
      <c r="AA185" s="14"/>
      <c r="AB185" s="14"/>
      <c r="AC185" s="14"/>
      <c r="AD185" s="14"/>
      <c r="AE185" s="14"/>
      <c r="AT185" s="283" t="s">
        <v>158</v>
      </c>
      <c r="AU185" s="283" t="s">
        <v>98</v>
      </c>
      <c r="AV185" s="14" t="s">
        <v>98</v>
      </c>
      <c r="AW185" s="14" t="s">
        <v>48</v>
      </c>
      <c r="AX185" s="14" t="s">
        <v>91</v>
      </c>
      <c r="AY185" s="283" t="s">
        <v>144</v>
      </c>
    </row>
    <row r="186" s="16" customFormat="1">
      <c r="A186" s="16"/>
      <c r="B186" s="311"/>
      <c r="C186" s="312"/>
      <c r="D186" s="258" t="s">
        <v>158</v>
      </c>
      <c r="E186" s="313" t="s">
        <v>1</v>
      </c>
      <c r="F186" s="314" t="s">
        <v>436</v>
      </c>
      <c r="G186" s="312"/>
      <c r="H186" s="315">
        <v>1</v>
      </c>
      <c r="I186" s="316"/>
      <c r="J186" s="312"/>
      <c r="K186" s="312"/>
      <c r="L186" s="317"/>
      <c r="M186" s="322"/>
      <c r="N186" s="323"/>
      <c r="O186" s="323"/>
      <c r="P186" s="323"/>
      <c r="Q186" s="323"/>
      <c r="R186" s="323"/>
      <c r="S186" s="323"/>
      <c r="T186" s="324"/>
      <c r="U186" s="16"/>
      <c r="V186" s="16"/>
      <c r="W186" s="16"/>
      <c r="X186" s="16"/>
      <c r="Y186" s="16"/>
      <c r="Z186" s="16"/>
      <c r="AA186" s="16"/>
      <c r="AB186" s="16"/>
      <c r="AC186" s="16"/>
      <c r="AD186" s="16"/>
      <c r="AE186" s="16"/>
      <c r="AT186" s="321" t="s">
        <v>158</v>
      </c>
      <c r="AU186" s="321" t="s">
        <v>98</v>
      </c>
      <c r="AV186" s="16" t="s">
        <v>152</v>
      </c>
      <c r="AW186" s="16" t="s">
        <v>4</v>
      </c>
      <c r="AX186" s="16" t="s">
        <v>23</v>
      </c>
      <c r="AY186" s="321" t="s">
        <v>144</v>
      </c>
    </row>
    <row r="187" s="2" customFormat="1" ht="6.96" customHeight="1">
      <c r="A187" s="40"/>
      <c r="B187" s="68"/>
      <c r="C187" s="69"/>
      <c r="D187" s="69"/>
      <c r="E187" s="69"/>
      <c r="F187" s="69"/>
      <c r="G187" s="69"/>
      <c r="H187" s="69"/>
      <c r="I187" s="194"/>
      <c r="J187" s="69"/>
      <c r="K187" s="69"/>
      <c r="L187" s="46"/>
      <c r="M187" s="40"/>
      <c r="O187" s="40"/>
      <c r="P187" s="40"/>
      <c r="Q187" s="40"/>
      <c r="R187" s="40"/>
      <c r="S187" s="40"/>
      <c r="T187" s="40"/>
      <c r="U187" s="40"/>
      <c r="V187" s="40"/>
      <c r="W187" s="40"/>
      <c r="X187" s="40"/>
      <c r="Y187" s="40"/>
      <c r="Z187" s="40"/>
      <c r="AA187" s="40"/>
      <c r="AB187" s="40"/>
      <c r="AC187" s="40"/>
      <c r="AD187" s="40"/>
      <c r="AE187" s="40"/>
    </row>
  </sheetData>
  <sheetProtection sheet="1" autoFilter="0" formatColumns="0" formatRows="0" objects="1" scenarios="1" spinCount="100000" saltValue="luYHoicZLvBakkEZO6ciVJigrecy+49NR53OFl8LWEIzs2HAg1AlSCuof5oLS2ixAyYfvI40q84PQmaerJAcyg==" hashValue="ZeKxNdBGhWQ4wYinyhBiFxdX8RDv2I+mTnRAg8mv19LXJbCo5yjdEL9be2SwR3uLAHRg1CE93dOLYG0NLdUCRQ==" algorithmName="SHA-512" password="CC35"/>
  <autoFilter ref="C122:K186"/>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9"/>
      <c r="C3" s="150"/>
      <c r="D3" s="150"/>
      <c r="E3" s="150"/>
      <c r="F3" s="150"/>
      <c r="G3" s="150"/>
      <c r="H3" s="21"/>
    </row>
    <row r="4" s="1" customFormat="1" ht="24.96" customHeight="1">
      <c r="B4" s="21"/>
      <c r="C4" s="152" t="s">
        <v>488</v>
      </c>
      <c r="H4" s="21"/>
    </row>
    <row r="5" s="1" customFormat="1" ht="12" customHeight="1">
      <c r="B5" s="21"/>
      <c r="C5" s="325" t="s">
        <v>13</v>
      </c>
      <c r="D5" s="162" t="s">
        <v>14</v>
      </c>
      <c r="E5" s="1"/>
      <c r="F5" s="1"/>
      <c r="H5" s="21"/>
    </row>
    <row r="6" s="1" customFormat="1" ht="36.96" customHeight="1">
      <c r="B6" s="21"/>
      <c r="C6" s="326" t="s">
        <v>16</v>
      </c>
      <c r="D6" s="327" t="s">
        <v>17</v>
      </c>
      <c r="E6" s="1"/>
      <c r="F6" s="1"/>
      <c r="H6" s="21"/>
    </row>
    <row r="7" s="1" customFormat="1" ht="16.5" customHeight="1">
      <c r="B7" s="21"/>
      <c r="C7" s="154" t="s">
        <v>26</v>
      </c>
      <c r="D7" s="159" t="str">
        <f>'Rekapitulace stavby'!AN8</f>
        <v>21. 3. 2020</v>
      </c>
      <c r="H7" s="21"/>
    </row>
    <row r="8" s="2" customFormat="1" ht="10.8" customHeight="1">
      <c r="A8" s="40"/>
      <c r="B8" s="46"/>
      <c r="C8" s="40"/>
      <c r="D8" s="40"/>
      <c r="E8" s="40"/>
      <c r="F8" s="40"/>
      <c r="G8" s="40"/>
      <c r="H8" s="46"/>
    </row>
    <row r="9" s="11" customFormat="1" ht="29.28" customHeight="1">
      <c r="A9" s="217"/>
      <c r="B9" s="328"/>
      <c r="C9" s="329" t="s">
        <v>72</v>
      </c>
      <c r="D9" s="330" t="s">
        <v>73</v>
      </c>
      <c r="E9" s="330" t="s">
        <v>131</v>
      </c>
      <c r="F9" s="331" t="s">
        <v>489</v>
      </c>
      <c r="G9" s="217"/>
      <c r="H9" s="328"/>
    </row>
    <row r="10" s="2" customFormat="1" ht="26.4" customHeight="1">
      <c r="A10" s="40"/>
      <c r="B10" s="46"/>
      <c r="C10" s="332" t="s">
        <v>490</v>
      </c>
      <c r="D10" s="332" t="s">
        <v>101</v>
      </c>
      <c r="E10" s="40"/>
      <c r="F10" s="40"/>
      <c r="G10" s="40"/>
      <c r="H10" s="46"/>
    </row>
    <row r="11" s="2" customFormat="1" ht="16.8" customHeight="1">
      <c r="A11" s="40"/>
      <c r="B11" s="46"/>
      <c r="C11" s="333" t="s">
        <v>491</v>
      </c>
      <c r="D11" s="334" t="s">
        <v>492</v>
      </c>
      <c r="E11" s="335" t="s">
        <v>1</v>
      </c>
      <c r="F11" s="336">
        <v>1.131</v>
      </c>
      <c r="G11" s="40"/>
      <c r="H11" s="46"/>
    </row>
    <row r="12" s="2" customFormat="1" ht="16.8" customHeight="1">
      <c r="A12" s="40"/>
      <c r="B12" s="46"/>
      <c r="C12" s="333" t="s">
        <v>493</v>
      </c>
      <c r="D12" s="334" t="s">
        <v>494</v>
      </c>
      <c r="E12" s="335" t="s">
        <v>1</v>
      </c>
      <c r="F12" s="336">
        <v>6</v>
      </c>
      <c r="G12" s="40"/>
      <c r="H12" s="46"/>
    </row>
    <row r="13" s="2" customFormat="1" ht="16.8" customHeight="1">
      <c r="A13" s="40"/>
      <c r="B13" s="46"/>
      <c r="C13" s="333" t="s">
        <v>495</v>
      </c>
      <c r="D13" s="334" t="s">
        <v>494</v>
      </c>
      <c r="E13" s="335" t="s">
        <v>1</v>
      </c>
      <c r="F13" s="336">
        <v>1.1309733552924</v>
      </c>
      <c r="G13" s="40"/>
      <c r="H13" s="46"/>
    </row>
    <row r="14" s="2" customFormat="1" ht="16.8" customHeight="1">
      <c r="A14" s="40"/>
      <c r="B14" s="46"/>
      <c r="C14" s="333" t="s">
        <v>496</v>
      </c>
      <c r="D14" s="334" t="s">
        <v>1</v>
      </c>
      <c r="E14" s="335" t="s">
        <v>1</v>
      </c>
      <c r="F14" s="336">
        <v>13.199999999999999</v>
      </c>
      <c r="G14" s="40"/>
      <c r="H14" s="46"/>
    </row>
    <row r="15" s="2" customFormat="1" ht="7.44" customHeight="1">
      <c r="A15" s="40"/>
      <c r="B15" s="192"/>
      <c r="C15" s="193"/>
      <c r="D15" s="193"/>
      <c r="E15" s="193"/>
      <c r="F15" s="193"/>
      <c r="G15" s="193"/>
      <c r="H15" s="46"/>
    </row>
    <row r="16" s="2" customFormat="1">
      <c r="A16" s="40"/>
      <c r="B16" s="40"/>
      <c r="C16" s="40"/>
      <c r="D16" s="40"/>
      <c r="E16" s="40"/>
      <c r="F16" s="40"/>
      <c r="G16" s="40"/>
      <c r="H16" s="40"/>
    </row>
  </sheetData>
  <sheetProtection sheet="1" formatColumns="0" formatRows="0" objects="1" scenarios="1" spinCount="100000" saltValue="WE/5s96zVyA9BW8Ztm1aUNfkuck59NmvxeThloRBEoa2oKqS6rwViaejHKU/Qjn74n1evLq2nxkykR2+julGGA==" hashValue="yDgKZ5NBlyjagLJf1cMkwfv6AS5LernGbZ02HNILnV8Cu579NJEJyQBugB9LLkLB6kb5wS8THr7wxisrzPyx5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2020-03-22T09:35:55Z</dcterms:created>
  <dcterms:modified xsi:type="dcterms:W3CDTF">2020-03-22T09:36:02Z</dcterms:modified>
</cp:coreProperties>
</file>