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Pol'!$A$1:$U$351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59" i="1" l="1"/>
  <c r="G55" i="1"/>
  <c r="AC341" i="12"/>
  <c r="F39" i="1" s="1"/>
  <c r="G9" i="12"/>
  <c r="I9" i="12"/>
  <c r="K9" i="12"/>
  <c r="O9" i="12"/>
  <c r="O8" i="12" s="1"/>
  <c r="Q9" i="12"/>
  <c r="U9" i="12"/>
  <c r="G10" i="12"/>
  <c r="M10" i="12" s="1"/>
  <c r="I10" i="12"/>
  <c r="K10" i="12"/>
  <c r="O10" i="12"/>
  <c r="Q10" i="12"/>
  <c r="U10" i="12"/>
  <c r="G11" i="12"/>
  <c r="I11" i="12"/>
  <c r="K11" i="12"/>
  <c r="K8" i="12" s="1"/>
  <c r="H47" i="1" s="1"/>
  <c r="M11" i="12"/>
  <c r="O11" i="12"/>
  <c r="Q11" i="12"/>
  <c r="U11" i="12"/>
  <c r="U8" i="12" s="1"/>
  <c r="G13" i="12"/>
  <c r="I13" i="12"/>
  <c r="I12" i="12" s="1"/>
  <c r="G48" i="1" s="1"/>
  <c r="K13" i="12"/>
  <c r="K12" i="12" s="1"/>
  <c r="H48" i="1" s="1"/>
  <c r="O13" i="12"/>
  <c r="O12" i="12" s="1"/>
  <c r="Q13" i="12"/>
  <c r="Q12" i="12" s="1"/>
  <c r="U13" i="12"/>
  <c r="U12" i="12" s="1"/>
  <c r="Q23" i="12"/>
  <c r="G24" i="12"/>
  <c r="G23" i="12" s="1"/>
  <c r="I24" i="12"/>
  <c r="I23" i="12" s="1"/>
  <c r="G49" i="1" s="1"/>
  <c r="K24" i="12"/>
  <c r="M24" i="12"/>
  <c r="O24" i="12"/>
  <c r="O23" i="12" s="1"/>
  <c r="Q24" i="12"/>
  <c r="U24" i="12"/>
  <c r="G27" i="12"/>
  <c r="M27" i="12" s="1"/>
  <c r="I27" i="12"/>
  <c r="K27" i="12"/>
  <c r="O27" i="12"/>
  <c r="Q27" i="12"/>
  <c r="U27" i="12"/>
  <c r="G29" i="12"/>
  <c r="M29" i="12" s="1"/>
  <c r="I29" i="12"/>
  <c r="K29" i="12"/>
  <c r="O29" i="12"/>
  <c r="Q29" i="12"/>
  <c r="U29" i="12"/>
  <c r="G34" i="12"/>
  <c r="I34" i="12"/>
  <c r="K34" i="12"/>
  <c r="M34" i="12"/>
  <c r="O34" i="12"/>
  <c r="Q34" i="12"/>
  <c r="U34" i="12"/>
  <c r="G37" i="12"/>
  <c r="I37" i="12"/>
  <c r="K37" i="12"/>
  <c r="M37" i="12"/>
  <c r="O37" i="12"/>
  <c r="Q37" i="12"/>
  <c r="U37" i="12"/>
  <c r="G39" i="12"/>
  <c r="M39" i="12" s="1"/>
  <c r="I39" i="12"/>
  <c r="K39" i="12"/>
  <c r="O39" i="12"/>
  <c r="Q39" i="12"/>
  <c r="U39" i="12"/>
  <c r="O41" i="12"/>
  <c r="Q41" i="12"/>
  <c r="G42" i="12"/>
  <c r="G41" i="12" s="1"/>
  <c r="I42" i="12"/>
  <c r="I41" i="12" s="1"/>
  <c r="G51" i="1" s="1"/>
  <c r="K42" i="12"/>
  <c r="K41" i="12" s="1"/>
  <c r="H51" i="1" s="1"/>
  <c r="M42" i="12"/>
  <c r="M41" i="12" s="1"/>
  <c r="O42" i="12"/>
  <c r="Q42" i="12"/>
  <c r="U42" i="12"/>
  <c r="U41" i="12" s="1"/>
  <c r="G44" i="12"/>
  <c r="I44" i="12"/>
  <c r="I43" i="12" s="1"/>
  <c r="G52" i="1" s="1"/>
  <c r="K44" i="12"/>
  <c r="K43" i="12" s="1"/>
  <c r="H52" i="1" s="1"/>
  <c r="O44" i="12"/>
  <c r="Q44" i="12"/>
  <c r="U44" i="12"/>
  <c r="U43" i="12" s="1"/>
  <c r="G54" i="12"/>
  <c r="M54" i="12" s="1"/>
  <c r="I54" i="12"/>
  <c r="K54" i="12"/>
  <c r="O54" i="12"/>
  <c r="Q54" i="12"/>
  <c r="U54" i="12"/>
  <c r="K65" i="12"/>
  <c r="H53" i="1" s="1"/>
  <c r="G66" i="12"/>
  <c r="G65" i="12" s="1"/>
  <c r="I66" i="12"/>
  <c r="I65" i="12" s="1"/>
  <c r="G53" i="1" s="1"/>
  <c r="K66" i="12"/>
  <c r="O66" i="12"/>
  <c r="O65" i="12" s="1"/>
  <c r="Q66" i="12"/>
  <c r="Q65" i="12" s="1"/>
  <c r="U66" i="12"/>
  <c r="U65" i="12" s="1"/>
  <c r="G77" i="12"/>
  <c r="M77" i="12" s="1"/>
  <c r="I77" i="12"/>
  <c r="K77" i="12"/>
  <c r="O77" i="12"/>
  <c r="Q77" i="12"/>
  <c r="U77" i="12"/>
  <c r="G83" i="12"/>
  <c r="M83" i="12" s="1"/>
  <c r="I83" i="12"/>
  <c r="K83" i="12"/>
  <c r="O83" i="12"/>
  <c r="Q83" i="12"/>
  <c r="U83" i="12"/>
  <c r="G87" i="12"/>
  <c r="M87" i="12" s="1"/>
  <c r="I87" i="12"/>
  <c r="K87" i="12"/>
  <c r="O87" i="12"/>
  <c r="Q87" i="12"/>
  <c r="U87" i="12"/>
  <c r="G93" i="12"/>
  <c r="M93" i="12" s="1"/>
  <c r="I93" i="12"/>
  <c r="K93" i="12"/>
  <c r="O93" i="12"/>
  <c r="Q93" i="12"/>
  <c r="U93" i="12"/>
  <c r="G98" i="12"/>
  <c r="M98" i="12" s="1"/>
  <c r="I98" i="12"/>
  <c r="K98" i="12"/>
  <c r="O98" i="12"/>
  <c r="Q98" i="12"/>
  <c r="U98" i="12"/>
  <c r="G101" i="12"/>
  <c r="I101" i="12"/>
  <c r="K101" i="12"/>
  <c r="M101" i="12"/>
  <c r="O101" i="12"/>
  <c r="Q101" i="12"/>
  <c r="U101" i="12"/>
  <c r="G114" i="12"/>
  <c r="I114" i="12"/>
  <c r="K114" i="12"/>
  <c r="M114" i="12"/>
  <c r="O114" i="12"/>
  <c r="Q114" i="12"/>
  <c r="U114" i="12"/>
  <c r="G117" i="12"/>
  <c r="M117" i="12" s="1"/>
  <c r="I117" i="12"/>
  <c r="K117" i="12"/>
  <c r="O117" i="12"/>
  <c r="Q117" i="12"/>
  <c r="U117" i="12"/>
  <c r="G120" i="12"/>
  <c r="M120" i="12" s="1"/>
  <c r="I120" i="12"/>
  <c r="K120" i="12"/>
  <c r="O120" i="12"/>
  <c r="Q120" i="12"/>
  <c r="U120" i="12"/>
  <c r="G122" i="12"/>
  <c r="M122" i="12" s="1"/>
  <c r="I122" i="12"/>
  <c r="K122" i="12"/>
  <c r="O122" i="12"/>
  <c r="Q122" i="12"/>
  <c r="U122" i="12"/>
  <c r="G124" i="12"/>
  <c r="M124" i="12" s="1"/>
  <c r="I124" i="12"/>
  <c r="K124" i="12"/>
  <c r="O124" i="12"/>
  <c r="Q124" i="12"/>
  <c r="U124" i="12"/>
  <c r="G127" i="12"/>
  <c r="M127" i="12" s="1"/>
  <c r="M126" i="12" s="1"/>
  <c r="I127" i="12"/>
  <c r="I126" i="12" s="1"/>
  <c r="K127" i="12"/>
  <c r="O127" i="12"/>
  <c r="O126" i="12" s="1"/>
  <c r="Q127" i="12"/>
  <c r="Q126" i="12" s="1"/>
  <c r="U127" i="12"/>
  <c r="G128" i="12"/>
  <c r="I128" i="12"/>
  <c r="K128" i="12"/>
  <c r="M128" i="12"/>
  <c r="O128" i="12"/>
  <c r="Q128" i="12"/>
  <c r="U128" i="12"/>
  <c r="G131" i="12"/>
  <c r="I131" i="12"/>
  <c r="K131" i="12"/>
  <c r="O131" i="12"/>
  <c r="Q131" i="12"/>
  <c r="U131" i="12"/>
  <c r="G135" i="12"/>
  <c r="M135" i="12" s="1"/>
  <c r="I135" i="12"/>
  <c r="K135" i="12"/>
  <c r="O135" i="12"/>
  <c r="Q135" i="12"/>
  <c r="U135" i="12"/>
  <c r="G139" i="12"/>
  <c r="I139" i="12"/>
  <c r="K139" i="12"/>
  <c r="M139" i="12"/>
  <c r="O139" i="12"/>
  <c r="Q139" i="12"/>
  <c r="U139" i="12"/>
  <c r="G141" i="12"/>
  <c r="M141" i="12" s="1"/>
  <c r="I141" i="12"/>
  <c r="K141" i="12"/>
  <c r="O141" i="12"/>
  <c r="Q141" i="12"/>
  <c r="U141" i="12"/>
  <c r="G142" i="12"/>
  <c r="M142" i="12" s="1"/>
  <c r="I142" i="12"/>
  <c r="K142" i="12"/>
  <c r="O142" i="12"/>
  <c r="Q142" i="12"/>
  <c r="U142" i="12"/>
  <c r="G143" i="12"/>
  <c r="M143" i="12" s="1"/>
  <c r="I143" i="12"/>
  <c r="K143" i="12"/>
  <c r="O143" i="12"/>
  <c r="Q143" i="12"/>
  <c r="U143" i="12"/>
  <c r="G144" i="12"/>
  <c r="M144" i="12" s="1"/>
  <c r="I144" i="12"/>
  <c r="K144" i="12"/>
  <c r="O144" i="12"/>
  <c r="Q144" i="12"/>
  <c r="U144" i="12"/>
  <c r="G146" i="12"/>
  <c r="I146" i="12"/>
  <c r="K146" i="12"/>
  <c r="M146" i="12"/>
  <c r="O146" i="12"/>
  <c r="Q146" i="12"/>
  <c r="U146" i="12"/>
  <c r="G148" i="12"/>
  <c r="M148" i="12" s="1"/>
  <c r="I148" i="12"/>
  <c r="K148" i="12"/>
  <c r="O148" i="12"/>
  <c r="Q148" i="12"/>
  <c r="U148" i="12"/>
  <c r="G149" i="12"/>
  <c r="M149" i="12" s="1"/>
  <c r="I149" i="12"/>
  <c r="K149" i="12"/>
  <c r="O149" i="12"/>
  <c r="Q149" i="12"/>
  <c r="U149" i="12"/>
  <c r="U151" i="12"/>
  <c r="G152" i="12"/>
  <c r="I152" i="12"/>
  <c r="K152" i="12"/>
  <c r="K151" i="12" s="1"/>
  <c r="H57" i="1" s="1"/>
  <c r="M152" i="12"/>
  <c r="O152" i="12"/>
  <c r="O151" i="12" s="1"/>
  <c r="Q152" i="12"/>
  <c r="Q151" i="12" s="1"/>
  <c r="U152" i="12"/>
  <c r="G154" i="12"/>
  <c r="M154" i="12" s="1"/>
  <c r="I154" i="12"/>
  <c r="I151" i="12" s="1"/>
  <c r="G57" i="1" s="1"/>
  <c r="K154" i="12"/>
  <c r="O154" i="12"/>
  <c r="Q154" i="12"/>
  <c r="U154" i="12"/>
  <c r="O159" i="12"/>
  <c r="Q159" i="12"/>
  <c r="G160" i="12"/>
  <c r="G159" i="12" s="1"/>
  <c r="I160" i="12"/>
  <c r="I159" i="12" s="1"/>
  <c r="G58" i="1" s="1"/>
  <c r="K160" i="12"/>
  <c r="K159" i="12" s="1"/>
  <c r="H58" i="1" s="1"/>
  <c r="M160" i="12"/>
  <c r="O160" i="12"/>
  <c r="Q160" i="12"/>
  <c r="U160" i="12"/>
  <c r="U159" i="12" s="1"/>
  <c r="G162" i="12"/>
  <c r="I162" i="12"/>
  <c r="K162" i="12"/>
  <c r="M162" i="12"/>
  <c r="O162" i="12"/>
  <c r="Q162" i="12"/>
  <c r="U162" i="12"/>
  <c r="G165" i="12"/>
  <c r="G166" i="12"/>
  <c r="M166" i="12" s="1"/>
  <c r="M165" i="12" s="1"/>
  <c r="I166" i="12"/>
  <c r="I165" i="12" s="1"/>
  <c r="K166" i="12"/>
  <c r="K165" i="12" s="1"/>
  <c r="H59" i="1" s="1"/>
  <c r="O166" i="12"/>
  <c r="O165" i="12" s="1"/>
  <c r="Q166" i="12"/>
  <c r="Q165" i="12" s="1"/>
  <c r="U166" i="12"/>
  <c r="U165" i="12" s="1"/>
  <c r="G177" i="12"/>
  <c r="I177" i="12"/>
  <c r="K177" i="12"/>
  <c r="K176" i="12" s="1"/>
  <c r="H60" i="1" s="1"/>
  <c r="M177" i="12"/>
  <c r="O177" i="12"/>
  <c r="Q177" i="12"/>
  <c r="U177" i="12"/>
  <c r="U176" i="12" s="1"/>
  <c r="G190" i="12"/>
  <c r="M190" i="12" s="1"/>
  <c r="I190" i="12"/>
  <c r="K190" i="12"/>
  <c r="O190" i="12"/>
  <c r="Q190" i="12"/>
  <c r="U190" i="12"/>
  <c r="G193" i="12"/>
  <c r="M193" i="12" s="1"/>
  <c r="I193" i="12"/>
  <c r="I176" i="12" s="1"/>
  <c r="G60" i="1" s="1"/>
  <c r="K193" i="12"/>
  <c r="O193" i="12"/>
  <c r="Q193" i="12"/>
  <c r="U193" i="12"/>
  <c r="G196" i="12"/>
  <c r="I196" i="12"/>
  <c r="K196" i="12"/>
  <c r="M196" i="12"/>
  <c r="O196" i="12"/>
  <c r="Q196" i="12"/>
  <c r="U196" i="12"/>
  <c r="G198" i="12"/>
  <c r="I198" i="12"/>
  <c r="K198" i="12"/>
  <c r="O198" i="12"/>
  <c r="Q198" i="12"/>
  <c r="U198" i="12"/>
  <c r="G201" i="12"/>
  <c r="M201" i="12" s="1"/>
  <c r="I201" i="12"/>
  <c r="K201" i="12"/>
  <c r="O201" i="12"/>
  <c r="Q201" i="12"/>
  <c r="U201" i="12"/>
  <c r="G205" i="12"/>
  <c r="M205" i="12" s="1"/>
  <c r="I205" i="12"/>
  <c r="K205" i="12"/>
  <c r="O205" i="12"/>
  <c r="Q205" i="12"/>
  <c r="U205" i="12"/>
  <c r="G209" i="12"/>
  <c r="I209" i="12"/>
  <c r="K209" i="12"/>
  <c r="M209" i="12"/>
  <c r="O209" i="12"/>
  <c r="Q209" i="12"/>
  <c r="U209" i="12"/>
  <c r="G214" i="12"/>
  <c r="M214" i="12" s="1"/>
  <c r="I214" i="12"/>
  <c r="K214" i="12"/>
  <c r="O214" i="12"/>
  <c r="Q214" i="12"/>
  <c r="U214" i="12"/>
  <c r="G217" i="12"/>
  <c r="M217" i="12" s="1"/>
  <c r="I217" i="12"/>
  <c r="K217" i="12"/>
  <c r="O217" i="12"/>
  <c r="Q217" i="12"/>
  <c r="U217" i="12"/>
  <c r="G222" i="12"/>
  <c r="M222" i="12" s="1"/>
  <c r="I222" i="12"/>
  <c r="K222" i="12"/>
  <c r="O222" i="12"/>
  <c r="Q222" i="12"/>
  <c r="U222" i="12"/>
  <c r="G226" i="12"/>
  <c r="I226" i="12"/>
  <c r="K226" i="12"/>
  <c r="M226" i="12"/>
  <c r="O226" i="12"/>
  <c r="Q226" i="12"/>
  <c r="U226" i="12"/>
  <c r="G228" i="12"/>
  <c r="M228" i="12" s="1"/>
  <c r="I228" i="12"/>
  <c r="K228" i="12"/>
  <c r="O228" i="12"/>
  <c r="Q228" i="12"/>
  <c r="U228" i="12"/>
  <c r="G230" i="12"/>
  <c r="M230" i="12" s="1"/>
  <c r="I230" i="12"/>
  <c r="K230" i="12"/>
  <c r="O230" i="12"/>
  <c r="Q230" i="12"/>
  <c r="U230" i="12"/>
  <c r="G232" i="12"/>
  <c r="M232" i="12" s="1"/>
  <c r="I232" i="12"/>
  <c r="K232" i="12"/>
  <c r="O232" i="12"/>
  <c r="Q232" i="12"/>
  <c r="U232" i="12"/>
  <c r="G234" i="12"/>
  <c r="I234" i="12"/>
  <c r="K234" i="12"/>
  <c r="M234" i="12"/>
  <c r="O234" i="12"/>
  <c r="Q234" i="12"/>
  <c r="U234" i="12"/>
  <c r="G238" i="12"/>
  <c r="M238" i="12" s="1"/>
  <c r="I238" i="12"/>
  <c r="K238" i="12"/>
  <c r="O238" i="12"/>
  <c r="Q238" i="12"/>
  <c r="U238" i="12"/>
  <c r="G240" i="12"/>
  <c r="I240" i="12"/>
  <c r="K240" i="12"/>
  <c r="M240" i="12"/>
  <c r="O240" i="12"/>
  <c r="Q240" i="12"/>
  <c r="U240" i="12"/>
  <c r="G243" i="12"/>
  <c r="M243" i="12" s="1"/>
  <c r="I243" i="12"/>
  <c r="K243" i="12"/>
  <c r="O243" i="12"/>
  <c r="Q243" i="12"/>
  <c r="U243" i="12"/>
  <c r="G246" i="12"/>
  <c r="I246" i="12"/>
  <c r="K246" i="12"/>
  <c r="O246" i="12"/>
  <c r="Q246" i="12"/>
  <c r="U246" i="12"/>
  <c r="G249" i="12"/>
  <c r="M249" i="12" s="1"/>
  <c r="I249" i="12"/>
  <c r="K249" i="12"/>
  <c r="O249" i="12"/>
  <c r="Q249" i="12"/>
  <c r="U249" i="12"/>
  <c r="G252" i="12"/>
  <c r="I252" i="12"/>
  <c r="K252" i="12"/>
  <c r="M252" i="12"/>
  <c r="O252" i="12"/>
  <c r="Q252" i="12"/>
  <c r="Q239" i="12" s="1"/>
  <c r="U252" i="12"/>
  <c r="G255" i="12"/>
  <c r="M255" i="12" s="1"/>
  <c r="I255" i="12"/>
  <c r="K255" i="12"/>
  <c r="O255" i="12"/>
  <c r="Q255" i="12"/>
  <c r="U255" i="12"/>
  <c r="G258" i="12"/>
  <c r="M258" i="12" s="1"/>
  <c r="I258" i="12"/>
  <c r="K258" i="12"/>
  <c r="O258" i="12"/>
  <c r="Q258" i="12"/>
  <c r="U258" i="12"/>
  <c r="G261" i="12"/>
  <c r="M261" i="12" s="1"/>
  <c r="I261" i="12"/>
  <c r="K261" i="12"/>
  <c r="O261" i="12"/>
  <c r="Q261" i="12"/>
  <c r="U261" i="12"/>
  <c r="G264" i="12"/>
  <c r="I264" i="12"/>
  <c r="K264" i="12"/>
  <c r="M264" i="12"/>
  <c r="O264" i="12"/>
  <c r="Q264" i="12"/>
  <c r="U264" i="12"/>
  <c r="G267" i="12"/>
  <c r="M267" i="12" s="1"/>
  <c r="I267" i="12"/>
  <c r="K267" i="12"/>
  <c r="O267" i="12"/>
  <c r="Q267" i="12"/>
  <c r="U267" i="12"/>
  <c r="G269" i="12"/>
  <c r="M269" i="12" s="1"/>
  <c r="I269" i="12"/>
  <c r="K269" i="12"/>
  <c r="O269" i="12"/>
  <c r="Q269" i="12"/>
  <c r="U269" i="12"/>
  <c r="G272" i="12"/>
  <c r="M272" i="12" s="1"/>
  <c r="I272" i="12"/>
  <c r="K272" i="12"/>
  <c r="O272" i="12"/>
  <c r="Q272" i="12"/>
  <c r="U272" i="12"/>
  <c r="U273" i="12"/>
  <c r="G274" i="12"/>
  <c r="I274" i="12"/>
  <c r="K274" i="12"/>
  <c r="K273" i="12" s="1"/>
  <c r="H63" i="1" s="1"/>
  <c r="M274" i="12"/>
  <c r="O274" i="12"/>
  <c r="Q274" i="12"/>
  <c r="U274" i="12"/>
  <c r="G275" i="12"/>
  <c r="M275" i="12" s="1"/>
  <c r="I275" i="12"/>
  <c r="K275" i="12"/>
  <c r="O275" i="12"/>
  <c r="Q275" i="12"/>
  <c r="U275" i="12"/>
  <c r="G278" i="12"/>
  <c r="M278" i="12" s="1"/>
  <c r="I278" i="12"/>
  <c r="K278" i="12"/>
  <c r="O278" i="12"/>
  <c r="Q278" i="12"/>
  <c r="U278" i="12"/>
  <c r="G279" i="12"/>
  <c r="M279" i="12" s="1"/>
  <c r="I279" i="12"/>
  <c r="K279" i="12"/>
  <c r="O279" i="12"/>
  <c r="Q279" i="12"/>
  <c r="U279" i="12"/>
  <c r="G281" i="12"/>
  <c r="I281" i="12"/>
  <c r="K281" i="12"/>
  <c r="M281" i="12"/>
  <c r="O281" i="12"/>
  <c r="Q281" i="12"/>
  <c r="U281" i="12"/>
  <c r="G284" i="12"/>
  <c r="M284" i="12" s="1"/>
  <c r="I284" i="12"/>
  <c r="K284" i="12"/>
  <c r="O284" i="12"/>
  <c r="Q284" i="12"/>
  <c r="U284" i="12"/>
  <c r="G287" i="12"/>
  <c r="M287" i="12" s="1"/>
  <c r="I287" i="12"/>
  <c r="K287" i="12"/>
  <c r="O287" i="12"/>
  <c r="Q287" i="12"/>
  <c r="U287" i="12"/>
  <c r="G294" i="12"/>
  <c r="G293" i="12" s="1"/>
  <c r="I294" i="12"/>
  <c r="K294" i="12"/>
  <c r="K293" i="12" s="1"/>
  <c r="H64" i="1" s="1"/>
  <c r="O294" i="12"/>
  <c r="Q294" i="12"/>
  <c r="U294" i="12"/>
  <c r="U293" i="12" s="1"/>
  <c r="G298" i="12"/>
  <c r="M298" i="12" s="1"/>
  <c r="I298" i="12"/>
  <c r="K298" i="12"/>
  <c r="O298" i="12"/>
  <c r="Q298" i="12"/>
  <c r="U298" i="12"/>
  <c r="G299" i="12"/>
  <c r="M299" i="12" s="1"/>
  <c r="I299" i="12"/>
  <c r="K299" i="12"/>
  <c r="O299" i="12"/>
  <c r="Q299" i="12"/>
  <c r="Q293" i="12" s="1"/>
  <c r="U299" i="12"/>
  <c r="G303" i="12"/>
  <c r="G302" i="12" s="1"/>
  <c r="I303" i="12"/>
  <c r="I302" i="12" s="1"/>
  <c r="G65" i="1" s="1"/>
  <c r="K303" i="12"/>
  <c r="M303" i="12"/>
  <c r="O303" i="12"/>
  <c r="O302" i="12" s="1"/>
  <c r="Q303" i="12"/>
  <c r="Q302" i="12" s="1"/>
  <c r="U303" i="12"/>
  <c r="G306" i="12"/>
  <c r="M306" i="12" s="1"/>
  <c r="I306" i="12"/>
  <c r="K306" i="12"/>
  <c r="K302" i="12" s="1"/>
  <c r="H65" i="1" s="1"/>
  <c r="O306" i="12"/>
  <c r="Q306" i="12"/>
  <c r="U306" i="12"/>
  <c r="U302" i="12" s="1"/>
  <c r="G310" i="12"/>
  <c r="M310" i="12" s="1"/>
  <c r="I310" i="12"/>
  <c r="K310" i="12"/>
  <c r="O310" i="12"/>
  <c r="Q310" i="12"/>
  <c r="U310" i="12"/>
  <c r="U311" i="12"/>
  <c r="G312" i="12"/>
  <c r="I312" i="12"/>
  <c r="K312" i="12"/>
  <c r="O312" i="12"/>
  <c r="Q312" i="12"/>
  <c r="U312" i="12"/>
  <c r="G314" i="12"/>
  <c r="M314" i="12" s="1"/>
  <c r="I314" i="12"/>
  <c r="K314" i="12"/>
  <c r="O314" i="12"/>
  <c r="Q314" i="12"/>
  <c r="U314" i="12"/>
  <c r="G325" i="12"/>
  <c r="M325" i="12" s="1"/>
  <c r="I325" i="12"/>
  <c r="K325" i="12"/>
  <c r="O325" i="12"/>
  <c r="Q325" i="12"/>
  <c r="U325" i="12"/>
  <c r="G327" i="12"/>
  <c r="M327" i="12" s="1"/>
  <c r="I327" i="12"/>
  <c r="K327" i="12"/>
  <c r="O327" i="12"/>
  <c r="Q327" i="12"/>
  <c r="U327" i="12"/>
  <c r="G329" i="12"/>
  <c r="M329" i="12" s="1"/>
  <c r="I329" i="12"/>
  <c r="K329" i="12"/>
  <c r="K324" i="12" s="1"/>
  <c r="H67" i="1" s="1"/>
  <c r="O329" i="12"/>
  <c r="Q329" i="12"/>
  <c r="U329" i="12"/>
  <c r="G331" i="12"/>
  <c r="M331" i="12" s="1"/>
  <c r="I331" i="12"/>
  <c r="K331" i="12"/>
  <c r="O331" i="12"/>
  <c r="Q331" i="12"/>
  <c r="U331" i="12"/>
  <c r="G333" i="12"/>
  <c r="M333" i="12" s="1"/>
  <c r="I333" i="12"/>
  <c r="K333" i="12"/>
  <c r="O333" i="12"/>
  <c r="Q333" i="12"/>
  <c r="U333" i="12"/>
  <c r="G336" i="12"/>
  <c r="M336" i="12" s="1"/>
  <c r="I336" i="12"/>
  <c r="K336" i="12"/>
  <c r="O336" i="12"/>
  <c r="Q336" i="12"/>
  <c r="U336" i="12"/>
  <c r="G337" i="12"/>
  <c r="G335" i="12" s="1"/>
  <c r="I337" i="12"/>
  <c r="K337" i="12"/>
  <c r="O337" i="12"/>
  <c r="Q337" i="12"/>
  <c r="U337" i="12"/>
  <c r="G338" i="12"/>
  <c r="M338" i="12" s="1"/>
  <c r="I338" i="12"/>
  <c r="K338" i="12"/>
  <c r="O338" i="12"/>
  <c r="Q338" i="12"/>
  <c r="U338" i="12"/>
  <c r="G339" i="12"/>
  <c r="M339" i="12" s="1"/>
  <c r="I339" i="12"/>
  <c r="K339" i="12"/>
  <c r="O339" i="12"/>
  <c r="Q339" i="12"/>
  <c r="U339" i="12"/>
  <c r="I20" i="1"/>
  <c r="G20" i="1"/>
  <c r="E20" i="1"/>
  <c r="I19" i="1"/>
  <c r="I18" i="1"/>
  <c r="I17" i="1"/>
  <c r="I16" i="1"/>
  <c r="I69" i="1"/>
  <c r="G27" i="1"/>
  <c r="F40" i="1"/>
  <c r="G40" i="1"/>
  <c r="G25" i="1" s="1"/>
  <c r="G26" i="1" s="1"/>
  <c r="H40" i="1"/>
  <c r="I40" i="1"/>
  <c r="J39" i="1" s="1"/>
  <c r="J40" i="1"/>
  <c r="J28" i="1"/>
  <c r="J26" i="1"/>
  <c r="G38" i="1"/>
  <c r="F38" i="1"/>
  <c r="H32" i="1"/>
  <c r="J23" i="1"/>
  <c r="J24" i="1"/>
  <c r="J25" i="1"/>
  <c r="J27" i="1"/>
  <c r="E24" i="1"/>
  <c r="E26" i="1"/>
  <c r="I309" i="12" l="1"/>
  <c r="G66" i="1" s="1"/>
  <c r="E18" i="1" s="1"/>
  <c r="M337" i="12"/>
  <c r="U335" i="12"/>
  <c r="I335" i="12"/>
  <c r="G68" i="1" s="1"/>
  <c r="E19" i="1" s="1"/>
  <c r="U309" i="12"/>
  <c r="K309" i="12"/>
  <c r="H66" i="1" s="1"/>
  <c r="G18" i="1" s="1"/>
  <c r="M294" i="12"/>
  <c r="M293" i="12" s="1"/>
  <c r="I273" i="12"/>
  <c r="G63" i="1" s="1"/>
  <c r="Q176" i="12"/>
  <c r="U76" i="12"/>
  <c r="O28" i="12"/>
  <c r="G28" i="12"/>
  <c r="U23" i="12"/>
  <c r="K23" i="12"/>
  <c r="H49" i="1" s="1"/>
  <c r="I8" i="12"/>
  <c r="G47" i="1" s="1"/>
  <c r="O293" i="12"/>
  <c r="I239" i="12"/>
  <c r="G62" i="1" s="1"/>
  <c r="M335" i="12"/>
  <c r="Q335" i="12"/>
  <c r="I324" i="12"/>
  <c r="G67" i="1" s="1"/>
  <c r="O309" i="12"/>
  <c r="I293" i="12"/>
  <c r="G64" i="1" s="1"/>
  <c r="O176" i="12"/>
  <c r="G176" i="12"/>
  <c r="K126" i="12"/>
  <c r="H55" i="1" s="1"/>
  <c r="G126" i="12"/>
  <c r="M66" i="12"/>
  <c r="M65" i="12" s="1"/>
  <c r="O43" i="12"/>
  <c r="K28" i="12"/>
  <c r="H50" i="1" s="1"/>
  <c r="K335" i="12"/>
  <c r="H68" i="1" s="1"/>
  <c r="G19" i="1" s="1"/>
  <c r="Q28" i="12"/>
  <c r="O335" i="12"/>
  <c r="U324" i="12"/>
  <c r="Q324" i="12"/>
  <c r="Q309" i="12"/>
  <c r="M159" i="12"/>
  <c r="G151" i="12"/>
  <c r="U126" i="12"/>
  <c r="O76" i="12"/>
  <c r="I28" i="12"/>
  <c r="G50" i="1" s="1"/>
  <c r="AD341" i="12"/>
  <c r="G39" i="1" s="1"/>
  <c r="H39" i="1" s="1"/>
  <c r="I39" i="1" s="1"/>
  <c r="G28" i="1"/>
  <c r="G23" i="1"/>
  <c r="I197" i="12"/>
  <c r="G61" i="1" s="1"/>
  <c r="E17" i="1" s="1"/>
  <c r="O324" i="12"/>
  <c r="M302" i="12"/>
  <c r="M151" i="12"/>
  <c r="O130" i="12"/>
  <c r="M324" i="12"/>
  <c r="O273" i="12"/>
  <c r="G273" i="12"/>
  <c r="U197" i="12"/>
  <c r="K197" i="12"/>
  <c r="H61" i="1" s="1"/>
  <c r="G17" i="1" s="1"/>
  <c r="U130" i="12"/>
  <c r="K130" i="12"/>
  <c r="H56" i="1" s="1"/>
  <c r="H69" i="1" s="1"/>
  <c r="K76" i="12"/>
  <c r="H54" i="1" s="1"/>
  <c r="G76" i="12"/>
  <c r="M23" i="12"/>
  <c r="I76" i="12"/>
  <c r="G54" i="1" s="1"/>
  <c r="G12" i="12"/>
  <c r="M13" i="12"/>
  <c r="M12" i="12" s="1"/>
  <c r="M312" i="12"/>
  <c r="M309" i="12" s="1"/>
  <c r="G309" i="12"/>
  <c r="I130" i="12"/>
  <c r="G56" i="1" s="1"/>
  <c r="G239" i="12"/>
  <c r="M246" i="12"/>
  <c r="M239" i="12" s="1"/>
  <c r="U239" i="12"/>
  <c r="K239" i="12"/>
  <c r="H62" i="1" s="1"/>
  <c r="Q197" i="12"/>
  <c r="G197" i="12"/>
  <c r="M198" i="12"/>
  <c r="M197" i="12" s="1"/>
  <c r="M176" i="12"/>
  <c r="Q130" i="12"/>
  <c r="G130" i="12"/>
  <c r="M131" i="12"/>
  <c r="M130" i="12" s="1"/>
  <c r="Q76" i="12"/>
  <c r="M76" i="12"/>
  <c r="U28" i="12"/>
  <c r="M273" i="12"/>
  <c r="G324" i="12"/>
  <c r="Q273" i="12"/>
  <c r="O239" i="12"/>
  <c r="O197" i="12"/>
  <c r="Q43" i="12"/>
  <c r="G43" i="12"/>
  <c r="M44" i="12"/>
  <c r="M43" i="12" s="1"/>
  <c r="M28" i="12"/>
  <c r="Q8" i="12"/>
  <c r="G8" i="12"/>
  <c r="M9" i="12"/>
  <c r="M8" i="12" s="1"/>
  <c r="I21" i="1"/>
  <c r="G16" i="1" l="1"/>
  <c r="G21" i="1" s="1"/>
  <c r="G341" i="12"/>
  <c r="E16" i="1"/>
  <c r="E21" i="1" s="1"/>
  <c r="G69" i="1"/>
  <c r="G29" i="1"/>
  <c r="G24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<sst xmlns="http://schemas.openxmlformats.org/spreadsheetml/2006/main" count="1086" uniqueCount="477">
  <si>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</si>
  <si>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</si>
  <si>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</si>
  <si>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</si>
  <si>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</si>
  <si>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</si>
  <si>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</si>
  <si>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</si>
  <si>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</si>
  <si>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</si>
  <si>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</si>
  <si>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</si>
  <si>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</si>
  <si>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</si>
  <si>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</si>
  <si>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</si>
  <si>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</si>
  <si>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</si>
  <si>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</si>
  <si>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</si>
  <si>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</si>
  <si>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</si>
  <si>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</si>
  <si>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</si>
  <si>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</si>
  <si>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</si>
  <si>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</si>
  <si>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</si>
  <si>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</si>
  <si>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</si>
  <si>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</si>
  <si>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</si>
  <si>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</si>
  <si>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</si>
  <si>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</si>
  <si>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</si>
  <si>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</si>
  <si>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</si>
  <si>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</si>
  <si>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</si>
  <si>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</si>
  <si>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</si>
  <si>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</si>
  <si>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LOUCKÁ 624/7, 669 02 ZNOJMO</t>
  </si>
  <si>
    <t>Rozpočet:</t>
  </si>
  <si>
    <t>Misto</t>
  </si>
  <si>
    <t>KÄSTNER PROJEKT s.r.o.</t>
  </si>
  <si>
    <t>ETAPA 4 A5  MŠ LOUCKÁ - PŘÍPRAVNÉ PRÁCE  a FASÁDA - MŠ LOUCKÁ</t>
  </si>
  <si>
    <t>náměstí Svobody 2029/14</t>
  </si>
  <si>
    <t>Znojmo</t>
  </si>
  <si>
    <t>66902</t>
  </si>
  <si>
    <t>26224291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</si>
  <si>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</si>
  <si>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</si>
  <si>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</si>
  <si>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</si>
  <si>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</si>
  <si>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</si>
  <si>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</si>
  <si>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</si>
  <si>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</si>
  <si>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</si>
  <si>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</si>
  <si>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</si>
  <si>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</si>
  <si>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5</t>
  </si>
  <si>
    <t>Komunikace</t>
  </si>
  <si>
    <t>60</t>
  </si>
  <si>
    <t>Úpravy povrchů, omítky</t>
  </si>
  <si>
    <t>61</t>
  </si>
  <si>
    <t>Upravy povrchů vnitřní</t>
  </si>
  <si>
    <t>62</t>
  </si>
  <si>
    <t>Upravy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</si>
  <si>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</si>
  <si>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</si>
  <si>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</si>
  <si>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</si>
  <si>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</si>
  <si>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</si>
  <si>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97</t>
  </si>
  <si>
    <t>Prorážení otvorů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</si>
  <si>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</si>
  <si>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</si>
  <si>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</si>
  <si>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</si>
  <si>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</si>
  <si>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</si>
  <si>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</si>
  <si>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</si>
  <si>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767</t>
  </si>
  <si>
    <t>Konstrukce zámečnické</t>
  </si>
  <si>
    <t>771</t>
  </si>
  <si>
    <t>Podlahy z dlaždic a obklady</t>
  </si>
  <si>
    <t>783</t>
  </si>
  <si>
    <t>Nátěry</t>
  </si>
  <si>
    <t>M21</t>
  </si>
  <si>
    <t>Elektromontáže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</si>
  <si>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</si>
  <si>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</si>
  <si>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</si>
  <si>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</si>
  <si>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</si>
  <si>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</si>
  <si>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</si>
  <si>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</si>
  <si>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</si>
  <si>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</si>
  <si>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</si>
  <si>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</si>
  <si>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</si>
  <si>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</si>
  <si>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</si>
  <si>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</si>
  <si>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</si>
  <si>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</si>
  <si>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</si>
  <si>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</si>
  <si>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</si>
  <si>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</si>
  <si>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</si>
  <si>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</si>
  <si>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</si>
  <si>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</si>
  <si>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</si>
  <si>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</si>
  <si>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</si>
  <si>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</si>
  <si>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</si>
  <si>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113201011RAA</t>
  </si>
  <si>
    <t>Vytrhání obrubníků silničních, včetně naložení a odvozu na skládku do 1 km</t>
  </si>
  <si>
    <t>m</t>
  </si>
  <si>
    <t>POL2_0</t>
  </si>
  <si>
    <t>113106231R00</t>
  </si>
  <si>
    <t>m2</t>
  </si>
  <si>
    <t>POL1_0</t>
  </si>
  <si>
    <t>113107309R00</t>
  </si>
  <si>
    <t>Odstranění podkladu pl. 50 m2,kam.těžené tl.9 cm</t>
  </si>
  <si>
    <t>289902111R00</t>
  </si>
  <si>
    <t>Otlučení nebo odsekání omítek stěn</t>
  </si>
  <si>
    <t>ostění:(2,06+2,06+0,75)*0,2*2</t>
  </si>
  <si>
    <t>VV</t>
  </si>
  <si>
    <t>(2+2+1,4)*0,2</t>
  </si>
  <si>
    <t>12*(2,06+2,06+1,32)*0,2</t>
  </si>
  <si>
    <t>2*(1,66+1,66+0,75)*0,2</t>
  </si>
  <si>
    <t>1*(1,66+1,66+1,4)*0,2</t>
  </si>
  <si>
    <t>3*(0,78+1,66+1,66)*0,2</t>
  </si>
  <si>
    <t>14*(1,65+1,65+1,32)*0,2</t>
  </si>
  <si>
    <t>1*(1,65+1,65+0,75)*0,2</t>
  </si>
  <si>
    <t>(2,6+2,9+2,9)*0,4</t>
  </si>
  <si>
    <t>319201311R00</t>
  </si>
  <si>
    <t>Vyrovnání povrchu zdiva maltou tl.do 3 cm</t>
  </si>
  <si>
    <t>zdivo pod schodištěm:10</t>
  </si>
  <si>
    <t>(množství bude upřesněno dle skutečného stavu - sondou ):</t>
  </si>
  <si>
    <t>318261123RT1</t>
  </si>
  <si>
    <t>Stříška plotu ze zákryt.desek  šířky 300, zákrytová deska hladká, ZD 1 - 20 a ZD 2 - 20</t>
  </si>
  <si>
    <t>430320030RAD</t>
  </si>
  <si>
    <t>Schodišťová konstrukce ŽB beton C 16/20, křivočaré schodiště, bednění, výztuž 120 kg/m3</t>
  </si>
  <si>
    <t>m3</t>
  </si>
  <si>
    <t>podesta:0,82*0,1*2,88</t>
  </si>
  <si>
    <t>šikmé nosné k-ce:0,15*0,51*1,4*2</t>
  </si>
  <si>
    <t>0,3*0,15*1,4*1</t>
  </si>
  <si>
    <t>ukončení konstrukce původní cca 100mm nad terén:(2,88+0,4+0,4+1,6)*0,3*0,3</t>
  </si>
  <si>
    <t>434121416R00</t>
  </si>
  <si>
    <t>Osazení želbet. stupňů na schodnice, drsných</t>
  </si>
  <si>
    <t>5*(1,5+1,35)</t>
  </si>
  <si>
    <t>podesta:2,66</t>
  </si>
  <si>
    <t>59229301-v1</t>
  </si>
  <si>
    <t>Stupeň schod.výškově pro mš, 180/295/80-dl.1500</t>
  </si>
  <si>
    <t>kus</t>
  </si>
  <si>
    <t>POL3_0</t>
  </si>
  <si>
    <t>stupně:5*2</t>
  </si>
  <si>
    <t>431121001R00</t>
  </si>
  <si>
    <t>Montáž podestových panelů hmotnosti do 3 t</t>
  </si>
  <si>
    <t>podesta:2</t>
  </si>
  <si>
    <t>596215020R00</t>
  </si>
  <si>
    <t>Kladení zámkové dlažby tl. 6 cm do drtě tl. 3 cm</t>
  </si>
  <si>
    <t>602011114RT5</t>
  </si>
  <si>
    <t>Omítka jádrová soklová , ručně, tloušťka vrstvy 20 mm</t>
  </si>
  <si>
    <t>plocha sokl:0,72*5,55</t>
  </si>
  <si>
    <t>0,8*3,62</t>
  </si>
  <si>
    <t>(0,8+1,05)/2*10</t>
  </si>
  <si>
    <t>(1,05+1,19)/2*13,1</t>
  </si>
  <si>
    <t>(0,8+1,19)/2*9,52</t>
  </si>
  <si>
    <t>vodoroná část:(5,55+3,62+10+13,1+9,52)*(0,10+0,04)/2</t>
  </si>
  <si>
    <t>odpočet okna +skříně:-4*0,6*0,4</t>
  </si>
  <si>
    <t>-0,5*0,5</t>
  </si>
  <si>
    <t>schodiš´tová stěna do stupnů tažená:(2,66+1,05+0,82)*1</t>
  </si>
  <si>
    <t>602019189RT1</t>
  </si>
  <si>
    <t>Omítka stěn tenkovrstvá mozaiková , zrno 1,2 mm</t>
  </si>
  <si>
    <t>schodiš´tová stěna do stupnů tažená:0,6*0,25*2</t>
  </si>
  <si>
    <t>odpočet již v ceně fasáda:-30,65</t>
  </si>
  <si>
    <t>612425931R00</t>
  </si>
  <si>
    <t>Omítka vápenná vnitřního ostění - štuková</t>
  </si>
  <si>
    <t>622481113R00</t>
  </si>
  <si>
    <t>Potažení vnějších stěn sklotex. pletivem, vypnutí</t>
  </si>
  <si>
    <t>ŘÍMSA:(13,1)*(0,5)</t>
  </si>
  <si>
    <t>ŘÍMSA:(12,52)*(0,5)</t>
  </si>
  <si>
    <t>ŘÍMSA:(6,52+1,05+10)*(0,5)</t>
  </si>
  <si>
    <t>ŘÍMSA:(12,27)*(0,5)</t>
  </si>
  <si>
    <t>(množství bude upřesněno dle skutečného stavu - sondou ):(1,65+1,65+1,65+3,7+2,5)*0,5</t>
  </si>
  <si>
    <t>622471317RS8</t>
  </si>
  <si>
    <t>OSTĚNÍ:38,222</t>
  </si>
  <si>
    <t>ŘÍMSA:33,305</t>
  </si>
  <si>
    <t>odstít světle zelená - RAL shodné  dle předchozí  etapy - přístavby:</t>
  </si>
  <si>
    <t>621472112R00</t>
  </si>
  <si>
    <t>Omítka podhl. vnější ze SMS štuková slož. II ručně</t>
  </si>
  <si>
    <t>622323041R00</t>
  </si>
  <si>
    <t>Penetrace podkladu</t>
  </si>
  <si>
    <t>ostění:38,222</t>
  </si>
  <si>
    <t>římsa:33,305</t>
  </si>
  <si>
    <t>sokl:30,65</t>
  </si>
  <si>
    <t>622478331-v1</t>
  </si>
  <si>
    <t>Omítka vnější akrylátová,3.vrst., složit.3, jádro IP 18 E, stěrka, penetr.,.omítka</t>
  </si>
  <si>
    <t>římsa:(10+13,1+12,8+0,38+1,65*3+12,5+3,7+6,52+1,05)*0,5</t>
  </si>
  <si>
    <t>(množství bude upřesněno po prohlídce skutečného stavu prvků  ):</t>
  </si>
  <si>
    <t>620991121R00</t>
  </si>
  <si>
    <t>Zakrývání výplní vnějších otvorů z lešení</t>
  </si>
  <si>
    <t>0,75*2,06*2</t>
  </si>
  <si>
    <t>1,4*2,06</t>
  </si>
  <si>
    <t>0,78*1,66*3</t>
  </si>
  <si>
    <t>0,9*2,02</t>
  </si>
  <si>
    <t>1,32*2,06*10</t>
  </si>
  <si>
    <t>2,6*2,9</t>
  </si>
  <si>
    <t>0,75*1,66*2</t>
  </si>
  <si>
    <t>1,4*1,66</t>
  </si>
  <si>
    <t>1,34*1,65</t>
  </si>
  <si>
    <t>1,32*1,65*13</t>
  </si>
  <si>
    <t>0,75*1,65</t>
  </si>
  <si>
    <t>622904115R00</t>
  </si>
  <si>
    <t>Očištění fasád tlakovou vodou složitost 3 - 5</t>
  </si>
  <si>
    <t>(10+13,1+12,8+0,38+1,65*3+12,5+6,52+1,05)*6,8</t>
  </si>
  <si>
    <t>odpočet:-86,87</t>
  </si>
  <si>
    <t>celé fasády - pod štuk vrstvou:329,97-30,65</t>
  </si>
  <si>
    <t>části fasády před omítkou:299,32*0,65</t>
  </si>
  <si>
    <t>622424622R00</t>
  </si>
  <si>
    <t>Oprava vněj. omítek IV,do 65%, štuk na 100% plochy</t>
  </si>
  <si>
    <t>299,32</t>
  </si>
  <si>
    <t>622471318RS8</t>
  </si>
  <si>
    <t>odstít světle zelená - RAL shodné  dle předchozí  etapy - přístavby:299,32</t>
  </si>
  <si>
    <t>622432111R00</t>
  </si>
  <si>
    <t>Omítka stěn weber-pas marmolit jemnozrnná</t>
  </si>
  <si>
    <t>30,65</t>
  </si>
  <si>
    <t>639561111R00</t>
  </si>
  <si>
    <t>Obrubník zahradní betonový výšky 200 mm, šedý</t>
  </si>
  <si>
    <t>631317105R00</t>
  </si>
  <si>
    <t>Řezání dilatační spáry hl. 0-50 mm, beton prostý</t>
  </si>
  <si>
    <t>3,62+1,05+10+13,1+9,52</t>
  </si>
  <si>
    <t>944944011R00</t>
  </si>
  <si>
    <t>Montáž ochranné sítě z umělých vláken</t>
  </si>
  <si>
    <t>BUDOVA:(10+13,1+12,8+0,38+1,65+1,65+1,65+12,5+6,52+1,05)*6,8</t>
  </si>
  <si>
    <t>NAD STŘECHOU:(3*1,2)/2</t>
  </si>
  <si>
    <t>ODPOČET PLOCHY PŘÍSTAVBA:-(0,44+2,855+1,65+1,65+1,65+6,53+0,44)*4,95</t>
  </si>
  <si>
    <t>944944033R00</t>
  </si>
  <si>
    <t>Příplatek za každý měsíc použití sítí k pol. 4013</t>
  </si>
  <si>
    <t>941954131R00</t>
  </si>
  <si>
    <t>Montáž lešení vysunutého, bez podepření, H 20 m</t>
  </si>
  <si>
    <t>NAD STŘEŠNÍ ROVINOU:3*1,5</t>
  </si>
  <si>
    <t>944945013R00</t>
  </si>
  <si>
    <t>Montáž záchytné stříšky H 4,5 m, šířky nad 2 m</t>
  </si>
  <si>
    <t>944945193R00</t>
  </si>
  <si>
    <t>Příplatek za každý měsíc použ.stříšky, k pol. 5013</t>
  </si>
  <si>
    <t>944945813R00</t>
  </si>
  <si>
    <t>Demontáž záchytné stříšky H 4,5 m, šířky nad 2 m</t>
  </si>
  <si>
    <t>941954831R00</t>
  </si>
  <si>
    <t>Demontáž lešení vysunutého bez podepření, H 20 m</t>
  </si>
  <si>
    <t>4,5</t>
  </si>
  <si>
    <t>941941032R00</t>
  </si>
  <si>
    <t>Montáž lešení leh.řad.s podlahami,š.do 1 m, H 30 m</t>
  </si>
  <si>
    <t>416,84</t>
  </si>
  <si>
    <t>941941192R00</t>
  </si>
  <si>
    <t>Příplatek za každý měsíc použití lešení k pol.1032</t>
  </si>
  <si>
    <t>941941832R00</t>
  </si>
  <si>
    <t>Demontáž lešení leh.řad.s podlahami,š.1 m, H 30 m</t>
  </si>
  <si>
    <t>963042819R00</t>
  </si>
  <si>
    <t>Bourání schodišťových stupňů betonových</t>
  </si>
  <si>
    <t>2,6*5</t>
  </si>
  <si>
    <t>962032231R00</t>
  </si>
  <si>
    <t>Bourání zdiva z cihel pálených na MVC</t>
  </si>
  <si>
    <t>ubourání zdiva do výšky terénu - úprava do roviny pro žb k-cí schodiště:0,5*0,5*1,3</t>
  </si>
  <si>
    <t>(0,3+1,1)/2*0,3*1,2</t>
  </si>
  <si>
    <t>978015271R00</t>
  </si>
  <si>
    <t>Otlučení omítek vnějších MVC v složit.1-4 do 65 %</t>
  </si>
  <si>
    <t>329,97-30,65</t>
  </si>
  <si>
    <t>978015291R00</t>
  </si>
  <si>
    <t>Otlučení omítek vnějších MVC v složit.1-4 do 100 %</t>
  </si>
  <si>
    <t>999281108R00</t>
  </si>
  <si>
    <t>Přesun hmot pro opravy a údržbu do výšky 12 m</t>
  </si>
  <si>
    <t>t</t>
  </si>
  <si>
    <t>0,00138</t>
  </si>
  <si>
    <t>8,21938</t>
  </si>
  <si>
    <t>0,41699</t>
  </si>
  <si>
    <t>17,6622</t>
  </si>
  <si>
    <t>2,05</t>
  </si>
  <si>
    <t>1,658</t>
  </si>
  <si>
    <t>0,2777</t>
  </si>
  <si>
    <t>4,6315</t>
  </si>
  <si>
    <t>0,4625</t>
  </si>
  <si>
    <t>762343931RT3</t>
  </si>
  <si>
    <t>Zabednění otvorů střech prkny plochy do 1 m2, prkna tl.22 mm</t>
  </si>
  <si>
    <t>PLOCHA STŘECHY POD NADSTŘEŠNÍM ŽLABEM A ŘÍMSOU:(12,27+0,6+0,3)*1</t>
  </si>
  <si>
    <t>(množství bude upřesněno dle skutečného stavu - sondou ):(13,1+0,3+0,3)*1</t>
  </si>
  <si>
    <t>(10,0+0,3+0,3)*1</t>
  </si>
  <si>
    <t>1,05+1</t>
  </si>
  <si>
    <t>(6,52+0,3)*1</t>
  </si>
  <si>
    <t>(13,1+0,3+0,3)*1</t>
  </si>
  <si>
    <t>PLOCHA STŘECHY NAD SCHODIŠTĚM:(7,08+0,45+0,3)*1</t>
  </si>
  <si>
    <t>(1,65+0,3)*1</t>
  </si>
  <si>
    <t>(1,49+0,3)*1</t>
  </si>
  <si>
    <t>(3)*1</t>
  </si>
  <si>
    <t>- PŘEDPOKLAD 30% Z CELKOVÉ PLOCHY:-0,7*76,56</t>
  </si>
  <si>
    <t>762343811R00</t>
  </si>
  <si>
    <t>Demontáž bednění okapů z prken hrubých do 32 mm</t>
  </si>
  <si>
    <t>PŘEDPOKLAD 30%:22,968</t>
  </si>
  <si>
    <t>762088116R00</t>
  </si>
  <si>
    <t>Zakrývání provizorní plachtou 15x20m,vč.odstranění</t>
  </si>
  <si>
    <t>1*76,56</t>
  </si>
  <si>
    <t>CELÁ PLOCHA POD NADSTŘ. ŽLABEM:</t>
  </si>
  <si>
    <t>998762102R00</t>
  </si>
  <si>
    <t>Přesun hmot pro tesařské konstrukce, výšky do 12 m</t>
  </si>
  <si>
    <t>764341832R00</t>
  </si>
  <si>
    <t>Demontáž lemov. trub D 150 mm, vln. kryt. do 45°</t>
  </si>
  <si>
    <t>SVOD:4</t>
  </si>
  <si>
    <t>(množství bude upřesněno po prohlídce  ):</t>
  </si>
  <si>
    <t>764355801R00</t>
  </si>
  <si>
    <t>Demontáž žlabů nástřeš. oblých, rš 500 mm, do 45°</t>
  </si>
  <si>
    <t>764422810R00</t>
  </si>
  <si>
    <t>Demontáž oplechování říms,rš od 600 do 800 mm</t>
  </si>
  <si>
    <t>764454803R00</t>
  </si>
  <si>
    <t>Demontáž odpadních trub kruhových,D 150 mm</t>
  </si>
  <si>
    <t>SVOD:9,95</t>
  </si>
  <si>
    <t>7,565+1,2</t>
  </si>
  <si>
    <t>již hodoto:7,56+1,1-8,66</t>
  </si>
  <si>
    <t>(množství bude upřesněno po prohlídce skutečného stavu prvků  ):8,76</t>
  </si>
  <si>
    <t>764453875R00</t>
  </si>
  <si>
    <t>Demontáž odskoků o str.nebo D až 200 mm</t>
  </si>
  <si>
    <t>764454204R00</t>
  </si>
  <si>
    <t>Odpadní trouby z Pz plechu, kruhové, D 150 mm</t>
  </si>
  <si>
    <t>(množství bude upřesněno po prohlídce skutečného stavu prvků  ):9,95+0,1</t>
  </si>
  <si>
    <t>7,56+1,2+0,1</t>
  </si>
  <si>
    <t>7,56+1,1+0,1-8,76</t>
  </si>
  <si>
    <t>8,76</t>
  </si>
  <si>
    <t>764321230R00</t>
  </si>
  <si>
    <t>Oplechování Pz říms pod nadříms. žlabem, rš 660 mm</t>
  </si>
  <si>
    <t>764342240R00</t>
  </si>
  <si>
    <t>Lemování trub Pz, hladká krytina, D do 200 mm</t>
  </si>
  <si>
    <t>(množství bude upřesněno po prohlídce skutečného stavu prvků  ):4</t>
  </si>
  <si>
    <t>764359241R00</t>
  </si>
  <si>
    <t>Ochranný koš střešní vpusti z Pz, D do 150 mm</t>
  </si>
  <si>
    <t>(množství bude upřesněno po prohlídce skutečného stavu prvků  ):3</t>
  </si>
  <si>
    <t>592273022R</t>
  </si>
  <si>
    <t>nástavba pro dvorní vpust h 20 cm, pro napojení střešního svodu</t>
  </si>
  <si>
    <t>již provedeno:0</t>
  </si>
  <si>
    <t>764359213R00</t>
  </si>
  <si>
    <t>Kotlík z Pz plechu kónický pro trouby D do 150 mm</t>
  </si>
  <si>
    <t>764355203R00</t>
  </si>
  <si>
    <t>Žlaby z Pz plechu nástřešní,oblého tvaru,rš 660 mm</t>
  </si>
  <si>
    <t>998764102R00</t>
  </si>
  <si>
    <t>Přesun hmot pro klempířské konstr., výšky do 12 m</t>
  </si>
  <si>
    <t>765311813R00</t>
  </si>
  <si>
    <t>Demontáž krytiny bobrovky na sucho, pro použití</t>
  </si>
  <si>
    <t>OBVOD STŘECHY:0,3*76,56</t>
  </si>
  <si>
    <t>765311897R00</t>
  </si>
  <si>
    <t>Příp.za sklon přes 45° do 60°,pro použití,bobrovka</t>
  </si>
  <si>
    <t>765318863R00</t>
  </si>
  <si>
    <t>Demontáž krytiny z hřebenáčů, zvětr.malta, použití</t>
  </si>
  <si>
    <t>NÁROŽÍ:9*0,6</t>
  </si>
  <si>
    <t>59660011R</t>
  </si>
  <si>
    <t>Bobrovka kulatý řez režná základní, 18x38 cm</t>
  </si>
  <si>
    <t>POČÍTÁNO 36KS NA M2:5*36</t>
  </si>
  <si>
    <t>59660130R</t>
  </si>
  <si>
    <t>Hřebenáč nosový k bobrovce č. 1 režný, šířka 13 cm</t>
  </si>
  <si>
    <t>POČÍTÁNO 3KS NA M:3*3</t>
  </si>
  <si>
    <t>765394951R00</t>
  </si>
  <si>
    <t>Přeložení nároží, do malty, drážkové, složité</t>
  </si>
  <si>
    <t>765311583R00</t>
  </si>
  <si>
    <t>Bobrovka -  přiřezání a uchycení tašek</t>
  </si>
  <si>
    <t>OBVOD STŘECHY:76,56</t>
  </si>
  <si>
    <t>765311591R00</t>
  </si>
  <si>
    <t>Bobrovka - příplatek za sklon přes 45 do 60°</t>
  </si>
  <si>
    <t>765311548RT1</t>
  </si>
  <si>
    <t>Nároží bobrovka, hřebenáči č.4 nos. do malty, s použitím suché maltové směsi</t>
  </si>
  <si>
    <t>765799310RK2</t>
  </si>
  <si>
    <t>Montáž fólie na krokve přibitím, podstřešní difúzní fólie</t>
  </si>
  <si>
    <t>765391911R00</t>
  </si>
  <si>
    <t>Přeložení bobrovek, jednoduché, na sucho</t>
  </si>
  <si>
    <t>998765102R00</t>
  </si>
  <si>
    <t>Přesun hmot pro krytiny tvrdé, výšky do 12 m</t>
  </si>
  <si>
    <t>998767101R00</t>
  </si>
  <si>
    <t>Přesun hmot pro zámečnické konstr., výšky do 6 m</t>
  </si>
  <si>
    <t>55346827R-v1</t>
  </si>
  <si>
    <t xml:space="preserve">Mříž, roleta, žaluzie </t>
  </si>
  <si>
    <t>boční kryt schodiš´tového prostoru - větratelný max. otvory 500x500mm, pozinkovaný:1</t>
  </si>
  <si>
    <t>pevný rám z L profilů , žárově zinkováno, kotvení boční 4ks:</t>
  </si>
  <si>
    <t>767996801R00</t>
  </si>
  <si>
    <t>Demontáž atypických ocelových konstr. do 50 kg</t>
  </si>
  <si>
    <t>kg</t>
  </si>
  <si>
    <t>767225110R00</t>
  </si>
  <si>
    <t>Montáž zábradlí - osazení samostatného sloupku</t>
  </si>
  <si>
    <t>boční uchycení:2+2</t>
  </si>
  <si>
    <t>767222210R00</t>
  </si>
  <si>
    <t>Montáž zábradlí z prof.oceli na oc.konstr.do 20 kg</t>
  </si>
  <si>
    <t>pravá a levá část:1,5+1,5</t>
  </si>
  <si>
    <t>ve výšce pro cca 900mm:</t>
  </si>
  <si>
    <t>767221120R00</t>
  </si>
  <si>
    <t>Montáž zábradlí schod.z trubek, do zdiva, do 25 kg</t>
  </si>
  <si>
    <t>pravá i levá část:1,5+1,5</t>
  </si>
  <si>
    <t>ve výšce od 400-700mm:</t>
  </si>
  <si>
    <t>55399999R</t>
  </si>
  <si>
    <t>Ocelové výrobky - kotvy a spojky-atypické prvky</t>
  </si>
  <si>
    <t>pozinkované konstrukce zábradlí : složení ::30</t>
  </si>
  <si>
    <t>madlo O50mm, sloupek O40mm, profil O30mm,po 80mm max. svislé příčky O16mm:</t>
  </si>
  <si>
    <t>krytka sloupku, spojka madla a sloupku, krytka madla, spodní krytka sloupku:</t>
  </si>
  <si>
    <t>boční uchyt:</t>
  </si>
  <si>
    <t>Spojka madla pevná slouží na propojení madla (AK-3442) se sloupkem (AK-2646), kde madlo je posunuté mimo osu sloupku. U  a madlo , krytka madla spodního:</t>
  </si>
  <si>
    <t>771475034RV1</t>
  </si>
  <si>
    <t>Obklad soklíků keram.stupňov., tmel,20x10 H 10 cm, flex (lepidlo, spára)</t>
  </si>
  <si>
    <t>(0,32+0,15)*5</t>
  </si>
  <si>
    <t>0,5+0,3+0,2</t>
  </si>
  <si>
    <t>0,5+0,5</t>
  </si>
  <si>
    <t>771479001R00</t>
  </si>
  <si>
    <t>Řezání dlaždic keramických pro soklíky</t>
  </si>
  <si>
    <t>59764241R</t>
  </si>
  <si>
    <t>Dlažba slinutá  matná sokl 300x80x9 mm, Nordic</t>
  </si>
  <si>
    <t>barva šedá:4,35/0,3*1,2</t>
  </si>
  <si>
    <t>zaokrouhlení:0,6</t>
  </si>
  <si>
    <t>783522900R00</t>
  </si>
  <si>
    <t>Údržba, nátěr syntet. klempířských konstr. Z + 2 x</t>
  </si>
  <si>
    <t>nátěr hup:0,6*0,6</t>
  </si>
  <si>
    <t>další prvky na fasádě:1</t>
  </si>
  <si>
    <t>783782422RT2</t>
  </si>
  <si>
    <t>Nátěr tesařských konstrukcí , ochrana dřeva v exteriéru</t>
  </si>
  <si>
    <t>30% Z CELKOVÉ PLOCHY:0.3*76,56*2</t>
  </si>
  <si>
    <t>348421015R</t>
  </si>
  <si>
    <t>34531505R</t>
  </si>
  <si>
    <t>210200020RAB</t>
  </si>
  <si>
    <t>Hromosvod, pro administrativní budovy</t>
  </si>
  <si>
    <t>kompl</t>
  </si>
  <si>
    <t>Dle projektové dokumentace : obsahuje:1</t>
  </si>
  <si>
    <t>101 000 Jímací tyč Al 2000 mm plný profil 10 mm- 1KS:</t>
  </si>
  <si>
    <t>840 008 Vodič AlMgSi Rd 8 polotvrdý -130,111MB:</t>
  </si>
  <si>
    <t>860 115 Vývod uzemnění z vyrovnaného drátu Rd 10- 1500 mm, nerez V4A-6,1KS:</t>
  </si>
  <si>
    <t>Podpěra pod krytinu na svahu:</t>
  </si>
  <si>
    <t>PV12- 114KS:</t>
  </si>
  <si>
    <t>Spojovací svorka-SS -7KS:</t>
  </si>
  <si>
    <t>SK křížová- 18KS:</t>
  </si>
  <si>
    <t>měření:</t>
  </si>
  <si>
    <t>979990101R00</t>
  </si>
  <si>
    <t>Poplatek za sklád.suti-směs bet.a cihel do 30x30cm</t>
  </si>
  <si>
    <t>(3,087+2,407+2,8558+12,883)</t>
  </si>
  <si>
    <t>979081121R00</t>
  </si>
  <si>
    <t>Příplatek k odvozu za každý další 1 km</t>
  </si>
  <si>
    <t>(3,087+2,407+2,8558+12,883)*6</t>
  </si>
  <si>
    <t>979081111R00</t>
  </si>
  <si>
    <t>Odvoz suti a vybour. hmot na skládku do 1 km</t>
  </si>
  <si>
    <t>979082111R00</t>
  </si>
  <si>
    <t>Vnitrostaveništní doprava suti do 10 m</t>
  </si>
  <si>
    <t>979082121R00</t>
  </si>
  <si>
    <t>Příplatek k vnitrost. dopravě suti za dalších 5 m</t>
  </si>
  <si>
    <t>(3,087+2,407+2,8558+12,883)*2</t>
  </si>
  <si>
    <t>005121011R</t>
  </si>
  <si>
    <t>Vybudování zařízení staveniště pro JKSO 801 až 803</t>
  </si>
  <si>
    <t>Soubor</t>
  </si>
  <si>
    <t>005121031R</t>
  </si>
  <si>
    <t>Odstranění zařízení staveniště pro JKSO 801 až 803</t>
  </si>
  <si>
    <t>005122010R</t>
  </si>
  <si>
    <t xml:space="preserve">Provoz objednatele </t>
  </si>
  <si>
    <t>005121021R</t>
  </si>
  <si>
    <t>Provoz zařízení staveniště pro JKSO 801 až 803</t>
  </si>
  <si>
    <t/>
  </si>
  <si>
    <t>SUM</t>
  </si>
  <si>
    <t>POPUZIV</t>
  </si>
  <si>
    <t>END</t>
  </si>
  <si>
    <t>Rozebrání dlažeb ze zámkové dlažby v kamenivu u bouraného schodiště</t>
  </si>
  <si>
    <t>Nátěr nebo nástřik stěn vnějších, složitost 1 - 2, hmota silikátová barevná skupina II ( Barva zelená bude upřesněna dle vzorníku)</t>
  </si>
  <si>
    <t>Nátěr nebo nástřik stěn vnějších, složitost 3 - 4, hmota silikátová barevná skupina II ( Barva zelená bude upřesněna dle vzorníku)</t>
  </si>
  <si>
    <t>Zapravení drážek elektro na fasádě objektu hrubou maltou</t>
  </si>
  <si>
    <t>Revize a přeměření hromosvodů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</si>
</sst>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02" t="s">
        <v>39</v>
      </c>
      <c r="B2" s="202"/>
      <c r="C2" s="202"/>
      <c r="D2" s="202"/>
      <c r="E2" s="202"/>
      <c r="F2" s="202"/>
      <c r="G2" s="20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2"/>
  <sheetViews>
    <sheetView showGridLines="0" topLeftCell="B29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34" t="s">
        <v>42</v>
      </c>
      <c r="C1" s="235"/>
      <c r="D1" s="235"/>
      <c r="E1" s="235"/>
      <c r="F1" s="235"/>
      <c r="G1" s="235"/>
      <c r="H1" s="235"/>
      <c r="I1" s="235"/>
      <c r="J1" s="236"/>
    </row>
    <row r="2" spans="1:15" ht="23.25" customHeight="1" x14ac:dyDescent="0.2">
      <c r="A2" s="4"/>
      <c r="B2" s="81" t="s">
        <v>40</v>
      </c>
      <c r="C2" s="82"/>
      <c r="D2" s="219" t="s">
        <v>47</v>
      </c>
      <c r="E2" s="220"/>
      <c r="F2" s="220"/>
      <c r="G2" s="220"/>
      <c r="H2" s="220"/>
      <c r="I2" s="220"/>
      <c r="J2" s="221"/>
      <c r="O2" s="2"/>
    </row>
    <row r="3" spans="1:15" ht="23.25" customHeight="1" x14ac:dyDescent="0.2">
      <c r="A3" s="4"/>
      <c r="B3" s="83" t="s">
        <v>45</v>
      </c>
      <c r="C3" s="84"/>
      <c r="D3" s="247" t="s">
        <v>43</v>
      </c>
      <c r="E3" s="248"/>
      <c r="F3" s="248"/>
      <c r="G3" s="248"/>
      <c r="H3" s="248"/>
      <c r="I3" s="248"/>
      <c r="J3" s="249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/>
      <c r="E5" s="26"/>
      <c r="F5" s="26"/>
      <c r="G5" s="26"/>
      <c r="H5" s="28" t="s">
        <v>33</v>
      </c>
      <c r="I5" s="91"/>
      <c r="J5" s="11"/>
    </row>
    <row r="6" spans="1:15" ht="15.75" customHeight="1" x14ac:dyDescent="0.2">
      <c r="A6" s="4"/>
      <c r="B6" s="41"/>
      <c r="C6" s="26"/>
      <c r="D6" s="91"/>
      <c r="E6" s="26"/>
      <c r="F6" s="26"/>
      <c r="G6" s="26"/>
      <c r="H6" s="28" t="s">
        <v>34</v>
      </c>
      <c r="I6" s="91"/>
      <c r="J6" s="11"/>
    </row>
    <row r="7" spans="1:15" ht="15.75" customHeight="1" x14ac:dyDescent="0.2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6" t="s">
        <v>46</v>
      </c>
      <c r="E11" s="226"/>
      <c r="F11" s="226"/>
      <c r="G11" s="226"/>
      <c r="H11" s="28" t="s">
        <v>33</v>
      </c>
      <c r="I11" s="94" t="s">
        <v>51</v>
      </c>
      <c r="J11" s="11"/>
    </row>
    <row r="12" spans="1:15" ht="15.75" customHeight="1" x14ac:dyDescent="0.2">
      <c r="A12" s="4"/>
      <c r="B12" s="41"/>
      <c r="C12" s="26"/>
      <c r="D12" s="245" t="s">
        <v>48</v>
      </c>
      <c r="E12" s="245"/>
      <c r="F12" s="245"/>
      <c r="G12" s="245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 t="s">
        <v>50</v>
      </c>
      <c r="D13" s="246" t="s">
        <v>49</v>
      </c>
      <c r="E13" s="246"/>
      <c r="F13" s="246"/>
      <c r="G13" s="24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46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5" t="s">
        <v>29</v>
      </c>
      <c r="F15" s="225"/>
      <c r="G15" s="243" t="s">
        <v>30</v>
      </c>
      <c r="H15" s="243"/>
      <c r="I15" s="243" t="s">
        <v>28</v>
      </c>
      <c r="J15" s="244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22">
        <f>SUMIF(F47:F68,A16,G47:G68)+SUMIF(F47:F68,"PSU",G47:G68)</f>
        <v>0</v>
      </c>
      <c r="F16" s="223"/>
      <c r="G16" s="222">
        <f>SUMIF(F47:F68,A16,H47:H68)+SUMIF(F47:F68,"PSU",H47:H68)</f>
        <v>0</v>
      </c>
      <c r="H16" s="223"/>
      <c r="I16" s="222">
        <f>SUMIF(F47:F68,A16,I47:I68)+SUMIF(F47:F68,"PSU",I47:I68)</f>
        <v>0</v>
      </c>
      <c r="J16" s="224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22">
        <f>SUMIF(F47:F68,A17,G47:G68)</f>
        <v>0</v>
      </c>
      <c r="F17" s="223"/>
      <c r="G17" s="222">
        <f>SUMIF(F47:F68,A17,H47:H68)</f>
        <v>0</v>
      </c>
      <c r="H17" s="223"/>
      <c r="I17" s="222">
        <f>SUMIF(F47:F68,A17,I47:I68)</f>
        <v>0</v>
      </c>
      <c r="J17" s="224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22">
        <f>SUMIF(F47:F68,A18,G47:G68)</f>
        <v>0</v>
      </c>
      <c r="F18" s="223"/>
      <c r="G18" s="222">
        <f>SUMIF(F47:F68,A18,H47:H68)</f>
        <v>0</v>
      </c>
      <c r="H18" s="223"/>
      <c r="I18" s="222">
        <f>SUMIF(F47:F68,A18,I47:I68)</f>
        <v>0</v>
      </c>
      <c r="J18" s="224"/>
    </row>
    <row r="19" spans="1:10" ht="23.25" customHeight="1" x14ac:dyDescent="0.2">
      <c r="A19" s="141" t="s">
        <v>99</v>
      </c>
      <c r="B19" s="142" t="s">
        <v>26</v>
      </c>
      <c r="C19" s="58"/>
      <c r="D19" s="59"/>
      <c r="E19" s="222">
        <f>SUMIF(F47:F68,A19,G47:G68)</f>
        <v>0</v>
      </c>
      <c r="F19" s="223"/>
      <c r="G19" s="222">
        <f>SUMIF(F47:F68,A19,H47:H68)</f>
        <v>0</v>
      </c>
      <c r="H19" s="223"/>
      <c r="I19" s="222">
        <f>SUMIF(F47:F68,A19,I47:I68)</f>
        <v>0</v>
      </c>
      <c r="J19" s="224"/>
    </row>
    <row r="20" spans="1:10" ht="23.25" customHeight="1" x14ac:dyDescent="0.2">
      <c r="A20" s="141" t="s">
        <v>100</v>
      </c>
      <c r="B20" s="142" t="s">
        <v>27</v>
      </c>
      <c r="C20" s="58"/>
      <c r="D20" s="59"/>
      <c r="E20" s="222">
        <f>SUMIF(F47:F68,A20,G47:G68)</f>
        <v>0</v>
      </c>
      <c r="F20" s="223"/>
      <c r="G20" s="222">
        <f>SUMIF(F47:F68,A20,H47:H68)</f>
        <v>0</v>
      </c>
      <c r="H20" s="223"/>
      <c r="I20" s="222">
        <f>SUMIF(F47:F68,A20,I47:I68)</f>
        <v>0</v>
      </c>
      <c r="J20" s="224"/>
    </row>
    <row r="21" spans="1:10" ht="23.25" customHeight="1" x14ac:dyDescent="0.2">
      <c r="A21" s="4"/>
      <c r="B21" s="74" t="s">
        <v>28</v>
      </c>
      <c r="C21" s="75"/>
      <c r="D21" s="76"/>
      <c r="E21" s="232">
        <f>SUM(E16:F20)</f>
        <v>0</v>
      </c>
      <c r="F21" s="241"/>
      <c r="G21" s="232">
        <f>SUM(G16:H20)</f>
        <v>0</v>
      </c>
      <c r="H21" s="241"/>
      <c r="I21" s="232">
        <f>SUM(I16:J20)</f>
        <v>0</v>
      </c>
      <c r="J21" s="233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30">
        <f>ZakladDPHSniVypocet</f>
        <v>0</v>
      </c>
      <c r="H23" s="231"/>
      <c r="I23" s="231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8">
        <f>ZakladDPHSni*SazbaDPH1/100</f>
        <v>0</v>
      </c>
      <c r="H24" s="229"/>
      <c r="I24" s="229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30">
        <f>ZakladDPHZaklVypocet</f>
        <v>0</v>
      </c>
      <c r="H25" s="231"/>
      <c r="I25" s="231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7">
        <f>ZakladDPHZakl*SazbaDPH2/100</f>
        <v>0</v>
      </c>
      <c r="H26" s="238"/>
      <c r="I26" s="238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9">
        <f>0</f>
        <v>0</v>
      </c>
      <c r="H27" s="239"/>
      <c r="I27" s="239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42">
        <f>ZakladDPHSniVypocet+ZakladDPHZaklVypocet</f>
        <v>0</v>
      </c>
      <c r="H28" s="242"/>
      <c r="I28" s="242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40">
        <f>ZakladDPHSni+DPHSni+ZakladDPHZakl+DPHZakl+Zaokrouhleni</f>
        <v>0</v>
      </c>
      <c r="H29" s="240"/>
      <c r="I29" s="240"/>
      <c r="J29" s="11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43916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7" t="s">
        <v>2</v>
      </c>
      <c r="E35" s="227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0</v>
      </c>
      <c r="B39" s="103" t="s">
        <v>52</v>
      </c>
      <c r="C39" s="210" t="s">
        <v>47</v>
      </c>
      <c r="D39" s="211"/>
      <c r="E39" s="211"/>
      <c r="F39" s="108">
        <f>'Rozpočet Pol'!AC341</f>
        <v>0</v>
      </c>
      <c r="G39" s="109">
        <f>'Rozpočet Pol'!AD341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12" t="s">
        <v>53</v>
      </c>
      <c r="C40" s="213"/>
      <c r="D40" s="213"/>
      <c r="E40" s="214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55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56</v>
      </c>
      <c r="G46" s="129" t="s">
        <v>29</v>
      </c>
      <c r="H46" s="129" t="s">
        <v>30</v>
      </c>
      <c r="I46" s="215" t="s">
        <v>28</v>
      </c>
      <c r="J46" s="215"/>
    </row>
    <row r="47" spans="1:10" ht="25.5" customHeight="1" x14ac:dyDescent="0.2">
      <c r="A47" s="122"/>
      <c r="B47" s="130" t="s">
        <v>57</v>
      </c>
      <c r="C47" s="217" t="s">
        <v>58</v>
      </c>
      <c r="D47" s="218"/>
      <c r="E47" s="218"/>
      <c r="F47" s="132" t="s">
        <v>23</v>
      </c>
      <c r="G47" s="133">
        <f>'Rozpočet Pol'!I8</f>
        <v>0</v>
      </c>
      <c r="H47" s="133">
        <f>'Rozpočet Pol'!K8</f>
        <v>0</v>
      </c>
      <c r="I47" s="216"/>
      <c r="J47" s="216"/>
    </row>
    <row r="48" spans="1:10" ht="25.5" customHeight="1" x14ac:dyDescent="0.2">
      <c r="A48" s="122"/>
      <c r="B48" s="124" t="s">
        <v>59</v>
      </c>
      <c r="C48" s="204" t="s">
        <v>60</v>
      </c>
      <c r="D48" s="205"/>
      <c r="E48" s="205"/>
      <c r="F48" s="134" t="s">
        <v>23</v>
      </c>
      <c r="G48" s="135">
        <f>'Rozpočet Pol'!I12</f>
        <v>0</v>
      </c>
      <c r="H48" s="135">
        <f>'Rozpočet Pol'!K12</f>
        <v>0</v>
      </c>
      <c r="I48" s="203"/>
      <c r="J48" s="203"/>
    </row>
    <row r="49" spans="1:10" ht="25.5" customHeight="1" x14ac:dyDescent="0.2">
      <c r="A49" s="122"/>
      <c r="B49" s="124" t="s">
        <v>61</v>
      </c>
      <c r="C49" s="204" t="s">
        <v>62</v>
      </c>
      <c r="D49" s="205"/>
      <c r="E49" s="205"/>
      <c r="F49" s="134" t="s">
        <v>23</v>
      </c>
      <c r="G49" s="135">
        <f>'Rozpočet Pol'!I23</f>
        <v>0</v>
      </c>
      <c r="H49" s="135">
        <f>'Rozpočet Pol'!K23</f>
        <v>0</v>
      </c>
      <c r="I49" s="203"/>
      <c r="J49" s="203"/>
    </row>
    <row r="50" spans="1:10" ht="25.5" customHeight="1" x14ac:dyDescent="0.2">
      <c r="A50" s="122"/>
      <c r="B50" s="124" t="s">
        <v>63</v>
      </c>
      <c r="C50" s="204" t="s">
        <v>64</v>
      </c>
      <c r="D50" s="205"/>
      <c r="E50" s="205"/>
      <c r="F50" s="134" t="s">
        <v>23</v>
      </c>
      <c r="G50" s="135">
        <f>'Rozpočet Pol'!I28</f>
        <v>0</v>
      </c>
      <c r="H50" s="135">
        <f>'Rozpočet Pol'!K28</f>
        <v>0</v>
      </c>
      <c r="I50" s="203"/>
      <c r="J50" s="203"/>
    </row>
    <row r="51" spans="1:10" ht="25.5" customHeight="1" x14ac:dyDescent="0.2">
      <c r="A51" s="122"/>
      <c r="B51" s="124" t="s">
        <v>65</v>
      </c>
      <c r="C51" s="204" t="s">
        <v>66</v>
      </c>
      <c r="D51" s="205"/>
      <c r="E51" s="205"/>
      <c r="F51" s="134" t="s">
        <v>23</v>
      </c>
      <c r="G51" s="135">
        <f>'Rozpočet Pol'!I41</f>
        <v>0</v>
      </c>
      <c r="H51" s="135">
        <f>'Rozpočet Pol'!K41</f>
        <v>0</v>
      </c>
      <c r="I51" s="203"/>
      <c r="J51" s="203"/>
    </row>
    <row r="52" spans="1:10" ht="25.5" customHeight="1" x14ac:dyDescent="0.2">
      <c r="A52" s="122"/>
      <c r="B52" s="124" t="s">
        <v>67</v>
      </c>
      <c r="C52" s="204" t="s">
        <v>68</v>
      </c>
      <c r="D52" s="205"/>
      <c r="E52" s="205"/>
      <c r="F52" s="134" t="s">
        <v>23</v>
      </c>
      <c r="G52" s="135">
        <f>'Rozpočet Pol'!I43</f>
        <v>0</v>
      </c>
      <c r="H52" s="135">
        <f>'Rozpočet Pol'!K43</f>
        <v>0</v>
      </c>
      <c r="I52" s="203"/>
      <c r="J52" s="203"/>
    </row>
    <row r="53" spans="1:10" ht="25.5" customHeight="1" x14ac:dyDescent="0.2">
      <c r="A53" s="122"/>
      <c r="B53" s="124" t="s">
        <v>69</v>
      </c>
      <c r="C53" s="204" t="s">
        <v>70</v>
      </c>
      <c r="D53" s="205"/>
      <c r="E53" s="205"/>
      <c r="F53" s="134" t="s">
        <v>23</v>
      </c>
      <c r="G53" s="135">
        <f>'Rozpočet Pol'!I65</f>
        <v>0</v>
      </c>
      <c r="H53" s="135">
        <f>'Rozpočet Pol'!K65</f>
        <v>0</v>
      </c>
      <c r="I53" s="203"/>
      <c r="J53" s="203"/>
    </row>
    <row r="54" spans="1:10" ht="25.5" customHeight="1" x14ac:dyDescent="0.2">
      <c r="A54" s="122"/>
      <c r="B54" s="124" t="s">
        <v>71</v>
      </c>
      <c r="C54" s="204" t="s">
        <v>72</v>
      </c>
      <c r="D54" s="205"/>
      <c r="E54" s="205"/>
      <c r="F54" s="134" t="s">
        <v>23</v>
      </c>
      <c r="G54" s="135">
        <f>'Rozpočet Pol'!I76</f>
        <v>0</v>
      </c>
      <c r="H54" s="135">
        <f>'Rozpočet Pol'!K76</f>
        <v>0</v>
      </c>
      <c r="I54" s="203"/>
      <c r="J54" s="203"/>
    </row>
    <row r="55" spans="1:10" ht="25.5" customHeight="1" x14ac:dyDescent="0.2">
      <c r="A55" s="122"/>
      <c r="B55" s="124" t="s">
        <v>73</v>
      </c>
      <c r="C55" s="204" t="s">
        <v>74</v>
      </c>
      <c r="D55" s="205"/>
      <c r="E55" s="205"/>
      <c r="F55" s="134" t="s">
        <v>23</v>
      </c>
      <c r="G55" s="135">
        <f>'Rozpočet Pol'!I126</f>
        <v>0</v>
      </c>
      <c r="H55" s="135">
        <f>'Rozpočet Pol'!K126</f>
        <v>0</v>
      </c>
      <c r="I55" s="203"/>
      <c r="J55" s="203"/>
    </row>
    <row r="56" spans="1:10" ht="25.5" customHeight="1" x14ac:dyDescent="0.2">
      <c r="A56" s="122"/>
      <c r="B56" s="124" t="s">
        <v>75</v>
      </c>
      <c r="C56" s="204" t="s">
        <v>76</v>
      </c>
      <c r="D56" s="205"/>
      <c r="E56" s="205"/>
      <c r="F56" s="134" t="s">
        <v>23</v>
      </c>
      <c r="G56" s="135">
        <f>'Rozpočet Pol'!I130</f>
        <v>0</v>
      </c>
      <c r="H56" s="135">
        <f>'Rozpočet Pol'!K130</f>
        <v>0</v>
      </c>
      <c r="I56" s="203"/>
      <c r="J56" s="203"/>
    </row>
    <row r="57" spans="1:10" ht="25.5" customHeight="1" x14ac:dyDescent="0.2">
      <c r="A57" s="122"/>
      <c r="B57" s="124" t="s">
        <v>77</v>
      </c>
      <c r="C57" s="204" t="s">
        <v>78</v>
      </c>
      <c r="D57" s="205"/>
      <c r="E57" s="205"/>
      <c r="F57" s="134" t="s">
        <v>23</v>
      </c>
      <c r="G57" s="135">
        <f>'Rozpočet Pol'!I151</f>
        <v>0</v>
      </c>
      <c r="H57" s="135">
        <f>'Rozpočet Pol'!K151</f>
        <v>0</v>
      </c>
      <c r="I57" s="203"/>
      <c r="J57" s="203"/>
    </row>
    <row r="58" spans="1:10" ht="25.5" customHeight="1" x14ac:dyDescent="0.2">
      <c r="A58" s="122"/>
      <c r="B58" s="124" t="s">
        <v>79</v>
      </c>
      <c r="C58" s="204" t="s">
        <v>80</v>
      </c>
      <c r="D58" s="205"/>
      <c r="E58" s="205"/>
      <c r="F58" s="134" t="s">
        <v>23</v>
      </c>
      <c r="G58" s="135">
        <f>'Rozpočet Pol'!I159</f>
        <v>0</v>
      </c>
      <c r="H58" s="135">
        <f>'Rozpočet Pol'!K159</f>
        <v>0</v>
      </c>
      <c r="I58" s="203"/>
      <c r="J58" s="203"/>
    </row>
    <row r="59" spans="1:10" ht="25.5" customHeight="1" x14ac:dyDescent="0.2">
      <c r="A59" s="122"/>
      <c r="B59" s="124" t="s">
        <v>81</v>
      </c>
      <c r="C59" s="204" t="s">
        <v>82</v>
      </c>
      <c r="D59" s="205"/>
      <c r="E59" s="205"/>
      <c r="F59" s="134" t="s">
        <v>23</v>
      </c>
      <c r="G59" s="135">
        <f>'Rozpočet Pol'!I165</f>
        <v>0</v>
      </c>
      <c r="H59" s="135">
        <f>'Rozpočet Pol'!K165</f>
        <v>0</v>
      </c>
      <c r="I59" s="203"/>
      <c r="J59" s="203"/>
    </row>
    <row r="60" spans="1:10" ht="25.5" customHeight="1" x14ac:dyDescent="0.2">
      <c r="A60" s="122"/>
      <c r="B60" s="124" t="s">
        <v>83</v>
      </c>
      <c r="C60" s="204" t="s">
        <v>84</v>
      </c>
      <c r="D60" s="205"/>
      <c r="E60" s="205"/>
      <c r="F60" s="134" t="s">
        <v>24</v>
      </c>
      <c r="G60" s="135">
        <f>'Rozpočet Pol'!I176</f>
        <v>0</v>
      </c>
      <c r="H60" s="135">
        <f>'Rozpočet Pol'!K176</f>
        <v>0</v>
      </c>
      <c r="I60" s="203"/>
      <c r="J60" s="203"/>
    </row>
    <row r="61" spans="1:10" ht="25.5" customHeight="1" x14ac:dyDescent="0.2">
      <c r="A61" s="122"/>
      <c r="B61" s="124" t="s">
        <v>85</v>
      </c>
      <c r="C61" s="204" t="s">
        <v>86</v>
      </c>
      <c r="D61" s="205"/>
      <c r="E61" s="205"/>
      <c r="F61" s="134" t="s">
        <v>24</v>
      </c>
      <c r="G61" s="135">
        <f>'Rozpočet Pol'!I197</f>
        <v>0</v>
      </c>
      <c r="H61" s="135">
        <f>'Rozpočet Pol'!K197</f>
        <v>0</v>
      </c>
      <c r="I61" s="203"/>
      <c r="J61" s="203"/>
    </row>
    <row r="62" spans="1:10" ht="25.5" customHeight="1" x14ac:dyDescent="0.2">
      <c r="A62" s="122"/>
      <c r="B62" s="124" t="s">
        <v>87</v>
      </c>
      <c r="C62" s="204" t="s">
        <v>88</v>
      </c>
      <c r="D62" s="205"/>
      <c r="E62" s="205"/>
      <c r="F62" s="134" t="s">
        <v>24</v>
      </c>
      <c r="G62" s="135">
        <f>'Rozpočet Pol'!I239</f>
        <v>0</v>
      </c>
      <c r="H62" s="135">
        <f>'Rozpočet Pol'!K239</f>
        <v>0</v>
      </c>
      <c r="I62" s="203"/>
      <c r="J62" s="203"/>
    </row>
    <row r="63" spans="1:10" ht="25.5" customHeight="1" x14ac:dyDescent="0.2">
      <c r="A63" s="122"/>
      <c r="B63" s="124" t="s">
        <v>89</v>
      </c>
      <c r="C63" s="204" t="s">
        <v>90</v>
      </c>
      <c r="D63" s="205"/>
      <c r="E63" s="205"/>
      <c r="F63" s="134" t="s">
        <v>24</v>
      </c>
      <c r="G63" s="135">
        <f>'Rozpočet Pol'!I273</f>
        <v>0</v>
      </c>
      <c r="H63" s="135">
        <f>'Rozpočet Pol'!K273</f>
        <v>0</v>
      </c>
      <c r="I63" s="203"/>
      <c r="J63" s="203"/>
    </row>
    <row r="64" spans="1:10" ht="25.5" customHeight="1" x14ac:dyDescent="0.2">
      <c r="A64" s="122"/>
      <c r="B64" s="124" t="s">
        <v>91</v>
      </c>
      <c r="C64" s="204" t="s">
        <v>92</v>
      </c>
      <c r="D64" s="205"/>
      <c r="E64" s="205"/>
      <c r="F64" s="134" t="s">
        <v>24</v>
      </c>
      <c r="G64" s="135">
        <f>'Rozpočet Pol'!I293</f>
        <v>0</v>
      </c>
      <c r="H64" s="135">
        <f>'Rozpočet Pol'!K293</f>
        <v>0</v>
      </c>
      <c r="I64" s="203"/>
      <c r="J64" s="203"/>
    </row>
    <row r="65" spans="1:10" ht="25.5" customHeight="1" x14ac:dyDescent="0.2">
      <c r="A65" s="122"/>
      <c r="B65" s="124" t="s">
        <v>93</v>
      </c>
      <c r="C65" s="204" t="s">
        <v>94</v>
      </c>
      <c r="D65" s="205"/>
      <c r="E65" s="205"/>
      <c r="F65" s="134" t="s">
        <v>24</v>
      </c>
      <c r="G65" s="135">
        <f>'Rozpočet Pol'!I302</f>
        <v>0</v>
      </c>
      <c r="H65" s="135">
        <f>'Rozpočet Pol'!K302</f>
        <v>0</v>
      </c>
      <c r="I65" s="203"/>
      <c r="J65" s="203"/>
    </row>
    <row r="66" spans="1:10" ht="25.5" customHeight="1" x14ac:dyDescent="0.2">
      <c r="A66" s="122"/>
      <c r="B66" s="124" t="s">
        <v>95</v>
      </c>
      <c r="C66" s="204" t="s">
        <v>96</v>
      </c>
      <c r="D66" s="205"/>
      <c r="E66" s="205"/>
      <c r="F66" s="134" t="s">
        <v>25</v>
      </c>
      <c r="G66" s="135">
        <f>'Rozpočet Pol'!I309</f>
        <v>0</v>
      </c>
      <c r="H66" s="135">
        <f>'Rozpočet Pol'!K309</f>
        <v>0</v>
      </c>
      <c r="I66" s="203"/>
      <c r="J66" s="203"/>
    </row>
    <row r="67" spans="1:10" ht="25.5" customHeight="1" x14ac:dyDescent="0.2">
      <c r="A67" s="122"/>
      <c r="B67" s="124" t="s">
        <v>97</v>
      </c>
      <c r="C67" s="204" t="s">
        <v>98</v>
      </c>
      <c r="D67" s="205"/>
      <c r="E67" s="205"/>
      <c r="F67" s="134" t="s">
        <v>23</v>
      </c>
      <c r="G67" s="135">
        <f>'Rozpočet Pol'!I324</f>
        <v>0</v>
      </c>
      <c r="H67" s="135">
        <f>'Rozpočet Pol'!K324</f>
        <v>0</v>
      </c>
      <c r="I67" s="203"/>
      <c r="J67" s="203"/>
    </row>
    <row r="68" spans="1:10" ht="25.5" customHeight="1" x14ac:dyDescent="0.2">
      <c r="A68" s="122"/>
      <c r="B68" s="131" t="s">
        <v>99</v>
      </c>
      <c r="C68" s="207" t="s">
        <v>26</v>
      </c>
      <c r="D68" s="208"/>
      <c r="E68" s="208"/>
      <c r="F68" s="136" t="s">
        <v>99</v>
      </c>
      <c r="G68" s="137">
        <f>'Rozpočet Pol'!I335</f>
        <v>0</v>
      </c>
      <c r="H68" s="137">
        <f>'Rozpočet Pol'!K335</f>
        <v>0</v>
      </c>
      <c r="I68" s="206"/>
      <c r="J68" s="206"/>
    </row>
    <row r="69" spans="1:10" ht="25.5" customHeight="1" x14ac:dyDescent="0.2">
      <c r="A69" s="123"/>
      <c r="B69" s="127" t="s">
        <v>1</v>
      </c>
      <c r="C69" s="127"/>
      <c r="D69" s="128"/>
      <c r="E69" s="128"/>
      <c r="F69" s="138"/>
      <c r="G69" s="139">
        <f>SUM(G47:G68)</f>
        <v>0</v>
      </c>
      <c r="H69" s="139">
        <f>SUM(H47:H68)</f>
        <v>0</v>
      </c>
      <c r="I69" s="209">
        <f>SUM(I47:I68)</f>
        <v>0</v>
      </c>
      <c r="J69" s="209"/>
    </row>
    <row r="70" spans="1:10" x14ac:dyDescent="0.2">
      <c r="F70" s="140"/>
      <c r="G70" s="96"/>
      <c r="H70" s="140"/>
      <c r="I70" s="96"/>
      <c r="J70" s="96"/>
    </row>
    <row r="71" spans="1:10" x14ac:dyDescent="0.2">
      <c r="F71" s="140"/>
      <c r="G71" s="96"/>
      <c r="H71" s="140"/>
      <c r="I71" s="96"/>
      <c r="J71" s="96"/>
    </row>
    <row r="72" spans="1:10" x14ac:dyDescent="0.2">
      <c r="F72" s="140"/>
      <c r="G72" s="96"/>
      <c r="H72" s="140"/>
      <c r="I72" s="96"/>
      <c r="J72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4:J64"/>
    <mergeCell ref="C64:E64"/>
    <mergeCell ref="I65:J65"/>
    <mergeCell ref="C65:E65"/>
    <mergeCell ref="I66:J66"/>
    <mergeCell ref="C66:E66"/>
    <mergeCell ref="I67:J67"/>
    <mergeCell ref="C67:E67"/>
    <mergeCell ref="I68:J68"/>
    <mergeCell ref="C68:E68"/>
    <mergeCell ref="I69:J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0" t="s">
        <v>6</v>
      </c>
      <c r="B1" s="250"/>
      <c r="C1" s="251"/>
      <c r="D1" s="250"/>
      <c r="E1" s="250"/>
      <c r="F1" s="250"/>
      <c r="G1" s="250"/>
    </row>
    <row r="2" spans="1:7" ht="24.95" customHeight="1" x14ac:dyDescent="0.2">
      <c r="A2" s="79" t="s">
        <v>41</v>
      </c>
      <c r="B2" s="78"/>
      <c r="C2" s="252"/>
      <c r="D2" s="252"/>
      <c r="E2" s="252"/>
      <c r="F2" s="252"/>
      <c r="G2" s="253"/>
    </row>
    <row r="3" spans="1:7" ht="24.95" hidden="1" customHeight="1" x14ac:dyDescent="0.2">
      <c r="A3" s="79" t="s">
        <v>7</v>
      </c>
      <c r="B3" s="78"/>
      <c r="C3" s="252"/>
      <c r="D3" s="252"/>
      <c r="E3" s="252"/>
      <c r="F3" s="252"/>
      <c r="G3" s="253"/>
    </row>
    <row r="4" spans="1:7" ht="24.95" hidden="1" customHeight="1" x14ac:dyDescent="0.2">
      <c r="A4" s="79" t="s">
        <v>8</v>
      </c>
      <c r="B4" s="78"/>
      <c r="C4" s="252"/>
      <c r="D4" s="252"/>
      <c r="E4" s="252"/>
      <c r="F4" s="252"/>
      <c r="G4" s="25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351"/>
  <sheetViews>
    <sheetView tabSelected="1" topLeftCell="A316" workbookViewId="0">
      <selection activeCell="E316" sqref="E316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54" t="s">
        <v>6</v>
      </c>
      <c r="B1" s="254"/>
      <c r="C1" s="254"/>
      <c r="D1" s="254"/>
      <c r="E1" s="254"/>
      <c r="F1" s="254"/>
      <c r="G1" s="254"/>
      <c r="AE1" t="s">
        <v>102</v>
      </c>
    </row>
    <row r="2" spans="1:60" ht="24.95" customHeight="1" x14ac:dyDescent="0.2">
      <c r="A2" s="145" t="s">
        <v>101</v>
      </c>
      <c r="B2" s="143"/>
      <c r="C2" s="255" t="s">
        <v>47</v>
      </c>
      <c r="D2" s="256"/>
      <c r="E2" s="256"/>
      <c r="F2" s="256"/>
      <c r="G2" s="257"/>
      <c r="AE2" t="s">
        <v>103</v>
      </c>
    </row>
    <row r="3" spans="1:60" ht="24.95" customHeight="1" x14ac:dyDescent="0.2">
      <c r="A3" s="146" t="s">
        <v>7</v>
      </c>
      <c r="B3" s="144"/>
      <c r="C3" s="258" t="s">
        <v>43</v>
      </c>
      <c r="D3" s="259"/>
      <c r="E3" s="259"/>
      <c r="F3" s="259"/>
      <c r="G3" s="260"/>
      <c r="AE3" t="s">
        <v>104</v>
      </c>
    </row>
    <row r="4" spans="1:60" ht="24.95" hidden="1" customHeight="1" x14ac:dyDescent="0.2">
      <c r="A4" s="146" t="s">
        <v>8</v>
      </c>
      <c r="B4" s="144"/>
      <c r="C4" s="258"/>
      <c r="D4" s="259"/>
      <c r="E4" s="259"/>
      <c r="F4" s="259"/>
      <c r="G4" s="260"/>
      <c r="AE4" t="s">
        <v>105</v>
      </c>
    </row>
    <row r="5" spans="1:60" hidden="1" x14ac:dyDescent="0.2">
      <c r="A5" s="147" t="s">
        <v>106</v>
      </c>
      <c r="B5" s="148"/>
      <c r="C5" s="149"/>
      <c r="D5" s="150"/>
      <c r="E5" s="150"/>
      <c r="F5" s="150"/>
      <c r="G5" s="151"/>
      <c r="AE5" t="s">
        <v>107</v>
      </c>
    </row>
    <row r="7" spans="1:60" ht="38.25" x14ac:dyDescent="0.2">
      <c r="A7" s="156" t="s">
        <v>108</v>
      </c>
      <c r="B7" s="157" t="s">
        <v>109</v>
      </c>
      <c r="C7" s="157" t="s">
        <v>110</v>
      </c>
      <c r="D7" s="156" t="s">
        <v>111</v>
      </c>
      <c r="E7" s="156" t="s">
        <v>112</v>
      </c>
      <c r="F7" s="152" t="s">
        <v>113</v>
      </c>
      <c r="G7" s="175" t="s">
        <v>28</v>
      </c>
      <c r="H7" s="176" t="s">
        <v>29</v>
      </c>
      <c r="I7" s="176" t="s">
        <v>114</v>
      </c>
      <c r="J7" s="176" t="s">
        <v>30</v>
      </c>
      <c r="K7" s="176" t="s">
        <v>115</v>
      </c>
      <c r="L7" s="176" t="s">
        <v>116</v>
      </c>
      <c r="M7" s="176" t="s">
        <v>117</v>
      </c>
      <c r="N7" s="176" t="s">
        <v>118</v>
      </c>
      <c r="O7" s="176" t="s">
        <v>119</v>
      </c>
      <c r="P7" s="176" t="s">
        <v>120</v>
      </c>
      <c r="Q7" s="176" t="s">
        <v>121</v>
      </c>
      <c r="R7" s="176" t="s">
        <v>122</v>
      </c>
      <c r="S7" s="176" t="s">
        <v>123</v>
      </c>
      <c r="T7" s="176" t="s">
        <v>124</v>
      </c>
      <c r="U7" s="159" t="s">
        <v>125</v>
      </c>
    </row>
    <row r="8" spans="1:60" x14ac:dyDescent="0.2">
      <c r="A8" s="177" t="s">
        <v>126</v>
      </c>
      <c r="B8" s="178" t="s">
        <v>57</v>
      </c>
      <c r="C8" s="179" t="s">
        <v>58</v>
      </c>
      <c r="D8" s="180"/>
      <c r="E8" s="181"/>
      <c r="F8" s="182"/>
      <c r="G8" s="182">
        <f>SUMIF(AE9:AE11,"&lt;&gt;NOR",G9:G11)</f>
        <v>0</v>
      </c>
      <c r="H8" s="182"/>
      <c r="I8" s="182">
        <f>SUM(I9:I11)</f>
        <v>0</v>
      </c>
      <c r="J8" s="182"/>
      <c r="K8" s="182">
        <f>SUM(K9:K11)</f>
        <v>0</v>
      </c>
      <c r="L8" s="182"/>
      <c r="M8" s="182">
        <f>SUM(M9:M11)</f>
        <v>0</v>
      </c>
      <c r="N8" s="158"/>
      <c r="O8" s="158">
        <f>SUM(O9:O11)</f>
        <v>0</v>
      </c>
      <c r="P8" s="158"/>
      <c r="Q8" s="158">
        <f>SUM(Q9:Q11)</f>
        <v>3.0869999999999997</v>
      </c>
      <c r="R8" s="158"/>
      <c r="S8" s="158"/>
      <c r="T8" s="177"/>
      <c r="U8" s="158">
        <f>SUM(U9:U11)</f>
        <v>3.62</v>
      </c>
      <c r="AE8" t="s">
        <v>127</v>
      </c>
    </row>
    <row r="9" spans="1:60" ht="22.5" outlineLevel="1" x14ac:dyDescent="0.2">
      <c r="A9" s="154">
        <v>1</v>
      </c>
      <c r="B9" s="160" t="s">
        <v>128</v>
      </c>
      <c r="C9" s="195" t="s">
        <v>129</v>
      </c>
      <c r="D9" s="162" t="s">
        <v>130</v>
      </c>
      <c r="E9" s="169">
        <v>3.6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63">
        <v>0</v>
      </c>
      <c r="O9" s="163">
        <f>ROUND(E9*N9,5)</f>
        <v>0</v>
      </c>
      <c r="P9" s="163">
        <v>0.27</v>
      </c>
      <c r="Q9" s="163">
        <f>ROUND(E9*P9,5)</f>
        <v>0.97199999999999998</v>
      </c>
      <c r="R9" s="163"/>
      <c r="S9" s="163"/>
      <c r="T9" s="164">
        <v>0.49452000000000002</v>
      </c>
      <c r="U9" s="163">
        <f>ROUND(E9*T9,2)</f>
        <v>1.78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131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ht="22.5" outlineLevel="1" x14ac:dyDescent="0.2">
      <c r="A10" s="154">
        <v>2</v>
      </c>
      <c r="B10" s="160" t="s">
        <v>132</v>
      </c>
      <c r="C10" s="195" t="s">
        <v>472</v>
      </c>
      <c r="D10" s="162" t="s">
        <v>133</v>
      </c>
      <c r="E10" s="169">
        <v>5</v>
      </c>
      <c r="F10" s="172"/>
      <c r="G10" s="173">
        <f>ROUND(E10*F10,2)</f>
        <v>0</v>
      </c>
      <c r="H10" s="172"/>
      <c r="I10" s="173">
        <f>ROUND(E10*H10,2)</f>
        <v>0</v>
      </c>
      <c r="J10" s="172"/>
      <c r="K10" s="173">
        <f>ROUND(E10*J10,2)</f>
        <v>0</v>
      </c>
      <c r="L10" s="173">
        <v>21</v>
      </c>
      <c r="M10" s="173">
        <f>G10*(1+L10/100)</f>
        <v>0</v>
      </c>
      <c r="N10" s="163">
        <v>0</v>
      </c>
      <c r="O10" s="163">
        <f>ROUND(E10*N10,5)</f>
        <v>0</v>
      </c>
      <c r="P10" s="163">
        <v>0.22500000000000001</v>
      </c>
      <c r="Q10" s="163">
        <f>ROUND(E10*P10,5)</f>
        <v>1.125</v>
      </c>
      <c r="R10" s="163"/>
      <c r="S10" s="163"/>
      <c r="T10" s="164">
        <v>0.14199999999999999</v>
      </c>
      <c r="U10" s="163">
        <f>ROUND(E10*T10,2)</f>
        <v>0.71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134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outlineLevel="1" x14ac:dyDescent="0.2">
      <c r="A11" s="154">
        <v>3</v>
      </c>
      <c r="B11" s="160" t="s">
        <v>135</v>
      </c>
      <c r="C11" s="195" t="s">
        <v>136</v>
      </c>
      <c r="D11" s="162" t="s">
        <v>133</v>
      </c>
      <c r="E11" s="169">
        <v>5</v>
      </c>
      <c r="F11" s="172"/>
      <c r="G11" s="173">
        <f>ROUND(E11*F11,2)</f>
        <v>0</v>
      </c>
      <c r="H11" s="172"/>
      <c r="I11" s="173">
        <f>ROUND(E11*H11,2)</f>
        <v>0</v>
      </c>
      <c r="J11" s="172"/>
      <c r="K11" s="173">
        <f>ROUND(E11*J11,2)</f>
        <v>0</v>
      </c>
      <c r="L11" s="173">
        <v>21</v>
      </c>
      <c r="M11" s="173">
        <f>G11*(1+L11/100)</f>
        <v>0</v>
      </c>
      <c r="N11" s="163">
        <v>0</v>
      </c>
      <c r="O11" s="163">
        <f>ROUND(E11*N11,5)</f>
        <v>0</v>
      </c>
      <c r="P11" s="163">
        <v>0.19800000000000001</v>
      </c>
      <c r="Q11" s="163">
        <f>ROUND(E11*P11,5)</f>
        <v>0.99</v>
      </c>
      <c r="R11" s="163"/>
      <c r="S11" s="163"/>
      <c r="T11" s="164">
        <v>0.22589999999999999</v>
      </c>
      <c r="U11" s="163">
        <f>ROUND(E11*T11,2)</f>
        <v>1.1299999999999999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134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x14ac:dyDescent="0.2">
      <c r="A12" s="155" t="s">
        <v>126</v>
      </c>
      <c r="B12" s="161" t="s">
        <v>59</v>
      </c>
      <c r="C12" s="196" t="s">
        <v>60</v>
      </c>
      <c r="D12" s="165"/>
      <c r="E12" s="170"/>
      <c r="F12" s="174"/>
      <c r="G12" s="174">
        <f>SUMIF(AE13:AE22,"&lt;&gt;NOR",G13:G22)</f>
        <v>0</v>
      </c>
      <c r="H12" s="174"/>
      <c r="I12" s="174">
        <f>SUM(I13:I22)</f>
        <v>0</v>
      </c>
      <c r="J12" s="174"/>
      <c r="K12" s="174">
        <f>SUM(K13:K22)</f>
        <v>0</v>
      </c>
      <c r="L12" s="174"/>
      <c r="M12" s="174">
        <f>SUM(M13:M22)</f>
        <v>0</v>
      </c>
      <c r="N12" s="166"/>
      <c r="O12" s="166">
        <f>SUM(O13:O22)</f>
        <v>0</v>
      </c>
      <c r="P12" s="166"/>
      <c r="Q12" s="166">
        <f>SUM(Q13:Q22)</f>
        <v>2.4079899999999999</v>
      </c>
      <c r="R12" s="166"/>
      <c r="S12" s="166"/>
      <c r="T12" s="167"/>
      <c r="U12" s="166">
        <f>SUM(U13:U22)</f>
        <v>38.450000000000003</v>
      </c>
      <c r="AE12" t="s">
        <v>127</v>
      </c>
    </row>
    <row r="13" spans="1:60" outlineLevel="1" x14ac:dyDescent="0.2">
      <c r="A13" s="154">
        <v>4</v>
      </c>
      <c r="B13" s="160" t="s">
        <v>137</v>
      </c>
      <c r="C13" s="195" t="s">
        <v>138</v>
      </c>
      <c r="D13" s="162" t="s">
        <v>133</v>
      </c>
      <c r="E13" s="169">
        <v>38.222000000000001</v>
      </c>
      <c r="F13" s="172"/>
      <c r="G13" s="173">
        <f>ROUND(E13*F13,2)</f>
        <v>0</v>
      </c>
      <c r="H13" s="172"/>
      <c r="I13" s="173">
        <f>ROUND(E13*H13,2)</f>
        <v>0</v>
      </c>
      <c r="J13" s="172"/>
      <c r="K13" s="173">
        <f>ROUND(E13*J13,2)</f>
        <v>0</v>
      </c>
      <c r="L13" s="173">
        <v>21</v>
      </c>
      <c r="M13" s="173">
        <f>G13*(1+L13/100)</f>
        <v>0</v>
      </c>
      <c r="N13" s="163">
        <v>0</v>
      </c>
      <c r="O13" s="163">
        <f>ROUND(E13*N13,5)</f>
        <v>0</v>
      </c>
      <c r="P13" s="163">
        <v>6.3E-2</v>
      </c>
      <c r="Q13" s="163">
        <f>ROUND(E13*P13,5)</f>
        <v>2.4079899999999999</v>
      </c>
      <c r="R13" s="163"/>
      <c r="S13" s="163"/>
      <c r="T13" s="164">
        <v>1.006</v>
      </c>
      <c r="U13" s="163">
        <f>ROUND(E13*T13,2)</f>
        <v>38.450000000000003</v>
      </c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134</v>
      </c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54"/>
      <c r="B14" s="160"/>
      <c r="C14" s="197" t="s">
        <v>139</v>
      </c>
      <c r="D14" s="168"/>
      <c r="E14" s="171">
        <v>1.948</v>
      </c>
      <c r="F14" s="173"/>
      <c r="G14" s="173"/>
      <c r="H14" s="173"/>
      <c r="I14" s="173"/>
      <c r="J14" s="173"/>
      <c r="K14" s="173"/>
      <c r="L14" s="173"/>
      <c r="M14" s="173"/>
      <c r="N14" s="163"/>
      <c r="O14" s="163"/>
      <c r="P14" s="163"/>
      <c r="Q14" s="163"/>
      <c r="R14" s="163"/>
      <c r="S14" s="163"/>
      <c r="T14" s="164"/>
      <c r="U14" s="163"/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140</v>
      </c>
      <c r="AF14" s="153">
        <v>0</v>
      </c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54"/>
      <c r="B15" s="160"/>
      <c r="C15" s="197" t="s">
        <v>141</v>
      </c>
      <c r="D15" s="168"/>
      <c r="E15" s="171">
        <v>1.08</v>
      </c>
      <c r="F15" s="173"/>
      <c r="G15" s="173"/>
      <c r="H15" s="173"/>
      <c r="I15" s="173"/>
      <c r="J15" s="173"/>
      <c r="K15" s="173"/>
      <c r="L15" s="173"/>
      <c r="M15" s="173"/>
      <c r="N15" s="163"/>
      <c r="O15" s="163"/>
      <c r="P15" s="163"/>
      <c r="Q15" s="163"/>
      <c r="R15" s="163"/>
      <c r="S15" s="163"/>
      <c r="T15" s="164"/>
      <c r="U15" s="163"/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140</v>
      </c>
      <c r="AF15" s="153">
        <v>0</v>
      </c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54"/>
      <c r="B16" s="160"/>
      <c r="C16" s="197" t="s">
        <v>142</v>
      </c>
      <c r="D16" s="168"/>
      <c r="E16" s="171">
        <v>13.055999999999999</v>
      </c>
      <c r="F16" s="173"/>
      <c r="G16" s="173"/>
      <c r="H16" s="173"/>
      <c r="I16" s="173"/>
      <c r="J16" s="173"/>
      <c r="K16" s="173"/>
      <c r="L16" s="173"/>
      <c r="M16" s="173"/>
      <c r="N16" s="163"/>
      <c r="O16" s="163"/>
      <c r="P16" s="163"/>
      <c r="Q16" s="163"/>
      <c r="R16" s="163"/>
      <c r="S16" s="163"/>
      <c r="T16" s="164"/>
      <c r="U16" s="163"/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140</v>
      </c>
      <c r="AF16" s="153">
        <v>0</v>
      </c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1" x14ac:dyDescent="0.2">
      <c r="A17" s="154"/>
      <c r="B17" s="160"/>
      <c r="C17" s="197" t="s">
        <v>143</v>
      </c>
      <c r="D17" s="168"/>
      <c r="E17" s="171">
        <v>1.6279999999999999</v>
      </c>
      <c r="F17" s="173"/>
      <c r="G17" s="173"/>
      <c r="H17" s="173"/>
      <c r="I17" s="173"/>
      <c r="J17" s="173"/>
      <c r="K17" s="173"/>
      <c r="L17" s="173"/>
      <c r="M17" s="173"/>
      <c r="N17" s="163"/>
      <c r="O17" s="163"/>
      <c r="P17" s="163"/>
      <c r="Q17" s="163"/>
      <c r="R17" s="163"/>
      <c r="S17" s="163"/>
      <c r="T17" s="164"/>
      <c r="U17" s="163"/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140</v>
      </c>
      <c r="AF17" s="153">
        <v>0</v>
      </c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54"/>
      <c r="B18" s="160"/>
      <c r="C18" s="197" t="s">
        <v>144</v>
      </c>
      <c r="D18" s="168"/>
      <c r="E18" s="171">
        <v>0.94399999999999995</v>
      </c>
      <c r="F18" s="173"/>
      <c r="G18" s="173"/>
      <c r="H18" s="173"/>
      <c r="I18" s="173"/>
      <c r="J18" s="173"/>
      <c r="K18" s="173"/>
      <c r="L18" s="173"/>
      <c r="M18" s="173"/>
      <c r="N18" s="163"/>
      <c r="O18" s="163"/>
      <c r="P18" s="163"/>
      <c r="Q18" s="163"/>
      <c r="R18" s="163"/>
      <c r="S18" s="163"/>
      <c r="T18" s="164"/>
      <c r="U18" s="163"/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140</v>
      </c>
      <c r="AF18" s="153">
        <v>0</v>
      </c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54"/>
      <c r="B19" s="160"/>
      <c r="C19" s="197" t="s">
        <v>145</v>
      </c>
      <c r="D19" s="168"/>
      <c r="E19" s="171">
        <v>2.46</v>
      </c>
      <c r="F19" s="173"/>
      <c r="G19" s="173"/>
      <c r="H19" s="173"/>
      <c r="I19" s="173"/>
      <c r="J19" s="173"/>
      <c r="K19" s="173"/>
      <c r="L19" s="173"/>
      <c r="M19" s="173"/>
      <c r="N19" s="163"/>
      <c r="O19" s="163"/>
      <c r="P19" s="163"/>
      <c r="Q19" s="163"/>
      <c r="R19" s="163"/>
      <c r="S19" s="163"/>
      <c r="T19" s="164"/>
      <c r="U19" s="163"/>
      <c r="V19" s="153"/>
      <c r="W19" s="153"/>
      <c r="X19" s="153"/>
      <c r="Y19" s="153"/>
      <c r="Z19" s="153"/>
      <c r="AA19" s="153"/>
      <c r="AB19" s="153"/>
      <c r="AC19" s="153"/>
      <c r="AD19" s="153"/>
      <c r="AE19" s="153" t="s">
        <v>140</v>
      </c>
      <c r="AF19" s="153">
        <v>0</v>
      </c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outlineLevel="1" x14ac:dyDescent="0.2">
      <c r="A20" s="154"/>
      <c r="B20" s="160"/>
      <c r="C20" s="197" t="s">
        <v>146</v>
      </c>
      <c r="D20" s="168"/>
      <c r="E20" s="171">
        <v>12.936</v>
      </c>
      <c r="F20" s="173"/>
      <c r="G20" s="173"/>
      <c r="H20" s="173"/>
      <c r="I20" s="173"/>
      <c r="J20" s="173"/>
      <c r="K20" s="173"/>
      <c r="L20" s="173"/>
      <c r="M20" s="173"/>
      <c r="N20" s="163"/>
      <c r="O20" s="163"/>
      <c r="P20" s="163"/>
      <c r="Q20" s="163"/>
      <c r="R20" s="163"/>
      <c r="S20" s="163"/>
      <c r="T20" s="164"/>
      <c r="U20" s="163"/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140</v>
      </c>
      <c r="AF20" s="153">
        <v>0</v>
      </c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/>
      <c r="B21" s="160"/>
      <c r="C21" s="197" t="s">
        <v>147</v>
      </c>
      <c r="D21" s="168"/>
      <c r="E21" s="171">
        <v>0.81</v>
      </c>
      <c r="F21" s="173"/>
      <c r="G21" s="173"/>
      <c r="H21" s="173"/>
      <c r="I21" s="173"/>
      <c r="J21" s="173"/>
      <c r="K21" s="173"/>
      <c r="L21" s="173"/>
      <c r="M21" s="173"/>
      <c r="N21" s="163"/>
      <c r="O21" s="163"/>
      <c r="P21" s="163"/>
      <c r="Q21" s="163"/>
      <c r="R21" s="163"/>
      <c r="S21" s="163"/>
      <c r="T21" s="164"/>
      <c r="U21" s="163"/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140</v>
      </c>
      <c r="AF21" s="153">
        <v>0</v>
      </c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54"/>
      <c r="B22" s="160"/>
      <c r="C22" s="197" t="s">
        <v>148</v>
      </c>
      <c r="D22" s="168"/>
      <c r="E22" s="171">
        <v>3.36</v>
      </c>
      <c r="F22" s="173"/>
      <c r="G22" s="173"/>
      <c r="H22" s="173"/>
      <c r="I22" s="173"/>
      <c r="J22" s="173"/>
      <c r="K22" s="173"/>
      <c r="L22" s="173"/>
      <c r="M22" s="173"/>
      <c r="N22" s="163"/>
      <c r="O22" s="163"/>
      <c r="P22" s="163"/>
      <c r="Q22" s="163"/>
      <c r="R22" s="163"/>
      <c r="S22" s="163"/>
      <c r="T22" s="164"/>
      <c r="U22" s="163"/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140</v>
      </c>
      <c r="AF22" s="153">
        <v>0</v>
      </c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x14ac:dyDescent="0.2">
      <c r="A23" s="155" t="s">
        <v>126</v>
      </c>
      <c r="B23" s="161" t="s">
        <v>61</v>
      </c>
      <c r="C23" s="196" t="s">
        <v>62</v>
      </c>
      <c r="D23" s="165"/>
      <c r="E23" s="170"/>
      <c r="F23" s="174"/>
      <c r="G23" s="174">
        <f>SUMIF(AE24:AE27,"&lt;&gt;NOR",G24:G27)</f>
        <v>0</v>
      </c>
      <c r="H23" s="174"/>
      <c r="I23" s="174">
        <f>SUM(I24:I27)</f>
        <v>0</v>
      </c>
      <c r="J23" s="174"/>
      <c r="K23" s="174">
        <f>SUM(K24:K27)</f>
        <v>0</v>
      </c>
      <c r="L23" s="174"/>
      <c r="M23" s="174">
        <f>SUM(M24:M27)</f>
        <v>0</v>
      </c>
      <c r="N23" s="166"/>
      <c r="O23" s="166">
        <f>SUM(O24:O27)</f>
        <v>0.46256999999999998</v>
      </c>
      <c r="P23" s="166"/>
      <c r="Q23" s="166">
        <f>SUM(Q24:Q27)</f>
        <v>0</v>
      </c>
      <c r="R23" s="166"/>
      <c r="S23" s="166"/>
      <c r="T23" s="167"/>
      <c r="U23" s="166">
        <f>SUM(U24:U27)</f>
        <v>4.4799999999999995</v>
      </c>
      <c r="AE23" t="s">
        <v>127</v>
      </c>
    </row>
    <row r="24" spans="1:60" outlineLevel="1" x14ac:dyDescent="0.2">
      <c r="A24" s="154">
        <v>5</v>
      </c>
      <c r="B24" s="160" t="s">
        <v>149</v>
      </c>
      <c r="C24" s="195" t="s">
        <v>150</v>
      </c>
      <c r="D24" s="162" t="s">
        <v>133</v>
      </c>
      <c r="E24" s="169">
        <v>10</v>
      </c>
      <c r="F24" s="172"/>
      <c r="G24" s="173">
        <f>ROUND(E24*F24,2)</f>
        <v>0</v>
      </c>
      <c r="H24" s="172"/>
      <c r="I24" s="173">
        <f>ROUND(E24*H24,2)</f>
        <v>0</v>
      </c>
      <c r="J24" s="172"/>
      <c r="K24" s="173">
        <f>ROUND(E24*J24,2)</f>
        <v>0</v>
      </c>
      <c r="L24" s="173">
        <v>21</v>
      </c>
      <c r="M24" s="173">
        <f>G24*(1+L24/100)</f>
        <v>0</v>
      </c>
      <c r="N24" s="163">
        <v>3.7670000000000002E-2</v>
      </c>
      <c r="O24" s="163">
        <f>ROUND(E24*N24,5)</f>
        <v>0.37669999999999998</v>
      </c>
      <c r="P24" s="163">
        <v>0</v>
      </c>
      <c r="Q24" s="163">
        <f>ROUND(E24*P24,5)</f>
        <v>0</v>
      </c>
      <c r="R24" s="163"/>
      <c r="S24" s="163"/>
      <c r="T24" s="164">
        <v>0.41</v>
      </c>
      <c r="U24" s="163">
        <f>ROUND(E24*T24,2)</f>
        <v>4.0999999999999996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134</v>
      </c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54"/>
      <c r="B25" s="160"/>
      <c r="C25" s="197" t="s">
        <v>151</v>
      </c>
      <c r="D25" s="168"/>
      <c r="E25" s="171">
        <v>10</v>
      </c>
      <c r="F25" s="173"/>
      <c r="G25" s="173"/>
      <c r="H25" s="173"/>
      <c r="I25" s="173"/>
      <c r="J25" s="173"/>
      <c r="K25" s="173"/>
      <c r="L25" s="173"/>
      <c r="M25" s="173"/>
      <c r="N25" s="163"/>
      <c r="O25" s="163"/>
      <c r="P25" s="163"/>
      <c r="Q25" s="163"/>
      <c r="R25" s="163"/>
      <c r="S25" s="163"/>
      <c r="T25" s="164"/>
      <c r="U25" s="163"/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140</v>
      </c>
      <c r="AF25" s="153">
        <v>0</v>
      </c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ht="22.5" outlineLevel="1" x14ac:dyDescent="0.2">
      <c r="A26" s="154"/>
      <c r="B26" s="160"/>
      <c r="C26" s="197" t="s">
        <v>152</v>
      </c>
      <c r="D26" s="168"/>
      <c r="E26" s="171"/>
      <c r="F26" s="173"/>
      <c r="G26" s="173"/>
      <c r="H26" s="173"/>
      <c r="I26" s="173"/>
      <c r="J26" s="173"/>
      <c r="K26" s="173"/>
      <c r="L26" s="173"/>
      <c r="M26" s="173"/>
      <c r="N26" s="163"/>
      <c r="O26" s="163"/>
      <c r="P26" s="163"/>
      <c r="Q26" s="163"/>
      <c r="R26" s="163"/>
      <c r="S26" s="163"/>
      <c r="T26" s="164"/>
      <c r="U26" s="163"/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140</v>
      </c>
      <c r="AF26" s="153">
        <v>0</v>
      </c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ht="22.5" outlineLevel="1" x14ac:dyDescent="0.2">
      <c r="A27" s="154">
        <v>6</v>
      </c>
      <c r="B27" s="160" t="s">
        <v>153</v>
      </c>
      <c r="C27" s="195" t="s">
        <v>154</v>
      </c>
      <c r="D27" s="162" t="s">
        <v>130</v>
      </c>
      <c r="E27" s="169">
        <v>1.6</v>
      </c>
      <c r="F27" s="172"/>
      <c r="G27" s="173">
        <f>ROUND(E27*F27,2)</f>
        <v>0</v>
      </c>
      <c r="H27" s="172"/>
      <c r="I27" s="173">
        <f>ROUND(E27*H27,2)</f>
        <v>0</v>
      </c>
      <c r="J27" s="172"/>
      <c r="K27" s="173">
        <f>ROUND(E27*J27,2)</f>
        <v>0</v>
      </c>
      <c r="L27" s="173">
        <v>21</v>
      </c>
      <c r="M27" s="173">
        <f>G27*(1+L27/100)</f>
        <v>0</v>
      </c>
      <c r="N27" s="163">
        <v>5.3670000000000002E-2</v>
      </c>
      <c r="O27" s="163">
        <f>ROUND(E27*N27,5)</f>
        <v>8.5870000000000002E-2</v>
      </c>
      <c r="P27" s="163">
        <v>0</v>
      </c>
      <c r="Q27" s="163">
        <f>ROUND(E27*P27,5)</f>
        <v>0</v>
      </c>
      <c r="R27" s="163"/>
      <c r="S27" s="163"/>
      <c r="T27" s="164">
        <v>0.23899999999999999</v>
      </c>
      <c r="U27" s="163">
        <f>ROUND(E27*T27,2)</f>
        <v>0.38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134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x14ac:dyDescent="0.2">
      <c r="A28" s="155" t="s">
        <v>126</v>
      </c>
      <c r="B28" s="161" t="s">
        <v>63</v>
      </c>
      <c r="C28" s="196" t="s">
        <v>64</v>
      </c>
      <c r="D28" s="165"/>
      <c r="E28" s="170"/>
      <c r="F28" s="174"/>
      <c r="G28" s="174">
        <f>SUMIF(AE29:AE40,"&lt;&gt;NOR",G29:G40)</f>
        <v>0</v>
      </c>
      <c r="H28" s="174"/>
      <c r="I28" s="174">
        <f>SUM(I29:I40)</f>
        <v>0</v>
      </c>
      <c r="J28" s="174"/>
      <c r="K28" s="174">
        <f>SUM(K29:K40)</f>
        <v>0</v>
      </c>
      <c r="L28" s="174"/>
      <c r="M28" s="174">
        <f>SUM(M29:M40)</f>
        <v>0</v>
      </c>
      <c r="N28" s="166"/>
      <c r="O28" s="166">
        <f>SUM(O29:O40)</f>
        <v>4.63157</v>
      </c>
      <c r="P28" s="166"/>
      <c r="Q28" s="166">
        <f>SUM(Q29:Q40)</f>
        <v>0</v>
      </c>
      <c r="R28" s="166"/>
      <c r="S28" s="166"/>
      <c r="T28" s="167"/>
      <c r="U28" s="166">
        <f>SUM(U29:U40)</f>
        <v>81.910000000000011</v>
      </c>
      <c r="AE28" t="s">
        <v>127</v>
      </c>
    </row>
    <row r="29" spans="1:60" ht="22.5" outlineLevel="1" x14ac:dyDescent="0.2">
      <c r="A29" s="154">
        <v>7</v>
      </c>
      <c r="B29" s="160" t="s">
        <v>155</v>
      </c>
      <c r="C29" s="195" t="s">
        <v>156</v>
      </c>
      <c r="D29" s="162" t="s">
        <v>157</v>
      </c>
      <c r="E29" s="169">
        <v>0.98855999999999999</v>
      </c>
      <c r="F29" s="172"/>
      <c r="G29" s="173">
        <f>ROUND(E29*F29,2)</f>
        <v>0</v>
      </c>
      <c r="H29" s="172"/>
      <c r="I29" s="173">
        <f>ROUND(E29*H29,2)</f>
        <v>0</v>
      </c>
      <c r="J29" s="172"/>
      <c r="K29" s="173">
        <f>ROUND(E29*J29,2)</f>
        <v>0</v>
      </c>
      <c r="L29" s="173">
        <v>21</v>
      </c>
      <c r="M29" s="173">
        <f>G29*(1+L29/100)</f>
        <v>0</v>
      </c>
      <c r="N29" s="163">
        <v>3.0907900000000001</v>
      </c>
      <c r="O29" s="163">
        <f>ROUND(E29*N29,5)</f>
        <v>3.0554299999999999</v>
      </c>
      <c r="P29" s="163">
        <v>0</v>
      </c>
      <c r="Q29" s="163">
        <f>ROUND(E29*P29,5)</f>
        <v>0</v>
      </c>
      <c r="R29" s="163"/>
      <c r="S29" s="163"/>
      <c r="T29" s="164">
        <v>63.246609999999997</v>
      </c>
      <c r="U29" s="163">
        <f>ROUND(E29*T29,2)</f>
        <v>62.52</v>
      </c>
      <c r="V29" s="153"/>
      <c r="W29" s="153"/>
      <c r="X29" s="153"/>
      <c r="Y29" s="153"/>
      <c r="Z29" s="153"/>
      <c r="AA29" s="153"/>
      <c r="AB29" s="153"/>
      <c r="AC29" s="153"/>
      <c r="AD29" s="153"/>
      <c r="AE29" s="153" t="s">
        <v>131</v>
      </c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54"/>
      <c r="B30" s="160"/>
      <c r="C30" s="197" t="s">
        <v>158</v>
      </c>
      <c r="D30" s="168"/>
      <c r="E30" s="171">
        <v>0.23616000000000001</v>
      </c>
      <c r="F30" s="173"/>
      <c r="G30" s="173"/>
      <c r="H30" s="173"/>
      <c r="I30" s="173"/>
      <c r="J30" s="173"/>
      <c r="K30" s="173"/>
      <c r="L30" s="173"/>
      <c r="M30" s="173"/>
      <c r="N30" s="163"/>
      <c r="O30" s="163"/>
      <c r="P30" s="163"/>
      <c r="Q30" s="163"/>
      <c r="R30" s="163"/>
      <c r="S30" s="163"/>
      <c r="T30" s="164"/>
      <c r="U30" s="163"/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140</v>
      </c>
      <c r="AF30" s="153">
        <v>0</v>
      </c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54"/>
      <c r="B31" s="160"/>
      <c r="C31" s="197" t="s">
        <v>159</v>
      </c>
      <c r="D31" s="168"/>
      <c r="E31" s="171">
        <v>0.2142</v>
      </c>
      <c r="F31" s="173"/>
      <c r="G31" s="173"/>
      <c r="H31" s="173"/>
      <c r="I31" s="173"/>
      <c r="J31" s="173"/>
      <c r="K31" s="173"/>
      <c r="L31" s="173"/>
      <c r="M31" s="173"/>
      <c r="N31" s="163"/>
      <c r="O31" s="163"/>
      <c r="P31" s="163"/>
      <c r="Q31" s="163"/>
      <c r="R31" s="163"/>
      <c r="S31" s="163"/>
      <c r="T31" s="164"/>
      <c r="U31" s="163"/>
      <c r="V31" s="153"/>
      <c r="W31" s="153"/>
      <c r="X31" s="153"/>
      <c r="Y31" s="153"/>
      <c r="Z31" s="153"/>
      <c r="AA31" s="153"/>
      <c r="AB31" s="153"/>
      <c r="AC31" s="153"/>
      <c r="AD31" s="153"/>
      <c r="AE31" s="153" t="s">
        <v>140</v>
      </c>
      <c r="AF31" s="153">
        <v>0</v>
      </c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54"/>
      <c r="B32" s="160"/>
      <c r="C32" s="197" t="s">
        <v>160</v>
      </c>
      <c r="D32" s="168"/>
      <c r="E32" s="171">
        <v>6.3E-2</v>
      </c>
      <c r="F32" s="173"/>
      <c r="G32" s="173"/>
      <c r="H32" s="173"/>
      <c r="I32" s="173"/>
      <c r="J32" s="173"/>
      <c r="K32" s="173"/>
      <c r="L32" s="173"/>
      <c r="M32" s="173"/>
      <c r="N32" s="163"/>
      <c r="O32" s="163"/>
      <c r="P32" s="163"/>
      <c r="Q32" s="163"/>
      <c r="R32" s="163"/>
      <c r="S32" s="163"/>
      <c r="T32" s="164"/>
      <c r="U32" s="163"/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140</v>
      </c>
      <c r="AF32" s="153">
        <v>0</v>
      </c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ht="22.5" outlineLevel="1" x14ac:dyDescent="0.2">
      <c r="A33" s="154"/>
      <c r="B33" s="160"/>
      <c r="C33" s="197" t="s">
        <v>161</v>
      </c>
      <c r="D33" s="168"/>
      <c r="E33" s="171">
        <v>0.47520000000000001</v>
      </c>
      <c r="F33" s="173"/>
      <c r="G33" s="173"/>
      <c r="H33" s="173"/>
      <c r="I33" s="173"/>
      <c r="J33" s="173"/>
      <c r="K33" s="173"/>
      <c r="L33" s="173"/>
      <c r="M33" s="173"/>
      <c r="N33" s="163"/>
      <c r="O33" s="163"/>
      <c r="P33" s="163"/>
      <c r="Q33" s="163"/>
      <c r="R33" s="163"/>
      <c r="S33" s="163"/>
      <c r="T33" s="164"/>
      <c r="U33" s="163"/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140</v>
      </c>
      <c r="AF33" s="153">
        <v>0</v>
      </c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54">
        <v>8</v>
      </c>
      <c r="B34" s="160" t="s">
        <v>162</v>
      </c>
      <c r="C34" s="195" t="s">
        <v>163</v>
      </c>
      <c r="D34" s="162" t="s">
        <v>130</v>
      </c>
      <c r="E34" s="169">
        <v>16.91</v>
      </c>
      <c r="F34" s="172"/>
      <c r="G34" s="173">
        <f>ROUND(E34*F34,2)</f>
        <v>0</v>
      </c>
      <c r="H34" s="172"/>
      <c r="I34" s="173">
        <f>ROUND(E34*H34,2)</f>
        <v>0</v>
      </c>
      <c r="J34" s="172"/>
      <c r="K34" s="173">
        <f>ROUND(E34*J34,2)</f>
        <v>0</v>
      </c>
      <c r="L34" s="173">
        <v>21</v>
      </c>
      <c r="M34" s="173">
        <f>G34*(1+L34/100)</f>
        <v>0</v>
      </c>
      <c r="N34" s="163">
        <v>3.4619999999999998E-2</v>
      </c>
      <c r="O34" s="163">
        <f>ROUND(E34*N34,5)</f>
        <v>0.58542000000000005</v>
      </c>
      <c r="P34" s="163">
        <v>0</v>
      </c>
      <c r="Q34" s="163">
        <f>ROUND(E34*P34,5)</f>
        <v>0</v>
      </c>
      <c r="R34" s="163"/>
      <c r="S34" s="163"/>
      <c r="T34" s="164">
        <v>1</v>
      </c>
      <c r="U34" s="163">
        <f>ROUND(E34*T34,2)</f>
        <v>16.91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134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54"/>
      <c r="B35" s="160"/>
      <c r="C35" s="197" t="s">
        <v>164</v>
      </c>
      <c r="D35" s="168"/>
      <c r="E35" s="171">
        <v>14.25</v>
      </c>
      <c r="F35" s="173"/>
      <c r="G35" s="173"/>
      <c r="H35" s="173"/>
      <c r="I35" s="173"/>
      <c r="J35" s="173"/>
      <c r="K35" s="173"/>
      <c r="L35" s="173"/>
      <c r="M35" s="173"/>
      <c r="N35" s="163"/>
      <c r="O35" s="163"/>
      <c r="P35" s="163"/>
      <c r="Q35" s="163"/>
      <c r="R35" s="163"/>
      <c r="S35" s="163"/>
      <c r="T35" s="164"/>
      <c r="U35" s="163"/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140</v>
      </c>
      <c r="AF35" s="153">
        <v>0</v>
      </c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1" x14ac:dyDescent="0.2">
      <c r="A36" s="154"/>
      <c r="B36" s="160"/>
      <c r="C36" s="197" t="s">
        <v>165</v>
      </c>
      <c r="D36" s="168"/>
      <c r="E36" s="171">
        <v>2.66</v>
      </c>
      <c r="F36" s="173"/>
      <c r="G36" s="173"/>
      <c r="H36" s="173"/>
      <c r="I36" s="173"/>
      <c r="J36" s="173"/>
      <c r="K36" s="173"/>
      <c r="L36" s="173"/>
      <c r="M36" s="173"/>
      <c r="N36" s="163"/>
      <c r="O36" s="163"/>
      <c r="P36" s="163"/>
      <c r="Q36" s="163"/>
      <c r="R36" s="163"/>
      <c r="S36" s="163"/>
      <c r="T36" s="164"/>
      <c r="U36" s="163"/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140</v>
      </c>
      <c r="AF36" s="153">
        <v>0</v>
      </c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54">
        <v>9</v>
      </c>
      <c r="B37" s="160" t="s">
        <v>166</v>
      </c>
      <c r="C37" s="195" t="s">
        <v>167</v>
      </c>
      <c r="D37" s="162" t="s">
        <v>168</v>
      </c>
      <c r="E37" s="169">
        <v>10</v>
      </c>
      <c r="F37" s="172"/>
      <c r="G37" s="173">
        <f>ROUND(E37*F37,2)</f>
        <v>0</v>
      </c>
      <c r="H37" s="172"/>
      <c r="I37" s="173">
        <f>ROUND(E37*H37,2)</f>
        <v>0</v>
      </c>
      <c r="J37" s="172"/>
      <c r="K37" s="173">
        <f>ROUND(E37*J37,2)</f>
        <v>0</v>
      </c>
      <c r="L37" s="173">
        <v>21</v>
      </c>
      <c r="M37" s="173">
        <f>G37*(1+L37/100)</f>
        <v>0</v>
      </c>
      <c r="N37" s="163">
        <v>8.1000000000000003E-2</v>
      </c>
      <c r="O37" s="163">
        <f>ROUND(E37*N37,5)</f>
        <v>0.81</v>
      </c>
      <c r="P37" s="163">
        <v>0</v>
      </c>
      <c r="Q37" s="163">
        <f>ROUND(E37*P37,5)</f>
        <v>0</v>
      </c>
      <c r="R37" s="163"/>
      <c r="S37" s="163"/>
      <c r="T37" s="164">
        <v>0</v>
      </c>
      <c r="U37" s="163">
        <f>ROUND(E37*T37,2)</f>
        <v>0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169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1" x14ac:dyDescent="0.2">
      <c r="A38" s="154"/>
      <c r="B38" s="160"/>
      <c r="C38" s="197" t="s">
        <v>170</v>
      </c>
      <c r="D38" s="168"/>
      <c r="E38" s="171">
        <v>10</v>
      </c>
      <c r="F38" s="173"/>
      <c r="G38" s="173"/>
      <c r="H38" s="173"/>
      <c r="I38" s="173"/>
      <c r="J38" s="173"/>
      <c r="K38" s="173"/>
      <c r="L38" s="173"/>
      <c r="M38" s="173"/>
      <c r="N38" s="163"/>
      <c r="O38" s="163"/>
      <c r="P38" s="163"/>
      <c r="Q38" s="163"/>
      <c r="R38" s="163"/>
      <c r="S38" s="163"/>
      <c r="T38" s="164"/>
      <c r="U38" s="163"/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140</v>
      </c>
      <c r="AF38" s="153">
        <v>0</v>
      </c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1" x14ac:dyDescent="0.2">
      <c r="A39" s="154">
        <v>10</v>
      </c>
      <c r="B39" s="160" t="s">
        <v>171</v>
      </c>
      <c r="C39" s="195" t="s">
        <v>172</v>
      </c>
      <c r="D39" s="162" t="s">
        <v>168</v>
      </c>
      <c r="E39" s="169">
        <v>2</v>
      </c>
      <c r="F39" s="172"/>
      <c r="G39" s="173">
        <f>ROUND(E39*F39,2)</f>
        <v>0</v>
      </c>
      <c r="H39" s="172"/>
      <c r="I39" s="173">
        <f>ROUND(E39*H39,2)</f>
        <v>0</v>
      </c>
      <c r="J39" s="172"/>
      <c r="K39" s="173">
        <f>ROUND(E39*J39,2)</f>
        <v>0</v>
      </c>
      <c r="L39" s="173">
        <v>21</v>
      </c>
      <c r="M39" s="173">
        <f>G39*(1+L39/100)</f>
        <v>0</v>
      </c>
      <c r="N39" s="163">
        <v>9.0359999999999996E-2</v>
      </c>
      <c r="O39" s="163">
        <f>ROUND(E39*N39,5)</f>
        <v>0.18071999999999999</v>
      </c>
      <c r="P39" s="163">
        <v>0</v>
      </c>
      <c r="Q39" s="163">
        <f>ROUND(E39*P39,5)</f>
        <v>0</v>
      </c>
      <c r="R39" s="163"/>
      <c r="S39" s="163"/>
      <c r="T39" s="164">
        <v>1.242</v>
      </c>
      <c r="U39" s="163">
        <f>ROUND(E39*T39,2)</f>
        <v>2.48</v>
      </c>
      <c r="V39" s="153"/>
      <c r="W39" s="153"/>
      <c r="X39" s="153"/>
      <c r="Y39" s="153"/>
      <c r="Z39" s="153"/>
      <c r="AA39" s="153"/>
      <c r="AB39" s="153"/>
      <c r="AC39" s="153"/>
      <c r="AD39" s="153"/>
      <c r="AE39" s="153" t="s">
        <v>134</v>
      </c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1" x14ac:dyDescent="0.2">
      <c r="A40" s="154"/>
      <c r="B40" s="160"/>
      <c r="C40" s="197" t="s">
        <v>173</v>
      </c>
      <c r="D40" s="168"/>
      <c r="E40" s="171">
        <v>2</v>
      </c>
      <c r="F40" s="173"/>
      <c r="G40" s="173"/>
      <c r="H40" s="173"/>
      <c r="I40" s="173"/>
      <c r="J40" s="173"/>
      <c r="K40" s="173"/>
      <c r="L40" s="173"/>
      <c r="M40" s="173"/>
      <c r="N40" s="163"/>
      <c r="O40" s="163"/>
      <c r="P40" s="163"/>
      <c r="Q40" s="163"/>
      <c r="R40" s="163"/>
      <c r="S40" s="163"/>
      <c r="T40" s="164"/>
      <c r="U40" s="163"/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140</v>
      </c>
      <c r="AF40" s="153">
        <v>0</v>
      </c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x14ac:dyDescent="0.2">
      <c r="A41" s="155" t="s">
        <v>126</v>
      </c>
      <c r="B41" s="161" t="s">
        <v>65</v>
      </c>
      <c r="C41" s="196" t="s">
        <v>66</v>
      </c>
      <c r="D41" s="165"/>
      <c r="E41" s="170"/>
      <c r="F41" s="174"/>
      <c r="G41" s="174">
        <f>SUMIF(AE42:AE42,"&lt;&gt;NOR",G42:G42)</f>
        <v>0</v>
      </c>
      <c r="H41" s="174"/>
      <c r="I41" s="174">
        <f>SUM(I42:I42)</f>
        <v>0</v>
      </c>
      <c r="J41" s="174"/>
      <c r="K41" s="174">
        <f>SUM(K42:K42)</f>
        <v>0</v>
      </c>
      <c r="L41" s="174"/>
      <c r="M41" s="174">
        <f>SUM(M42:M42)</f>
        <v>0</v>
      </c>
      <c r="N41" s="166"/>
      <c r="O41" s="166">
        <f>SUM(O42:O42)</f>
        <v>0.27725</v>
      </c>
      <c r="P41" s="166"/>
      <c r="Q41" s="166">
        <f>SUM(Q42:Q42)</f>
        <v>0</v>
      </c>
      <c r="R41" s="166"/>
      <c r="S41" s="166"/>
      <c r="T41" s="167"/>
      <c r="U41" s="166">
        <f>SUM(U42:U42)</f>
        <v>2.21</v>
      </c>
      <c r="AE41" t="s">
        <v>127</v>
      </c>
    </row>
    <row r="42" spans="1:60" outlineLevel="1" x14ac:dyDescent="0.2">
      <c r="A42" s="154">
        <v>11</v>
      </c>
      <c r="B42" s="160" t="s">
        <v>174</v>
      </c>
      <c r="C42" s="195" t="s">
        <v>175</v>
      </c>
      <c r="D42" s="162" t="s">
        <v>133</v>
      </c>
      <c r="E42" s="169">
        <v>5</v>
      </c>
      <c r="F42" s="172"/>
      <c r="G42" s="173">
        <f>ROUND(E42*F42,2)</f>
        <v>0</v>
      </c>
      <c r="H42" s="172"/>
      <c r="I42" s="173">
        <f>ROUND(E42*H42,2)</f>
        <v>0</v>
      </c>
      <c r="J42" s="172"/>
      <c r="K42" s="173">
        <f>ROUND(E42*J42,2)</f>
        <v>0</v>
      </c>
      <c r="L42" s="173">
        <v>21</v>
      </c>
      <c r="M42" s="173">
        <f>G42*(1+L42/100)</f>
        <v>0</v>
      </c>
      <c r="N42" s="163">
        <v>5.5449999999999999E-2</v>
      </c>
      <c r="O42" s="163">
        <f>ROUND(E42*N42,5)</f>
        <v>0.27725</v>
      </c>
      <c r="P42" s="163">
        <v>0</v>
      </c>
      <c r="Q42" s="163">
        <f>ROUND(E42*P42,5)</f>
        <v>0</v>
      </c>
      <c r="R42" s="163"/>
      <c r="S42" s="163"/>
      <c r="T42" s="164">
        <v>0.442</v>
      </c>
      <c r="U42" s="163">
        <f>ROUND(E42*T42,2)</f>
        <v>2.21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134</v>
      </c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x14ac:dyDescent="0.2">
      <c r="A43" s="155" t="s">
        <v>126</v>
      </c>
      <c r="B43" s="161" t="s">
        <v>67</v>
      </c>
      <c r="C43" s="196" t="s">
        <v>68</v>
      </c>
      <c r="D43" s="165"/>
      <c r="E43" s="170"/>
      <c r="F43" s="174"/>
      <c r="G43" s="174">
        <f>SUMIF(AE44:AE64,"&lt;&gt;NOR",G44:G64)</f>
        <v>0</v>
      </c>
      <c r="H43" s="174"/>
      <c r="I43" s="174">
        <f>SUM(I44:I64)</f>
        <v>0</v>
      </c>
      <c r="J43" s="174"/>
      <c r="K43" s="174">
        <f>SUM(K44:K64)</f>
        <v>0</v>
      </c>
      <c r="L43" s="174"/>
      <c r="M43" s="174">
        <f>SUM(M44:M64)</f>
        <v>0</v>
      </c>
      <c r="N43" s="166"/>
      <c r="O43" s="166">
        <f>SUM(O44:O64)</f>
        <v>1.6582299999999999</v>
      </c>
      <c r="P43" s="166"/>
      <c r="Q43" s="166">
        <f>SUM(Q44:Q64)</f>
        <v>0</v>
      </c>
      <c r="R43" s="166"/>
      <c r="S43" s="166"/>
      <c r="T43" s="167"/>
      <c r="U43" s="166">
        <f>SUM(U44:U64)</f>
        <v>27</v>
      </c>
      <c r="AE43" t="s">
        <v>127</v>
      </c>
    </row>
    <row r="44" spans="1:60" ht="22.5" outlineLevel="1" x14ac:dyDescent="0.2">
      <c r="A44" s="154">
        <v>12</v>
      </c>
      <c r="B44" s="160" t="s">
        <v>176</v>
      </c>
      <c r="C44" s="195" t="s">
        <v>177</v>
      </c>
      <c r="D44" s="162" t="s">
        <v>133</v>
      </c>
      <c r="E44" s="169">
        <v>46.531700000000001</v>
      </c>
      <c r="F44" s="172"/>
      <c r="G44" s="173">
        <f>ROUND(E44*F44,2)</f>
        <v>0</v>
      </c>
      <c r="H44" s="172"/>
      <c r="I44" s="173">
        <f>ROUND(E44*H44,2)</f>
        <v>0</v>
      </c>
      <c r="J44" s="172"/>
      <c r="K44" s="173">
        <f>ROUND(E44*J44,2)</f>
        <v>0</v>
      </c>
      <c r="L44" s="173">
        <v>21</v>
      </c>
      <c r="M44" s="173">
        <f>G44*(1+L44/100)</f>
        <v>0</v>
      </c>
      <c r="N44" s="163">
        <v>3.465E-2</v>
      </c>
      <c r="O44" s="163">
        <f>ROUND(E44*N44,5)</f>
        <v>1.61232</v>
      </c>
      <c r="P44" s="163">
        <v>0</v>
      </c>
      <c r="Q44" s="163">
        <f>ROUND(E44*P44,5)</f>
        <v>0</v>
      </c>
      <c r="R44" s="163"/>
      <c r="S44" s="163"/>
      <c r="T44" s="164">
        <v>0.48</v>
      </c>
      <c r="U44" s="163">
        <f>ROUND(E44*T44,2)</f>
        <v>22.34</v>
      </c>
      <c r="V44" s="153"/>
      <c r="W44" s="153"/>
      <c r="X44" s="153"/>
      <c r="Y44" s="153"/>
      <c r="Z44" s="153"/>
      <c r="AA44" s="153"/>
      <c r="AB44" s="153"/>
      <c r="AC44" s="153"/>
      <c r="AD44" s="153"/>
      <c r="AE44" s="153" t="s">
        <v>134</v>
      </c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1" x14ac:dyDescent="0.2">
      <c r="A45" s="154"/>
      <c r="B45" s="160"/>
      <c r="C45" s="197" t="s">
        <v>178</v>
      </c>
      <c r="D45" s="168"/>
      <c r="E45" s="171">
        <v>3.996</v>
      </c>
      <c r="F45" s="173"/>
      <c r="G45" s="173"/>
      <c r="H45" s="173"/>
      <c r="I45" s="173"/>
      <c r="J45" s="173"/>
      <c r="K45" s="173"/>
      <c r="L45" s="173"/>
      <c r="M45" s="173"/>
      <c r="N45" s="163"/>
      <c r="O45" s="163"/>
      <c r="P45" s="163"/>
      <c r="Q45" s="163"/>
      <c r="R45" s="163"/>
      <c r="S45" s="163"/>
      <c r="T45" s="164"/>
      <c r="U45" s="163"/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140</v>
      </c>
      <c r="AF45" s="153">
        <v>0</v>
      </c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">
      <c r="A46" s="154"/>
      <c r="B46" s="160"/>
      <c r="C46" s="197" t="s">
        <v>179</v>
      </c>
      <c r="D46" s="168"/>
      <c r="E46" s="171">
        <v>2.8959999999999999</v>
      </c>
      <c r="F46" s="173"/>
      <c r="G46" s="173"/>
      <c r="H46" s="173"/>
      <c r="I46" s="173"/>
      <c r="J46" s="173"/>
      <c r="K46" s="173"/>
      <c r="L46" s="173"/>
      <c r="M46" s="173"/>
      <c r="N46" s="163"/>
      <c r="O46" s="163"/>
      <c r="P46" s="163"/>
      <c r="Q46" s="163"/>
      <c r="R46" s="163"/>
      <c r="S46" s="163"/>
      <c r="T46" s="164"/>
      <c r="U46" s="163"/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140</v>
      </c>
      <c r="AF46" s="153">
        <v>0</v>
      </c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54"/>
      <c r="B47" s="160"/>
      <c r="C47" s="197" t="s">
        <v>180</v>
      </c>
      <c r="D47" s="168"/>
      <c r="E47" s="171">
        <v>9.25</v>
      </c>
      <c r="F47" s="173"/>
      <c r="G47" s="173"/>
      <c r="H47" s="173"/>
      <c r="I47" s="173"/>
      <c r="J47" s="173"/>
      <c r="K47" s="173"/>
      <c r="L47" s="173"/>
      <c r="M47" s="173"/>
      <c r="N47" s="163"/>
      <c r="O47" s="163"/>
      <c r="P47" s="163"/>
      <c r="Q47" s="163"/>
      <c r="R47" s="163"/>
      <c r="S47" s="163"/>
      <c r="T47" s="164"/>
      <c r="U47" s="163"/>
      <c r="V47" s="153"/>
      <c r="W47" s="153"/>
      <c r="X47" s="153"/>
      <c r="Y47" s="153"/>
      <c r="Z47" s="153"/>
      <c r="AA47" s="153"/>
      <c r="AB47" s="153"/>
      <c r="AC47" s="153"/>
      <c r="AD47" s="153"/>
      <c r="AE47" s="153" t="s">
        <v>140</v>
      </c>
      <c r="AF47" s="153">
        <v>0</v>
      </c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1" x14ac:dyDescent="0.2">
      <c r="A48" s="154"/>
      <c r="B48" s="160"/>
      <c r="C48" s="197" t="s">
        <v>181</v>
      </c>
      <c r="D48" s="168"/>
      <c r="E48" s="171">
        <v>14.672000000000001</v>
      </c>
      <c r="F48" s="173"/>
      <c r="G48" s="173"/>
      <c r="H48" s="173"/>
      <c r="I48" s="173"/>
      <c r="J48" s="173"/>
      <c r="K48" s="173"/>
      <c r="L48" s="173"/>
      <c r="M48" s="173"/>
      <c r="N48" s="163"/>
      <c r="O48" s="163"/>
      <c r="P48" s="163"/>
      <c r="Q48" s="163"/>
      <c r="R48" s="163"/>
      <c r="S48" s="163"/>
      <c r="T48" s="164"/>
      <c r="U48" s="163"/>
      <c r="V48" s="153"/>
      <c r="W48" s="153"/>
      <c r="X48" s="153"/>
      <c r="Y48" s="153"/>
      <c r="Z48" s="153"/>
      <c r="AA48" s="153"/>
      <c r="AB48" s="153"/>
      <c r="AC48" s="153"/>
      <c r="AD48" s="153"/>
      <c r="AE48" s="153" t="s">
        <v>140</v>
      </c>
      <c r="AF48" s="153">
        <v>0</v>
      </c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">
      <c r="A49" s="154"/>
      <c r="B49" s="160"/>
      <c r="C49" s="197" t="s">
        <v>182</v>
      </c>
      <c r="D49" s="168"/>
      <c r="E49" s="171">
        <v>9.4724000000000004</v>
      </c>
      <c r="F49" s="173"/>
      <c r="G49" s="173"/>
      <c r="H49" s="173"/>
      <c r="I49" s="173"/>
      <c r="J49" s="173"/>
      <c r="K49" s="173"/>
      <c r="L49" s="173"/>
      <c r="M49" s="173"/>
      <c r="N49" s="163"/>
      <c r="O49" s="163"/>
      <c r="P49" s="163"/>
      <c r="Q49" s="163"/>
      <c r="R49" s="163"/>
      <c r="S49" s="163"/>
      <c r="T49" s="164"/>
      <c r="U49" s="163"/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140</v>
      </c>
      <c r="AF49" s="153">
        <v>0</v>
      </c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ht="22.5" outlineLevel="1" x14ac:dyDescent="0.2">
      <c r="A50" s="154"/>
      <c r="B50" s="160"/>
      <c r="C50" s="197" t="s">
        <v>183</v>
      </c>
      <c r="D50" s="168"/>
      <c r="E50" s="171">
        <v>2.9253</v>
      </c>
      <c r="F50" s="173"/>
      <c r="G50" s="173"/>
      <c r="H50" s="173"/>
      <c r="I50" s="173"/>
      <c r="J50" s="173"/>
      <c r="K50" s="173"/>
      <c r="L50" s="173"/>
      <c r="M50" s="173"/>
      <c r="N50" s="163"/>
      <c r="O50" s="163"/>
      <c r="P50" s="163"/>
      <c r="Q50" s="163"/>
      <c r="R50" s="163"/>
      <c r="S50" s="163"/>
      <c r="T50" s="164"/>
      <c r="U50" s="163"/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140</v>
      </c>
      <c r="AF50" s="153">
        <v>0</v>
      </c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54"/>
      <c r="B51" s="160"/>
      <c r="C51" s="197" t="s">
        <v>184</v>
      </c>
      <c r="D51" s="168"/>
      <c r="E51" s="171">
        <v>-0.96</v>
      </c>
      <c r="F51" s="173"/>
      <c r="G51" s="173"/>
      <c r="H51" s="173"/>
      <c r="I51" s="173"/>
      <c r="J51" s="173"/>
      <c r="K51" s="173"/>
      <c r="L51" s="173"/>
      <c r="M51" s="173"/>
      <c r="N51" s="163"/>
      <c r="O51" s="163"/>
      <c r="P51" s="163"/>
      <c r="Q51" s="163"/>
      <c r="R51" s="163"/>
      <c r="S51" s="163"/>
      <c r="T51" s="164"/>
      <c r="U51" s="163"/>
      <c r="V51" s="153"/>
      <c r="W51" s="153"/>
      <c r="X51" s="153"/>
      <c r="Y51" s="153"/>
      <c r="Z51" s="153"/>
      <c r="AA51" s="153"/>
      <c r="AB51" s="153"/>
      <c r="AC51" s="153"/>
      <c r="AD51" s="153"/>
      <c r="AE51" s="153" t="s">
        <v>140</v>
      </c>
      <c r="AF51" s="153">
        <v>0</v>
      </c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outlineLevel="1" x14ac:dyDescent="0.2">
      <c r="A52" s="154"/>
      <c r="B52" s="160"/>
      <c r="C52" s="197" t="s">
        <v>185</v>
      </c>
      <c r="D52" s="168"/>
      <c r="E52" s="171">
        <v>-0.25</v>
      </c>
      <c r="F52" s="173"/>
      <c r="G52" s="173"/>
      <c r="H52" s="173"/>
      <c r="I52" s="173"/>
      <c r="J52" s="173"/>
      <c r="K52" s="173"/>
      <c r="L52" s="173"/>
      <c r="M52" s="173"/>
      <c r="N52" s="163"/>
      <c r="O52" s="163"/>
      <c r="P52" s="163"/>
      <c r="Q52" s="163"/>
      <c r="R52" s="163"/>
      <c r="S52" s="163"/>
      <c r="T52" s="164"/>
      <c r="U52" s="163"/>
      <c r="V52" s="153"/>
      <c r="W52" s="153"/>
      <c r="X52" s="153"/>
      <c r="Y52" s="153"/>
      <c r="Z52" s="153"/>
      <c r="AA52" s="153"/>
      <c r="AB52" s="153"/>
      <c r="AC52" s="153"/>
      <c r="AD52" s="153"/>
      <c r="AE52" s="153" t="s">
        <v>140</v>
      </c>
      <c r="AF52" s="153">
        <v>0</v>
      </c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ht="22.5" outlineLevel="1" x14ac:dyDescent="0.2">
      <c r="A53" s="154"/>
      <c r="B53" s="160"/>
      <c r="C53" s="197" t="s">
        <v>186</v>
      </c>
      <c r="D53" s="168"/>
      <c r="E53" s="171">
        <v>4.53</v>
      </c>
      <c r="F53" s="173"/>
      <c r="G53" s="173"/>
      <c r="H53" s="173"/>
      <c r="I53" s="173"/>
      <c r="J53" s="173"/>
      <c r="K53" s="173"/>
      <c r="L53" s="173"/>
      <c r="M53" s="173"/>
      <c r="N53" s="163"/>
      <c r="O53" s="163"/>
      <c r="P53" s="163"/>
      <c r="Q53" s="163"/>
      <c r="R53" s="163"/>
      <c r="S53" s="163"/>
      <c r="T53" s="164"/>
      <c r="U53" s="163"/>
      <c r="V53" s="153"/>
      <c r="W53" s="153"/>
      <c r="X53" s="153"/>
      <c r="Y53" s="153"/>
      <c r="Z53" s="153"/>
      <c r="AA53" s="153"/>
      <c r="AB53" s="153"/>
      <c r="AC53" s="153"/>
      <c r="AD53" s="153"/>
      <c r="AE53" s="153" t="s">
        <v>140</v>
      </c>
      <c r="AF53" s="153">
        <v>0</v>
      </c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">
      <c r="A54" s="154">
        <v>13</v>
      </c>
      <c r="B54" s="160" t="s">
        <v>187</v>
      </c>
      <c r="C54" s="195" t="s">
        <v>188</v>
      </c>
      <c r="D54" s="162" t="s">
        <v>133</v>
      </c>
      <c r="E54" s="169">
        <v>11.6517</v>
      </c>
      <c r="F54" s="172"/>
      <c r="G54" s="173">
        <f>ROUND(E54*F54,2)</f>
        <v>0</v>
      </c>
      <c r="H54" s="172"/>
      <c r="I54" s="173">
        <f>ROUND(E54*H54,2)</f>
        <v>0</v>
      </c>
      <c r="J54" s="172"/>
      <c r="K54" s="173">
        <f>ROUND(E54*J54,2)</f>
        <v>0</v>
      </c>
      <c r="L54" s="173">
        <v>21</v>
      </c>
      <c r="M54" s="173">
        <f>G54*(1+L54/100)</f>
        <v>0</v>
      </c>
      <c r="N54" s="163">
        <v>3.9399999999999999E-3</v>
      </c>
      <c r="O54" s="163">
        <f>ROUND(E54*N54,5)</f>
        <v>4.5909999999999999E-2</v>
      </c>
      <c r="P54" s="163">
        <v>0</v>
      </c>
      <c r="Q54" s="163">
        <f>ROUND(E54*P54,5)</f>
        <v>0</v>
      </c>
      <c r="R54" s="163"/>
      <c r="S54" s="163"/>
      <c r="T54" s="164">
        <v>0.4</v>
      </c>
      <c r="U54" s="163">
        <f>ROUND(E54*T54,2)</f>
        <v>4.66</v>
      </c>
      <c r="V54" s="153"/>
      <c r="W54" s="153"/>
      <c r="X54" s="153"/>
      <c r="Y54" s="153"/>
      <c r="Z54" s="153"/>
      <c r="AA54" s="153"/>
      <c r="AB54" s="153"/>
      <c r="AC54" s="153"/>
      <c r="AD54" s="153"/>
      <c r="AE54" s="153" t="s">
        <v>134</v>
      </c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1" x14ac:dyDescent="0.2">
      <c r="A55" s="154"/>
      <c r="B55" s="160"/>
      <c r="C55" s="197" t="s">
        <v>178</v>
      </c>
      <c r="D55" s="168"/>
      <c r="E55" s="171">
        <v>3.996</v>
      </c>
      <c r="F55" s="173"/>
      <c r="G55" s="173"/>
      <c r="H55" s="173"/>
      <c r="I55" s="173"/>
      <c r="J55" s="173"/>
      <c r="K55" s="173"/>
      <c r="L55" s="173"/>
      <c r="M55" s="173"/>
      <c r="N55" s="163"/>
      <c r="O55" s="163"/>
      <c r="P55" s="163"/>
      <c r="Q55" s="163"/>
      <c r="R55" s="163"/>
      <c r="S55" s="163"/>
      <c r="T55" s="164"/>
      <c r="U55" s="163"/>
      <c r="V55" s="153"/>
      <c r="W55" s="153"/>
      <c r="X55" s="153"/>
      <c r="Y55" s="153"/>
      <c r="Z55" s="153"/>
      <c r="AA55" s="153"/>
      <c r="AB55" s="153"/>
      <c r="AC55" s="153"/>
      <c r="AD55" s="153"/>
      <c r="AE55" s="153" t="s">
        <v>140</v>
      </c>
      <c r="AF55" s="153">
        <v>0</v>
      </c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1" x14ac:dyDescent="0.2">
      <c r="A56" s="154"/>
      <c r="B56" s="160"/>
      <c r="C56" s="197" t="s">
        <v>179</v>
      </c>
      <c r="D56" s="168"/>
      <c r="E56" s="171">
        <v>2.8959999999999999</v>
      </c>
      <c r="F56" s="173"/>
      <c r="G56" s="173"/>
      <c r="H56" s="173"/>
      <c r="I56" s="173"/>
      <c r="J56" s="173"/>
      <c r="K56" s="173"/>
      <c r="L56" s="173"/>
      <c r="M56" s="173"/>
      <c r="N56" s="163"/>
      <c r="O56" s="163"/>
      <c r="P56" s="163"/>
      <c r="Q56" s="163"/>
      <c r="R56" s="163"/>
      <c r="S56" s="163"/>
      <c r="T56" s="164"/>
      <c r="U56" s="163"/>
      <c r="V56" s="153"/>
      <c r="W56" s="153"/>
      <c r="X56" s="153"/>
      <c r="Y56" s="153"/>
      <c r="Z56" s="153"/>
      <c r="AA56" s="153"/>
      <c r="AB56" s="153"/>
      <c r="AC56" s="153"/>
      <c r="AD56" s="153"/>
      <c r="AE56" s="153" t="s">
        <v>140</v>
      </c>
      <c r="AF56" s="153">
        <v>0</v>
      </c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outlineLevel="1" x14ac:dyDescent="0.2">
      <c r="A57" s="154"/>
      <c r="B57" s="160"/>
      <c r="C57" s="197" t="s">
        <v>180</v>
      </c>
      <c r="D57" s="168"/>
      <c r="E57" s="171">
        <v>9.25</v>
      </c>
      <c r="F57" s="173"/>
      <c r="G57" s="173"/>
      <c r="H57" s="173"/>
      <c r="I57" s="173"/>
      <c r="J57" s="173"/>
      <c r="K57" s="173"/>
      <c r="L57" s="173"/>
      <c r="M57" s="173"/>
      <c r="N57" s="163"/>
      <c r="O57" s="163"/>
      <c r="P57" s="163"/>
      <c r="Q57" s="163"/>
      <c r="R57" s="163"/>
      <c r="S57" s="163"/>
      <c r="T57" s="164"/>
      <c r="U57" s="163"/>
      <c r="V57" s="153"/>
      <c r="W57" s="153"/>
      <c r="X57" s="153"/>
      <c r="Y57" s="153"/>
      <c r="Z57" s="153"/>
      <c r="AA57" s="153"/>
      <c r="AB57" s="153"/>
      <c r="AC57" s="153"/>
      <c r="AD57" s="153"/>
      <c r="AE57" s="153" t="s">
        <v>140</v>
      </c>
      <c r="AF57" s="153">
        <v>0</v>
      </c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outlineLevel="1" x14ac:dyDescent="0.2">
      <c r="A58" s="154"/>
      <c r="B58" s="160"/>
      <c r="C58" s="197" t="s">
        <v>181</v>
      </c>
      <c r="D58" s="168"/>
      <c r="E58" s="171">
        <v>14.672000000000001</v>
      </c>
      <c r="F58" s="173"/>
      <c r="G58" s="173"/>
      <c r="H58" s="173"/>
      <c r="I58" s="173"/>
      <c r="J58" s="173"/>
      <c r="K58" s="173"/>
      <c r="L58" s="173"/>
      <c r="M58" s="173"/>
      <c r="N58" s="163"/>
      <c r="O58" s="163"/>
      <c r="P58" s="163"/>
      <c r="Q58" s="163"/>
      <c r="R58" s="163"/>
      <c r="S58" s="163"/>
      <c r="T58" s="164"/>
      <c r="U58" s="163"/>
      <c r="V58" s="153"/>
      <c r="W58" s="153"/>
      <c r="X58" s="153"/>
      <c r="Y58" s="153"/>
      <c r="Z58" s="153"/>
      <c r="AA58" s="153"/>
      <c r="AB58" s="153"/>
      <c r="AC58" s="153"/>
      <c r="AD58" s="153"/>
      <c r="AE58" s="153" t="s">
        <v>140</v>
      </c>
      <c r="AF58" s="153">
        <v>0</v>
      </c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outlineLevel="1" x14ac:dyDescent="0.2">
      <c r="A59" s="154"/>
      <c r="B59" s="160"/>
      <c r="C59" s="197" t="s">
        <v>182</v>
      </c>
      <c r="D59" s="168"/>
      <c r="E59" s="171">
        <v>9.4724000000000004</v>
      </c>
      <c r="F59" s="173"/>
      <c r="G59" s="173"/>
      <c r="H59" s="173"/>
      <c r="I59" s="173"/>
      <c r="J59" s="173"/>
      <c r="K59" s="173"/>
      <c r="L59" s="173"/>
      <c r="M59" s="173"/>
      <c r="N59" s="163"/>
      <c r="O59" s="163"/>
      <c r="P59" s="163"/>
      <c r="Q59" s="163"/>
      <c r="R59" s="163"/>
      <c r="S59" s="163"/>
      <c r="T59" s="164"/>
      <c r="U59" s="163"/>
      <c r="V59" s="153"/>
      <c r="W59" s="153"/>
      <c r="X59" s="153"/>
      <c r="Y59" s="153"/>
      <c r="Z59" s="153"/>
      <c r="AA59" s="153"/>
      <c r="AB59" s="153"/>
      <c r="AC59" s="153"/>
      <c r="AD59" s="153"/>
      <c r="AE59" s="153" t="s">
        <v>140</v>
      </c>
      <c r="AF59" s="153">
        <v>0</v>
      </c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ht="22.5" outlineLevel="1" x14ac:dyDescent="0.2">
      <c r="A60" s="154"/>
      <c r="B60" s="160"/>
      <c r="C60" s="197" t="s">
        <v>183</v>
      </c>
      <c r="D60" s="168"/>
      <c r="E60" s="171">
        <v>2.9253</v>
      </c>
      <c r="F60" s="173"/>
      <c r="G60" s="173"/>
      <c r="H60" s="173"/>
      <c r="I60" s="173"/>
      <c r="J60" s="173"/>
      <c r="K60" s="173"/>
      <c r="L60" s="173"/>
      <c r="M60" s="173"/>
      <c r="N60" s="163"/>
      <c r="O60" s="163"/>
      <c r="P60" s="163"/>
      <c r="Q60" s="163"/>
      <c r="R60" s="163"/>
      <c r="S60" s="163"/>
      <c r="T60" s="164"/>
      <c r="U60" s="163"/>
      <c r="V60" s="153"/>
      <c r="W60" s="153"/>
      <c r="X60" s="153"/>
      <c r="Y60" s="153"/>
      <c r="Z60" s="153"/>
      <c r="AA60" s="153"/>
      <c r="AB60" s="153"/>
      <c r="AC60" s="153"/>
      <c r="AD60" s="153"/>
      <c r="AE60" s="153" t="s">
        <v>140</v>
      </c>
      <c r="AF60" s="153">
        <v>0</v>
      </c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outlineLevel="1" x14ac:dyDescent="0.2">
      <c r="A61" s="154"/>
      <c r="B61" s="160"/>
      <c r="C61" s="197" t="s">
        <v>184</v>
      </c>
      <c r="D61" s="168"/>
      <c r="E61" s="171">
        <v>-0.96</v>
      </c>
      <c r="F61" s="173"/>
      <c r="G61" s="173"/>
      <c r="H61" s="173"/>
      <c r="I61" s="173"/>
      <c r="J61" s="173"/>
      <c r="K61" s="173"/>
      <c r="L61" s="173"/>
      <c r="M61" s="173"/>
      <c r="N61" s="163"/>
      <c r="O61" s="163"/>
      <c r="P61" s="163"/>
      <c r="Q61" s="163"/>
      <c r="R61" s="163"/>
      <c r="S61" s="163"/>
      <c r="T61" s="164"/>
      <c r="U61" s="163"/>
      <c r="V61" s="153"/>
      <c r="W61" s="153"/>
      <c r="X61" s="153"/>
      <c r="Y61" s="153"/>
      <c r="Z61" s="153"/>
      <c r="AA61" s="153"/>
      <c r="AB61" s="153"/>
      <c r="AC61" s="153"/>
      <c r="AD61" s="153"/>
      <c r="AE61" s="153" t="s">
        <v>140</v>
      </c>
      <c r="AF61" s="153">
        <v>0</v>
      </c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outlineLevel="1" x14ac:dyDescent="0.2">
      <c r="A62" s="154"/>
      <c r="B62" s="160"/>
      <c r="C62" s="197" t="s">
        <v>185</v>
      </c>
      <c r="D62" s="168"/>
      <c r="E62" s="171">
        <v>-0.25</v>
      </c>
      <c r="F62" s="173"/>
      <c r="G62" s="173"/>
      <c r="H62" s="173"/>
      <c r="I62" s="173"/>
      <c r="J62" s="173"/>
      <c r="K62" s="173"/>
      <c r="L62" s="173"/>
      <c r="M62" s="173"/>
      <c r="N62" s="163"/>
      <c r="O62" s="163"/>
      <c r="P62" s="163"/>
      <c r="Q62" s="163"/>
      <c r="R62" s="163"/>
      <c r="S62" s="163"/>
      <c r="T62" s="164"/>
      <c r="U62" s="163"/>
      <c r="V62" s="153"/>
      <c r="W62" s="153"/>
      <c r="X62" s="153"/>
      <c r="Y62" s="153"/>
      <c r="Z62" s="153"/>
      <c r="AA62" s="153"/>
      <c r="AB62" s="153"/>
      <c r="AC62" s="153"/>
      <c r="AD62" s="153"/>
      <c r="AE62" s="153" t="s">
        <v>140</v>
      </c>
      <c r="AF62" s="153">
        <v>0</v>
      </c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outlineLevel="1" x14ac:dyDescent="0.2">
      <c r="A63" s="154"/>
      <c r="B63" s="160"/>
      <c r="C63" s="197" t="s">
        <v>189</v>
      </c>
      <c r="D63" s="168"/>
      <c r="E63" s="171">
        <v>0.3</v>
      </c>
      <c r="F63" s="173"/>
      <c r="G63" s="173"/>
      <c r="H63" s="173"/>
      <c r="I63" s="173"/>
      <c r="J63" s="173"/>
      <c r="K63" s="173"/>
      <c r="L63" s="173"/>
      <c r="M63" s="173"/>
      <c r="N63" s="163"/>
      <c r="O63" s="163"/>
      <c r="P63" s="163"/>
      <c r="Q63" s="163"/>
      <c r="R63" s="163"/>
      <c r="S63" s="163"/>
      <c r="T63" s="164"/>
      <c r="U63" s="163"/>
      <c r="V63" s="153"/>
      <c r="W63" s="153"/>
      <c r="X63" s="153"/>
      <c r="Y63" s="153"/>
      <c r="Z63" s="153"/>
      <c r="AA63" s="153"/>
      <c r="AB63" s="153"/>
      <c r="AC63" s="153"/>
      <c r="AD63" s="153"/>
      <c r="AE63" s="153" t="s">
        <v>140</v>
      </c>
      <c r="AF63" s="153">
        <v>0</v>
      </c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1" x14ac:dyDescent="0.2">
      <c r="A64" s="154"/>
      <c r="B64" s="160"/>
      <c r="C64" s="197" t="s">
        <v>190</v>
      </c>
      <c r="D64" s="168"/>
      <c r="E64" s="171">
        <v>-30.65</v>
      </c>
      <c r="F64" s="173"/>
      <c r="G64" s="173"/>
      <c r="H64" s="173"/>
      <c r="I64" s="173"/>
      <c r="J64" s="173"/>
      <c r="K64" s="173"/>
      <c r="L64" s="173"/>
      <c r="M64" s="173"/>
      <c r="N64" s="163"/>
      <c r="O64" s="163"/>
      <c r="P64" s="163"/>
      <c r="Q64" s="163"/>
      <c r="R64" s="163"/>
      <c r="S64" s="163"/>
      <c r="T64" s="164"/>
      <c r="U64" s="163"/>
      <c r="V64" s="153"/>
      <c r="W64" s="153"/>
      <c r="X64" s="153"/>
      <c r="Y64" s="153"/>
      <c r="Z64" s="153"/>
      <c r="AA64" s="153"/>
      <c r="AB64" s="153"/>
      <c r="AC64" s="153"/>
      <c r="AD64" s="153"/>
      <c r="AE64" s="153" t="s">
        <v>140</v>
      </c>
      <c r="AF64" s="153">
        <v>0</v>
      </c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x14ac:dyDescent="0.2">
      <c r="A65" s="155" t="s">
        <v>126</v>
      </c>
      <c r="B65" s="161" t="s">
        <v>69</v>
      </c>
      <c r="C65" s="196" t="s">
        <v>70</v>
      </c>
      <c r="D65" s="165"/>
      <c r="E65" s="170"/>
      <c r="F65" s="174"/>
      <c r="G65" s="174">
        <f>SUMIF(AE66:AE75,"&lt;&gt;NOR",G66:G75)</f>
        <v>0</v>
      </c>
      <c r="H65" s="174"/>
      <c r="I65" s="174">
        <f>SUM(I66:I75)</f>
        <v>0</v>
      </c>
      <c r="J65" s="174"/>
      <c r="K65" s="174">
        <f>SUM(K66:K75)</f>
        <v>0</v>
      </c>
      <c r="L65" s="174"/>
      <c r="M65" s="174">
        <f>SUM(M66:M75)</f>
        <v>0</v>
      </c>
      <c r="N65" s="166"/>
      <c r="O65" s="166">
        <f>SUM(O66:O75)</f>
        <v>2.0521400000000001</v>
      </c>
      <c r="P65" s="166"/>
      <c r="Q65" s="166">
        <f>SUM(Q66:Q75)</f>
        <v>0</v>
      </c>
      <c r="R65" s="166"/>
      <c r="S65" s="166"/>
      <c r="T65" s="167"/>
      <c r="U65" s="166">
        <f>SUM(U66:U75)</f>
        <v>44.99</v>
      </c>
      <c r="AE65" t="s">
        <v>127</v>
      </c>
    </row>
    <row r="66" spans="1:60" outlineLevel="1" x14ac:dyDescent="0.2">
      <c r="A66" s="154">
        <v>14</v>
      </c>
      <c r="B66" s="160" t="s">
        <v>191</v>
      </c>
      <c r="C66" s="195" t="s">
        <v>192</v>
      </c>
      <c r="D66" s="162" t="s">
        <v>133</v>
      </c>
      <c r="E66" s="169">
        <v>38.222000000000001</v>
      </c>
      <c r="F66" s="172"/>
      <c r="G66" s="173">
        <f>ROUND(E66*F66,2)</f>
        <v>0</v>
      </c>
      <c r="H66" s="172"/>
      <c r="I66" s="173">
        <f>ROUND(E66*H66,2)</f>
        <v>0</v>
      </c>
      <c r="J66" s="172"/>
      <c r="K66" s="173">
        <f>ROUND(E66*J66,2)</f>
        <v>0</v>
      </c>
      <c r="L66" s="173">
        <v>21</v>
      </c>
      <c r="M66" s="173">
        <f>G66*(1+L66/100)</f>
        <v>0</v>
      </c>
      <c r="N66" s="163">
        <v>5.3690000000000002E-2</v>
      </c>
      <c r="O66" s="163">
        <f>ROUND(E66*N66,5)</f>
        <v>2.0521400000000001</v>
      </c>
      <c r="P66" s="163">
        <v>0</v>
      </c>
      <c r="Q66" s="163">
        <f>ROUND(E66*P66,5)</f>
        <v>0</v>
      </c>
      <c r="R66" s="163"/>
      <c r="S66" s="163"/>
      <c r="T66" s="164">
        <v>1.17717</v>
      </c>
      <c r="U66" s="163">
        <f>ROUND(E66*T66,2)</f>
        <v>44.99</v>
      </c>
      <c r="V66" s="153"/>
      <c r="W66" s="153"/>
      <c r="X66" s="153"/>
      <c r="Y66" s="153"/>
      <c r="Z66" s="153"/>
      <c r="AA66" s="153"/>
      <c r="AB66" s="153"/>
      <c r="AC66" s="153"/>
      <c r="AD66" s="153"/>
      <c r="AE66" s="153" t="s">
        <v>134</v>
      </c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outlineLevel="1" x14ac:dyDescent="0.2">
      <c r="A67" s="154"/>
      <c r="B67" s="160"/>
      <c r="C67" s="197" t="s">
        <v>139</v>
      </c>
      <c r="D67" s="168"/>
      <c r="E67" s="171">
        <v>1.948</v>
      </c>
      <c r="F67" s="173"/>
      <c r="G67" s="173"/>
      <c r="H67" s="173"/>
      <c r="I67" s="173"/>
      <c r="J67" s="173"/>
      <c r="K67" s="173"/>
      <c r="L67" s="173"/>
      <c r="M67" s="173"/>
      <c r="N67" s="163"/>
      <c r="O67" s="163"/>
      <c r="P67" s="163"/>
      <c r="Q67" s="163"/>
      <c r="R67" s="163"/>
      <c r="S67" s="163"/>
      <c r="T67" s="164"/>
      <c r="U67" s="163"/>
      <c r="V67" s="153"/>
      <c r="W67" s="153"/>
      <c r="X67" s="153"/>
      <c r="Y67" s="153"/>
      <c r="Z67" s="153"/>
      <c r="AA67" s="153"/>
      <c r="AB67" s="153"/>
      <c r="AC67" s="153"/>
      <c r="AD67" s="153"/>
      <c r="AE67" s="153" t="s">
        <v>140</v>
      </c>
      <c r="AF67" s="153">
        <v>0</v>
      </c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">
      <c r="A68" s="154"/>
      <c r="B68" s="160"/>
      <c r="C68" s="197" t="s">
        <v>141</v>
      </c>
      <c r="D68" s="168"/>
      <c r="E68" s="171">
        <v>1.08</v>
      </c>
      <c r="F68" s="173"/>
      <c r="G68" s="173"/>
      <c r="H68" s="173"/>
      <c r="I68" s="173"/>
      <c r="J68" s="173"/>
      <c r="K68" s="173"/>
      <c r="L68" s="173"/>
      <c r="M68" s="173"/>
      <c r="N68" s="163"/>
      <c r="O68" s="163"/>
      <c r="P68" s="163"/>
      <c r="Q68" s="163"/>
      <c r="R68" s="163"/>
      <c r="S68" s="163"/>
      <c r="T68" s="164"/>
      <c r="U68" s="163"/>
      <c r="V68" s="153"/>
      <c r="W68" s="153"/>
      <c r="X68" s="153"/>
      <c r="Y68" s="153"/>
      <c r="Z68" s="153"/>
      <c r="AA68" s="153"/>
      <c r="AB68" s="153"/>
      <c r="AC68" s="153"/>
      <c r="AD68" s="153"/>
      <c r="AE68" s="153" t="s">
        <v>140</v>
      </c>
      <c r="AF68" s="153">
        <v>0</v>
      </c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outlineLevel="1" x14ac:dyDescent="0.2">
      <c r="A69" s="154"/>
      <c r="B69" s="160"/>
      <c r="C69" s="197" t="s">
        <v>142</v>
      </c>
      <c r="D69" s="168"/>
      <c r="E69" s="171">
        <v>13.055999999999999</v>
      </c>
      <c r="F69" s="173"/>
      <c r="G69" s="173"/>
      <c r="H69" s="173"/>
      <c r="I69" s="173"/>
      <c r="J69" s="173"/>
      <c r="K69" s="173"/>
      <c r="L69" s="173"/>
      <c r="M69" s="173"/>
      <c r="N69" s="163"/>
      <c r="O69" s="163"/>
      <c r="P69" s="163"/>
      <c r="Q69" s="163"/>
      <c r="R69" s="163"/>
      <c r="S69" s="163"/>
      <c r="T69" s="164"/>
      <c r="U69" s="163"/>
      <c r="V69" s="153"/>
      <c r="W69" s="153"/>
      <c r="X69" s="153"/>
      <c r="Y69" s="153"/>
      <c r="Z69" s="153"/>
      <c r="AA69" s="153"/>
      <c r="AB69" s="153"/>
      <c r="AC69" s="153"/>
      <c r="AD69" s="153"/>
      <c r="AE69" s="153" t="s">
        <v>140</v>
      </c>
      <c r="AF69" s="153">
        <v>0</v>
      </c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outlineLevel="1" x14ac:dyDescent="0.2">
      <c r="A70" s="154"/>
      <c r="B70" s="160"/>
      <c r="C70" s="197" t="s">
        <v>143</v>
      </c>
      <c r="D70" s="168"/>
      <c r="E70" s="171">
        <v>1.6279999999999999</v>
      </c>
      <c r="F70" s="173"/>
      <c r="G70" s="173"/>
      <c r="H70" s="173"/>
      <c r="I70" s="173"/>
      <c r="J70" s="173"/>
      <c r="K70" s="173"/>
      <c r="L70" s="173"/>
      <c r="M70" s="173"/>
      <c r="N70" s="163"/>
      <c r="O70" s="163"/>
      <c r="P70" s="163"/>
      <c r="Q70" s="163"/>
      <c r="R70" s="163"/>
      <c r="S70" s="163"/>
      <c r="T70" s="164"/>
      <c r="U70" s="163"/>
      <c r="V70" s="153"/>
      <c r="W70" s="153"/>
      <c r="X70" s="153"/>
      <c r="Y70" s="153"/>
      <c r="Z70" s="153"/>
      <c r="AA70" s="153"/>
      <c r="AB70" s="153"/>
      <c r="AC70" s="153"/>
      <c r="AD70" s="153"/>
      <c r="AE70" s="153" t="s">
        <v>140</v>
      </c>
      <c r="AF70" s="153">
        <v>0</v>
      </c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1" x14ac:dyDescent="0.2">
      <c r="A71" s="154"/>
      <c r="B71" s="160"/>
      <c r="C71" s="197" t="s">
        <v>144</v>
      </c>
      <c r="D71" s="168"/>
      <c r="E71" s="171">
        <v>0.94399999999999995</v>
      </c>
      <c r="F71" s="173"/>
      <c r="G71" s="173"/>
      <c r="H71" s="173"/>
      <c r="I71" s="173"/>
      <c r="J71" s="173"/>
      <c r="K71" s="173"/>
      <c r="L71" s="173"/>
      <c r="M71" s="173"/>
      <c r="N71" s="163"/>
      <c r="O71" s="163"/>
      <c r="P71" s="163"/>
      <c r="Q71" s="163"/>
      <c r="R71" s="163"/>
      <c r="S71" s="163"/>
      <c r="T71" s="164"/>
      <c r="U71" s="163"/>
      <c r="V71" s="153"/>
      <c r="W71" s="153"/>
      <c r="X71" s="153"/>
      <c r="Y71" s="153"/>
      <c r="Z71" s="153"/>
      <c r="AA71" s="153"/>
      <c r="AB71" s="153"/>
      <c r="AC71" s="153"/>
      <c r="AD71" s="153"/>
      <c r="AE71" s="153" t="s">
        <v>140</v>
      </c>
      <c r="AF71" s="153">
        <v>0</v>
      </c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outlineLevel="1" x14ac:dyDescent="0.2">
      <c r="A72" s="154"/>
      <c r="B72" s="160"/>
      <c r="C72" s="197" t="s">
        <v>145</v>
      </c>
      <c r="D72" s="168"/>
      <c r="E72" s="171">
        <v>2.46</v>
      </c>
      <c r="F72" s="173"/>
      <c r="G72" s="173"/>
      <c r="H72" s="173"/>
      <c r="I72" s="173"/>
      <c r="J72" s="173"/>
      <c r="K72" s="173"/>
      <c r="L72" s="173"/>
      <c r="M72" s="173"/>
      <c r="N72" s="163"/>
      <c r="O72" s="163"/>
      <c r="P72" s="163"/>
      <c r="Q72" s="163"/>
      <c r="R72" s="163"/>
      <c r="S72" s="163"/>
      <c r="T72" s="164"/>
      <c r="U72" s="163"/>
      <c r="V72" s="153"/>
      <c r="W72" s="153"/>
      <c r="X72" s="153"/>
      <c r="Y72" s="153"/>
      <c r="Z72" s="153"/>
      <c r="AA72" s="153"/>
      <c r="AB72" s="153"/>
      <c r="AC72" s="153"/>
      <c r="AD72" s="153"/>
      <c r="AE72" s="153" t="s">
        <v>140</v>
      </c>
      <c r="AF72" s="153">
        <v>0</v>
      </c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1" x14ac:dyDescent="0.2">
      <c r="A73" s="154"/>
      <c r="B73" s="160"/>
      <c r="C73" s="197" t="s">
        <v>146</v>
      </c>
      <c r="D73" s="168"/>
      <c r="E73" s="171">
        <v>12.936</v>
      </c>
      <c r="F73" s="173"/>
      <c r="G73" s="173"/>
      <c r="H73" s="173"/>
      <c r="I73" s="173"/>
      <c r="J73" s="173"/>
      <c r="K73" s="173"/>
      <c r="L73" s="173"/>
      <c r="M73" s="173"/>
      <c r="N73" s="163"/>
      <c r="O73" s="163"/>
      <c r="P73" s="163"/>
      <c r="Q73" s="163"/>
      <c r="R73" s="163"/>
      <c r="S73" s="163"/>
      <c r="T73" s="164"/>
      <c r="U73" s="163"/>
      <c r="V73" s="153"/>
      <c r="W73" s="153"/>
      <c r="X73" s="153"/>
      <c r="Y73" s="153"/>
      <c r="Z73" s="153"/>
      <c r="AA73" s="153"/>
      <c r="AB73" s="153"/>
      <c r="AC73" s="153"/>
      <c r="AD73" s="153"/>
      <c r="AE73" s="153" t="s">
        <v>140</v>
      </c>
      <c r="AF73" s="153">
        <v>0</v>
      </c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">
      <c r="A74" s="154"/>
      <c r="B74" s="160"/>
      <c r="C74" s="197" t="s">
        <v>147</v>
      </c>
      <c r="D74" s="168"/>
      <c r="E74" s="171">
        <v>0.81</v>
      </c>
      <c r="F74" s="173"/>
      <c r="G74" s="173"/>
      <c r="H74" s="173"/>
      <c r="I74" s="173"/>
      <c r="J74" s="173"/>
      <c r="K74" s="173"/>
      <c r="L74" s="173"/>
      <c r="M74" s="173"/>
      <c r="N74" s="163"/>
      <c r="O74" s="163"/>
      <c r="P74" s="163"/>
      <c r="Q74" s="163"/>
      <c r="R74" s="163"/>
      <c r="S74" s="163"/>
      <c r="T74" s="164"/>
      <c r="U74" s="163"/>
      <c r="V74" s="153"/>
      <c r="W74" s="153"/>
      <c r="X74" s="153"/>
      <c r="Y74" s="153"/>
      <c r="Z74" s="153"/>
      <c r="AA74" s="153"/>
      <c r="AB74" s="153"/>
      <c r="AC74" s="153"/>
      <c r="AD74" s="153"/>
      <c r="AE74" s="153" t="s">
        <v>140</v>
      </c>
      <c r="AF74" s="153">
        <v>0</v>
      </c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1" x14ac:dyDescent="0.2">
      <c r="A75" s="154"/>
      <c r="B75" s="160"/>
      <c r="C75" s="197" t="s">
        <v>148</v>
      </c>
      <c r="D75" s="168"/>
      <c r="E75" s="171">
        <v>3.36</v>
      </c>
      <c r="F75" s="173"/>
      <c r="G75" s="173"/>
      <c r="H75" s="173"/>
      <c r="I75" s="173"/>
      <c r="J75" s="173"/>
      <c r="K75" s="173"/>
      <c r="L75" s="173"/>
      <c r="M75" s="173"/>
      <c r="N75" s="163"/>
      <c r="O75" s="163"/>
      <c r="P75" s="163"/>
      <c r="Q75" s="163"/>
      <c r="R75" s="163"/>
      <c r="S75" s="163"/>
      <c r="T75" s="164"/>
      <c r="U75" s="163"/>
      <c r="V75" s="153"/>
      <c r="W75" s="153"/>
      <c r="X75" s="153"/>
      <c r="Y75" s="153"/>
      <c r="Z75" s="153"/>
      <c r="AA75" s="153"/>
      <c r="AB75" s="153"/>
      <c r="AC75" s="153"/>
      <c r="AD75" s="153"/>
      <c r="AE75" s="153" t="s">
        <v>140</v>
      </c>
      <c r="AF75" s="153">
        <v>0</v>
      </c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x14ac:dyDescent="0.2">
      <c r="A76" s="155" t="s">
        <v>126</v>
      </c>
      <c r="B76" s="161" t="s">
        <v>71</v>
      </c>
      <c r="C76" s="196" t="s">
        <v>72</v>
      </c>
      <c r="D76" s="165"/>
      <c r="E76" s="170"/>
      <c r="F76" s="174"/>
      <c r="G76" s="174">
        <f>SUMIF(AE77:AE125,"&lt;&gt;NOR",G77:G125)</f>
        <v>0</v>
      </c>
      <c r="H76" s="174"/>
      <c r="I76" s="174">
        <f>SUM(I77:I125)</f>
        <v>0</v>
      </c>
      <c r="J76" s="174"/>
      <c r="K76" s="174">
        <f>SUM(K77:K125)</f>
        <v>0</v>
      </c>
      <c r="L76" s="174"/>
      <c r="M76" s="174">
        <f>SUM(M77:M125)</f>
        <v>0</v>
      </c>
      <c r="N76" s="166"/>
      <c r="O76" s="166">
        <f>SUM(O77:O125)</f>
        <v>17.662279999999999</v>
      </c>
      <c r="P76" s="166"/>
      <c r="Q76" s="166">
        <f>SUM(Q77:Q125)</f>
        <v>0</v>
      </c>
      <c r="R76" s="166"/>
      <c r="S76" s="166"/>
      <c r="T76" s="167"/>
      <c r="U76" s="166">
        <f>SUM(U77:U125)</f>
        <v>710.21999999999991</v>
      </c>
      <c r="AE76" t="s">
        <v>127</v>
      </c>
    </row>
    <row r="77" spans="1:60" outlineLevel="1" x14ac:dyDescent="0.2">
      <c r="A77" s="154">
        <v>15</v>
      </c>
      <c r="B77" s="160" t="s">
        <v>193</v>
      </c>
      <c r="C77" s="195" t="s">
        <v>194</v>
      </c>
      <c r="D77" s="162" t="s">
        <v>133</v>
      </c>
      <c r="E77" s="169">
        <v>33.305</v>
      </c>
      <c r="F77" s="172"/>
      <c r="G77" s="173">
        <f>ROUND(E77*F77,2)</f>
        <v>0</v>
      </c>
      <c r="H77" s="172"/>
      <c r="I77" s="173">
        <f>ROUND(E77*H77,2)</f>
        <v>0</v>
      </c>
      <c r="J77" s="172"/>
      <c r="K77" s="173">
        <f>ROUND(E77*J77,2)</f>
        <v>0</v>
      </c>
      <c r="L77" s="173">
        <v>21</v>
      </c>
      <c r="M77" s="173">
        <f>G77*(1+L77/100)</f>
        <v>0</v>
      </c>
      <c r="N77" s="163">
        <v>4.8999999999999998E-4</v>
      </c>
      <c r="O77" s="163">
        <f>ROUND(E77*N77,5)</f>
        <v>1.6320000000000001E-2</v>
      </c>
      <c r="P77" s="163">
        <v>0</v>
      </c>
      <c r="Q77" s="163">
        <f>ROUND(E77*P77,5)</f>
        <v>0</v>
      </c>
      <c r="R77" s="163"/>
      <c r="S77" s="163"/>
      <c r="T77" s="164">
        <v>0.23100000000000001</v>
      </c>
      <c r="U77" s="163">
        <f>ROUND(E77*T77,2)</f>
        <v>7.69</v>
      </c>
      <c r="V77" s="153"/>
      <c r="W77" s="153"/>
      <c r="X77" s="153"/>
      <c r="Y77" s="153"/>
      <c r="Z77" s="153"/>
      <c r="AA77" s="153"/>
      <c r="AB77" s="153"/>
      <c r="AC77" s="153"/>
      <c r="AD77" s="153"/>
      <c r="AE77" s="153" t="s">
        <v>134</v>
      </c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outlineLevel="1" x14ac:dyDescent="0.2">
      <c r="A78" s="154"/>
      <c r="B78" s="160"/>
      <c r="C78" s="197" t="s">
        <v>195</v>
      </c>
      <c r="D78" s="168"/>
      <c r="E78" s="171">
        <v>6.55</v>
      </c>
      <c r="F78" s="173"/>
      <c r="G78" s="173"/>
      <c r="H78" s="173"/>
      <c r="I78" s="173"/>
      <c r="J78" s="173"/>
      <c r="K78" s="173"/>
      <c r="L78" s="173"/>
      <c r="M78" s="173"/>
      <c r="N78" s="163"/>
      <c r="O78" s="163"/>
      <c r="P78" s="163"/>
      <c r="Q78" s="163"/>
      <c r="R78" s="163"/>
      <c r="S78" s="163"/>
      <c r="T78" s="164"/>
      <c r="U78" s="163"/>
      <c r="V78" s="153"/>
      <c r="W78" s="153"/>
      <c r="X78" s="153"/>
      <c r="Y78" s="153"/>
      <c r="Z78" s="153"/>
      <c r="AA78" s="153"/>
      <c r="AB78" s="153"/>
      <c r="AC78" s="153"/>
      <c r="AD78" s="153"/>
      <c r="AE78" s="153" t="s">
        <v>140</v>
      </c>
      <c r="AF78" s="153">
        <v>0</v>
      </c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outlineLevel="1" x14ac:dyDescent="0.2">
      <c r="A79" s="154"/>
      <c r="B79" s="160"/>
      <c r="C79" s="197" t="s">
        <v>196</v>
      </c>
      <c r="D79" s="168"/>
      <c r="E79" s="171">
        <v>6.26</v>
      </c>
      <c r="F79" s="173"/>
      <c r="G79" s="173"/>
      <c r="H79" s="173"/>
      <c r="I79" s="173"/>
      <c r="J79" s="173"/>
      <c r="K79" s="173"/>
      <c r="L79" s="173"/>
      <c r="M79" s="173"/>
      <c r="N79" s="163"/>
      <c r="O79" s="163"/>
      <c r="P79" s="163"/>
      <c r="Q79" s="163"/>
      <c r="R79" s="163"/>
      <c r="S79" s="163"/>
      <c r="T79" s="164"/>
      <c r="U79" s="163"/>
      <c r="V79" s="153"/>
      <c r="W79" s="153"/>
      <c r="X79" s="153"/>
      <c r="Y79" s="153"/>
      <c r="Z79" s="153"/>
      <c r="AA79" s="153"/>
      <c r="AB79" s="153"/>
      <c r="AC79" s="153"/>
      <c r="AD79" s="153"/>
      <c r="AE79" s="153" t="s">
        <v>140</v>
      </c>
      <c r="AF79" s="153">
        <v>0</v>
      </c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outlineLevel="1" x14ac:dyDescent="0.2">
      <c r="A80" s="154"/>
      <c r="B80" s="160"/>
      <c r="C80" s="197" t="s">
        <v>197</v>
      </c>
      <c r="D80" s="168"/>
      <c r="E80" s="171">
        <v>8.7850000000000001</v>
      </c>
      <c r="F80" s="173"/>
      <c r="G80" s="173"/>
      <c r="H80" s="173"/>
      <c r="I80" s="173"/>
      <c r="J80" s="173"/>
      <c r="K80" s="173"/>
      <c r="L80" s="173"/>
      <c r="M80" s="173"/>
      <c r="N80" s="163"/>
      <c r="O80" s="163"/>
      <c r="P80" s="163"/>
      <c r="Q80" s="163"/>
      <c r="R80" s="163"/>
      <c r="S80" s="163"/>
      <c r="T80" s="164"/>
      <c r="U80" s="163"/>
      <c r="V80" s="153"/>
      <c r="W80" s="153"/>
      <c r="X80" s="153"/>
      <c r="Y80" s="153"/>
      <c r="Z80" s="153"/>
      <c r="AA80" s="153"/>
      <c r="AB80" s="153"/>
      <c r="AC80" s="153"/>
      <c r="AD80" s="153"/>
      <c r="AE80" s="153" t="s">
        <v>140</v>
      </c>
      <c r="AF80" s="153">
        <v>0</v>
      </c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54"/>
      <c r="B81" s="160"/>
      <c r="C81" s="197" t="s">
        <v>198</v>
      </c>
      <c r="D81" s="168"/>
      <c r="E81" s="171">
        <v>6.1349999999999998</v>
      </c>
      <c r="F81" s="173"/>
      <c r="G81" s="173"/>
      <c r="H81" s="173"/>
      <c r="I81" s="173"/>
      <c r="J81" s="173"/>
      <c r="K81" s="173"/>
      <c r="L81" s="173"/>
      <c r="M81" s="173"/>
      <c r="N81" s="163"/>
      <c r="O81" s="163"/>
      <c r="P81" s="163"/>
      <c r="Q81" s="163"/>
      <c r="R81" s="163"/>
      <c r="S81" s="163"/>
      <c r="T81" s="164"/>
      <c r="U81" s="163"/>
      <c r="V81" s="153"/>
      <c r="W81" s="153"/>
      <c r="X81" s="153"/>
      <c r="Y81" s="153"/>
      <c r="Z81" s="153"/>
      <c r="AA81" s="153"/>
      <c r="AB81" s="153"/>
      <c r="AC81" s="153"/>
      <c r="AD81" s="153"/>
      <c r="AE81" s="153" t="s">
        <v>140</v>
      </c>
      <c r="AF81" s="153">
        <v>0</v>
      </c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ht="22.5" outlineLevel="1" x14ac:dyDescent="0.2">
      <c r="A82" s="154"/>
      <c r="B82" s="160"/>
      <c r="C82" s="197" t="s">
        <v>199</v>
      </c>
      <c r="D82" s="168"/>
      <c r="E82" s="171">
        <v>5.5750000000000002</v>
      </c>
      <c r="F82" s="173"/>
      <c r="G82" s="173"/>
      <c r="H82" s="173"/>
      <c r="I82" s="173"/>
      <c r="J82" s="173"/>
      <c r="K82" s="173"/>
      <c r="L82" s="173"/>
      <c r="M82" s="173"/>
      <c r="N82" s="163"/>
      <c r="O82" s="163"/>
      <c r="P82" s="163"/>
      <c r="Q82" s="163"/>
      <c r="R82" s="163"/>
      <c r="S82" s="163"/>
      <c r="T82" s="164"/>
      <c r="U82" s="163"/>
      <c r="V82" s="153"/>
      <c r="W82" s="153"/>
      <c r="X82" s="153"/>
      <c r="Y82" s="153"/>
      <c r="Z82" s="153"/>
      <c r="AA82" s="153"/>
      <c r="AB82" s="153"/>
      <c r="AC82" s="153"/>
      <c r="AD82" s="153"/>
      <c r="AE82" s="153" t="s">
        <v>140</v>
      </c>
      <c r="AF82" s="153">
        <v>0</v>
      </c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ht="33.75" outlineLevel="1" x14ac:dyDescent="0.2">
      <c r="A83" s="154">
        <v>16</v>
      </c>
      <c r="B83" s="160" t="s">
        <v>200</v>
      </c>
      <c r="C83" s="195" t="s">
        <v>473</v>
      </c>
      <c r="D83" s="162" t="s">
        <v>133</v>
      </c>
      <c r="E83" s="169">
        <v>71.527000000000001</v>
      </c>
      <c r="F83" s="172"/>
      <c r="G83" s="173">
        <f>ROUND(E83*F83,2)</f>
        <v>0</v>
      </c>
      <c r="H83" s="172"/>
      <c r="I83" s="173">
        <f>ROUND(E83*H83,2)</f>
        <v>0</v>
      </c>
      <c r="J83" s="172"/>
      <c r="K83" s="173">
        <f>ROUND(E83*J83,2)</f>
        <v>0</v>
      </c>
      <c r="L83" s="173">
        <v>21</v>
      </c>
      <c r="M83" s="173">
        <f>G83*(1+L83/100)</f>
        <v>0</v>
      </c>
      <c r="N83" s="163">
        <v>6.3000000000000003E-4</v>
      </c>
      <c r="O83" s="163">
        <f>ROUND(E83*N83,5)</f>
        <v>4.5060000000000003E-2</v>
      </c>
      <c r="P83" s="163">
        <v>0</v>
      </c>
      <c r="Q83" s="163">
        <f>ROUND(E83*P83,5)</f>
        <v>0</v>
      </c>
      <c r="R83" s="163"/>
      <c r="S83" s="163"/>
      <c r="T83" s="164">
        <v>0.23</v>
      </c>
      <c r="U83" s="163">
        <f>ROUND(E83*T83,2)</f>
        <v>16.45</v>
      </c>
      <c r="V83" s="153"/>
      <c r="W83" s="153"/>
      <c r="X83" s="153"/>
      <c r="Y83" s="153"/>
      <c r="Z83" s="153"/>
      <c r="AA83" s="153"/>
      <c r="AB83" s="153"/>
      <c r="AC83" s="153"/>
      <c r="AD83" s="153"/>
      <c r="AE83" s="153" t="s">
        <v>134</v>
      </c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54"/>
      <c r="B84" s="160"/>
      <c r="C84" s="197" t="s">
        <v>201</v>
      </c>
      <c r="D84" s="168"/>
      <c r="E84" s="171">
        <v>38.222000000000001</v>
      </c>
      <c r="F84" s="173"/>
      <c r="G84" s="173"/>
      <c r="H84" s="173"/>
      <c r="I84" s="173"/>
      <c r="J84" s="173"/>
      <c r="K84" s="173"/>
      <c r="L84" s="173"/>
      <c r="M84" s="173"/>
      <c r="N84" s="163"/>
      <c r="O84" s="163"/>
      <c r="P84" s="163"/>
      <c r="Q84" s="163"/>
      <c r="R84" s="163"/>
      <c r="S84" s="163"/>
      <c r="T84" s="164"/>
      <c r="U84" s="163"/>
      <c r="V84" s="153"/>
      <c r="W84" s="153"/>
      <c r="X84" s="153"/>
      <c r="Y84" s="153"/>
      <c r="Z84" s="153"/>
      <c r="AA84" s="153"/>
      <c r="AB84" s="153"/>
      <c r="AC84" s="153"/>
      <c r="AD84" s="153"/>
      <c r="AE84" s="153" t="s">
        <v>140</v>
      </c>
      <c r="AF84" s="153">
        <v>0</v>
      </c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1" x14ac:dyDescent="0.2">
      <c r="A85" s="154"/>
      <c r="B85" s="160"/>
      <c r="C85" s="197" t="s">
        <v>202</v>
      </c>
      <c r="D85" s="168"/>
      <c r="E85" s="171">
        <v>33.305</v>
      </c>
      <c r="F85" s="173"/>
      <c r="G85" s="173"/>
      <c r="H85" s="173"/>
      <c r="I85" s="173"/>
      <c r="J85" s="173"/>
      <c r="K85" s="173"/>
      <c r="L85" s="173"/>
      <c r="M85" s="173"/>
      <c r="N85" s="163"/>
      <c r="O85" s="163"/>
      <c r="P85" s="163"/>
      <c r="Q85" s="163"/>
      <c r="R85" s="163"/>
      <c r="S85" s="163"/>
      <c r="T85" s="164"/>
      <c r="U85" s="163"/>
      <c r="V85" s="153"/>
      <c r="W85" s="153"/>
      <c r="X85" s="153"/>
      <c r="Y85" s="153"/>
      <c r="Z85" s="153"/>
      <c r="AA85" s="153"/>
      <c r="AB85" s="153"/>
      <c r="AC85" s="153"/>
      <c r="AD85" s="153"/>
      <c r="AE85" s="153" t="s">
        <v>140</v>
      </c>
      <c r="AF85" s="153">
        <v>0</v>
      </c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ht="22.5" outlineLevel="1" x14ac:dyDescent="0.2">
      <c r="A86" s="154"/>
      <c r="B86" s="160"/>
      <c r="C86" s="197" t="s">
        <v>203</v>
      </c>
      <c r="D86" s="168"/>
      <c r="E86" s="171"/>
      <c r="F86" s="173"/>
      <c r="G86" s="173"/>
      <c r="H86" s="173"/>
      <c r="I86" s="173"/>
      <c r="J86" s="173"/>
      <c r="K86" s="173"/>
      <c r="L86" s="173"/>
      <c r="M86" s="173"/>
      <c r="N86" s="163"/>
      <c r="O86" s="163"/>
      <c r="P86" s="163"/>
      <c r="Q86" s="163"/>
      <c r="R86" s="163"/>
      <c r="S86" s="163"/>
      <c r="T86" s="164"/>
      <c r="U86" s="163"/>
      <c r="V86" s="153"/>
      <c r="W86" s="153"/>
      <c r="X86" s="153"/>
      <c r="Y86" s="153"/>
      <c r="Z86" s="153"/>
      <c r="AA86" s="153"/>
      <c r="AB86" s="153"/>
      <c r="AC86" s="153"/>
      <c r="AD86" s="153"/>
      <c r="AE86" s="153" t="s">
        <v>140</v>
      </c>
      <c r="AF86" s="153">
        <v>0</v>
      </c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outlineLevel="1" x14ac:dyDescent="0.2">
      <c r="A87" s="154">
        <v>17</v>
      </c>
      <c r="B87" s="160" t="s">
        <v>204</v>
      </c>
      <c r="C87" s="195" t="s">
        <v>205</v>
      </c>
      <c r="D87" s="162" t="s">
        <v>133</v>
      </c>
      <c r="E87" s="169">
        <v>33.305</v>
      </c>
      <c r="F87" s="172"/>
      <c r="G87" s="173">
        <f>ROUND(E87*F87,2)</f>
        <v>0</v>
      </c>
      <c r="H87" s="172"/>
      <c r="I87" s="173">
        <f>ROUND(E87*H87,2)</f>
        <v>0</v>
      </c>
      <c r="J87" s="172"/>
      <c r="K87" s="173">
        <f>ROUND(E87*J87,2)</f>
        <v>0</v>
      </c>
      <c r="L87" s="173">
        <v>21</v>
      </c>
      <c r="M87" s="173">
        <f>G87*(1+L87/100)</f>
        <v>0</v>
      </c>
      <c r="N87" s="163">
        <v>3.6760000000000001E-2</v>
      </c>
      <c r="O87" s="163">
        <f>ROUND(E87*N87,5)</f>
        <v>1.2242900000000001</v>
      </c>
      <c r="P87" s="163">
        <v>0</v>
      </c>
      <c r="Q87" s="163">
        <f>ROUND(E87*P87,5)</f>
        <v>0</v>
      </c>
      <c r="R87" s="163"/>
      <c r="S87" s="163"/>
      <c r="T87" s="164">
        <v>1.3745000000000001</v>
      </c>
      <c r="U87" s="163">
        <f>ROUND(E87*T87,2)</f>
        <v>45.78</v>
      </c>
      <c r="V87" s="153"/>
      <c r="W87" s="153"/>
      <c r="X87" s="153"/>
      <c r="Y87" s="153"/>
      <c r="Z87" s="153"/>
      <c r="AA87" s="153"/>
      <c r="AB87" s="153"/>
      <c r="AC87" s="153"/>
      <c r="AD87" s="153"/>
      <c r="AE87" s="153" t="s">
        <v>134</v>
      </c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1" x14ac:dyDescent="0.2">
      <c r="A88" s="154"/>
      <c r="B88" s="160"/>
      <c r="C88" s="197" t="s">
        <v>195</v>
      </c>
      <c r="D88" s="168"/>
      <c r="E88" s="171">
        <v>6.55</v>
      </c>
      <c r="F88" s="173"/>
      <c r="G88" s="173"/>
      <c r="H88" s="173"/>
      <c r="I88" s="173"/>
      <c r="J88" s="173"/>
      <c r="K88" s="173"/>
      <c r="L88" s="173"/>
      <c r="M88" s="173"/>
      <c r="N88" s="163"/>
      <c r="O88" s="163"/>
      <c r="P88" s="163"/>
      <c r="Q88" s="163"/>
      <c r="R88" s="163"/>
      <c r="S88" s="163"/>
      <c r="T88" s="164"/>
      <c r="U88" s="163"/>
      <c r="V88" s="153"/>
      <c r="W88" s="153"/>
      <c r="X88" s="153"/>
      <c r="Y88" s="153"/>
      <c r="Z88" s="153"/>
      <c r="AA88" s="153"/>
      <c r="AB88" s="153"/>
      <c r="AC88" s="153"/>
      <c r="AD88" s="153"/>
      <c r="AE88" s="153" t="s">
        <v>140</v>
      </c>
      <c r="AF88" s="153">
        <v>0</v>
      </c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outlineLevel="1" x14ac:dyDescent="0.2">
      <c r="A89" s="154"/>
      <c r="B89" s="160"/>
      <c r="C89" s="197" t="s">
        <v>196</v>
      </c>
      <c r="D89" s="168"/>
      <c r="E89" s="171">
        <v>6.26</v>
      </c>
      <c r="F89" s="173"/>
      <c r="G89" s="173"/>
      <c r="H89" s="173"/>
      <c r="I89" s="173"/>
      <c r="J89" s="173"/>
      <c r="K89" s="173"/>
      <c r="L89" s="173"/>
      <c r="M89" s="173"/>
      <c r="N89" s="163"/>
      <c r="O89" s="163"/>
      <c r="P89" s="163"/>
      <c r="Q89" s="163"/>
      <c r="R89" s="163"/>
      <c r="S89" s="163"/>
      <c r="T89" s="164"/>
      <c r="U89" s="163"/>
      <c r="V89" s="153"/>
      <c r="W89" s="153"/>
      <c r="X89" s="153"/>
      <c r="Y89" s="153"/>
      <c r="Z89" s="153"/>
      <c r="AA89" s="153"/>
      <c r="AB89" s="153"/>
      <c r="AC89" s="153"/>
      <c r="AD89" s="153"/>
      <c r="AE89" s="153" t="s">
        <v>140</v>
      </c>
      <c r="AF89" s="153">
        <v>0</v>
      </c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outlineLevel="1" x14ac:dyDescent="0.2">
      <c r="A90" s="154"/>
      <c r="B90" s="160"/>
      <c r="C90" s="197" t="s">
        <v>197</v>
      </c>
      <c r="D90" s="168"/>
      <c r="E90" s="171">
        <v>8.7850000000000001</v>
      </c>
      <c r="F90" s="173"/>
      <c r="G90" s="173"/>
      <c r="H90" s="173"/>
      <c r="I90" s="173"/>
      <c r="J90" s="173"/>
      <c r="K90" s="173"/>
      <c r="L90" s="173"/>
      <c r="M90" s="173"/>
      <c r="N90" s="163"/>
      <c r="O90" s="163"/>
      <c r="P90" s="163"/>
      <c r="Q90" s="163"/>
      <c r="R90" s="163"/>
      <c r="S90" s="163"/>
      <c r="T90" s="164"/>
      <c r="U90" s="163"/>
      <c r="V90" s="153"/>
      <c r="W90" s="153"/>
      <c r="X90" s="153"/>
      <c r="Y90" s="153"/>
      <c r="Z90" s="153"/>
      <c r="AA90" s="153"/>
      <c r="AB90" s="153"/>
      <c r="AC90" s="153"/>
      <c r="AD90" s="153"/>
      <c r="AE90" s="153" t="s">
        <v>140</v>
      </c>
      <c r="AF90" s="153">
        <v>0</v>
      </c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1" x14ac:dyDescent="0.2">
      <c r="A91" s="154"/>
      <c r="B91" s="160"/>
      <c r="C91" s="197" t="s">
        <v>198</v>
      </c>
      <c r="D91" s="168"/>
      <c r="E91" s="171">
        <v>6.1349999999999998</v>
      </c>
      <c r="F91" s="173"/>
      <c r="G91" s="173"/>
      <c r="H91" s="173"/>
      <c r="I91" s="173"/>
      <c r="J91" s="173"/>
      <c r="K91" s="173"/>
      <c r="L91" s="173"/>
      <c r="M91" s="173"/>
      <c r="N91" s="163"/>
      <c r="O91" s="163"/>
      <c r="P91" s="163"/>
      <c r="Q91" s="163"/>
      <c r="R91" s="163"/>
      <c r="S91" s="163"/>
      <c r="T91" s="164"/>
      <c r="U91" s="163"/>
      <c r="V91" s="153"/>
      <c r="W91" s="153"/>
      <c r="X91" s="153"/>
      <c r="Y91" s="153"/>
      <c r="Z91" s="153"/>
      <c r="AA91" s="153"/>
      <c r="AB91" s="153"/>
      <c r="AC91" s="153"/>
      <c r="AD91" s="153"/>
      <c r="AE91" s="153" t="s">
        <v>140</v>
      </c>
      <c r="AF91" s="153">
        <v>0</v>
      </c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ht="22.5" outlineLevel="1" x14ac:dyDescent="0.2">
      <c r="A92" s="154"/>
      <c r="B92" s="160"/>
      <c r="C92" s="197" t="s">
        <v>199</v>
      </c>
      <c r="D92" s="168"/>
      <c r="E92" s="171">
        <v>5.5750000000000002</v>
      </c>
      <c r="F92" s="173"/>
      <c r="G92" s="173"/>
      <c r="H92" s="173"/>
      <c r="I92" s="173"/>
      <c r="J92" s="173"/>
      <c r="K92" s="173"/>
      <c r="L92" s="173"/>
      <c r="M92" s="173"/>
      <c r="N92" s="163"/>
      <c r="O92" s="163"/>
      <c r="P92" s="163"/>
      <c r="Q92" s="163"/>
      <c r="R92" s="163"/>
      <c r="S92" s="163"/>
      <c r="T92" s="164"/>
      <c r="U92" s="163"/>
      <c r="V92" s="153"/>
      <c r="W92" s="153"/>
      <c r="X92" s="153"/>
      <c r="Y92" s="153"/>
      <c r="Z92" s="153"/>
      <c r="AA92" s="153"/>
      <c r="AB92" s="153"/>
      <c r="AC92" s="153"/>
      <c r="AD92" s="153"/>
      <c r="AE92" s="153" t="s">
        <v>140</v>
      </c>
      <c r="AF92" s="153">
        <v>0</v>
      </c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outlineLevel="1" x14ac:dyDescent="0.2">
      <c r="A93" s="154">
        <v>18</v>
      </c>
      <c r="B93" s="160" t="s">
        <v>206</v>
      </c>
      <c r="C93" s="195" t="s">
        <v>207</v>
      </c>
      <c r="D93" s="162" t="s">
        <v>133</v>
      </c>
      <c r="E93" s="169">
        <v>102.17700000000001</v>
      </c>
      <c r="F93" s="172"/>
      <c r="G93" s="173">
        <f>ROUND(E93*F93,2)</f>
        <v>0</v>
      </c>
      <c r="H93" s="172"/>
      <c r="I93" s="173">
        <f>ROUND(E93*H93,2)</f>
        <v>0</v>
      </c>
      <c r="J93" s="172"/>
      <c r="K93" s="173">
        <f>ROUND(E93*J93,2)</f>
        <v>0</v>
      </c>
      <c r="L93" s="173">
        <v>21</v>
      </c>
      <c r="M93" s="173">
        <f>G93*(1+L93/100)</f>
        <v>0</v>
      </c>
      <c r="N93" s="163">
        <v>3.5E-4</v>
      </c>
      <c r="O93" s="163">
        <f>ROUND(E93*N93,5)</f>
        <v>3.576E-2</v>
      </c>
      <c r="P93" s="163">
        <v>0</v>
      </c>
      <c r="Q93" s="163">
        <f>ROUND(E93*P93,5)</f>
        <v>0</v>
      </c>
      <c r="R93" s="163"/>
      <c r="S93" s="163"/>
      <c r="T93" s="164">
        <v>7.0000000000000007E-2</v>
      </c>
      <c r="U93" s="163">
        <f>ROUND(E93*T93,2)</f>
        <v>7.15</v>
      </c>
      <c r="V93" s="153"/>
      <c r="W93" s="153"/>
      <c r="X93" s="153"/>
      <c r="Y93" s="153"/>
      <c r="Z93" s="153"/>
      <c r="AA93" s="153"/>
      <c r="AB93" s="153"/>
      <c r="AC93" s="153"/>
      <c r="AD93" s="153"/>
      <c r="AE93" s="153" t="s">
        <v>134</v>
      </c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">
      <c r="A94" s="154"/>
      <c r="B94" s="160"/>
      <c r="C94" s="197" t="s">
        <v>208</v>
      </c>
      <c r="D94" s="168"/>
      <c r="E94" s="171">
        <v>38.222000000000001</v>
      </c>
      <c r="F94" s="173"/>
      <c r="G94" s="173"/>
      <c r="H94" s="173"/>
      <c r="I94" s="173"/>
      <c r="J94" s="173"/>
      <c r="K94" s="173"/>
      <c r="L94" s="173"/>
      <c r="M94" s="173"/>
      <c r="N94" s="163"/>
      <c r="O94" s="163"/>
      <c r="P94" s="163"/>
      <c r="Q94" s="163"/>
      <c r="R94" s="163"/>
      <c r="S94" s="163"/>
      <c r="T94" s="164"/>
      <c r="U94" s="163"/>
      <c r="V94" s="153"/>
      <c r="W94" s="153"/>
      <c r="X94" s="153"/>
      <c r="Y94" s="153"/>
      <c r="Z94" s="153"/>
      <c r="AA94" s="153"/>
      <c r="AB94" s="153"/>
      <c r="AC94" s="153"/>
      <c r="AD94" s="153"/>
      <c r="AE94" s="153" t="s">
        <v>140</v>
      </c>
      <c r="AF94" s="153">
        <v>0</v>
      </c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1" x14ac:dyDescent="0.2">
      <c r="A95" s="154"/>
      <c r="B95" s="160"/>
      <c r="C95" s="197" t="s">
        <v>209</v>
      </c>
      <c r="D95" s="168"/>
      <c r="E95" s="171">
        <v>33.305</v>
      </c>
      <c r="F95" s="173"/>
      <c r="G95" s="173"/>
      <c r="H95" s="173"/>
      <c r="I95" s="173"/>
      <c r="J95" s="173"/>
      <c r="K95" s="173"/>
      <c r="L95" s="173"/>
      <c r="M95" s="173"/>
      <c r="N95" s="163"/>
      <c r="O95" s="163"/>
      <c r="P95" s="163"/>
      <c r="Q95" s="163"/>
      <c r="R95" s="163"/>
      <c r="S95" s="163"/>
      <c r="T95" s="164"/>
      <c r="U95" s="163"/>
      <c r="V95" s="153"/>
      <c r="W95" s="153"/>
      <c r="X95" s="153"/>
      <c r="Y95" s="153"/>
      <c r="Z95" s="153"/>
      <c r="AA95" s="153"/>
      <c r="AB95" s="153"/>
      <c r="AC95" s="153"/>
      <c r="AD95" s="153"/>
      <c r="AE95" s="153" t="s">
        <v>140</v>
      </c>
      <c r="AF95" s="153">
        <v>0</v>
      </c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outlineLevel="1" x14ac:dyDescent="0.2">
      <c r="A96" s="154"/>
      <c r="B96" s="160"/>
      <c r="C96" s="197" t="s">
        <v>210</v>
      </c>
      <c r="D96" s="168"/>
      <c r="E96" s="171">
        <v>30.65</v>
      </c>
      <c r="F96" s="173"/>
      <c r="G96" s="173"/>
      <c r="H96" s="173"/>
      <c r="I96" s="173"/>
      <c r="J96" s="173"/>
      <c r="K96" s="173"/>
      <c r="L96" s="173"/>
      <c r="M96" s="173"/>
      <c r="N96" s="163"/>
      <c r="O96" s="163"/>
      <c r="P96" s="163"/>
      <c r="Q96" s="163"/>
      <c r="R96" s="163"/>
      <c r="S96" s="163"/>
      <c r="T96" s="164"/>
      <c r="U96" s="163"/>
      <c r="V96" s="153"/>
      <c r="W96" s="153"/>
      <c r="X96" s="153"/>
      <c r="Y96" s="153"/>
      <c r="Z96" s="153"/>
      <c r="AA96" s="153"/>
      <c r="AB96" s="153"/>
      <c r="AC96" s="153"/>
      <c r="AD96" s="153"/>
      <c r="AE96" s="153" t="s">
        <v>140</v>
      </c>
      <c r="AF96" s="153">
        <v>0</v>
      </c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ht="22.5" outlineLevel="1" x14ac:dyDescent="0.2">
      <c r="A97" s="154"/>
      <c r="B97" s="160"/>
      <c r="C97" s="197" t="s">
        <v>152</v>
      </c>
      <c r="D97" s="168"/>
      <c r="E97" s="171"/>
      <c r="F97" s="173"/>
      <c r="G97" s="173"/>
      <c r="H97" s="173"/>
      <c r="I97" s="173"/>
      <c r="J97" s="173"/>
      <c r="K97" s="173"/>
      <c r="L97" s="173"/>
      <c r="M97" s="173"/>
      <c r="N97" s="163"/>
      <c r="O97" s="163"/>
      <c r="P97" s="163"/>
      <c r="Q97" s="163"/>
      <c r="R97" s="163"/>
      <c r="S97" s="163"/>
      <c r="T97" s="164"/>
      <c r="U97" s="163"/>
      <c r="V97" s="153"/>
      <c r="W97" s="153"/>
      <c r="X97" s="153"/>
      <c r="Y97" s="153"/>
      <c r="Z97" s="153"/>
      <c r="AA97" s="153"/>
      <c r="AB97" s="153"/>
      <c r="AC97" s="153"/>
      <c r="AD97" s="153"/>
      <c r="AE97" s="153" t="s">
        <v>140</v>
      </c>
      <c r="AF97" s="153">
        <v>0</v>
      </c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ht="22.5" outlineLevel="1" x14ac:dyDescent="0.2">
      <c r="A98" s="154">
        <v>19</v>
      </c>
      <c r="B98" s="160" t="s">
        <v>211</v>
      </c>
      <c r="C98" s="195" t="s">
        <v>212</v>
      </c>
      <c r="D98" s="162" t="s">
        <v>133</v>
      </c>
      <c r="E98" s="169">
        <v>32.5</v>
      </c>
      <c r="F98" s="172"/>
      <c r="G98" s="173">
        <f>ROUND(E98*F98,2)</f>
        <v>0</v>
      </c>
      <c r="H98" s="172"/>
      <c r="I98" s="173">
        <f>ROUND(E98*H98,2)</f>
        <v>0</v>
      </c>
      <c r="J98" s="172"/>
      <c r="K98" s="173">
        <f>ROUND(E98*J98,2)</f>
        <v>0</v>
      </c>
      <c r="L98" s="173">
        <v>21</v>
      </c>
      <c r="M98" s="173">
        <f>G98*(1+L98/100)</f>
        <v>0</v>
      </c>
      <c r="N98" s="163">
        <v>2.9520000000000001E-2</v>
      </c>
      <c r="O98" s="163">
        <f>ROUND(E98*N98,5)</f>
        <v>0.95940000000000003</v>
      </c>
      <c r="P98" s="163">
        <v>0</v>
      </c>
      <c r="Q98" s="163">
        <f>ROUND(E98*P98,5)</f>
        <v>0</v>
      </c>
      <c r="R98" s="163"/>
      <c r="S98" s="163"/>
      <c r="T98" s="164">
        <v>1.5170999999999999</v>
      </c>
      <c r="U98" s="163">
        <f>ROUND(E98*T98,2)</f>
        <v>49.31</v>
      </c>
      <c r="V98" s="153"/>
      <c r="W98" s="153"/>
      <c r="X98" s="153"/>
      <c r="Y98" s="153"/>
      <c r="Z98" s="153"/>
      <c r="AA98" s="153"/>
      <c r="AB98" s="153"/>
      <c r="AC98" s="153"/>
      <c r="AD98" s="153"/>
      <c r="AE98" s="153" t="s">
        <v>134</v>
      </c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ht="22.5" outlineLevel="1" x14ac:dyDescent="0.2">
      <c r="A99" s="154"/>
      <c r="B99" s="160"/>
      <c r="C99" s="197" t="s">
        <v>213</v>
      </c>
      <c r="D99" s="168"/>
      <c r="E99" s="171">
        <v>32.5</v>
      </c>
      <c r="F99" s="173"/>
      <c r="G99" s="173"/>
      <c r="H99" s="173"/>
      <c r="I99" s="173"/>
      <c r="J99" s="173"/>
      <c r="K99" s="173"/>
      <c r="L99" s="173"/>
      <c r="M99" s="173"/>
      <c r="N99" s="163"/>
      <c r="O99" s="163"/>
      <c r="P99" s="163"/>
      <c r="Q99" s="163"/>
      <c r="R99" s="163"/>
      <c r="S99" s="163"/>
      <c r="T99" s="164"/>
      <c r="U99" s="163"/>
      <c r="V99" s="153"/>
      <c r="W99" s="153"/>
      <c r="X99" s="153"/>
      <c r="Y99" s="153"/>
      <c r="Z99" s="153"/>
      <c r="AA99" s="153"/>
      <c r="AB99" s="153"/>
      <c r="AC99" s="153"/>
      <c r="AD99" s="153"/>
      <c r="AE99" s="153" t="s">
        <v>140</v>
      </c>
      <c r="AF99" s="153">
        <v>0</v>
      </c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ht="22.5" outlineLevel="1" x14ac:dyDescent="0.2">
      <c r="A100" s="154"/>
      <c r="B100" s="160"/>
      <c r="C100" s="197" t="s">
        <v>214</v>
      </c>
      <c r="D100" s="168"/>
      <c r="E100" s="171"/>
      <c r="F100" s="173"/>
      <c r="G100" s="173"/>
      <c r="H100" s="173"/>
      <c r="I100" s="173"/>
      <c r="J100" s="173"/>
      <c r="K100" s="173"/>
      <c r="L100" s="173"/>
      <c r="M100" s="173"/>
      <c r="N100" s="163"/>
      <c r="O100" s="163"/>
      <c r="P100" s="163"/>
      <c r="Q100" s="163"/>
      <c r="R100" s="163"/>
      <c r="S100" s="163"/>
      <c r="T100" s="164"/>
      <c r="U100" s="16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 t="s">
        <v>140</v>
      </c>
      <c r="AF100" s="153">
        <v>0</v>
      </c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1" x14ac:dyDescent="0.2">
      <c r="A101" s="154">
        <v>20</v>
      </c>
      <c r="B101" s="160" t="s">
        <v>215</v>
      </c>
      <c r="C101" s="195" t="s">
        <v>216</v>
      </c>
      <c r="D101" s="162" t="s">
        <v>133</v>
      </c>
      <c r="E101" s="169">
        <v>86.869299999999996</v>
      </c>
      <c r="F101" s="172"/>
      <c r="G101" s="173">
        <f>ROUND(E101*F101,2)</f>
        <v>0</v>
      </c>
      <c r="H101" s="172"/>
      <c r="I101" s="173">
        <f>ROUND(E101*H101,2)</f>
        <v>0</v>
      </c>
      <c r="J101" s="172"/>
      <c r="K101" s="173">
        <f>ROUND(E101*J101,2)</f>
        <v>0</v>
      </c>
      <c r="L101" s="173">
        <v>21</v>
      </c>
      <c r="M101" s="173">
        <f>G101*(1+L101/100)</f>
        <v>0</v>
      </c>
      <c r="N101" s="163">
        <v>4.0000000000000003E-5</v>
      </c>
      <c r="O101" s="163">
        <f>ROUND(E101*N101,5)</f>
        <v>3.47E-3</v>
      </c>
      <c r="P101" s="163">
        <v>0</v>
      </c>
      <c r="Q101" s="163">
        <f>ROUND(E101*P101,5)</f>
        <v>0</v>
      </c>
      <c r="R101" s="163"/>
      <c r="S101" s="163"/>
      <c r="T101" s="164">
        <v>7.8E-2</v>
      </c>
      <c r="U101" s="163">
        <f>ROUND(E101*T101,2)</f>
        <v>6.78</v>
      </c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 t="s">
        <v>134</v>
      </c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1" x14ac:dyDescent="0.2">
      <c r="A102" s="154"/>
      <c r="B102" s="160"/>
      <c r="C102" s="197" t="s">
        <v>217</v>
      </c>
      <c r="D102" s="168"/>
      <c r="E102" s="171">
        <v>3.09</v>
      </c>
      <c r="F102" s="173"/>
      <c r="G102" s="173"/>
      <c r="H102" s="173"/>
      <c r="I102" s="173"/>
      <c r="J102" s="173"/>
      <c r="K102" s="173"/>
      <c r="L102" s="173"/>
      <c r="M102" s="173"/>
      <c r="N102" s="163"/>
      <c r="O102" s="163"/>
      <c r="P102" s="163"/>
      <c r="Q102" s="163"/>
      <c r="R102" s="163"/>
      <c r="S102" s="163"/>
      <c r="T102" s="164"/>
      <c r="U102" s="16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 t="s">
        <v>140</v>
      </c>
      <c r="AF102" s="153">
        <v>0</v>
      </c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1" x14ac:dyDescent="0.2">
      <c r="A103" s="154"/>
      <c r="B103" s="160"/>
      <c r="C103" s="197" t="s">
        <v>218</v>
      </c>
      <c r="D103" s="168"/>
      <c r="E103" s="171">
        <v>2.8839999999999999</v>
      </c>
      <c r="F103" s="173"/>
      <c r="G103" s="173"/>
      <c r="H103" s="173"/>
      <c r="I103" s="173"/>
      <c r="J103" s="173"/>
      <c r="K103" s="173"/>
      <c r="L103" s="173"/>
      <c r="M103" s="173"/>
      <c r="N103" s="163"/>
      <c r="O103" s="163"/>
      <c r="P103" s="163"/>
      <c r="Q103" s="163"/>
      <c r="R103" s="163"/>
      <c r="S103" s="163"/>
      <c r="T103" s="164"/>
      <c r="U103" s="16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 t="s">
        <v>140</v>
      </c>
      <c r="AF103" s="153">
        <v>0</v>
      </c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outlineLevel="1" x14ac:dyDescent="0.2">
      <c r="A104" s="154"/>
      <c r="B104" s="160"/>
      <c r="C104" s="197" t="s">
        <v>219</v>
      </c>
      <c r="D104" s="168"/>
      <c r="E104" s="171">
        <v>3.8843999999999999</v>
      </c>
      <c r="F104" s="173"/>
      <c r="G104" s="173"/>
      <c r="H104" s="173"/>
      <c r="I104" s="173"/>
      <c r="J104" s="173"/>
      <c r="K104" s="173"/>
      <c r="L104" s="173"/>
      <c r="M104" s="173"/>
      <c r="N104" s="163"/>
      <c r="O104" s="163"/>
      <c r="P104" s="163"/>
      <c r="Q104" s="163"/>
      <c r="R104" s="163"/>
      <c r="S104" s="163"/>
      <c r="T104" s="164"/>
      <c r="U104" s="16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 t="s">
        <v>140</v>
      </c>
      <c r="AF104" s="153">
        <v>0</v>
      </c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54"/>
      <c r="B105" s="160"/>
      <c r="C105" s="197" t="s">
        <v>220</v>
      </c>
      <c r="D105" s="168"/>
      <c r="E105" s="171">
        <v>1.8180000000000001</v>
      </c>
      <c r="F105" s="173"/>
      <c r="G105" s="173"/>
      <c r="H105" s="173"/>
      <c r="I105" s="173"/>
      <c r="J105" s="173"/>
      <c r="K105" s="173"/>
      <c r="L105" s="173"/>
      <c r="M105" s="173"/>
      <c r="N105" s="163"/>
      <c r="O105" s="163"/>
      <c r="P105" s="163"/>
      <c r="Q105" s="163"/>
      <c r="R105" s="163"/>
      <c r="S105" s="163"/>
      <c r="T105" s="164"/>
      <c r="U105" s="16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 t="s">
        <v>140</v>
      </c>
      <c r="AF105" s="153">
        <v>0</v>
      </c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outlineLevel="1" x14ac:dyDescent="0.2">
      <c r="A106" s="154"/>
      <c r="B106" s="160"/>
      <c r="C106" s="197" t="s">
        <v>221</v>
      </c>
      <c r="D106" s="168"/>
      <c r="E106" s="171">
        <v>27.192</v>
      </c>
      <c r="F106" s="173"/>
      <c r="G106" s="173"/>
      <c r="H106" s="173"/>
      <c r="I106" s="173"/>
      <c r="J106" s="173"/>
      <c r="K106" s="173"/>
      <c r="L106" s="173"/>
      <c r="M106" s="173"/>
      <c r="N106" s="163"/>
      <c r="O106" s="163"/>
      <c r="P106" s="163"/>
      <c r="Q106" s="163"/>
      <c r="R106" s="163"/>
      <c r="S106" s="163"/>
      <c r="T106" s="164"/>
      <c r="U106" s="16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 t="s">
        <v>140</v>
      </c>
      <c r="AF106" s="153">
        <v>0</v>
      </c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1" x14ac:dyDescent="0.2">
      <c r="A107" s="154"/>
      <c r="B107" s="160"/>
      <c r="C107" s="197" t="s">
        <v>222</v>
      </c>
      <c r="D107" s="168"/>
      <c r="E107" s="171">
        <v>7.54</v>
      </c>
      <c r="F107" s="173"/>
      <c r="G107" s="173"/>
      <c r="H107" s="173"/>
      <c r="I107" s="173"/>
      <c r="J107" s="173"/>
      <c r="K107" s="173"/>
      <c r="L107" s="173"/>
      <c r="M107" s="173"/>
      <c r="N107" s="163"/>
      <c r="O107" s="163"/>
      <c r="P107" s="163"/>
      <c r="Q107" s="163"/>
      <c r="R107" s="163"/>
      <c r="S107" s="163"/>
      <c r="T107" s="164"/>
      <c r="U107" s="16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 t="s">
        <v>140</v>
      </c>
      <c r="AF107" s="153">
        <v>0</v>
      </c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outlineLevel="1" x14ac:dyDescent="0.2">
      <c r="A108" s="154"/>
      <c r="B108" s="160"/>
      <c r="C108" s="197" t="s">
        <v>223</v>
      </c>
      <c r="D108" s="168"/>
      <c r="E108" s="171">
        <v>2.4900000000000002</v>
      </c>
      <c r="F108" s="173"/>
      <c r="G108" s="173"/>
      <c r="H108" s="173"/>
      <c r="I108" s="173"/>
      <c r="J108" s="173"/>
      <c r="K108" s="173"/>
      <c r="L108" s="173"/>
      <c r="M108" s="173"/>
      <c r="N108" s="163"/>
      <c r="O108" s="163"/>
      <c r="P108" s="163"/>
      <c r="Q108" s="163"/>
      <c r="R108" s="163"/>
      <c r="S108" s="163"/>
      <c r="T108" s="164"/>
      <c r="U108" s="16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 t="s">
        <v>140</v>
      </c>
      <c r="AF108" s="153">
        <v>0</v>
      </c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outlineLevel="1" x14ac:dyDescent="0.2">
      <c r="A109" s="154"/>
      <c r="B109" s="160"/>
      <c r="C109" s="197" t="s">
        <v>224</v>
      </c>
      <c r="D109" s="168"/>
      <c r="E109" s="171">
        <v>2.3239999999999998</v>
      </c>
      <c r="F109" s="173"/>
      <c r="G109" s="173"/>
      <c r="H109" s="173"/>
      <c r="I109" s="173"/>
      <c r="J109" s="173"/>
      <c r="K109" s="173"/>
      <c r="L109" s="173"/>
      <c r="M109" s="173"/>
      <c r="N109" s="163"/>
      <c r="O109" s="163"/>
      <c r="P109" s="163"/>
      <c r="Q109" s="163"/>
      <c r="R109" s="163"/>
      <c r="S109" s="163"/>
      <c r="T109" s="164"/>
      <c r="U109" s="16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 t="s">
        <v>140</v>
      </c>
      <c r="AF109" s="153">
        <v>0</v>
      </c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outlineLevel="1" x14ac:dyDescent="0.2">
      <c r="A110" s="154"/>
      <c r="B110" s="160"/>
      <c r="C110" s="197" t="s">
        <v>219</v>
      </c>
      <c r="D110" s="168"/>
      <c r="E110" s="171">
        <v>3.8843999999999999</v>
      </c>
      <c r="F110" s="173"/>
      <c r="G110" s="173"/>
      <c r="H110" s="173"/>
      <c r="I110" s="173"/>
      <c r="J110" s="173"/>
      <c r="K110" s="173"/>
      <c r="L110" s="173"/>
      <c r="M110" s="173"/>
      <c r="N110" s="163"/>
      <c r="O110" s="163"/>
      <c r="P110" s="163"/>
      <c r="Q110" s="163"/>
      <c r="R110" s="163"/>
      <c r="S110" s="163"/>
      <c r="T110" s="164"/>
      <c r="U110" s="16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 t="s">
        <v>140</v>
      </c>
      <c r="AF110" s="153">
        <v>0</v>
      </c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outlineLevel="1" x14ac:dyDescent="0.2">
      <c r="A111" s="154"/>
      <c r="B111" s="160"/>
      <c r="C111" s="197" t="s">
        <v>225</v>
      </c>
      <c r="D111" s="168"/>
      <c r="E111" s="171">
        <v>2.2109999999999999</v>
      </c>
      <c r="F111" s="173"/>
      <c r="G111" s="173"/>
      <c r="H111" s="173"/>
      <c r="I111" s="173"/>
      <c r="J111" s="173"/>
      <c r="K111" s="173"/>
      <c r="L111" s="173"/>
      <c r="M111" s="173"/>
      <c r="N111" s="163"/>
      <c r="O111" s="163"/>
      <c r="P111" s="163"/>
      <c r="Q111" s="163"/>
      <c r="R111" s="163"/>
      <c r="S111" s="163"/>
      <c r="T111" s="164"/>
      <c r="U111" s="16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 t="s">
        <v>140</v>
      </c>
      <c r="AF111" s="153">
        <v>0</v>
      </c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outlineLevel="1" x14ac:dyDescent="0.2">
      <c r="A112" s="154"/>
      <c r="B112" s="160"/>
      <c r="C112" s="197" t="s">
        <v>226</v>
      </c>
      <c r="D112" s="168"/>
      <c r="E112" s="171">
        <v>28.314</v>
      </c>
      <c r="F112" s="173"/>
      <c r="G112" s="173"/>
      <c r="H112" s="173"/>
      <c r="I112" s="173"/>
      <c r="J112" s="173"/>
      <c r="K112" s="173"/>
      <c r="L112" s="173"/>
      <c r="M112" s="173"/>
      <c r="N112" s="163"/>
      <c r="O112" s="163"/>
      <c r="P112" s="163"/>
      <c r="Q112" s="163"/>
      <c r="R112" s="163"/>
      <c r="S112" s="163"/>
      <c r="T112" s="164"/>
      <c r="U112" s="16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 t="s">
        <v>140</v>
      </c>
      <c r="AF112" s="153">
        <v>0</v>
      </c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outlineLevel="1" x14ac:dyDescent="0.2">
      <c r="A113" s="154"/>
      <c r="B113" s="160"/>
      <c r="C113" s="197" t="s">
        <v>227</v>
      </c>
      <c r="D113" s="168"/>
      <c r="E113" s="171">
        <v>1.2375</v>
      </c>
      <c r="F113" s="173"/>
      <c r="G113" s="173"/>
      <c r="H113" s="173"/>
      <c r="I113" s="173"/>
      <c r="J113" s="173"/>
      <c r="K113" s="173"/>
      <c r="L113" s="173"/>
      <c r="M113" s="173"/>
      <c r="N113" s="163"/>
      <c r="O113" s="163"/>
      <c r="P113" s="163"/>
      <c r="Q113" s="163"/>
      <c r="R113" s="163"/>
      <c r="S113" s="163"/>
      <c r="T113" s="164"/>
      <c r="U113" s="16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 t="s">
        <v>140</v>
      </c>
      <c r="AF113" s="153">
        <v>0</v>
      </c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</row>
    <row r="114" spans="1:60" outlineLevel="1" x14ac:dyDescent="0.2">
      <c r="A114" s="154">
        <v>21</v>
      </c>
      <c r="B114" s="160" t="s">
        <v>228</v>
      </c>
      <c r="C114" s="195" t="s">
        <v>229</v>
      </c>
      <c r="D114" s="162" t="s">
        <v>133</v>
      </c>
      <c r="E114" s="169">
        <v>329.97</v>
      </c>
      <c r="F114" s="172"/>
      <c r="G114" s="173">
        <f>ROUND(E114*F114,2)</f>
        <v>0</v>
      </c>
      <c r="H114" s="172"/>
      <c r="I114" s="173">
        <f>ROUND(E114*H114,2)</f>
        <v>0</v>
      </c>
      <c r="J114" s="172"/>
      <c r="K114" s="173">
        <f>ROUND(E114*J114,2)</f>
        <v>0</v>
      </c>
      <c r="L114" s="173">
        <v>21</v>
      </c>
      <c r="M114" s="173">
        <f>G114*(1+L114/100)</f>
        <v>0</v>
      </c>
      <c r="N114" s="163">
        <v>2.0000000000000002E-5</v>
      </c>
      <c r="O114" s="163">
        <f>ROUND(E114*N114,5)</f>
        <v>6.6E-3</v>
      </c>
      <c r="P114" s="163">
        <v>0</v>
      </c>
      <c r="Q114" s="163">
        <f>ROUND(E114*P114,5)</f>
        <v>0</v>
      </c>
      <c r="R114" s="163"/>
      <c r="S114" s="163"/>
      <c r="T114" s="164">
        <v>0.18</v>
      </c>
      <c r="U114" s="163">
        <f>ROUND(E114*T114,2)</f>
        <v>59.39</v>
      </c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 t="s">
        <v>134</v>
      </c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outlineLevel="1" x14ac:dyDescent="0.2">
      <c r="A115" s="154"/>
      <c r="B115" s="160"/>
      <c r="C115" s="197" t="s">
        <v>230</v>
      </c>
      <c r="D115" s="168"/>
      <c r="E115" s="171">
        <v>416.84</v>
      </c>
      <c r="F115" s="173"/>
      <c r="G115" s="173"/>
      <c r="H115" s="173"/>
      <c r="I115" s="173"/>
      <c r="J115" s="173"/>
      <c r="K115" s="173"/>
      <c r="L115" s="173"/>
      <c r="M115" s="173"/>
      <c r="N115" s="163"/>
      <c r="O115" s="163"/>
      <c r="P115" s="163"/>
      <c r="Q115" s="163"/>
      <c r="R115" s="163"/>
      <c r="S115" s="163"/>
      <c r="T115" s="164"/>
      <c r="U115" s="16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 t="s">
        <v>140</v>
      </c>
      <c r="AF115" s="153">
        <v>0</v>
      </c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</row>
    <row r="116" spans="1:60" outlineLevel="1" x14ac:dyDescent="0.2">
      <c r="A116" s="154"/>
      <c r="B116" s="160"/>
      <c r="C116" s="197" t="s">
        <v>231</v>
      </c>
      <c r="D116" s="168"/>
      <c r="E116" s="171">
        <v>-86.87</v>
      </c>
      <c r="F116" s="173"/>
      <c r="G116" s="173"/>
      <c r="H116" s="173"/>
      <c r="I116" s="173"/>
      <c r="J116" s="173"/>
      <c r="K116" s="173"/>
      <c r="L116" s="173"/>
      <c r="M116" s="173"/>
      <c r="N116" s="163"/>
      <c r="O116" s="163"/>
      <c r="P116" s="163"/>
      <c r="Q116" s="163"/>
      <c r="R116" s="163"/>
      <c r="S116" s="163"/>
      <c r="T116" s="164"/>
      <c r="U116" s="16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 t="s">
        <v>140</v>
      </c>
      <c r="AF116" s="153">
        <v>0</v>
      </c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1" x14ac:dyDescent="0.2">
      <c r="A117" s="154">
        <v>22</v>
      </c>
      <c r="B117" s="160" t="s">
        <v>206</v>
      </c>
      <c r="C117" s="195" t="s">
        <v>207</v>
      </c>
      <c r="D117" s="162" t="s">
        <v>133</v>
      </c>
      <c r="E117" s="169">
        <v>493.87799999999999</v>
      </c>
      <c r="F117" s="172"/>
      <c r="G117" s="173">
        <f>ROUND(E117*F117,2)</f>
        <v>0</v>
      </c>
      <c r="H117" s="172"/>
      <c r="I117" s="173">
        <f>ROUND(E117*H117,2)</f>
        <v>0</v>
      </c>
      <c r="J117" s="172"/>
      <c r="K117" s="173">
        <f>ROUND(E117*J117,2)</f>
        <v>0</v>
      </c>
      <c r="L117" s="173">
        <v>21</v>
      </c>
      <c r="M117" s="173">
        <f>G117*(1+L117/100)</f>
        <v>0</v>
      </c>
      <c r="N117" s="163">
        <v>3.5E-4</v>
      </c>
      <c r="O117" s="163">
        <f>ROUND(E117*N117,5)</f>
        <v>0.17286000000000001</v>
      </c>
      <c r="P117" s="163">
        <v>0</v>
      </c>
      <c r="Q117" s="163">
        <f>ROUND(E117*P117,5)</f>
        <v>0</v>
      </c>
      <c r="R117" s="163"/>
      <c r="S117" s="163"/>
      <c r="T117" s="164">
        <v>7.0000000000000007E-2</v>
      </c>
      <c r="U117" s="163">
        <f>ROUND(E117*T117,2)</f>
        <v>34.57</v>
      </c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 t="s">
        <v>134</v>
      </c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outlineLevel="1" x14ac:dyDescent="0.2">
      <c r="A118" s="154"/>
      <c r="B118" s="160"/>
      <c r="C118" s="197" t="s">
        <v>232</v>
      </c>
      <c r="D118" s="168"/>
      <c r="E118" s="171">
        <v>299.32</v>
      </c>
      <c r="F118" s="173"/>
      <c r="G118" s="173"/>
      <c r="H118" s="173"/>
      <c r="I118" s="173"/>
      <c r="J118" s="173"/>
      <c r="K118" s="173"/>
      <c r="L118" s="173"/>
      <c r="M118" s="173"/>
      <c r="N118" s="163"/>
      <c r="O118" s="163"/>
      <c r="P118" s="163"/>
      <c r="Q118" s="163"/>
      <c r="R118" s="163"/>
      <c r="S118" s="163"/>
      <c r="T118" s="164"/>
      <c r="U118" s="16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 t="s">
        <v>140</v>
      </c>
      <c r="AF118" s="153">
        <v>0</v>
      </c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1" x14ac:dyDescent="0.2">
      <c r="A119" s="154"/>
      <c r="B119" s="160"/>
      <c r="C119" s="197" t="s">
        <v>233</v>
      </c>
      <c r="D119" s="168"/>
      <c r="E119" s="171">
        <v>194.55799999999999</v>
      </c>
      <c r="F119" s="173"/>
      <c r="G119" s="173"/>
      <c r="H119" s="173"/>
      <c r="I119" s="173"/>
      <c r="J119" s="173"/>
      <c r="K119" s="173"/>
      <c r="L119" s="173"/>
      <c r="M119" s="173"/>
      <c r="N119" s="163"/>
      <c r="O119" s="163"/>
      <c r="P119" s="163"/>
      <c r="Q119" s="163"/>
      <c r="R119" s="163"/>
      <c r="S119" s="163"/>
      <c r="T119" s="164"/>
      <c r="U119" s="16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 t="s">
        <v>140</v>
      </c>
      <c r="AF119" s="153">
        <v>0</v>
      </c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ht="22.5" outlineLevel="1" x14ac:dyDescent="0.2">
      <c r="A120" s="154">
        <v>23</v>
      </c>
      <c r="B120" s="160" t="s">
        <v>234</v>
      </c>
      <c r="C120" s="195" t="s">
        <v>235</v>
      </c>
      <c r="D120" s="162" t="s">
        <v>133</v>
      </c>
      <c r="E120" s="169">
        <v>299.32</v>
      </c>
      <c r="F120" s="172"/>
      <c r="G120" s="173">
        <f>ROUND(E120*F120,2)</f>
        <v>0</v>
      </c>
      <c r="H120" s="172"/>
      <c r="I120" s="173">
        <f>ROUND(E120*H120,2)</f>
        <v>0</v>
      </c>
      <c r="J120" s="172"/>
      <c r="K120" s="173">
        <f>ROUND(E120*J120,2)</f>
        <v>0</v>
      </c>
      <c r="L120" s="173">
        <v>21</v>
      </c>
      <c r="M120" s="173">
        <f>G120*(1+L120/100)</f>
        <v>0</v>
      </c>
      <c r="N120" s="163">
        <v>4.9680000000000002E-2</v>
      </c>
      <c r="O120" s="163">
        <f>ROUND(E120*N120,5)</f>
        <v>14.87022</v>
      </c>
      <c r="P120" s="163">
        <v>0</v>
      </c>
      <c r="Q120" s="163">
        <f>ROUND(E120*P120,5)</f>
        <v>0</v>
      </c>
      <c r="R120" s="163"/>
      <c r="S120" s="163"/>
      <c r="T120" s="164">
        <v>1.30189</v>
      </c>
      <c r="U120" s="163">
        <f>ROUND(E120*T120,2)</f>
        <v>389.68</v>
      </c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 t="s">
        <v>134</v>
      </c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outlineLevel="1" x14ac:dyDescent="0.2">
      <c r="A121" s="154"/>
      <c r="B121" s="160"/>
      <c r="C121" s="197" t="s">
        <v>236</v>
      </c>
      <c r="D121" s="168"/>
      <c r="E121" s="171">
        <v>299.32</v>
      </c>
      <c r="F121" s="173"/>
      <c r="G121" s="173"/>
      <c r="H121" s="173"/>
      <c r="I121" s="173"/>
      <c r="J121" s="173"/>
      <c r="K121" s="173"/>
      <c r="L121" s="173"/>
      <c r="M121" s="173"/>
      <c r="N121" s="163"/>
      <c r="O121" s="163"/>
      <c r="P121" s="163"/>
      <c r="Q121" s="163"/>
      <c r="R121" s="163"/>
      <c r="S121" s="163"/>
      <c r="T121" s="164"/>
      <c r="U121" s="16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 t="s">
        <v>140</v>
      </c>
      <c r="AF121" s="153">
        <v>0</v>
      </c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ht="33.75" outlineLevel="1" x14ac:dyDescent="0.2">
      <c r="A122" s="154">
        <v>24</v>
      </c>
      <c r="B122" s="160" t="s">
        <v>237</v>
      </c>
      <c r="C122" s="195" t="s">
        <v>474</v>
      </c>
      <c r="D122" s="162" t="s">
        <v>133</v>
      </c>
      <c r="E122" s="169">
        <v>299.32</v>
      </c>
      <c r="F122" s="172"/>
      <c r="G122" s="173">
        <f>ROUND(E122*F122,2)</f>
        <v>0</v>
      </c>
      <c r="H122" s="172"/>
      <c r="I122" s="173">
        <f>ROUND(E122*H122,2)</f>
        <v>0</v>
      </c>
      <c r="J122" s="172"/>
      <c r="K122" s="173">
        <f>ROUND(E122*J122,2)</f>
        <v>0</v>
      </c>
      <c r="L122" s="173">
        <v>21</v>
      </c>
      <c r="M122" s="173">
        <f>G122*(1+L122/100)</f>
        <v>0</v>
      </c>
      <c r="N122" s="163">
        <v>7.2000000000000005E-4</v>
      </c>
      <c r="O122" s="163">
        <f>ROUND(E122*N122,5)</f>
        <v>0.21551000000000001</v>
      </c>
      <c r="P122" s="163">
        <v>0</v>
      </c>
      <c r="Q122" s="163">
        <f>ROUND(E122*P122,5)</f>
        <v>0</v>
      </c>
      <c r="R122" s="163"/>
      <c r="S122" s="163"/>
      <c r="T122" s="164">
        <v>0.26500000000000001</v>
      </c>
      <c r="U122" s="163">
        <f>ROUND(E122*T122,2)</f>
        <v>79.319999999999993</v>
      </c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 t="s">
        <v>134</v>
      </c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ht="22.5" outlineLevel="1" x14ac:dyDescent="0.2">
      <c r="A123" s="154"/>
      <c r="B123" s="160"/>
      <c r="C123" s="197" t="s">
        <v>238</v>
      </c>
      <c r="D123" s="168"/>
      <c r="E123" s="171">
        <v>299.32</v>
      </c>
      <c r="F123" s="173"/>
      <c r="G123" s="173"/>
      <c r="H123" s="173"/>
      <c r="I123" s="173"/>
      <c r="J123" s="173"/>
      <c r="K123" s="173"/>
      <c r="L123" s="173"/>
      <c r="M123" s="173"/>
      <c r="N123" s="163"/>
      <c r="O123" s="163"/>
      <c r="P123" s="163"/>
      <c r="Q123" s="163"/>
      <c r="R123" s="163"/>
      <c r="S123" s="163"/>
      <c r="T123" s="164"/>
      <c r="U123" s="16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 t="s">
        <v>140</v>
      </c>
      <c r="AF123" s="153">
        <v>0</v>
      </c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outlineLevel="1" x14ac:dyDescent="0.2">
      <c r="A124" s="154">
        <v>25</v>
      </c>
      <c r="B124" s="160" t="s">
        <v>239</v>
      </c>
      <c r="C124" s="195" t="s">
        <v>240</v>
      </c>
      <c r="D124" s="162" t="s">
        <v>133</v>
      </c>
      <c r="E124" s="169">
        <v>30.65</v>
      </c>
      <c r="F124" s="172"/>
      <c r="G124" s="173">
        <f>ROUND(E124*F124,2)</f>
        <v>0</v>
      </c>
      <c r="H124" s="172"/>
      <c r="I124" s="173">
        <f>ROUND(E124*H124,2)</f>
        <v>0</v>
      </c>
      <c r="J124" s="172"/>
      <c r="K124" s="173">
        <f>ROUND(E124*J124,2)</f>
        <v>0</v>
      </c>
      <c r="L124" s="173">
        <v>21</v>
      </c>
      <c r="M124" s="173">
        <f>G124*(1+L124/100)</f>
        <v>0</v>
      </c>
      <c r="N124" s="163">
        <v>3.6800000000000001E-3</v>
      </c>
      <c r="O124" s="163">
        <f>ROUND(E124*N124,5)</f>
        <v>0.11279</v>
      </c>
      <c r="P124" s="163">
        <v>0</v>
      </c>
      <c r="Q124" s="163">
        <f>ROUND(E124*P124,5)</f>
        <v>0</v>
      </c>
      <c r="R124" s="163"/>
      <c r="S124" s="163"/>
      <c r="T124" s="164">
        <v>0.46</v>
      </c>
      <c r="U124" s="163">
        <f>ROUND(E124*T124,2)</f>
        <v>14.1</v>
      </c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 t="s">
        <v>134</v>
      </c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</row>
    <row r="125" spans="1:60" outlineLevel="1" x14ac:dyDescent="0.2">
      <c r="A125" s="154"/>
      <c r="B125" s="160"/>
      <c r="C125" s="197" t="s">
        <v>241</v>
      </c>
      <c r="D125" s="168"/>
      <c r="E125" s="171">
        <v>30.65</v>
      </c>
      <c r="F125" s="173"/>
      <c r="G125" s="173"/>
      <c r="H125" s="173"/>
      <c r="I125" s="173"/>
      <c r="J125" s="173"/>
      <c r="K125" s="173"/>
      <c r="L125" s="173"/>
      <c r="M125" s="173"/>
      <c r="N125" s="163"/>
      <c r="O125" s="163"/>
      <c r="P125" s="163"/>
      <c r="Q125" s="163"/>
      <c r="R125" s="163"/>
      <c r="S125" s="163"/>
      <c r="T125" s="164"/>
      <c r="U125" s="16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 t="s">
        <v>140</v>
      </c>
      <c r="AF125" s="153">
        <v>0</v>
      </c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x14ac:dyDescent="0.2">
      <c r="A126" s="155" t="s">
        <v>126</v>
      </c>
      <c r="B126" s="161" t="s">
        <v>73</v>
      </c>
      <c r="C126" s="196" t="s">
        <v>74</v>
      </c>
      <c r="D126" s="165"/>
      <c r="E126" s="170"/>
      <c r="F126" s="174"/>
      <c r="G126" s="174">
        <f>SUMIF(AE127:AE129,"&lt;&gt;NOR",G127:G129)</f>
        <v>0</v>
      </c>
      <c r="H126" s="174"/>
      <c r="I126" s="174">
        <f>SUM(I127:I129)</f>
        <v>0</v>
      </c>
      <c r="J126" s="174"/>
      <c r="K126" s="174">
        <f>SUM(K127:K129)</f>
        <v>0</v>
      </c>
      <c r="L126" s="174"/>
      <c r="M126" s="174">
        <f>SUM(M127:M129)</f>
        <v>0</v>
      </c>
      <c r="N126" s="166"/>
      <c r="O126" s="166">
        <f>SUM(O127:O129)</f>
        <v>0.41699000000000003</v>
      </c>
      <c r="P126" s="166"/>
      <c r="Q126" s="166">
        <f>SUM(Q127:Q129)</f>
        <v>0</v>
      </c>
      <c r="R126" s="166"/>
      <c r="S126" s="166"/>
      <c r="T126" s="167"/>
      <c r="U126" s="166">
        <f>SUM(U127:U129)</f>
        <v>2.04</v>
      </c>
      <c r="AE126" t="s">
        <v>127</v>
      </c>
    </row>
    <row r="127" spans="1:60" outlineLevel="1" x14ac:dyDescent="0.2">
      <c r="A127" s="154">
        <v>26</v>
      </c>
      <c r="B127" s="160" t="s">
        <v>242</v>
      </c>
      <c r="C127" s="195" t="s">
        <v>243</v>
      </c>
      <c r="D127" s="162" t="s">
        <v>130</v>
      </c>
      <c r="E127" s="169">
        <v>3.6</v>
      </c>
      <c r="F127" s="172"/>
      <c r="G127" s="173">
        <f>ROUND(E127*F127,2)</f>
        <v>0</v>
      </c>
      <c r="H127" s="172"/>
      <c r="I127" s="173">
        <f>ROUND(E127*H127,2)</f>
        <v>0</v>
      </c>
      <c r="J127" s="172"/>
      <c r="K127" s="173">
        <f>ROUND(E127*J127,2)</f>
        <v>0</v>
      </c>
      <c r="L127" s="173">
        <v>21</v>
      </c>
      <c r="M127" s="173">
        <f>G127*(1+L127/100)</f>
        <v>0</v>
      </c>
      <c r="N127" s="163">
        <v>0.11583</v>
      </c>
      <c r="O127" s="163">
        <f>ROUND(E127*N127,5)</f>
        <v>0.41699000000000003</v>
      </c>
      <c r="P127" s="163">
        <v>0</v>
      </c>
      <c r="Q127" s="163">
        <f>ROUND(E127*P127,5)</f>
        <v>0</v>
      </c>
      <c r="R127" s="163"/>
      <c r="S127" s="163"/>
      <c r="T127" s="164">
        <v>0.14000000000000001</v>
      </c>
      <c r="U127" s="163">
        <f>ROUND(E127*T127,2)</f>
        <v>0.5</v>
      </c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 t="s">
        <v>134</v>
      </c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</row>
    <row r="128" spans="1:60" outlineLevel="1" x14ac:dyDescent="0.2">
      <c r="A128" s="154">
        <v>27</v>
      </c>
      <c r="B128" s="160" t="s">
        <v>244</v>
      </c>
      <c r="C128" s="195" t="s">
        <v>245</v>
      </c>
      <c r="D128" s="162" t="s">
        <v>130</v>
      </c>
      <c r="E128" s="169">
        <v>37.29</v>
      </c>
      <c r="F128" s="172"/>
      <c r="G128" s="173">
        <f>ROUND(E128*F128,2)</f>
        <v>0</v>
      </c>
      <c r="H128" s="172"/>
      <c r="I128" s="173">
        <f>ROUND(E128*H128,2)</f>
        <v>0</v>
      </c>
      <c r="J128" s="172"/>
      <c r="K128" s="173">
        <f>ROUND(E128*J128,2)</f>
        <v>0</v>
      </c>
      <c r="L128" s="173">
        <v>21</v>
      </c>
      <c r="M128" s="173">
        <f>G128*(1+L128/100)</f>
        <v>0</v>
      </c>
      <c r="N128" s="163">
        <v>0</v>
      </c>
      <c r="O128" s="163">
        <f>ROUND(E128*N128,5)</f>
        <v>0</v>
      </c>
      <c r="P128" s="163">
        <v>0</v>
      </c>
      <c r="Q128" s="163">
        <f>ROUND(E128*P128,5)</f>
        <v>0</v>
      </c>
      <c r="R128" s="163"/>
      <c r="S128" s="163"/>
      <c r="T128" s="164">
        <v>4.1200000000000001E-2</v>
      </c>
      <c r="U128" s="163">
        <f>ROUND(E128*T128,2)</f>
        <v>1.54</v>
      </c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 t="s">
        <v>134</v>
      </c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60" outlineLevel="1" x14ac:dyDescent="0.2">
      <c r="A129" s="154"/>
      <c r="B129" s="160"/>
      <c r="C129" s="197" t="s">
        <v>246</v>
      </c>
      <c r="D129" s="168"/>
      <c r="E129" s="171">
        <v>37.29</v>
      </c>
      <c r="F129" s="173"/>
      <c r="G129" s="173"/>
      <c r="H129" s="173"/>
      <c r="I129" s="173"/>
      <c r="J129" s="173"/>
      <c r="K129" s="173"/>
      <c r="L129" s="173"/>
      <c r="M129" s="173"/>
      <c r="N129" s="163"/>
      <c r="O129" s="163"/>
      <c r="P129" s="163"/>
      <c r="Q129" s="163"/>
      <c r="R129" s="163"/>
      <c r="S129" s="163"/>
      <c r="T129" s="164"/>
      <c r="U129" s="16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 t="s">
        <v>140</v>
      </c>
      <c r="AF129" s="153">
        <v>0</v>
      </c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</row>
    <row r="130" spans="1:60" x14ac:dyDescent="0.2">
      <c r="A130" s="155" t="s">
        <v>126</v>
      </c>
      <c r="B130" s="161" t="s">
        <v>75</v>
      </c>
      <c r="C130" s="196" t="s">
        <v>76</v>
      </c>
      <c r="D130" s="165"/>
      <c r="E130" s="170"/>
      <c r="F130" s="174"/>
      <c r="G130" s="174">
        <f>SUMIF(AE131:AE150,"&lt;&gt;NOR",G131:G150)</f>
        <v>0</v>
      </c>
      <c r="H130" s="174"/>
      <c r="I130" s="174">
        <f>SUM(I131:I150)</f>
        <v>0</v>
      </c>
      <c r="J130" s="174"/>
      <c r="K130" s="174">
        <f>SUM(K131:K150)</f>
        <v>0</v>
      </c>
      <c r="L130" s="174"/>
      <c r="M130" s="174">
        <f>SUM(M131:M150)</f>
        <v>0</v>
      </c>
      <c r="N130" s="166"/>
      <c r="O130" s="166">
        <f>SUM(O131:O150)</f>
        <v>8.2193799999999992</v>
      </c>
      <c r="P130" s="166"/>
      <c r="Q130" s="166">
        <f>SUM(Q131:Q150)</f>
        <v>0</v>
      </c>
      <c r="R130" s="166"/>
      <c r="S130" s="166"/>
      <c r="T130" s="167"/>
      <c r="U130" s="166">
        <f>SUM(U131:U150)</f>
        <v>111.9</v>
      </c>
      <c r="AE130" t="s">
        <v>127</v>
      </c>
    </row>
    <row r="131" spans="1:60" outlineLevel="1" x14ac:dyDescent="0.2">
      <c r="A131" s="154">
        <v>28</v>
      </c>
      <c r="B131" s="160" t="s">
        <v>247</v>
      </c>
      <c r="C131" s="195" t="s">
        <v>248</v>
      </c>
      <c r="D131" s="162" t="s">
        <v>133</v>
      </c>
      <c r="E131" s="169">
        <v>343.32575000000003</v>
      </c>
      <c r="F131" s="172"/>
      <c r="G131" s="173">
        <f>ROUND(E131*F131,2)</f>
        <v>0</v>
      </c>
      <c r="H131" s="172"/>
      <c r="I131" s="173">
        <f>ROUND(E131*H131,2)</f>
        <v>0</v>
      </c>
      <c r="J131" s="172"/>
      <c r="K131" s="173">
        <f>ROUND(E131*J131,2)</f>
        <v>0</v>
      </c>
      <c r="L131" s="173">
        <v>21</v>
      </c>
      <c r="M131" s="173">
        <f>G131*(1+L131/100)</f>
        <v>0</v>
      </c>
      <c r="N131" s="163">
        <v>0</v>
      </c>
      <c r="O131" s="163">
        <f>ROUND(E131*N131,5)</f>
        <v>0</v>
      </c>
      <c r="P131" s="163">
        <v>0</v>
      </c>
      <c r="Q131" s="163">
        <f>ROUND(E131*P131,5)</f>
        <v>0</v>
      </c>
      <c r="R131" s="163"/>
      <c r="S131" s="163"/>
      <c r="T131" s="164">
        <v>3.0300000000000001E-2</v>
      </c>
      <c r="U131" s="163">
        <f>ROUND(E131*T131,2)</f>
        <v>10.4</v>
      </c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 t="s">
        <v>134</v>
      </c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</row>
    <row r="132" spans="1:60" ht="22.5" outlineLevel="1" x14ac:dyDescent="0.2">
      <c r="A132" s="154"/>
      <c r="B132" s="160"/>
      <c r="C132" s="197" t="s">
        <v>249</v>
      </c>
      <c r="D132" s="168"/>
      <c r="E132" s="171">
        <v>416.84</v>
      </c>
      <c r="F132" s="173"/>
      <c r="G132" s="173"/>
      <c r="H132" s="173"/>
      <c r="I132" s="173"/>
      <c r="J132" s="173"/>
      <c r="K132" s="173"/>
      <c r="L132" s="173"/>
      <c r="M132" s="173"/>
      <c r="N132" s="163"/>
      <c r="O132" s="163"/>
      <c r="P132" s="163"/>
      <c r="Q132" s="163"/>
      <c r="R132" s="163"/>
      <c r="S132" s="163"/>
      <c r="T132" s="164"/>
      <c r="U132" s="16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 t="s">
        <v>140</v>
      </c>
      <c r="AF132" s="153">
        <v>0</v>
      </c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</row>
    <row r="133" spans="1:60" outlineLevel="1" x14ac:dyDescent="0.2">
      <c r="A133" s="154"/>
      <c r="B133" s="160"/>
      <c r="C133" s="197" t="s">
        <v>250</v>
      </c>
      <c r="D133" s="168"/>
      <c r="E133" s="171">
        <v>1.8</v>
      </c>
      <c r="F133" s="173"/>
      <c r="G133" s="173"/>
      <c r="H133" s="173"/>
      <c r="I133" s="173"/>
      <c r="J133" s="173"/>
      <c r="K133" s="173"/>
      <c r="L133" s="173"/>
      <c r="M133" s="173"/>
      <c r="N133" s="163"/>
      <c r="O133" s="163"/>
      <c r="P133" s="163"/>
      <c r="Q133" s="163"/>
      <c r="R133" s="163"/>
      <c r="S133" s="163"/>
      <c r="T133" s="164"/>
      <c r="U133" s="16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 t="s">
        <v>140</v>
      </c>
      <c r="AF133" s="153">
        <v>0</v>
      </c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</row>
    <row r="134" spans="1:60" ht="22.5" outlineLevel="1" x14ac:dyDescent="0.2">
      <c r="A134" s="154"/>
      <c r="B134" s="160"/>
      <c r="C134" s="197" t="s">
        <v>251</v>
      </c>
      <c r="D134" s="168"/>
      <c r="E134" s="171">
        <v>-75.314250000000001</v>
      </c>
      <c r="F134" s="173"/>
      <c r="G134" s="173"/>
      <c r="H134" s="173"/>
      <c r="I134" s="173"/>
      <c r="J134" s="173"/>
      <c r="K134" s="173"/>
      <c r="L134" s="173"/>
      <c r="M134" s="173"/>
      <c r="N134" s="163"/>
      <c r="O134" s="163"/>
      <c r="P134" s="163"/>
      <c r="Q134" s="163"/>
      <c r="R134" s="163"/>
      <c r="S134" s="163"/>
      <c r="T134" s="164"/>
      <c r="U134" s="16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 t="s">
        <v>140</v>
      </c>
      <c r="AF134" s="153">
        <v>0</v>
      </c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</row>
    <row r="135" spans="1:60" outlineLevel="1" x14ac:dyDescent="0.2">
      <c r="A135" s="154">
        <v>29</v>
      </c>
      <c r="B135" s="160" t="s">
        <v>252</v>
      </c>
      <c r="C135" s="195" t="s">
        <v>253</v>
      </c>
      <c r="D135" s="162" t="s">
        <v>133</v>
      </c>
      <c r="E135" s="169">
        <v>343.32575000000003</v>
      </c>
      <c r="F135" s="172"/>
      <c r="G135" s="173">
        <f>ROUND(E135*F135,2)</f>
        <v>0</v>
      </c>
      <c r="H135" s="172"/>
      <c r="I135" s="173">
        <f>ROUND(E135*H135,2)</f>
        <v>0</v>
      </c>
      <c r="J135" s="172"/>
      <c r="K135" s="173">
        <f>ROUND(E135*J135,2)</f>
        <v>0</v>
      </c>
      <c r="L135" s="173">
        <v>21</v>
      </c>
      <c r="M135" s="173">
        <f>G135*(1+L135/100)</f>
        <v>0</v>
      </c>
      <c r="N135" s="163">
        <v>1.2999999999999999E-4</v>
      </c>
      <c r="O135" s="163">
        <f>ROUND(E135*N135,5)</f>
        <v>4.4630000000000003E-2</v>
      </c>
      <c r="P135" s="163">
        <v>0</v>
      </c>
      <c r="Q135" s="163">
        <f>ROUND(E135*P135,5)</f>
        <v>0</v>
      </c>
      <c r="R135" s="163"/>
      <c r="S135" s="163"/>
      <c r="T135" s="164">
        <v>0</v>
      </c>
      <c r="U135" s="163">
        <f>ROUND(E135*T135,2)</f>
        <v>0</v>
      </c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 t="s">
        <v>134</v>
      </c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</row>
    <row r="136" spans="1:60" ht="22.5" outlineLevel="1" x14ac:dyDescent="0.2">
      <c r="A136" s="154"/>
      <c r="B136" s="160"/>
      <c r="C136" s="197" t="s">
        <v>249</v>
      </c>
      <c r="D136" s="168"/>
      <c r="E136" s="171">
        <v>416.84</v>
      </c>
      <c r="F136" s="173"/>
      <c r="G136" s="173"/>
      <c r="H136" s="173"/>
      <c r="I136" s="173"/>
      <c r="J136" s="173"/>
      <c r="K136" s="173"/>
      <c r="L136" s="173"/>
      <c r="M136" s="173"/>
      <c r="N136" s="163"/>
      <c r="O136" s="163"/>
      <c r="P136" s="163"/>
      <c r="Q136" s="163"/>
      <c r="R136" s="163"/>
      <c r="S136" s="163"/>
      <c r="T136" s="164"/>
      <c r="U136" s="16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 t="s">
        <v>140</v>
      </c>
      <c r="AF136" s="153">
        <v>0</v>
      </c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</row>
    <row r="137" spans="1:60" outlineLevel="1" x14ac:dyDescent="0.2">
      <c r="A137" s="154"/>
      <c r="B137" s="160"/>
      <c r="C137" s="197" t="s">
        <v>250</v>
      </c>
      <c r="D137" s="168"/>
      <c r="E137" s="171">
        <v>1.8</v>
      </c>
      <c r="F137" s="173"/>
      <c r="G137" s="173"/>
      <c r="H137" s="173"/>
      <c r="I137" s="173"/>
      <c r="J137" s="173"/>
      <c r="K137" s="173"/>
      <c r="L137" s="173"/>
      <c r="M137" s="173"/>
      <c r="N137" s="163"/>
      <c r="O137" s="163"/>
      <c r="P137" s="163"/>
      <c r="Q137" s="163"/>
      <c r="R137" s="163"/>
      <c r="S137" s="163"/>
      <c r="T137" s="164"/>
      <c r="U137" s="16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 t="s">
        <v>140</v>
      </c>
      <c r="AF137" s="153">
        <v>0</v>
      </c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</row>
    <row r="138" spans="1:60" ht="22.5" outlineLevel="1" x14ac:dyDescent="0.2">
      <c r="A138" s="154"/>
      <c r="B138" s="160"/>
      <c r="C138" s="197" t="s">
        <v>251</v>
      </c>
      <c r="D138" s="168"/>
      <c r="E138" s="171">
        <v>-75.314250000000001</v>
      </c>
      <c r="F138" s="173"/>
      <c r="G138" s="173"/>
      <c r="H138" s="173"/>
      <c r="I138" s="173"/>
      <c r="J138" s="173"/>
      <c r="K138" s="173"/>
      <c r="L138" s="173"/>
      <c r="M138" s="173"/>
      <c r="N138" s="163"/>
      <c r="O138" s="163"/>
      <c r="P138" s="163"/>
      <c r="Q138" s="163"/>
      <c r="R138" s="163"/>
      <c r="S138" s="163"/>
      <c r="T138" s="164"/>
      <c r="U138" s="16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 t="s">
        <v>140</v>
      </c>
      <c r="AF138" s="153">
        <v>0</v>
      </c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</row>
    <row r="139" spans="1:60" outlineLevel="1" x14ac:dyDescent="0.2">
      <c r="A139" s="154">
        <v>30</v>
      </c>
      <c r="B139" s="160" t="s">
        <v>254</v>
      </c>
      <c r="C139" s="195" t="s">
        <v>255</v>
      </c>
      <c r="D139" s="162" t="s">
        <v>133</v>
      </c>
      <c r="E139" s="169">
        <v>4.5</v>
      </c>
      <c r="F139" s="172"/>
      <c r="G139" s="173">
        <f>ROUND(E139*F139,2)</f>
        <v>0</v>
      </c>
      <c r="H139" s="172"/>
      <c r="I139" s="173">
        <f>ROUND(E139*H139,2)</f>
        <v>0</v>
      </c>
      <c r="J139" s="172"/>
      <c r="K139" s="173">
        <f>ROUND(E139*J139,2)</f>
        <v>0</v>
      </c>
      <c r="L139" s="173">
        <v>21</v>
      </c>
      <c r="M139" s="173">
        <f>G139*(1+L139/100)</f>
        <v>0</v>
      </c>
      <c r="N139" s="163">
        <v>2.1899999999999999E-2</v>
      </c>
      <c r="O139" s="163">
        <f>ROUND(E139*N139,5)</f>
        <v>9.8549999999999999E-2</v>
      </c>
      <c r="P139" s="163">
        <v>0</v>
      </c>
      <c r="Q139" s="163">
        <f>ROUND(E139*P139,5)</f>
        <v>0</v>
      </c>
      <c r="R139" s="163"/>
      <c r="S139" s="163"/>
      <c r="T139" s="164">
        <v>0.39</v>
      </c>
      <c r="U139" s="163">
        <f>ROUND(E139*T139,2)</f>
        <v>1.76</v>
      </c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 t="s">
        <v>134</v>
      </c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</row>
    <row r="140" spans="1:60" outlineLevel="1" x14ac:dyDescent="0.2">
      <c r="A140" s="154"/>
      <c r="B140" s="160"/>
      <c r="C140" s="197" t="s">
        <v>256</v>
      </c>
      <c r="D140" s="168"/>
      <c r="E140" s="171">
        <v>4.5</v>
      </c>
      <c r="F140" s="173"/>
      <c r="G140" s="173"/>
      <c r="H140" s="173"/>
      <c r="I140" s="173"/>
      <c r="J140" s="173"/>
      <c r="K140" s="173"/>
      <c r="L140" s="173"/>
      <c r="M140" s="173"/>
      <c r="N140" s="163"/>
      <c r="O140" s="163"/>
      <c r="P140" s="163"/>
      <c r="Q140" s="163"/>
      <c r="R140" s="163"/>
      <c r="S140" s="163"/>
      <c r="T140" s="164"/>
      <c r="U140" s="16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 t="s">
        <v>140</v>
      </c>
      <c r="AF140" s="153">
        <v>0</v>
      </c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</row>
    <row r="141" spans="1:60" outlineLevel="1" x14ac:dyDescent="0.2">
      <c r="A141" s="154">
        <v>31</v>
      </c>
      <c r="B141" s="160" t="s">
        <v>257</v>
      </c>
      <c r="C141" s="195" t="s">
        <v>258</v>
      </c>
      <c r="D141" s="162" t="s">
        <v>130</v>
      </c>
      <c r="E141" s="169">
        <v>3</v>
      </c>
      <c r="F141" s="172"/>
      <c r="G141" s="173">
        <f>ROUND(E141*F141,2)</f>
        <v>0</v>
      </c>
      <c r="H141" s="172"/>
      <c r="I141" s="173">
        <f>ROUND(E141*H141,2)</f>
        <v>0</v>
      </c>
      <c r="J141" s="172"/>
      <c r="K141" s="173">
        <f>ROUND(E141*J141,2)</f>
        <v>0</v>
      </c>
      <c r="L141" s="173">
        <v>21</v>
      </c>
      <c r="M141" s="173">
        <f>G141*(1+L141/100)</f>
        <v>0</v>
      </c>
      <c r="N141" s="163">
        <v>2.4819999999999998E-2</v>
      </c>
      <c r="O141" s="163">
        <f>ROUND(E141*N141,5)</f>
        <v>7.4459999999999998E-2</v>
      </c>
      <c r="P141" s="163">
        <v>0</v>
      </c>
      <c r="Q141" s="163">
        <f>ROUND(E141*P141,5)</f>
        <v>0</v>
      </c>
      <c r="R141" s="163"/>
      <c r="S141" s="163"/>
      <c r="T141" s="164">
        <v>0.23899999999999999</v>
      </c>
      <c r="U141" s="163">
        <f>ROUND(E141*T141,2)</f>
        <v>0.72</v>
      </c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 t="s">
        <v>134</v>
      </c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</row>
    <row r="142" spans="1:60" outlineLevel="1" x14ac:dyDescent="0.2">
      <c r="A142" s="154">
        <v>32</v>
      </c>
      <c r="B142" s="160" t="s">
        <v>259</v>
      </c>
      <c r="C142" s="195" t="s">
        <v>260</v>
      </c>
      <c r="D142" s="162" t="s">
        <v>130</v>
      </c>
      <c r="E142" s="169">
        <v>3</v>
      </c>
      <c r="F142" s="172"/>
      <c r="G142" s="173">
        <f>ROUND(E142*F142,2)</f>
        <v>0</v>
      </c>
      <c r="H142" s="172"/>
      <c r="I142" s="173">
        <f>ROUND(E142*H142,2)</f>
        <v>0</v>
      </c>
      <c r="J142" s="172"/>
      <c r="K142" s="173">
        <f>ROUND(E142*J142,2)</f>
        <v>0</v>
      </c>
      <c r="L142" s="173">
        <v>21</v>
      </c>
      <c r="M142" s="173">
        <f>G142*(1+L142/100)</f>
        <v>0</v>
      </c>
      <c r="N142" s="163">
        <v>2.2499999999999998E-3</v>
      </c>
      <c r="O142" s="163">
        <f>ROUND(E142*N142,5)</f>
        <v>6.7499999999999999E-3</v>
      </c>
      <c r="P142" s="163">
        <v>0</v>
      </c>
      <c r="Q142" s="163">
        <f>ROUND(E142*P142,5)</f>
        <v>0</v>
      </c>
      <c r="R142" s="163"/>
      <c r="S142" s="163"/>
      <c r="T142" s="164">
        <v>0.01</v>
      </c>
      <c r="U142" s="163">
        <f>ROUND(E142*T142,2)</f>
        <v>0.03</v>
      </c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 t="s">
        <v>134</v>
      </c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</row>
    <row r="143" spans="1:60" outlineLevel="1" x14ac:dyDescent="0.2">
      <c r="A143" s="154">
        <v>33</v>
      </c>
      <c r="B143" s="160" t="s">
        <v>261</v>
      </c>
      <c r="C143" s="195" t="s">
        <v>262</v>
      </c>
      <c r="D143" s="162" t="s">
        <v>130</v>
      </c>
      <c r="E143" s="169">
        <v>3</v>
      </c>
      <c r="F143" s="172"/>
      <c r="G143" s="173">
        <f>ROUND(E143*F143,2)</f>
        <v>0</v>
      </c>
      <c r="H143" s="172"/>
      <c r="I143" s="173">
        <f>ROUND(E143*H143,2)</f>
        <v>0</v>
      </c>
      <c r="J143" s="172"/>
      <c r="K143" s="173">
        <f>ROUND(E143*J143,2)</f>
        <v>0</v>
      </c>
      <c r="L143" s="173">
        <v>21</v>
      </c>
      <c r="M143" s="173">
        <f>G143*(1+L143/100)</f>
        <v>0</v>
      </c>
      <c r="N143" s="163">
        <v>0</v>
      </c>
      <c r="O143" s="163">
        <f>ROUND(E143*N143,5)</f>
        <v>0</v>
      </c>
      <c r="P143" s="163">
        <v>0</v>
      </c>
      <c r="Q143" s="163">
        <f>ROUND(E143*P143,5)</f>
        <v>0</v>
      </c>
      <c r="R143" s="163"/>
      <c r="S143" s="163"/>
      <c r="T143" s="164">
        <v>0.154</v>
      </c>
      <c r="U143" s="163">
        <f>ROUND(E143*T143,2)</f>
        <v>0.46</v>
      </c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 t="s">
        <v>134</v>
      </c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</row>
    <row r="144" spans="1:60" outlineLevel="1" x14ac:dyDescent="0.2">
      <c r="A144" s="154">
        <v>34</v>
      </c>
      <c r="B144" s="160" t="s">
        <v>263</v>
      </c>
      <c r="C144" s="195" t="s">
        <v>264</v>
      </c>
      <c r="D144" s="162" t="s">
        <v>133</v>
      </c>
      <c r="E144" s="169">
        <v>4.5</v>
      </c>
      <c r="F144" s="172"/>
      <c r="G144" s="173">
        <f>ROUND(E144*F144,2)</f>
        <v>0</v>
      </c>
      <c r="H144" s="172"/>
      <c r="I144" s="173">
        <f>ROUND(E144*H144,2)</f>
        <v>0</v>
      </c>
      <c r="J144" s="172"/>
      <c r="K144" s="173">
        <f>ROUND(E144*J144,2)</f>
        <v>0</v>
      </c>
      <c r="L144" s="173">
        <v>21</v>
      </c>
      <c r="M144" s="173">
        <f>G144*(1+L144/100)</f>
        <v>0</v>
      </c>
      <c r="N144" s="163">
        <v>0</v>
      </c>
      <c r="O144" s="163">
        <f>ROUND(E144*N144,5)</f>
        <v>0</v>
      </c>
      <c r="P144" s="163">
        <v>0</v>
      </c>
      <c r="Q144" s="163">
        <f>ROUND(E144*P144,5)</f>
        <v>0</v>
      </c>
      <c r="R144" s="163"/>
      <c r="S144" s="163"/>
      <c r="T144" s="164">
        <v>0.22</v>
      </c>
      <c r="U144" s="163">
        <f>ROUND(E144*T144,2)</f>
        <v>0.99</v>
      </c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 t="s">
        <v>134</v>
      </c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</row>
    <row r="145" spans="1:60" outlineLevel="1" x14ac:dyDescent="0.2">
      <c r="A145" s="154"/>
      <c r="B145" s="160"/>
      <c r="C145" s="197" t="s">
        <v>265</v>
      </c>
      <c r="D145" s="168"/>
      <c r="E145" s="171">
        <v>4.5</v>
      </c>
      <c r="F145" s="173"/>
      <c r="G145" s="173"/>
      <c r="H145" s="173"/>
      <c r="I145" s="173"/>
      <c r="J145" s="173"/>
      <c r="K145" s="173"/>
      <c r="L145" s="173"/>
      <c r="M145" s="173"/>
      <c r="N145" s="163"/>
      <c r="O145" s="163"/>
      <c r="P145" s="163"/>
      <c r="Q145" s="163"/>
      <c r="R145" s="163"/>
      <c r="S145" s="163"/>
      <c r="T145" s="164"/>
      <c r="U145" s="16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 t="s">
        <v>140</v>
      </c>
      <c r="AF145" s="153">
        <v>0</v>
      </c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</row>
    <row r="146" spans="1:60" outlineLevel="1" x14ac:dyDescent="0.2">
      <c r="A146" s="154">
        <v>35</v>
      </c>
      <c r="B146" s="160" t="s">
        <v>266</v>
      </c>
      <c r="C146" s="195" t="s">
        <v>267</v>
      </c>
      <c r="D146" s="162" t="s">
        <v>133</v>
      </c>
      <c r="E146" s="169">
        <v>416.84</v>
      </c>
      <c r="F146" s="172"/>
      <c r="G146" s="173">
        <f>ROUND(E146*F146,2)</f>
        <v>0</v>
      </c>
      <c r="H146" s="172"/>
      <c r="I146" s="173">
        <f>ROUND(E146*H146,2)</f>
        <v>0</v>
      </c>
      <c r="J146" s="172"/>
      <c r="K146" s="173">
        <f>ROUND(E146*J146,2)</f>
        <v>0</v>
      </c>
      <c r="L146" s="173">
        <v>21</v>
      </c>
      <c r="M146" s="173">
        <f>G146*(1+L146/100)</f>
        <v>0</v>
      </c>
      <c r="N146" s="163">
        <v>1.8380000000000001E-2</v>
      </c>
      <c r="O146" s="163">
        <f>ROUND(E146*N146,5)</f>
        <v>7.6615200000000003</v>
      </c>
      <c r="P146" s="163">
        <v>0</v>
      </c>
      <c r="Q146" s="163">
        <f>ROUND(E146*P146,5)</f>
        <v>0</v>
      </c>
      <c r="R146" s="163"/>
      <c r="S146" s="163"/>
      <c r="T146" s="164">
        <v>0.123</v>
      </c>
      <c r="U146" s="163">
        <f>ROUND(E146*T146,2)</f>
        <v>51.27</v>
      </c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 t="s">
        <v>134</v>
      </c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</row>
    <row r="147" spans="1:60" outlineLevel="1" x14ac:dyDescent="0.2">
      <c r="A147" s="154"/>
      <c r="B147" s="160"/>
      <c r="C147" s="197" t="s">
        <v>268</v>
      </c>
      <c r="D147" s="168"/>
      <c r="E147" s="171">
        <v>416.84</v>
      </c>
      <c r="F147" s="173"/>
      <c r="G147" s="173"/>
      <c r="H147" s="173"/>
      <c r="I147" s="173"/>
      <c r="J147" s="173"/>
      <c r="K147" s="173"/>
      <c r="L147" s="173"/>
      <c r="M147" s="173"/>
      <c r="N147" s="163"/>
      <c r="O147" s="163"/>
      <c r="P147" s="163"/>
      <c r="Q147" s="163"/>
      <c r="R147" s="163"/>
      <c r="S147" s="163"/>
      <c r="T147" s="164"/>
      <c r="U147" s="16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 t="s">
        <v>140</v>
      </c>
      <c r="AF147" s="153">
        <v>0</v>
      </c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</row>
    <row r="148" spans="1:60" outlineLevel="1" x14ac:dyDescent="0.2">
      <c r="A148" s="154">
        <v>36</v>
      </c>
      <c r="B148" s="160" t="s">
        <v>269</v>
      </c>
      <c r="C148" s="195" t="s">
        <v>270</v>
      </c>
      <c r="D148" s="162" t="s">
        <v>133</v>
      </c>
      <c r="E148" s="169">
        <v>416.84</v>
      </c>
      <c r="F148" s="172"/>
      <c r="G148" s="173">
        <f>ROUND(E148*F148,2)</f>
        <v>0</v>
      </c>
      <c r="H148" s="172"/>
      <c r="I148" s="173">
        <f>ROUND(E148*H148,2)</f>
        <v>0</v>
      </c>
      <c r="J148" s="172"/>
      <c r="K148" s="173">
        <f>ROUND(E148*J148,2)</f>
        <v>0</v>
      </c>
      <c r="L148" s="173">
        <v>21</v>
      </c>
      <c r="M148" s="173">
        <f>G148*(1+L148/100)</f>
        <v>0</v>
      </c>
      <c r="N148" s="163">
        <v>8.0000000000000004E-4</v>
      </c>
      <c r="O148" s="163">
        <f>ROUND(E148*N148,5)</f>
        <v>0.33346999999999999</v>
      </c>
      <c r="P148" s="163">
        <v>0</v>
      </c>
      <c r="Q148" s="163">
        <f>ROUND(E148*P148,5)</f>
        <v>0</v>
      </c>
      <c r="R148" s="163"/>
      <c r="S148" s="163"/>
      <c r="T148" s="164">
        <v>6.0000000000000001E-3</v>
      </c>
      <c r="U148" s="163">
        <f>ROUND(E148*T148,2)</f>
        <v>2.5</v>
      </c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 t="s">
        <v>134</v>
      </c>
      <c r="AF148" s="153"/>
      <c r="AG148" s="15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</row>
    <row r="149" spans="1:60" outlineLevel="1" x14ac:dyDescent="0.2">
      <c r="A149" s="154">
        <v>37</v>
      </c>
      <c r="B149" s="160" t="s">
        <v>271</v>
      </c>
      <c r="C149" s="195" t="s">
        <v>272</v>
      </c>
      <c r="D149" s="162" t="s">
        <v>133</v>
      </c>
      <c r="E149" s="169">
        <v>416.84</v>
      </c>
      <c r="F149" s="172"/>
      <c r="G149" s="173">
        <f>ROUND(E149*F149,2)</f>
        <v>0</v>
      </c>
      <c r="H149" s="172"/>
      <c r="I149" s="173">
        <f>ROUND(E149*H149,2)</f>
        <v>0</v>
      </c>
      <c r="J149" s="172"/>
      <c r="K149" s="173">
        <f>ROUND(E149*J149,2)</f>
        <v>0</v>
      </c>
      <c r="L149" s="173">
        <v>21</v>
      </c>
      <c r="M149" s="173">
        <f>G149*(1+L149/100)</f>
        <v>0</v>
      </c>
      <c r="N149" s="163">
        <v>0</v>
      </c>
      <c r="O149" s="163">
        <f>ROUND(E149*N149,5)</f>
        <v>0</v>
      </c>
      <c r="P149" s="163">
        <v>0</v>
      </c>
      <c r="Q149" s="163">
        <f>ROUND(E149*P149,5)</f>
        <v>0</v>
      </c>
      <c r="R149" s="163"/>
      <c r="S149" s="163"/>
      <c r="T149" s="164">
        <v>0.105</v>
      </c>
      <c r="U149" s="163">
        <f>ROUND(E149*T149,2)</f>
        <v>43.77</v>
      </c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 t="s">
        <v>134</v>
      </c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</row>
    <row r="150" spans="1:60" outlineLevel="1" x14ac:dyDescent="0.2">
      <c r="A150" s="154"/>
      <c r="B150" s="160"/>
      <c r="C150" s="197" t="s">
        <v>268</v>
      </c>
      <c r="D150" s="168"/>
      <c r="E150" s="171">
        <v>416.84</v>
      </c>
      <c r="F150" s="173"/>
      <c r="G150" s="173"/>
      <c r="H150" s="173"/>
      <c r="I150" s="173"/>
      <c r="J150" s="173"/>
      <c r="K150" s="173"/>
      <c r="L150" s="173"/>
      <c r="M150" s="173"/>
      <c r="N150" s="163"/>
      <c r="O150" s="163"/>
      <c r="P150" s="163"/>
      <c r="Q150" s="163"/>
      <c r="R150" s="163"/>
      <c r="S150" s="163"/>
      <c r="T150" s="164"/>
      <c r="U150" s="16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 t="s">
        <v>140</v>
      </c>
      <c r="AF150" s="153">
        <v>0</v>
      </c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</row>
    <row r="151" spans="1:60" x14ac:dyDescent="0.2">
      <c r="A151" s="155" t="s">
        <v>126</v>
      </c>
      <c r="B151" s="161" t="s">
        <v>77</v>
      </c>
      <c r="C151" s="196" t="s">
        <v>78</v>
      </c>
      <c r="D151" s="165"/>
      <c r="E151" s="170"/>
      <c r="F151" s="174"/>
      <c r="G151" s="174">
        <f>SUMIF(AE152:AE158,"&lt;&gt;NOR",G152:G158)</f>
        <v>0</v>
      </c>
      <c r="H151" s="174"/>
      <c r="I151" s="174">
        <f>SUM(I152:I158)</f>
        <v>0</v>
      </c>
      <c r="J151" s="174"/>
      <c r="K151" s="174">
        <f>SUM(K152:K158)</f>
        <v>0</v>
      </c>
      <c r="L151" s="174"/>
      <c r="M151" s="174">
        <f>SUM(M152:M158)</f>
        <v>0</v>
      </c>
      <c r="N151" s="166"/>
      <c r="O151" s="166">
        <f>SUM(O152:O158)</f>
        <v>1.3799999999999999E-3</v>
      </c>
      <c r="P151" s="166"/>
      <c r="Q151" s="166">
        <f>SUM(Q152:Q158)</f>
        <v>2.8557999999999999</v>
      </c>
      <c r="R151" s="166"/>
      <c r="S151" s="166"/>
      <c r="T151" s="167"/>
      <c r="U151" s="166">
        <f>SUM(U152:U158)</f>
        <v>9.9600000000000009</v>
      </c>
      <c r="AE151" t="s">
        <v>127</v>
      </c>
    </row>
    <row r="152" spans="1:60" outlineLevel="1" x14ac:dyDescent="0.2">
      <c r="A152" s="154">
        <v>38</v>
      </c>
      <c r="B152" s="160" t="s">
        <v>273</v>
      </c>
      <c r="C152" s="195" t="s">
        <v>274</v>
      </c>
      <c r="D152" s="162" t="s">
        <v>130</v>
      </c>
      <c r="E152" s="169">
        <v>13</v>
      </c>
      <c r="F152" s="172"/>
      <c r="G152" s="173">
        <f>ROUND(E152*F152,2)</f>
        <v>0</v>
      </c>
      <c r="H152" s="172"/>
      <c r="I152" s="173">
        <f>ROUND(E152*H152,2)</f>
        <v>0</v>
      </c>
      <c r="J152" s="172"/>
      <c r="K152" s="173">
        <f>ROUND(E152*J152,2)</f>
        <v>0</v>
      </c>
      <c r="L152" s="173">
        <v>21</v>
      </c>
      <c r="M152" s="173">
        <f>G152*(1+L152/100)</f>
        <v>0</v>
      </c>
      <c r="N152" s="163">
        <v>0</v>
      </c>
      <c r="O152" s="163">
        <f>ROUND(E152*N152,5)</f>
        <v>0</v>
      </c>
      <c r="P152" s="163">
        <v>7.0000000000000007E-2</v>
      </c>
      <c r="Q152" s="163">
        <f>ROUND(E152*P152,5)</f>
        <v>0.91</v>
      </c>
      <c r="R152" s="163"/>
      <c r="S152" s="163"/>
      <c r="T152" s="164">
        <v>0.64</v>
      </c>
      <c r="U152" s="163">
        <f>ROUND(E152*T152,2)</f>
        <v>8.32</v>
      </c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 t="s">
        <v>134</v>
      </c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</row>
    <row r="153" spans="1:60" outlineLevel="1" x14ac:dyDescent="0.2">
      <c r="A153" s="154"/>
      <c r="B153" s="160"/>
      <c r="C153" s="197" t="s">
        <v>275</v>
      </c>
      <c r="D153" s="168"/>
      <c r="E153" s="171">
        <v>13</v>
      </c>
      <c r="F153" s="173"/>
      <c r="G153" s="173"/>
      <c r="H153" s="173"/>
      <c r="I153" s="173"/>
      <c r="J153" s="173"/>
      <c r="K153" s="173"/>
      <c r="L153" s="173"/>
      <c r="M153" s="173"/>
      <c r="N153" s="163"/>
      <c r="O153" s="163"/>
      <c r="P153" s="163"/>
      <c r="Q153" s="163"/>
      <c r="R153" s="163"/>
      <c r="S153" s="163"/>
      <c r="T153" s="164"/>
      <c r="U153" s="16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 t="s">
        <v>140</v>
      </c>
      <c r="AF153" s="153">
        <v>0</v>
      </c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</row>
    <row r="154" spans="1:60" outlineLevel="1" x14ac:dyDescent="0.2">
      <c r="A154" s="154">
        <v>39</v>
      </c>
      <c r="B154" s="160" t="s">
        <v>276</v>
      </c>
      <c r="C154" s="195" t="s">
        <v>277</v>
      </c>
      <c r="D154" s="162" t="s">
        <v>157</v>
      </c>
      <c r="E154" s="169">
        <v>1.081</v>
      </c>
      <c r="F154" s="172"/>
      <c r="G154" s="173">
        <f>ROUND(E154*F154,2)</f>
        <v>0</v>
      </c>
      <c r="H154" s="172"/>
      <c r="I154" s="173">
        <f>ROUND(E154*H154,2)</f>
        <v>0</v>
      </c>
      <c r="J154" s="172"/>
      <c r="K154" s="173">
        <f>ROUND(E154*J154,2)</f>
        <v>0</v>
      </c>
      <c r="L154" s="173">
        <v>21</v>
      </c>
      <c r="M154" s="173">
        <f>G154*(1+L154/100)</f>
        <v>0</v>
      </c>
      <c r="N154" s="163">
        <v>1.2800000000000001E-3</v>
      </c>
      <c r="O154" s="163">
        <f>ROUND(E154*N154,5)</f>
        <v>1.3799999999999999E-3</v>
      </c>
      <c r="P154" s="163">
        <v>1.8</v>
      </c>
      <c r="Q154" s="163">
        <f>ROUND(E154*P154,5)</f>
        <v>1.9458</v>
      </c>
      <c r="R154" s="163"/>
      <c r="S154" s="163"/>
      <c r="T154" s="164">
        <v>1.52</v>
      </c>
      <c r="U154" s="163">
        <f>ROUND(E154*T154,2)</f>
        <v>1.64</v>
      </c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 t="s">
        <v>134</v>
      </c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</row>
    <row r="155" spans="1:60" ht="22.5" outlineLevel="1" x14ac:dyDescent="0.2">
      <c r="A155" s="154"/>
      <c r="B155" s="160"/>
      <c r="C155" s="197" t="s">
        <v>278</v>
      </c>
      <c r="D155" s="168"/>
      <c r="E155" s="171">
        <v>0.32500000000000001</v>
      </c>
      <c r="F155" s="173"/>
      <c r="G155" s="173"/>
      <c r="H155" s="173"/>
      <c r="I155" s="173"/>
      <c r="J155" s="173"/>
      <c r="K155" s="173"/>
      <c r="L155" s="173"/>
      <c r="M155" s="173"/>
      <c r="N155" s="163"/>
      <c r="O155" s="163"/>
      <c r="P155" s="163"/>
      <c r="Q155" s="163"/>
      <c r="R155" s="163"/>
      <c r="S155" s="163"/>
      <c r="T155" s="164"/>
      <c r="U155" s="16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 t="s">
        <v>140</v>
      </c>
      <c r="AF155" s="153">
        <v>0</v>
      </c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</row>
    <row r="156" spans="1:60" outlineLevel="1" x14ac:dyDescent="0.2">
      <c r="A156" s="154"/>
      <c r="B156" s="160"/>
      <c r="C156" s="197" t="s">
        <v>279</v>
      </c>
      <c r="D156" s="168"/>
      <c r="E156" s="171">
        <v>0.252</v>
      </c>
      <c r="F156" s="173"/>
      <c r="G156" s="173"/>
      <c r="H156" s="173"/>
      <c r="I156" s="173"/>
      <c r="J156" s="173"/>
      <c r="K156" s="173"/>
      <c r="L156" s="173"/>
      <c r="M156" s="173"/>
      <c r="N156" s="163"/>
      <c r="O156" s="163"/>
      <c r="P156" s="163"/>
      <c r="Q156" s="163"/>
      <c r="R156" s="163"/>
      <c r="S156" s="163"/>
      <c r="T156" s="164"/>
      <c r="U156" s="16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 t="s">
        <v>140</v>
      </c>
      <c r="AF156" s="153">
        <v>0</v>
      </c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</row>
    <row r="157" spans="1:60" outlineLevel="1" x14ac:dyDescent="0.2">
      <c r="A157" s="154"/>
      <c r="B157" s="160"/>
      <c r="C157" s="197" t="s">
        <v>279</v>
      </c>
      <c r="D157" s="168"/>
      <c r="E157" s="171">
        <v>0.252</v>
      </c>
      <c r="F157" s="173"/>
      <c r="G157" s="173"/>
      <c r="H157" s="173"/>
      <c r="I157" s="173"/>
      <c r="J157" s="173"/>
      <c r="K157" s="173"/>
      <c r="L157" s="173"/>
      <c r="M157" s="173"/>
      <c r="N157" s="163"/>
      <c r="O157" s="163"/>
      <c r="P157" s="163"/>
      <c r="Q157" s="163"/>
      <c r="R157" s="163"/>
      <c r="S157" s="163"/>
      <c r="T157" s="164"/>
      <c r="U157" s="16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 t="s">
        <v>140</v>
      </c>
      <c r="AF157" s="153">
        <v>0</v>
      </c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</row>
    <row r="158" spans="1:60" outlineLevel="1" x14ac:dyDescent="0.2">
      <c r="A158" s="154"/>
      <c r="B158" s="160"/>
      <c r="C158" s="197" t="s">
        <v>279</v>
      </c>
      <c r="D158" s="168"/>
      <c r="E158" s="171">
        <v>0.252</v>
      </c>
      <c r="F158" s="173"/>
      <c r="G158" s="173"/>
      <c r="H158" s="173"/>
      <c r="I158" s="173"/>
      <c r="J158" s="173"/>
      <c r="K158" s="173"/>
      <c r="L158" s="173"/>
      <c r="M158" s="173"/>
      <c r="N158" s="163"/>
      <c r="O158" s="163"/>
      <c r="P158" s="163"/>
      <c r="Q158" s="163"/>
      <c r="R158" s="163"/>
      <c r="S158" s="163"/>
      <c r="T158" s="164"/>
      <c r="U158" s="16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 t="s">
        <v>140</v>
      </c>
      <c r="AF158" s="153">
        <v>0</v>
      </c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</row>
    <row r="159" spans="1:60" x14ac:dyDescent="0.2">
      <c r="A159" s="155" t="s">
        <v>126</v>
      </c>
      <c r="B159" s="161" t="s">
        <v>79</v>
      </c>
      <c r="C159" s="196" t="s">
        <v>80</v>
      </c>
      <c r="D159" s="165"/>
      <c r="E159" s="170"/>
      <c r="F159" s="174"/>
      <c r="G159" s="174">
        <f>SUMIF(AE160:AE164,"&lt;&gt;NOR",G160:G164)</f>
        <v>0</v>
      </c>
      <c r="H159" s="174"/>
      <c r="I159" s="174">
        <f>SUM(I160:I164)</f>
        <v>0</v>
      </c>
      <c r="J159" s="174"/>
      <c r="K159" s="174">
        <f>SUM(K160:K164)</f>
        <v>0</v>
      </c>
      <c r="L159" s="174"/>
      <c r="M159" s="174">
        <f>SUM(M160:M164)</f>
        <v>0</v>
      </c>
      <c r="N159" s="166"/>
      <c r="O159" s="166">
        <f>SUM(O160:O164)</f>
        <v>0</v>
      </c>
      <c r="P159" s="166"/>
      <c r="Q159" s="166">
        <f>SUM(Q160:Q164)</f>
        <v>12.883189999999999</v>
      </c>
      <c r="R159" s="166"/>
      <c r="S159" s="166"/>
      <c r="T159" s="167"/>
      <c r="U159" s="166">
        <f>SUM(U160:U164)</f>
        <v>45.04</v>
      </c>
      <c r="AE159" t="s">
        <v>127</v>
      </c>
    </row>
    <row r="160" spans="1:60" outlineLevel="1" x14ac:dyDescent="0.2">
      <c r="A160" s="154">
        <v>40</v>
      </c>
      <c r="B160" s="160" t="s">
        <v>280</v>
      </c>
      <c r="C160" s="195" t="s">
        <v>281</v>
      </c>
      <c r="D160" s="162" t="s">
        <v>133</v>
      </c>
      <c r="E160" s="169">
        <v>299.32</v>
      </c>
      <c r="F160" s="172"/>
      <c r="G160" s="173">
        <f>ROUND(E160*F160,2)</f>
        <v>0</v>
      </c>
      <c r="H160" s="172"/>
      <c r="I160" s="173">
        <f>ROUND(E160*H160,2)</f>
        <v>0</v>
      </c>
      <c r="J160" s="172"/>
      <c r="K160" s="173">
        <f>ROUND(E160*J160,2)</f>
        <v>0</v>
      </c>
      <c r="L160" s="173">
        <v>21</v>
      </c>
      <c r="M160" s="173">
        <f>G160*(1+L160/100)</f>
        <v>0</v>
      </c>
      <c r="N160" s="163">
        <v>0</v>
      </c>
      <c r="O160" s="163">
        <f>ROUND(E160*N160,5)</f>
        <v>0</v>
      </c>
      <c r="P160" s="163">
        <v>3.6999999999999998E-2</v>
      </c>
      <c r="Q160" s="163">
        <f>ROUND(E160*P160,5)</f>
        <v>11.07484</v>
      </c>
      <c r="R160" s="163"/>
      <c r="S160" s="163"/>
      <c r="T160" s="164">
        <v>0.13</v>
      </c>
      <c r="U160" s="163">
        <f>ROUND(E160*T160,2)</f>
        <v>38.909999999999997</v>
      </c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 t="s">
        <v>134</v>
      </c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</row>
    <row r="161" spans="1:60" outlineLevel="1" x14ac:dyDescent="0.2">
      <c r="A161" s="154"/>
      <c r="B161" s="160"/>
      <c r="C161" s="197" t="s">
        <v>282</v>
      </c>
      <c r="D161" s="168"/>
      <c r="E161" s="171">
        <v>299.32</v>
      </c>
      <c r="F161" s="173"/>
      <c r="G161" s="173"/>
      <c r="H161" s="173"/>
      <c r="I161" s="173"/>
      <c r="J161" s="173"/>
      <c r="K161" s="173"/>
      <c r="L161" s="173"/>
      <c r="M161" s="173"/>
      <c r="N161" s="163"/>
      <c r="O161" s="163"/>
      <c r="P161" s="163"/>
      <c r="Q161" s="163"/>
      <c r="R161" s="163"/>
      <c r="S161" s="163"/>
      <c r="T161" s="164"/>
      <c r="U161" s="163"/>
      <c r="V161" s="153"/>
      <c r="W161" s="153"/>
      <c r="X161" s="153"/>
      <c r="Y161" s="153"/>
      <c r="Z161" s="153"/>
      <c r="AA161" s="153"/>
      <c r="AB161" s="153"/>
      <c r="AC161" s="153"/>
      <c r="AD161" s="153"/>
      <c r="AE161" s="153" t="s">
        <v>140</v>
      </c>
      <c r="AF161" s="153">
        <v>0</v>
      </c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</row>
    <row r="162" spans="1:60" outlineLevel="1" x14ac:dyDescent="0.2">
      <c r="A162" s="154">
        <v>41</v>
      </c>
      <c r="B162" s="160" t="s">
        <v>283</v>
      </c>
      <c r="C162" s="195" t="s">
        <v>284</v>
      </c>
      <c r="D162" s="162" t="s">
        <v>133</v>
      </c>
      <c r="E162" s="169">
        <v>30.65</v>
      </c>
      <c r="F162" s="172"/>
      <c r="G162" s="173">
        <f>ROUND(E162*F162,2)</f>
        <v>0</v>
      </c>
      <c r="H162" s="172"/>
      <c r="I162" s="173">
        <f>ROUND(E162*H162,2)</f>
        <v>0</v>
      </c>
      <c r="J162" s="172"/>
      <c r="K162" s="173">
        <f>ROUND(E162*J162,2)</f>
        <v>0</v>
      </c>
      <c r="L162" s="173">
        <v>21</v>
      </c>
      <c r="M162" s="173">
        <f>G162*(1+L162/100)</f>
        <v>0</v>
      </c>
      <c r="N162" s="163">
        <v>0</v>
      </c>
      <c r="O162" s="163">
        <f>ROUND(E162*N162,5)</f>
        <v>0</v>
      </c>
      <c r="P162" s="163">
        <v>5.8999999999999997E-2</v>
      </c>
      <c r="Q162" s="163">
        <f>ROUND(E162*P162,5)</f>
        <v>1.8083499999999999</v>
      </c>
      <c r="R162" s="163"/>
      <c r="S162" s="163"/>
      <c r="T162" s="164">
        <v>0.2</v>
      </c>
      <c r="U162" s="163">
        <f>ROUND(E162*T162,2)</f>
        <v>6.13</v>
      </c>
      <c r="V162" s="153"/>
      <c r="W162" s="153"/>
      <c r="X162" s="153"/>
      <c r="Y162" s="153"/>
      <c r="Z162" s="153"/>
      <c r="AA162" s="153"/>
      <c r="AB162" s="153"/>
      <c r="AC162" s="153"/>
      <c r="AD162" s="153"/>
      <c r="AE162" s="153" t="s">
        <v>134</v>
      </c>
      <c r="AF162" s="153"/>
      <c r="AG162" s="15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</row>
    <row r="163" spans="1:60" outlineLevel="1" x14ac:dyDescent="0.2">
      <c r="A163" s="154"/>
      <c r="B163" s="160"/>
      <c r="C163" s="197" t="s">
        <v>210</v>
      </c>
      <c r="D163" s="168"/>
      <c r="E163" s="171">
        <v>30.65</v>
      </c>
      <c r="F163" s="173"/>
      <c r="G163" s="173"/>
      <c r="H163" s="173"/>
      <c r="I163" s="173"/>
      <c r="J163" s="173"/>
      <c r="K163" s="173"/>
      <c r="L163" s="173"/>
      <c r="M163" s="173"/>
      <c r="N163" s="163"/>
      <c r="O163" s="163"/>
      <c r="P163" s="163"/>
      <c r="Q163" s="163"/>
      <c r="R163" s="163"/>
      <c r="S163" s="163"/>
      <c r="T163" s="164"/>
      <c r="U163" s="163"/>
      <c r="V163" s="153"/>
      <c r="W163" s="153"/>
      <c r="X163" s="153"/>
      <c r="Y163" s="153"/>
      <c r="Z163" s="153"/>
      <c r="AA163" s="153"/>
      <c r="AB163" s="153"/>
      <c r="AC163" s="153"/>
      <c r="AD163" s="153"/>
      <c r="AE163" s="153" t="s">
        <v>140</v>
      </c>
      <c r="AF163" s="153">
        <v>0</v>
      </c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3"/>
      <c r="BF163" s="153"/>
      <c r="BG163" s="153"/>
      <c r="BH163" s="153"/>
    </row>
    <row r="164" spans="1:60" ht="22.5" outlineLevel="1" x14ac:dyDescent="0.2">
      <c r="A164" s="154"/>
      <c r="B164" s="160"/>
      <c r="C164" s="197" t="s">
        <v>214</v>
      </c>
      <c r="D164" s="168"/>
      <c r="E164" s="171"/>
      <c r="F164" s="173"/>
      <c r="G164" s="173"/>
      <c r="H164" s="173"/>
      <c r="I164" s="173"/>
      <c r="J164" s="173"/>
      <c r="K164" s="173"/>
      <c r="L164" s="173"/>
      <c r="M164" s="173"/>
      <c r="N164" s="163"/>
      <c r="O164" s="163"/>
      <c r="P164" s="163"/>
      <c r="Q164" s="163"/>
      <c r="R164" s="163"/>
      <c r="S164" s="163"/>
      <c r="T164" s="164"/>
      <c r="U164" s="163"/>
      <c r="V164" s="153"/>
      <c r="W164" s="153"/>
      <c r="X164" s="153"/>
      <c r="Y164" s="153"/>
      <c r="Z164" s="153"/>
      <c r="AA164" s="153"/>
      <c r="AB164" s="153"/>
      <c r="AC164" s="153"/>
      <c r="AD164" s="153"/>
      <c r="AE164" s="153" t="s">
        <v>140</v>
      </c>
      <c r="AF164" s="153">
        <v>0</v>
      </c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</row>
    <row r="165" spans="1:60" x14ac:dyDescent="0.2">
      <c r="A165" s="155" t="s">
        <v>126</v>
      </c>
      <c r="B165" s="161" t="s">
        <v>81</v>
      </c>
      <c r="C165" s="196" t="s">
        <v>82</v>
      </c>
      <c r="D165" s="165"/>
      <c r="E165" s="170"/>
      <c r="F165" s="174"/>
      <c r="G165" s="174">
        <f>SUMIF(AE166:AE175,"&lt;&gt;NOR",G166:G175)</f>
        <v>0</v>
      </c>
      <c r="H165" s="174"/>
      <c r="I165" s="174">
        <f>SUM(I166:I175)</f>
        <v>0</v>
      </c>
      <c r="J165" s="174"/>
      <c r="K165" s="174">
        <f>SUM(K166:K175)</f>
        <v>0</v>
      </c>
      <c r="L165" s="174"/>
      <c r="M165" s="174">
        <f>SUM(M166:M175)</f>
        <v>0</v>
      </c>
      <c r="N165" s="166"/>
      <c r="O165" s="166">
        <f>SUM(O166:O175)</f>
        <v>0</v>
      </c>
      <c r="P165" s="166"/>
      <c r="Q165" s="166">
        <f>SUM(Q166:Q175)</f>
        <v>0</v>
      </c>
      <c r="R165" s="166"/>
      <c r="S165" s="166"/>
      <c r="T165" s="167"/>
      <c r="U165" s="166">
        <f>SUM(U166:U175)</f>
        <v>66.94</v>
      </c>
      <c r="AE165" t="s">
        <v>127</v>
      </c>
    </row>
    <row r="166" spans="1:60" outlineLevel="1" x14ac:dyDescent="0.2">
      <c r="A166" s="154">
        <v>42</v>
      </c>
      <c r="B166" s="160" t="s">
        <v>285</v>
      </c>
      <c r="C166" s="195" t="s">
        <v>286</v>
      </c>
      <c r="D166" s="162" t="s">
        <v>287</v>
      </c>
      <c r="E166" s="169">
        <v>35.379649999999998</v>
      </c>
      <c r="F166" s="172"/>
      <c r="G166" s="173">
        <f>ROUND(E166*F166,2)</f>
        <v>0</v>
      </c>
      <c r="H166" s="172"/>
      <c r="I166" s="173">
        <f>ROUND(E166*H166,2)</f>
        <v>0</v>
      </c>
      <c r="J166" s="172"/>
      <c r="K166" s="173">
        <f>ROUND(E166*J166,2)</f>
        <v>0</v>
      </c>
      <c r="L166" s="173">
        <v>21</v>
      </c>
      <c r="M166" s="173">
        <f>G166*(1+L166/100)</f>
        <v>0</v>
      </c>
      <c r="N166" s="163">
        <v>0</v>
      </c>
      <c r="O166" s="163">
        <f>ROUND(E166*N166,5)</f>
        <v>0</v>
      </c>
      <c r="P166" s="163">
        <v>0</v>
      </c>
      <c r="Q166" s="163">
        <f>ROUND(E166*P166,5)</f>
        <v>0</v>
      </c>
      <c r="R166" s="163"/>
      <c r="S166" s="163"/>
      <c r="T166" s="164">
        <v>1.8919999999999999</v>
      </c>
      <c r="U166" s="163">
        <f>ROUND(E166*T166,2)</f>
        <v>66.94</v>
      </c>
      <c r="V166" s="153"/>
      <c r="W166" s="153"/>
      <c r="X166" s="153"/>
      <c r="Y166" s="153"/>
      <c r="Z166" s="153"/>
      <c r="AA166" s="153"/>
      <c r="AB166" s="153"/>
      <c r="AC166" s="153"/>
      <c r="AD166" s="153"/>
      <c r="AE166" s="153" t="s">
        <v>134</v>
      </c>
      <c r="AF166" s="153"/>
      <c r="AG166" s="153"/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</row>
    <row r="167" spans="1:60" outlineLevel="1" x14ac:dyDescent="0.2">
      <c r="A167" s="154"/>
      <c r="B167" s="160"/>
      <c r="C167" s="197" t="s">
        <v>288</v>
      </c>
      <c r="D167" s="168"/>
      <c r="E167" s="171">
        <v>1.3799999999999999E-3</v>
      </c>
      <c r="F167" s="173"/>
      <c r="G167" s="173"/>
      <c r="H167" s="173"/>
      <c r="I167" s="173"/>
      <c r="J167" s="173"/>
      <c r="K167" s="173"/>
      <c r="L167" s="173"/>
      <c r="M167" s="173"/>
      <c r="N167" s="163"/>
      <c r="O167" s="163"/>
      <c r="P167" s="163"/>
      <c r="Q167" s="163"/>
      <c r="R167" s="163"/>
      <c r="S167" s="163"/>
      <c r="T167" s="164"/>
      <c r="U167" s="163"/>
      <c r="V167" s="153"/>
      <c r="W167" s="153"/>
      <c r="X167" s="153"/>
      <c r="Y167" s="153"/>
      <c r="Z167" s="153"/>
      <c r="AA167" s="153"/>
      <c r="AB167" s="153"/>
      <c r="AC167" s="153"/>
      <c r="AD167" s="153"/>
      <c r="AE167" s="153" t="s">
        <v>140</v>
      </c>
      <c r="AF167" s="153">
        <v>0</v>
      </c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</row>
    <row r="168" spans="1:60" outlineLevel="1" x14ac:dyDescent="0.2">
      <c r="A168" s="154"/>
      <c r="B168" s="160"/>
      <c r="C168" s="197" t="s">
        <v>289</v>
      </c>
      <c r="D168" s="168"/>
      <c r="E168" s="171">
        <v>8.2193799999999992</v>
      </c>
      <c r="F168" s="173"/>
      <c r="G168" s="173"/>
      <c r="H168" s="173"/>
      <c r="I168" s="173"/>
      <c r="J168" s="173"/>
      <c r="K168" s="173"/>
      <c r="L168" s="173"/>
      <c r="M168" s="173"/>
      <c r="N168" s="163"/>
      <c r="O168" s="163"/>
      <c r="P168" s="163"/>
      <c r="Q168" s="163"/>
      <c r="R168" s="163"/>
      <c r="S168" s="163"/>
      <c r="T168" s="164"/>
      <c r="U168" s="16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 t="s">
        <v>140</v>
      </c>
      <c r="AF168" s="153">
        <v>0</v>
      </c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</row>
    <row r="169" spans="1:60" outlineLevel="1" x14ac:dyDescent="0.2">
      <c r="A169" s="154"/>
      <c r="B169" s="160"/>
      <c r="C169" s="197" t="s">
        <v>290</v>
      </c>
      <c r="D169" s="168"/>
      <c r="E169" s="171">
        <v>0.41699000000000003</v>
      </c>
      <c r="F169" s="173"/>
      <c r="G169" s="173"/>
      <c r="H169" s="173"/>
      <c r="I169" s="173"/>
      <c r="J169" s="173"/>
      <c r="K169" s="173"/>
      <c r="L169" s="173"/>
      <c r="M169" s="173"/>
      <c r="N169" s="163"/>
      <c r="O169" s="163"/>
      <c r="P169" s="163"/>
      <c r="Q169" s="163"/>
      <c r="R169" s="163"/>
      <c r="S169" s="163"/>
      <c r="T169" s="164"/>
      <c r="U169" s="16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 t="s">
        <v>140</v>
      </c>
      <c r="AF169" s="153">
        <v>0</v>
      </c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</row>
    <row r="170" spans="1:60" outlineLevel="1" x14ac:dyDescent="0.2">
      <c r="A170" s="154"/>
      <c r="B170" s="160"/>
      <c r="C170" s="197" t="s">
        <v>291</v>
      </c>
      <c r="D170" s="168"/>
      <c r="E170" s="171">
        <v>17.662199999999999</v>
      </c>
      <c r="F170" s="173"/>
      <c r="G170" s="173"/>
      <c r="H170" s="173"/>
      <c r="I170" s="173"/>
      <c r="J170" s="173"/>
      <c r="K170" s="173"/>
      <c r="L170" s="173"/>
      <c r="M170" s="173"/>
      <c r="N170" s="163"/>
      <c r="O170" s="163"/>
      <c r="P170" s="163"/>
      <c r="Q170" s="163"/>
      <c r="R170" s="163"/>
      <c r="S170" s="163"/>
      <c r="T170" s="164"/>
      <c r="U170" s="16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 t="s">
        <v>140</v>
      </c>
      <c r="AF170" s="153">
        <v>0</v>
      </c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</row>
    <row r="171" spans="1:60" outlineLevel="1" x14ac:dyDescent="0.2">
      <c r="A171" s="154"/>
      <c r="B171" s="160"/>
      <c r="C171" s="197" t="s">
        <v>292</v>
      </c>
      <c r="D171" s="168"/>
      <c r="E171" s="171">
        <v>2.0499999999999998</v>
      </c>
      <c r="F171" s="173"/>
      <c r="G171" s="173"/>
      <c r="H171" s="173"/>
      <c r="I171" s="173"/>
      <c r="J171" s="173"/>
      <c r="K171" s="173"/>
      <c r="L171" s="173"/>
      <c r="M171" s="173"/>
      <c r="N171" s="163"/>
      <c r="O171" s="163"/>
      <c r="P171" s="163"/>
      <c r="Q171" s="163"/>
      <c r="R171" s="163"/>
      <c r="S171" s="163"/>
      <c r="T171" s="164"/>
      <c r="U171" s="16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 t="s">
        <v>140</v>
      </c>
      <c r="AF171" s="153">
        <v>0</v>
      </c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</row>
    <row r="172" spans="1:60" outlineLevel="1" x14ac:dyDescent="0.2">
      <c r="A172" s="154"/>
      <c r="B172" s="160"/>
      <c r="C172" s="197" t="s">
        <v>293</v>
      </c>
      <c r="D172" s="168"/>
      <c r="E172" s="171">
        <v>1.6579999999999999</v>
      </c>
      <c r="F172" s="173"/>
      <c r="G172" s="173"/>
      <c r="H172" s="173"/>
      <c r="I172" s="173"/>
      <c r="J172" s="173"/>
      <c r="K172" s="173"/>
      <c r="L172" s="173"/>
      <c r="M172" s="173"/>
      <c r="N172" s="163"/>
      <c r="O172" s="163"/>
      <c r="P172" s="163"/>
      <c r="Q172" s="163"/>
      <c r="R172" s="163"/>
      <c r="S172" s="163"/>
      <c r="T172" s="164"/>
      <c r="U172" s="16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 t="s">
        <v>140</v>
      </c>
      <c r="AF172" s="153">
        <v>0</v>
      </c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</row>
    <row r="173" spans="1:60" outlineLevel="1" x14ac:dyDescent="0.2">
      <c r="A173" s="154"/>
      <c r="B173" s="160"/>
      <c r="C173" s="197" t="s">
        <v>294</v>
      </c>
      <c r="D173" s="168"/>
      <c r="E173" s="171">
        <v>0.2777</v>
      </c>
      <c r="F173" s="173"/>
      <c r="G173" s="173"/>
      <c r="H173" s="173"/>
      <c r="I173" s="173"/>
      <c r="J173" s="173"/>
      <c r="K173" s="173"/>
      <c r="L173" s="173"/>
      <c r="M173" s="173"/>
      <c r="N173" s="163"/>
      <c r="O173" s="163"/>
      <c r="P173" s="163"/>
      <c r="Q173" s="163"/>
      <c r="R173" s="163"/>
      <c r="S173" s="163"/>
      <c r="T173" s="164"/>
      <c r="U173" s="16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 t="s">
        <v>140</v>
      </c>
      <c r="AF173" s="153">
        <v>0</v>
      </c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</row>
    <row r="174" spans="1:60" outlineLevel="1" x14ac:dyDescent="0.2">
      <c r="A174" s="154"/>
      <c r="B174" s="160"/>
      <c r="C174" s="197" t="s">
        <v>295</v>
      </c>
      <c r="D174" s="168"/>
      <c r="E174" s="171">
        <v>4.6315</v>
      </c>
      <c r="F174" s="173"/>
      <c r="G174" s="173"/>
      <c r="H174" s="173"/>
      <c r="I174" s="173"/>
      <c r="J174" s="173"/>
      <c r="K174" s="173"/>
      <c r="L174" s="173"/>
      <c r="M174" s="173"/>
      <c r="N174" s="163"/>
      <c r="O174" s="163"/>
      <c r="P174" s="163"/>
      <c r="Q174" s="163"/>
      <c r="R174" s="163"/>
      <c r="S174" s="163"/>
      <c r="T174" s="164"/>
      <c r="U174" s="16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 t="s">
        <v>140</v>
      </c>
      <c r="AF174" s="153">
        <v>0</v>
      </c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</row>
    <row r="175" spans="1:60" outlineLevel="1" x14ac:dyDescent="0.2">
      <c r="A175" s="154"/>
      <c r="B175" s="160"/>
      <c r="C175" s="197" t="s">
        <v>296</v>
      </c>
      <c r="D175" s="168"/>
      <c r="E175" s="171">
        <v>0.46250000000000002</v>
      </c>
      <c r="F175" s="173"/>
      <c r="G175" s="173"/>
      <c r="H175" s="173"/>
      <c r="I175" s="173"/>
      <c r="J175" s="173"/>
      <c r="K175" s="173"/>
      <c r="L175" s="173"/>
      <c r="M175" s="173"/>
      <c r="N175" s="163"/>
      <c r="O175" s="163"/>
      <c r="P175" s="163"/>
      <c r="Q175" s="163"/>
      <c r="R175" s="163"/>
      <c r="S175" s="163"/>
      <c r="T175" s="164"/>
      <c r="U175" s="16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 t="s">
        <v>140</v>
      </c>
      <c r="AF175" s="153">
        <v>0</v>
      </c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</row>
    <row r="176" spans="1:60" x14ac:dyDescent="0.2">
      <c r="A176" s="155" t="s">
        <v>126</v>
      </c>
      <c r="B176" s="161" t="s">
        <v>83</v>
      </c>
      <c r="C176" s="196" t="s">
        <v>84</v>
      </c>
      <c r="D176" s="165"/>
      <c r="E176" s="170"/>
      <c r="F176" s="174"/>
      <c r="G176" s="174">
        <f>SUMIF(AE177:AE196,"&lt;&gt;NOR",G177:G196)</f>
        <v>0</v>
      </c>
      <c r="H176" s="174"/>
      <c r="I176" s="174">
        <f>SUM(I177:I196)</f>
        <v>0</v>
      </c>
      <c r="J176" s="174"/>
      <c r="K176" s="174">
        <f>SUM(K177:K196)</f>
        <v>0</v>
      </c>
      <c r="L176" s="174"/>
      <c r="M176" s="174">
        <f>SUM(M177:M196)</f>
        <v>0</v>
      </c>
      <c r="N176" s="166"/>
      <c r="O176" s="166">
        <f>SUM(O177:O196)</f>
        <v>0.59538000000000002</v>
      </c>
      <c r="P176" s="166"/>
      <c r="Q176" s="166">
        <f>SUM(Q177:Q196)</f>
        <v>0.39045999999999997</v>
      </c>
      <c r="R176" s="166"/>
      <c r="S176" s="166"/>
      <c r="T176" s="167"/>
      <c r="U176" s="166">
        <f>SUM(U177:U196)</f>
        <v>102.98</v>
      </c>
      <c r="AE176" t="s">
        <v>127</v>
      </c>
    </row>
    <row r="177" spans="1:60" ht="22.5" outlineLevel="1" x14ac:dyDescent="0.2">
      <c r="A177" s="154">
        <v>43</v>
      </c>
      <c r="B177" s="160" t="s">
        <v>297</v>
      </c>
      <c r="C177" s="195" t="s">
        <v>298</v>
      </c>
      <c r="D177" s="162" t="s">
        <v>133</v>
      </c>
      <c r="E177" s="169">
        <v>22.968</v>
      </c>
      <c r="F177" s="172"/>
      <c r="G177" s="173">
        <f>ROUND(E177*F177,2)</f>
        <v>0</v>
      </c>
      <c r="H177" s="172"/>
      <c r="I177" s="173">
        <f>ROUND(E177*H177,2)</f>
        <v>0</v>
      </c>
      <c r="J177" s="172"/>
      <c r="K177" s="173">
        <f>ROUND(E177*J177,2)</f>
        <v>0</v>
      </c>
      <c r="L177" s="173">
        <v>21</v>
      </c>
      <c r="M177" s="173">
        <f>G177*(1+L177/100)</f>
        <v>0</v>
      </c>
      <c r="N177" s="163">
        <v>1.341E-2</v>
      </c>
      <c r="O177" s="163">
        <f>ROUND(E177*N177,5)</f>
        <v>0.308</v>
      </c>
      <c r="P177" s="163">
        <v>0</v>
      </c>
      <c r="Q177" s="163">
        <f>ROUND(E177*P177,5)</f>
        <v>0</v>
      </c>
      <c r="R177" s="163"/>
      <c r="S177" s="163"/>
      <c r="T177" s="164">
        <v>1.68</v>
      </c>
      <c r="U177" s="163">
        <f>ROUND(E177*T177,2)</f>
        <v>38.590000000000003</v>
      </c>
      <c r="V177" s="153"/>
      <c r="W177" s="153"/>
      <c r="X177" s="153"/>
      <c r="Y177" s="153"/>
      <c r="Z177" s="153"/>
      <c r="AA177" s="153"/>
      <c r="AB177" s="153"/>
      <c r="AC177" s="153"/>
      <c r="AD177" s="153"/>
      <c r="AE177" s="153" t="s">
        <v>134</v>
      </c>
      <c r="AF177" s="153"/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</row>
    <row r="178" spans="1:60" ht="22.5" outlineLevel="1" x14ac:dyDescent="0.2">
      <c r="A178" s="154"/>
      <c r="B178" s="160"/>
      <c r="C178" s="197" t="s">
        <v>299</v>
      </c>
      <c r="D178" s="168"/>
      <c r="E178" s="171">
        <v>13.17</v>
      </c>
      <c r="F178" s="173"/>
      <c r="G178" s="173"/>
      <c r="H178" s="173"/>
      <c r="I178" s="173"/>
      <c r="J178" s="173"/>
      <c r="K178" s="173"/>
      <c r="L178" s="173"/>
      <c r="M178" s="173"/>
      <c r="N178" s="163"/>
      <c r="O178" s="163"/>
      <c r="P178" s="163"/>
      <c r="Q178" s="163"/>
      <c r="R178" s="163"/>
      <c r="S178" s="163"/>
      <c r="T178" s="164"/>
      <c r="U178" s="163"/>
      <c r="V178" s="153"/>
      <c r="W178" s="153"/>
      <c r="X178" s="153"/>
      <c r="Y178" s="153"/>
      <c r="Z178" s="153"/>
      <c r="AA178" s="153"/>
      <c r="AB178" s="153"/>
      <c r="AC178" s="153"/>
      <c r="AD178" s="153"/>
      <c r="AE178" s="153" t="s">
        <v>140</v>
      </c>
      <c r="AF178" s="153">
        <v>0</v>
      </c>
      <c r="AG178" s="153"/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</row>
    <row r="179" spans="1:60" ht="22.5" outlineLevel="1" x14ac:dyDescent="0.2">
      <c r="A179" s="154"/>
      <c r="B179" s="160"/>
      <c r="C179" s="197" t="s">
        <v>300</v>
      </c>
      <c r="D179" s="168"/>
      <c r="E179" s="171">
        <v>13.7</v>
      </c>
      <c r="F179" s="173"/>
      <c r="G179" s="173"/>
      <c r="H179" s="173"/>
      <c r="I179" s="173"/>
      <c r="J179" s="173"/>
      <c r="K179" s="173"/>
      <c r="L179" s="173"/>
      <c r="M179" s="173"/>
      <c r="N179" s="163"/>
      <c r="O179" s="163"/>
      <c r="P179" s="163"/>
      <c r="Q179" s="163"/>
      <c r="R179" s="163"/>
      <c r="S179" s="163"/>
      <c r="T179" s="164"/>
      <c r="U179" s="16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 t="s">
        <v>140</v>
      </c>
      <c r="AF179" s="153">
        <v>0</v>
      </c>
      <c r="AG179" s="153"/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</row>
    <row r="180" spans="1:60" outlineLevel="1" x14ac:dyDescent="0.2">
      <c r="A180" s="154"/>
      <c r="B180" s="160"/>
      <c r="C180" s="197" t="s">
        <v>301</v>
      </c>
      <c r="D180" s="168"/>
      <c r="E180" s="171">
        <v>10.6</v>
      </c>
      <c r="F180" s="173"/>
      <c r="G180" s="173"/>
      <c r="H180" s="173"/>
      <c r="I180" s="173"/>
      <c r="J180" s="173"/>
      <c r="K180" s="173"/>
      <c r="L180" s="173"/>
      <c r="M180" s="173"/>
      <c r="N180" s="163"/>
      <c r="O180" s="163"/>
      <c r="P180" s="163"/>
      <c r="Q180" s="163"/>
      <c r="R180" s="163"/>
      <c r="S180" s="163"/>
      <c r="T180" s="164"/>
      <c r="U180" s="163"/>
      <c r="V180" s="153"/>
      <c r="W180" s="153"/>
      <c r="X180" s="153"/>
      <c r="Y180" s="153"/>
      <c r="Z180" s="153"/>
      <c r="AA180" s="153"/>
      <c r="AB180" s="153"/>
      <c r="AC180" s="153"/>
      <c r="AD180" s="153"/>
      <c r="AE180" s="153" t="s">
        <v>140</v>
      </c>
      <c r="AF180" s="153">
        <v>0</v>
      </c>
      <c r="AG180" s="153"/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</row>
    <row r="181" spans="1:60" outlineLevel="1" x14ac:dyDescent="0.2">
      <c r="A181" s="154"/>
      <c r="B181" s="160"/>
      <c r="C181" s="197" t="s">
        <v>302</v>
      </c>
      <c r="D181" s="168"/>
      <c r="E181" s="171">
        <v>2.0499999999999998</v>
      </c>
      <c r="F181" s="173"/>
      <c r="G181" s="173"/>
      <c r="H181" s="173"/>
      <c r="I181" s="173"/>
      <c r="J181" s="173"/>
      <c r="K181" s="173"/>
      <c r="L181" s="173"/>
      <c r="M181" s="173"/>
      <c r="N181" s="163"/>
      <c r="O181" s="163"/>
      <c r="P181" s="163"/>
      <c r="Q181" s="163"/>
      <c r="R181" s="163"/>
      <c r="S181" s="163"/>
      <c r="T181" s="164"/>
      <c r="U181" s="16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53" t="s">
        <v>140</v>
      </c>
      <c r="AF181" s="153">
        <v>0</v>
      </c>
      <c r="AG181" s="153"/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</row>
    <row r="182" spans="1:60" outlineLevel="1" x14ac:dyDescent="0.2">
      <c r="A182" s="154"/>
      <c r="B182" s="160"/>
      <c r="C182" s="197" t="s">
        <v>303</v>
      </c>
      <c r="D182" s="168"/>
      <c r="E182" s="171">
        <v>6.82</v>
      </c>
      <c r="F182" s="173"/>
      <c r="G182" s="173"/>
      <c r="H182" s="173"/>
      <c r="I182" s="173"/>
      <c r="J182" s="173"/>
      <c r="K182" s="173"/>
      <c r="L182" s="173"/>
      <c r="M182" s="173"/>
      <c r="N182" s="163"/>
      <c r="O182" s="163"/>
      <c r="P182" s="163"/>
      <c r="Q182" s="163"/>
      <c r="R182" s="163"/>
      <c r="S182" s="163"/>
      <c r="T182" s="164"/>
      <c r="U182" s="163"/>
      <c r="V182" s="153"/>
      <c r="W182" s="153"/>
      <c r="X182" s="153"/>
      <c r="Y182" s="153"/>
      <c r="Z182" s="153"/>
      <c r="AA182" s="153"/>
      <c r="AB182" s="153"/>
      <c r="AC182" s="153"/>
      <c r="AD182" s="153"/>
      <c r="AE182" s="153" t="s">
        <v>140</v>
      </c>
      <c r="AF182" s="153">
        <v>0</v>
      </c>
      <c r="AG182" s="153"/>
      <c r="AH182" s="153"/>
      <c r="AI182" s="153"/>
      <c r="AJ182" s="153"/>
      <c r="AK182" s="153"/>
      <c r="AL182" s="153"/>
      <c r="AM182" s="153"/>
      <c r="AN182" s="153"/>
      <c r="AO182" s="153"/>
      <c r="AP182" s="153"/>
      <c r="AQ182" s="153"/>
      <c r="AR182" s="153"/>
      <c r="AS182" s="153"/>
      <c r="AT182" s="153"/>
      <c r="AU182" s="153"/>
      <c r="AV182" s="153"/>
      <c r="AW182" s="153"/>
      <c r="AX182" s="153"/>
      <c r="AY182" s="153"/>
      <c r="AZ182" s="153"/>
      <c r="BA182" s="153"/>
      <c r="BB182" s="153"/>
      <c r="BC182" s="153"/>
      <c r="BD182" s="153"/>
      <c r="BE182" s="153"/>
      <c r="BF182" s="153"/>
      <c r="BG182" s="153"/>
      <c r="BH182" s="153"/>
    </row>
    <row r="183" spans="1:60" outlineLevel="1" x14ac:dyDescent="0.2">
      <c r="A183" s="154"/>
      <c r="B183" s="160"/>
      <c r="C183" s="197" t="s">
        <v>304</v>
      </c>
      <c r="D183" s="168"/>
      <c r="E183" s="171">
        <v>13.7</v>
      </c>
      <c r="F183" s="173"/>
      <c r="G183" s="173"/>
      <c r="H183" s="173"/>
      <c r="I183" s="173"/>
      <c r="J183" s="173"/>
      <c r="K183" s="173"/>
      <c r="L183" s="173"/>
      <c r="M183" s="173"/>
      <c r="N183" s="163"/>
      <c r="O183" s="163"/>
      <c r="P183" s="163"/>
      <c r="Q183" s="163"/>
      <c r="R183" s="163"/>
      <c r="S183" s="163"/>
      <c r="T183" s="164"/>
      <c r="U183" s="163"/>
      <c r="V183" s="153"/>
      <c r="W183" s="153"/>
      <c r="X183" s="153"/>
      <c r="Y183" s="153"/>
      <c r="Z183" s="153"/>
      <c r="AA183" s="153"/>
      <c r="AB183" s="153"/>
      <c r="AC183" s="153"/>
      <c r="AD183" s="153"/>
      <c r="AE183" s="153" t="s">
        <v>140</v>
      </c>
      <c r="AF183" s="153">
        <v>0</v>
      </c>
      <c r="AG183" s="153"/>
      <c r="AH183" s="153"/>
      <c r="AI183" s="153"/>
      <c r="AJ183" s="153"/>
      <c r="AK183" s="153"/>
      <c r="AL183" s="153"/>
      <c r="AM183" s="153"/>
      <c r="AN183" s="153"/>
      <c r="AO183" s="153"/>
      <c r="AP183" s="153"/>
      <c r="AQ183" s="153"/>
      <c r="AR183" s="153"/>
      <c r="AS183" s="153"/>
      <c r="AT183" s="153"/>
      <c r="AU183" s="153"/>
      <c r="AV183" s="153"/>
      <c r="AW183" s="153"/>
      <c r="AX183" s="153"/>
      <c r="AY183" s="153"/>
      <c r="AZ183" s="153"/>
      <c r="BA183" s="153"/>
      <c r="BB183" s="153"/>
      <c r="BC183" s="153"/>
      <c r="BD183" s="153"/>
      <c r="BE183" s="153"/>
      <c r="BF183" s="153"/>
      <c r="BG183" s="153"/>
      <c r="BH183" s="153"/>
    </row>
    <row r="184" spans="1:60" ht="22.5" outlineLevel="1" x14ac:dyDescent="0.2">
      <c r="A184" s="154"/>
      <c r="B184" s="160"/>
      <c r="C184" s="197" t="s">
        <v>305</v>
      </c>
      <c r="D184" s="168"/>
      <c r="E184" s="171">
        <v>7.83</v>
      </c>
      <c r="F184" s="173"/>
      <c r="G184" s="173"/>
      <c r="H184" s="173"/>
      <c r="I184" s="173"/>
      <c r="J184" s="173"/>
      <c r="K184" s="173"/>
      <c r="L184" s="173"/>
      <c r="M184" s="173"/>
      <c r="N184" s="163"/>
      <c r="O184" s="163"/>
      <c r="P184" s="163"/>
      <c r="Q184" s="163"/>
      <c r="R184" s="163"/>
      <c r="S184" s="163"/>
      <c r="T184" s="164"/>
      <c r="U184" s="163"/>
      <c r="V184" s="153"/>
      <c r="W184" s="153"/>
      <c r="X184" s="153"/>
      <c r="Y184" s="153"/>
      <c r="Z184" s="153"/>
      <c r="AA184" s="153"/>
      <c r="AB184" s="153"/>
      <c r="AC184" s="153"/>
      <c r="AD184" s="153"/>
      <c r="AE184" s="153" t="s">
        <v>140</v>
      </c>
      <c r="AF184" s="153">
        <v>0</v>
      </c>
      <c r="AG184" s="153"/>
      <c r="AH184" s="153"/>
      <c r="AI184" s="153"/>
      <c r="AJ184" s="153"/>
      <c r="AK184" s="153"/>
      <c r="AL184" s="153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3"/>
      <c r="AW184" s="153"/>
      <c r="AX184" s="153"/>
      <c r="AY184" s="153"/>
      <c r="AZ184" s="153"/>
      <c r="BA184" s="153"/>
      <c r="BB184" s="153"/>
      <c r="BC184" s="153"/>
      <c r="BD184" s="153"/>
      <c r="BE184" s="153"/>
      <c r="BF184" s="153"/>
      <c r="BG184" s="153"/>
      <c r="BH184" s="153"/>
    </row>
    <row r="185" spans="1:60" outlineLevel="1" x14ac:dyDescent="0.2">
      <c r="A185" s="154"/>
      <c r="B185" s="160"/>
      <c r="C185" s="197" t="s">
        <v>306</v>
      </c>
      <c r="D185" s="168"/>
      <c r="E185" s="171">
        <v>1.95</v>
      </c>
      <c r="F185" s="173"/>
      <c r="G185" s="173"/>
      <c r="H185" s="173"/>
      <c r="I185" s="173"/>
      <c r="J185" s="173"/>
      <c r="K185" s="173"/>
      <c r="L185" s="173"/>
      <c r="M185" s="173"/>
      <c r="N185" s="163"/>
      <c r="O185" s="163"/>
      <c r="P185" s="163"/>
      <c r="Q185" s="163"/>
      <c r="R185" s="163"/>
      <c r="S185" s="163"/>
      <c r="T185" s="164"/>
      <c r="U185" s="163"/>
      <c r="V185" s="153"/>
      <c r="W185" s="153"/>
      <c r="X185" s="153"/>
      <c r="Y185" s="153"/>
      <c r="Z185" s="153"/>
      <c r="AA185" s="153"/>
      <c r="AB185" s="153"/>
      <c r="AC185" s="153"/>
      <c r="AD185" s="153"/>
      <c r="AE185" s="153" t="s">
        <v>140</v>
      </c>
      <c r="AF185" s="153">
        <v>0</v>
      </c>
      <c r="AG185" s="153"/>
      <c r="AH185" s="153"/>
      <c r="AI185" s="153"/>
      <c r="AJ185" s="153"/>
      <c r="AK185" s="153"/>
      <c r="AL185" s="153"/>
      <c r="AM185" s="153"/>
      <c r="AN185" s="153"/>
      <c r="AO185" s="153"/>
      <c r="AP185" s="153"/>
      <c r="AQ185" s="153"/>
      <c r="AR185" s="153"/>
      <c r="AS185" s="153"/>
      <c r="AT185" s="153"/>
      <c r="AU185" s="153"/>
      <c r="AV185" s="153"/>
      <c r="AW185" s="153"/>
      <c r="AX185" s="153"/>
      <c r="AY185" s="153"/>
      <c r="AZ185" s="153"/>
      <c r="BA185" s="153"/>
      <c r="BB185" s="153"/>
      <c r="BC185" s="153"/>
      <c r="BD185" s="153"/>
      <c r="BE185" s="153"/>
      <c r="BF185" s="153"/>
      <c r="BG185" s="153"/>
      <c r="BH185" s="153"/>
    </row>
    <row r="186" spans="1:60" outlineLevel="1" x14ac:dyDescent="0.2">
      <c r="A186" s="154"/>
      <c r="B186" s="160"/>
      <c r="C186" s="197" t="s">
        <v>307</v>
      </c>
      <c r="D186" s="168"/>
      <c r="E186" s="171">
        <v>1.79</v>
      </c>
      <c r="F186" s="173"/>
      <c r="G186" s="173"/>
      <c r="H186" s="173"/>
      <c r="I186" s="173"/>
      <c r="J186" s="173"/>
      <c r="K186" s="173"/>
      <c r="L186" s="173"/>
      <c r="M186" s="173"/>
      <c r="N186" s="163"/>
      <c r="O186" s="163"/>
      <c r="P186" s="163"/>
      <c r="Q186" s="163"/>
      <c r="R186" s="163"/>
      <c r="S186" s="163"/>
      <c r="T186" s="164"/>
      <c r="U186" s="16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 t="s">
        <v>140</v>
      </c>
      <c r="AF186" s="153">
        <v>0</v>
      </c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</row>
    <row r="187" spans="1:60" outlineLevel="1" x14ac:dyDescent="0.2">
      <c r="A187" s="154"/>
      <c r="B187" s="160"/>
      <c r="C187" s="197" t="s">
        <v>306</v>
      </c>
      <c r="D187" s="168"/>
      <c r="E187" s="171">
        <v>1.95</v>
      </c>
      <c r="F187" s="173"/>
      <c r="G187" s="173"/>
      <c r="H187" s="173"/>
      <c r="I187" s="173"/>
      <c r="J187" s="173"/>
      <c r="K187" s="173"/>
      <c r="L187" s="173"/>
      <c r="M187" s="173"/>
      <c r="N187" s="163"/>
      <c r="O187" s="163"/>
      <c r="P187" s="163"/>
      <c r="Q187" s="163"/>
      <c r="R187" s="163"/>
      <c r="S187" s="163"/>
      <c r="T187" s="164"/>
      <c r="U187" s="16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 t="s">
        <v>140</v>
      </c>
      <c r="AF187" s="153">
        <v>0</v>
      </c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</row>
    <row r="188" spans="1:60" outlineLevel="1" x14ac:dyDescent="0.2">
      <c r="A188" s="154"/>
      <c r="B188" s="160"/>
      <c r="C188" s="197" t="s">
        <v>308</v>
      </c>
      <c r="D188" s="168"/>
      <c r="E188" s="171">
        <v>3</v>
      </c>
      <c r="F188" s="173"/>
      <c r="G188" s="173"/>
      <c r="H188" s="173"/>
      <c r="I188" s="173"/>
      <c r="J188" s="173"/>
      <c r="K188" s="173"/>
      <c r="L188" s="173"/>
      <c r="M188" s="173"/>
      <c r="N188" s="163"/>
      <c r="O188" s="163"/>
      <c r="P188" s="163"/>
      <c r="Q188" s="163"/>
      <c r="R188" s="163"/>
      <c r="S188" s="163"/>
      <c r="T188" s="164"/>
      <c r="U188" s="16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 t="s">
        <v>140</v>
      </c>
      <c r="AF188" s="153">
        <v>0</v>
      </c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</row>
    <row r="189" spans="1:60" ht="22.5" outlineLevel="1" x14ac:dyDescent="0.2">
      <c r="A189" s="154"/>
      <c r="B189" s="160"/>
      <c r="C189" s="197" t="s">
        <v>309</v>
      </c>
      <c r="D189" s="168"/>
      <c r="E189" s="171">
        <v>-53.591999999999999</v>
      </c>
      <c r="F189" s="173"/>
      <c r="G189" s="173"/>
      <c r="H189" s="173"/>
      <c r="I189" s="173"/>
      <c r="J189" s="173"/>
      <c r="K189" s="173"/>
      <c r="L189" s="173"/>
      <c r="M189" s="173"/>
      <c r="N189" s="163"/>
      <c r="O189" s="163"/>
      <c r="P189" s="163"/>
      <c r="Q189" s="163"/>
      <c r="R189" s="163"/>
      <c r="S189" s="163"/>
      <c r="T189" s="164"/>
      <c r="U189" s="16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 t="s">
        <v>140</v>
      </c>
      <c r="AF189" s="153">
        <v>0</v>
      </c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</row>
    <row r="190" spans="1:60" outlineLevel="1" x14ac:dyDescent="0.2">
      <c r="A190" s="154">
        <v>44</v>
      </c>
      <c r="B190" s="160" t="s">
        <v>310</v>
      </c>
      <c r="C190" s="195" t="s">
        <v>311</v>
      </c>
      <c r="D190" s="162" t="s">
        <v>133</v>
      </c>
      <c r="E190" s="169">
        <v>22.968</v>
      </c>
      <c r="F190" s="172"/>
      <c r="G190" s="173">
        <f>ROUND(E190*F190,2)</f>
        <v>0</v>
      </c>
      <c r="H190" s="172"/>
      <c r="I190" s="173">
        <f>ROUND(E190*H190,2)</f>
        <v>0</v>
      </c>
      <c r="J190" s="172"/>
      <c r="K190" s="173">
        <f>ROUND(E190*J190,2)</f>
        <v>0</v>
      </c>
      <c r="L190" s="173">
        <v>21</v>
      </c>
      <c r="M190" s="173">
        <f>G190*(1+L190/100)</f>
        <v>0</v>
      </c>
      <c r="N190" s="163">
        <v>0</v>
      </c>
      <c r="O190" s="163">
        <f>ROUND(E190*N190,5)</f>
        <v>0</v>
      </c>
      <c r="P190" s="163">
        <v>1.7000000000000001E-2</v>
      </c>
      <c r="Q190" s="163">
        <f>ROUND(E190*P190,5)</f>
        <v>0.39045999999999997</v>
      </c>
      <c r="R190" s="163"/>
      <c r="S190" s="163"/>
      <c r="T190" s="164">
        <v>0.14599999999999999</v>
      </c>
      <c r="U190" s="163">
        <f>ROUND(E190*T190,2)</f>
        <v>3.35</v>
      </c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 t="s">
        <v>134</v>
      </c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</row>
    <row r="191" spans="1:60" outlineLevel="1" x14ac:dyDescent="0.2">
      <c r="A191" s="154"/>
      <c r="B191" s="160"/>
      <c r="C191" s="197" t="s">
        <v>312</v>
      </c>
      <c r="D191" s="168"/>
      <c r="E191" s="171">
        <v>22.968</v>
      </c>
      <c r="F191" s="173"/>
      <c r="G191" s="173"/>
      <c r="H191" s="173"/>
      <c r="I191" s="173"/>
      <c r="J191" s="173"/>
      <c r="K191" s="173"/>
      <c r="L191" s="173"/>
      <c r="M191" s="173"/>
      <c r="N191" s="163"/>
      <c r="O191" s="163"/>
      <c r="P191" s="163"/>
      <c r="Q191" s="163"/>
      <c r="R191" s="163"/>
      <c r="S191" s="163"/>
      <c r="T191" s="164"/>
      <c r="U191" s="16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 t="s">
        <v>140</v>
      </c>
      <c r="AF191" s="153">
        <v>0</v>
      </c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</row>
    <row r="192" spans="1:60" ht="22.5" outlineLevel="1" x14ac:dyDescent="0.2">
      <c r="A192" s="154"/>
      <c r="B192" s="160"/>
      <c r="C192" s="197" t="s">
        <v>152</v>
      </c>
      <c r="D192" s="168"/>
      <c r="E192" s="171"/>
      <c r="F192" s="173"/>
      <c r="G192" s="173"/>
      <c r="H192" s="173"/>
      <c r="I192" s="173"/>
      <c r="J192" s="173"/>
      <c r="K192" s="173"/>
      <c r="L192" s="173"/>
      <c r="M192" s="173"/>
      <c r="N192" s="163"/>
      <c r="O192" s="163"/>
      <c r="P192" s="163"/>
      <c r="Q192" s="163"/>
      <c r="R192" s="163"/>
      <c r="S192" s="163"/>
      <c r="T192" s="164"/>
      <c r="U192" s="16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 t="s">
        <v>140</v>
      </c>
      <c r="AF192" s="153">
        <v>0</v>
      </c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</row>
    <row r="193" spans="1:60" outlineLevel="1" x14ac:dyDescent="0.2">
      <c r="A193" s="154">
        <v>45</v>
      </c>
      <c r="B193" s="160" t="s">
        <v>313</v>
      </c>
      <c r="C193" s="195" t="s">
        <v>314</v>
      </c>
      <c r="D193" s="162" t="s">
        <v>168</v>
      </c>
      <c r="E193" s="169">
        <v>2</v>
      </c>
      <c r="F193" s="172"/>
      <c r="G193" s="173">
        <f>ROUND(E193*F193,2)</f>
        <v>0</v>
      </c>
      <c r="H193" s="172"/>
      <c r="I193" s="173">
        <f>ROUND(E193*H193,2)</f>
        <v>0</v>
      </c>
      <c r="J193" s="172"/>
      <c r="K193" s="173">
        <f>ROUND(E193*J193,2)</f>
        <v>0</v>
      </c>
      <c r="L193" s="173">
        <v>21</v>
      </c>
      <c r="M193" s="173">
        <f>G193*(1+L193/100)</f>
        <v>0</v>
      </c>
      <c r="N193" s="163">
        <v>0.14369000000000001</v>
      </c>
      <c r="O193" s="163">
        <f>ROUND(E193*N193,5)</f>
        <v>0.28738000000000002</v>
      </c>
      <c r="P193" s="163">
        <v>0</v>
      </c>
      <c r="Q193" s="163">
        <f>ROUND(E193*P193,5)</f>
        <v>0</v>
      </c>
      <c r="R193" s="163"/>
      <c r="S193" s="163"/>
      <c r="T193" s="164">
        <v>30</v>
      </c>
      <c r="U193" s="163">
        <f>ROUND(E193*T193,2)</f>
        <v>60</v>
      </c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 t="s">
        <v>134</v>
      </c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</row>
    <row r="194" spans="1:60" outlineLevel="1" x14ac:dyDescent="0.2">
      <c r="A194" s="154"/>
      <c r="B194" s="160"/>
      <c r="C194" s="197" t="s">
        <v>315</v>
      </c>
      <c r="D194" s="168"/>
      <c r="E194" s="171">
        <v>76.56</v>
      </c>
      <c r="F194" s="173"/>
      <c r="G194" s="173"/>
      <c r="H194" s="173"/>
      <c r="I194" s="173"/>
      <c r="J194" s="173"/>
      <c r="K194" s="173"/>
      <c r="L194" s="173"/>
      <c r="M194" s="173"/>
      <c r="N194" s="163"/>
      <c r="O194" s="163"/>
      <c r="P194" s="163"/>
      <c r="Q194" s="163"/>
      <c r="R194" s="163"/>
      <c r="S194" s="163"/>
      <c r="T194" s="164"/>
      <c r="U194" s="16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 t="s">
        <v>140</v>
      </c>
      <c r="AF194" s="153">
        <v>0</v>
      </c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</row>
    <row r="195" spans="1:60" outlineLevel="1" x14ac:dyDescent="0.2">
      <c r="A195" s="154"/>
      <c r="B195" s="160"/>
      <c r="C195" s="197" t="s">
        <v>316</v>
      </c>
      <c r="D195" s="168"/>
      <c r="E195" s="171"/>
      <c r="F195" s="173"/>
      <c r="G195" s="173"/>
      <c r="H195" s="173"/>
      <c r="I195" s="173"/>
      <c r="J195" s="173"/>
      <c r="K195" s="173"/>
      <c r="L195" s="173"/>
      <c r="M195" s="173"/>
      <c r="N195" s="163"/>
      <c r="O195" s="163"/>
      <c r="P195" s="163"/>
      <c r="Q195" s="163"/>
      <c r="R195" s="163"/>
      <c r="S195" s="163"/>
      <c r="T195" s="164"/>
      <c r="U195" s="163"/>
      <c r="V195" s="153"/>
      <c r="W195" s="153"/>
      <c r="X195" s="153"/>
      <c r="Y195" s="153"/>
      <c r="Z195" s="153"/>
      <c r="AA195" s="153"/>
      <c r="AB195" s="153"/>
      <c r="AC195" s="153"/>
      <c r="AD195" s="153"/>
      <c r="AE195" s="153" t="s">
        <v>140</v>
      </c>
      <c r="AF195" s="153">
        <v>0</v>
      </c>
      <c r="AG195" s="153"/>
      <c r="AH195" s="153"/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</row>
    <row r="196" spans="1:60" ht="22.5" outlineLevel="1" x14ac:dyDescent="0.2">
      <c r="A196" s="154">
        <v>46</v>
      </c>
      <c r="B196" s="160" t="s">
        <v>317</v>
      </c>
      <c r="C196" s="195" t="s">
        <v>318</v>
      </c>
      <c r="D196" s="162" t="s">
        <v>287</v>
      </c>
      <c r="E196" s="169">
        <v>0.59538000000000002</v>
      </c>
      <c r="F196" s="172"/>
      <c r="G196" s="173">
        <f>ROUND(E196*F196,2)</f>
        <v>0</v>
      </c>
      <c r="H196" s="172"/>
      <c r="I196" s="173">
        <f>ROUND(E196*H196,2)</f>
        <v>0</v>
      </c>
      <c r="J196" s="172"/>
      <c r="K196" s="173">
        <f>ROUND(E196*J196,2)</f>
        <v>0</v>
      </c>
      <c r="L196" s="173">
        <v>21</v>
      </c>
      <c r="M196" s="173">
        <f>G196*(1+L196/100)</f>
        <v>0</v>
      </c>
      <c r="N196" s="163">
        <v>0</v>
      </c>
      <c r="O196" s="163">
        <f>ROUND(E196*N196,5)</f>
        <v>0</v>
      </c>
      <c r="P196" s="163">
        <v>0</v>
      </c>
      <c r="Q196" s="163">
        <f>ROUND(E196*P196,5)</f>
        <v>0</v>
      </c>
      <c r="R196" s="163"/>
      <c r="S196" s="163"/>
      <c r="T196" s="164">
        <v>1.7509999999999999</v>
      </c>
      <c r="U196" s="163">
        <f>ROUND(E196*T196,2)</f>
        <v>1.04</v>
      </c>
      <c r="V196" s="153"/>
      <c r="W196" s="153"/>
      <c r="X196" s="153"/>
      <c r="Y196" s="153"/>
      <c r="Z196" s="153"/>
      <c r="AA196" s="153"/>
      <c r="AB196" s="153"/>
      <c r="AC196" s="153"/>
      <c r="AD196" s="153"/>
      <c r="AE196" s="153" t="s">
        <v>134</v>
      </c>
      <c r="AF196" s="153"/>
      <c r="AG196" s="153"/>
      <c r="AH196" s="153"/>
      <c r="AI196" s="153"/>
      <c r="AJ196" s="153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3"/>
      <c r="BB196" s="153"/>
      <c r="BC196" s="153"/>
      <c r="BD196" s="153"/>
      <c r="BE196" s="153"/>
      <c r="BF196" s="153"/>
      <c r="BG196" s="153"/>
      <c r="BH196" s="153"/>
    </row>
    <row r="197" spans="1:60" x14ac:dyDescent="0.2">
      <c r="A197" s="155" t="s">
        <v>126</v>
      </c>
      <c r="B197" s="161" t="s">
        <v>85</v>
      </c>
      <c r="C197" s="196" t="s">
        <v>86</v>
      </c>
      <c r="D197" s="165"/>
      <c r="E197" s="170"/>
      <c r="F197" s="174"/>
      <c r="G197" s="174">
        <f>SUMIF(AE198:AE238,"&lt;&gt;NOR",G198:G238)</f>
        <v>0</v>
      </c>
      <c r="H197" s="174"/>
      <c r="I197" s="174">
        <f>SUM(I198:I238)</f>
        <v>0</v>
      </c>
      <c r="J197" s="174"/>
      <c r="K197" s="174">
        <f>SUM(K198:K238)</f>
        <v>0</v>
      </c>
      <c r="L197" s="174"/>
      <c r="M197" s="174">
        <f>SUM(M198:M238)</f>
        <v>0</v>
      </c>
      <c r="N197" s="166"/>
      <c r="O197" s="166">
        <f>SUM(O198:O238)</f>
        <v>1.0056699999999998</v>
      </c>
      <c r="P197" s="166"/>
      <c r="Q197" s="166">
        <f>SUM(Q198:Q238)</f>
        <v>0.74539</v>
      </c>
      <c r="R197" s="166"/>
      <c r="S197" s="166"/>
      <c r="T197" s="167"/>
      <c r="U197" s="166">
        <f>SUM(U198:U238)</f>
        <v>148.40000000000003</v>
      </c>
      <c r="AE197" t="s">
        <v>127</v>
      </c>
    </row>
    <row r="198" spans="1:60" outlineLevel="1" x14ac:dyDescent="0.2">
      <c r="A198" s="154">
        <v>47</v>
      </c>
      <c r="B198" s="160" t="s">
        <v>319</v>
      </c>
      <c r="C198" s="195" t="s">
        <v>320</v>
      </c>
      <c r="D198" s="162" t="s">
        <v>168</v>
      </c>
      <c r="E198" s="169">
        <v>4</v>
      </c>
      <c r="F198" s="172"/>
      <c r="G198" s="173">
        <f>ROUND(E198*F198,2)</f>
        <v>0</v>
      </c>
      <c r="H198" s="172"/>
      <c r="I198" s="173">
        <f>ROUND(E198*H198,2)</f>
        <v>0</v>
      </c>
      <c r="J198" s="172"/>
      <c r="K198" s="173">
        <f>ROUND(E198*J198,2)</f>
        <v>0</v>
      </c>
      <c r="L198" s="173">
        <v>21</v>
      </c>
      <c r="M198" s="173">
        <f>G198*(1+L198/100)</f>
        <v>0</v>
      </c>
      <c r="N198" s="163">
        <v>0</v>
      </c>
      <c r="O198" s="163">
        <f>ROUND(E198*N198,5)</f>
        <v>0</v>
      </c>
      <c r="P198" s="163">
        <v>3.0500000000000002E-3</v>
      </c>
      <c r="Q198" s="163">
        <f>ROUND(E198*P198,5)</f>
        <v>1.2200000000000001E-2</v>
      </c>
      <c r="R198" s="163"/>
      <c r="S198" s="163"/>
      <c r="T198" s="164">
        <v>9.1999999999999998E-2</v>
      </c>
      <c r="U198" s="163">
        <f>ROUND(E198*T198,2)</f>
        <v>0.37</v>
      </c>
      <c r="V198" s="153"/>
      <c r="W198" s="153"/>
      <c r="X198" s="153"/>
      <c r="Y198" s="153"/>
      <c r="Z198" s="153"/>
      <c r="AA198" s="153"/>
      <c r="AB198" s="153"/>
      <c r="AC198" s="153"/>
      <c r="AD198" s="153"/>
      <c r="AE198" s="153" t="s">
        <v>134</v>
      </c>
      <c r="AF198" s="153"/>
      <c r="AG198" s="153"/>
      <c r="AH198" s="153"/>
      <c r="AI198" s="153"/>
      <c r="AJ198" s="153"/>
      <c r="AK198" s="153"/>
      <c r="AL198" s="153"/>
      <c r="AM198" s="153"/>
      <c r="AN198" s="153"/>
      <c r="AO198" s="153"/>
      <c r="AP198" s="153"/>
      <c r="AQ198" s="153"/>
      <c r="AR198" s="153"/>
      <c r="AS198" s="153"/>
      <c r="AT198" s="153"/>
      <c r="AU198" s="153"/>
      <c r="AV198" s="153"/>
      <c r="AW198" s="153"/>
      <c r="AX198" s="153"/>
      <c r="AY198" s="153"/>
      <c r="AZ198" s="153"/>
      <c r="BA198" s="153"/>
      <c r="BB198" s="153"/>
      <c r="BC198" s="153"/>
      <c r="BD198" s="153"/>
      <c r="BE198" s="153"/>
      <c r="BF198" s="153"/>
      <c r="BG198" s="153"/>
      <c r="BH198" s="153"/>
    </row>
    <row r="199" spans="1:60" outlineLevel="1" x14ac:dyDescent="0.2">
      <c r="A199" s="154"/>
      <c r="B199" s="160"/>
      <c r="C199" s="197" t="s">
        <v>321</v>
      </c>
      <c r="D199" s="168"/>
      <c r="E199" s="171">
        <v>4</v>
      </c>
      <c r="F199" s="173"/>
      <c r="G199" s="173"/>
      <c r="H199" s="173"/>
      <c r="I199" s="173"/>
      <c r="J199" s="173"/>
      <c r="K199" s="173"/>
      <c r="L199" s="173"/>
      <c r="M199" s="173"/>
      <c r="N199" s="163"/>
      <c r="O199" s="163"/>
      <c r="P199" s="163"/>
      <c r="Q199" s="163"/>
      <c r="R199" s="163"/>
      <c r="S199" s="163"/>
      <c r="T199" s="164"/>
      <c r="U199" s="163"/>
      <c r="V199" s="153"/>
      <c r="W199" s="153"/>
      <c r="X199" s="153"/>
      <c r="Y199" s="153"/>
      <c r="Z199" s="153"/>
      <c r="AA199" s="153"/>
      <c r="AB199" s="153"/>
      <c r="AC199" s="153"/>
      <c r="AD199" s="153"/>
      <c r="AE199" s="153" t="s">
        <v>140</v>
      </c>
      <c r="AF199" s="153">
        <v>0</v>
      </c>
      <c r="AG199" s="153"/>
      <c r="AH199" s="153"/>
      <c r="AI199" s="153"/>
      <c r="AJ199" s="153"/>
      <c r="AK199" s="153"/>
      <c r="AL199" s="153"/>
      <c r="AM199" s="153"/>
      <c r="AN199" s="153"/>
      <c r="AO199" s="153"/>
      <c r="AP199" s="153"/>
      <c r="AQ199" s="153"/>
      <c r="AR199" s="153"/>
      <c r="AS199" s="153"/>
      <c r="AT199" s="153"/>
      <c r="AU199" s="153"/>
      <c r="AV199" s="153"/>
      <c r="AW199" s="153"/>
      <c r="AX199" s="153"/>
      <c r="AY199" s="153"/>
      <c r="AZ199" s="153"/>
      <c r="BA199" s="153"/>
      <c r="BB199" s="153"/>
      <c r="BC199" s="153"/>
      <c r="BD199" s="153"/>
      <c r="BE199" s="153"/>
      <c r="BF199" s="153"/>
      <c r="BG199" s="153"/>
      <c r="BH199" s="153"/>
    </row>
    <row r="200" spans="1:60" outlineLevel="1" x14ac:dyDescent="0.2">
      <c r="A200" s="154"/>
      <c r="B200" s="160"/>
      <c r="C200" s="197" t="s">
        <v>322</v>
      </c>
      <c r="D200" s="168"/>
      <c r="E200" s="171"/>
      <c r="F200" s="173"/>
      <c r="G200" s="173"/>
      <c r="H200" s="173"/>
      <c r="I200" s="173"/>
      <c r="J200" s="173"/>
      <c r="K200" s="173"/>
      <c r="L200" s="173"/>
      <c r="M200" s="173"/>
      <c r="N200" s="163"/>
      <c r="O200" s="163"/>
      <c r="P200" s="163"/>
      <c r="Q200" s="163"/>
      <c r="R200" s="163"/>
      <c r="S200" s="163"/>
      <c r="T200" s="164"/>
      <c r="U200" s="163"/>
      <c r="V200" s="153"/>
      <c r="W200" s="153"/>
      <c r="X200" s="153"/>
      <c r="Y200" s="153"/>
      <c r="Z200" s="153"/>
      <c r="AA200" s="153"/>
      <c r="AB200" s="153"/>
      <c r="AC200" s="153"/>
      <c r="AD200" s="153"/>
      <c r="AE200" s="153" t="s">
        <v>140</v>
      </c>
      <c r="AF200" s="153">
        <v>0</v>
      </c>
      <c r="AG200" s="153"/>
      <c r="AH200" s="153"/>
      <c r="AI200" s="153"/>
      <c r="AJ200" s="153"/>
      <c r="AK200" s="153"/>
      <c r="AL200" s="153"/>
      <c r="AM200" s="153"/>
      <c r="AN200" s="153"/>
      <c r="AO200" s="153"/>
      <c r="AP200" s="153"/>
      <c r="AQ200" s="153"/>
      <c r="AR200" s="153"/>
      <c r="AS200" s="153"/>
      <c r="AT200" s="153"/>
      <c r="AU200" s="153"/>
      <c r="AV200" s="153"/>
      <c r="AW200" s="153"/>
      <c r="AX200" s="153"/>
      <c r="AY200" s="153"/>
      <c r="AZ200" s="153"/>
      <c r="BA200" s="153"/>
      <c r="BB200" s="153"/>
      <c r="BC200" s="153"/>
      <c r="BD200" s="153"/>
      <c r="BE200" s="153"/>
      <c r="BF200" s="153"/>
      <c r="BG200" s="153"/>
      <c r="BH200" s="153"/>
    </row>
    <row r="201" spans="1:60" outlineLevel="1" x14ac:dyDescent="0.2">
      <c r="A201" s="154">
        <v>48</v>
      </c>
      <c r="B201" s="160" t="s">
        <v>323</v>
      </c>
      <c r="C201" s="195" t="s">
        <v>324</v>
      </c>
      <c r="D201" s="162" t="s">
        <v>130</v>
      </c>
      <c r="E201" s="169">
        <v>76.56</v>
      </c>
      <c r="F201" s="172"/>
      <c r="G201" s="173">
        <f>ROUND(E201*F201,2)</f>
        <v>0</v>
      </c>
      <c r="H201" s="172"/>
      <c r="I201" s="173">
        <f>ROUND(E201*H201,2)</f>
        <v>0</v>
      </c>
      <c r="J201" s="172"/>
      <c r="K201" s="173">
        <f>ROUND(E201*J201,2)</f>
        <v>0</v>
      </c>
      <c r="L201" s="173">
        <v>21</v>
      </c>
      <c r="M201" s="173">
        <f>G201*(1+L201/100)</f>
        <v>0</v>
      </c>
      <c r="N201" s="163">
        <v>0</v>
      </c>
      <c r="O201" s="163">
        <f>ROUND(E201*N201,5)</f>
        <v>0</v>
      </c>
      <c r="P201" s="163">
        <v>4.2399999999999998E-3</v>
      </c>
      <c r="Q201" s="163">
        <f>ROUND(E201*P201,5)</f>
        <v>0.32461000000000001</v>
      </c>
      <c r="R201" s="163"/>
      <c r="S201" s="163"/>
      <c r="T201" s="164">
        <v>0.104</v>
      </c>
      <c r="U201" s="163">
        <f>ROUND(E201*T201,2)</f>
        <v>7.96</v>
      </c>
      <c r="V201" s="153"/>
      <c r="W201" s="153"/>
      <c r="X201" s="153"/>
      <c r="Y201" s="153"/>
      <c r="Z201" s="153"/>
      <c r="AA201" s="153"/>
      <c r="AB201" s="153"/>
      <c r="AC201" s="153"/>
      <c r="AD201" s="153"/>
      <c r="AE201" s="153" t="s">
        <v>134</v>
      </c>
      <c r="AF201" s="153"/>
      <c r="AG201" s="153"/>
      <c r="AH201" s="153"/>
      <c r="AI201" s="153"/>
      <c r="AJ201" s="153"/>
      <c r="AK201" s="153"/>
      <c r="AL201" s="153"/>
      <c r="AM201" s="153"/>
      <c r="AN201" s="153"/>
      <c r="AO201" s="153"/>
      <c r="AP201" s="153"/>
      <c r="AQ201" s="153"/>
      <c r="AR201" s="153"/>
      <c r="AS201" s="153"/>
      <c r="AT201" s="153"/>
      <c r="AU201" s="153"/>
      <c r="AV201" s="153"/>
      <c r="AW201" s="153"/>
      <c r="AX201" s="153"/>
      <c r="AY201" s="153"/>
      <c r="AZ201" s="153"/>
      <c r="BA201" s="153"/>
      <c r="BB201" s="153"/>
      <c r="BC201" s="153"/>
      <c r="BD201" s="153"/>
      <c r="BE201" s="153"/>
      <c r="BF201" s="153"/>
      <c r="BG201" s="153"/>
      <c r="BH201" s="153"/>
    </row>
    <row r="202" spans="1:60" outlineLevel="1" x14ac:dyDescent="0.2">
      <c r="A202" s="154"/>
      <c r="B202" s="160"/>
      <c r="C202" s="197" t="s">
        <v>315</v>
      </c>
      <c r="D202" s="168"/>
      <c r="E202" s="171">
        <v>76.56</v>
      </c>
      <c r="F202" s="173"/>
      <c r="G202" s="173"/>
      <c r="H202" s="173"/>
      <c r="I202" s="173"/>
      <c r="J202" s="173"/>
      <c r="K202" s="173"/>
      <c r="L202" s="173"/>
      <c r="M202" s="173"/>
      <c r="N202" s="163"/>
      <c r="O202" s="163"/>
      <c r="P202" s="163"/>
      <c r="Q202" s="163"/>
      <c r="R202" s="163"/>
      <c r="S202" s="163"/>
      <c r="T202" s="164"/>
      <c r="U202" s="163"/>
      <c r="V202" s="153"/>
      <c r="W202" s="153"/>
      <c r="X202" s="153"/>
      <c r="Y202" s="153"/>
      <c r="Z202" s="153"/>
      <c r="AA202" s="153"/>
      <c r="AB202" s="153"/>
      <c r="AC202" s="153"/>
      <c r="AD202" s="153"/>
      <c r="AE202" s="153" t="s">
        <v>140</v>
      </c>
      <c r="AF202" s="153">
        <v>0</v>
      </c>
      <c r="AG202" s="153"/>
      <c r="AH202" s="153"/>
      <c r="AI202" s="153"/>
      <c r="AJ202" s="153"/>
      <c r="AK202" s="153"/>
      <c r="AL202" s="153"/>
      <c r="AM202" s="153"/>
      <c r="AN202" s="153"/>
      <c r="AO202" s="153"/>
      <c r="AP202" s="153"/>
      <c r="AQ202" s="153"/>
      <c r="AR202" s="153"/>
      <c r="AS202" s="153"/>
      <c r="AT202" s="153"/>
      <c r="AU202" s="153"/>
      <c r="AV202" s="153"/>
      <c r="AW202" s="153"/>
      <c r="AX202" s="153"/>
      <c r="AY202" s="153"/>
      <c r="AZ202" s="153"/>
      <c r="BA202" s="153"/>
      <c r="BB202" s="153"/>
      <c r="BC202" s="153"/>
      <c r="BD202" s="153"/>
      <c r="BE202" s="153"/>
      <c r="BF202" s="153"/>
      <c r="BG202" s="153"/>
      <c r="BH202" s="153"/>
    </row>
    <row r="203" spans="1:60" outlineLevel="1" x14ac:dyDescent="0.2">
      <c r="A203" s="154"/>
      <c r="B203" s="160"/>
      <c r="C203" s="197" t="s">
        <v>316</v>
      </c>
      <c r="D203" s="168"/>
      <c r="E203" s="171"/>
      <c r="F203" s="173"/>
      <c r="G203" s="173"/>
      <c r="H203" s="173"/>
      <c r="I203" s="173"/>
      <c r="J203" s="173"/>
      <c r="K203" s="173"/>
      <c r="L203" s="173"/>
      <c r="M203" s="173"/>
      <c r="N203" s="163"/>
      <c r="O203" s="163"/>
      <c r="P203" s="163"/>
      <c r="Q203" s="163"/>
      <c r="R203" s="163"/>
      <c r="S203" s="163"/>
      <c r="T203" s="164"/>
      <c r="U203" s="163"/>
      <c r="V203" s="153"/>
      <c r="W203" s="153"/>
      <c r="X203" s="153"/>
      <c r="Y203" s="153"/>
      <c r="Z203" s="153"/>
      <c r="AA203" s="153"/>
      <c r="AB203" s="153"/>
      <c r="AC203" s="153"/>
      <c r="AD203" s="153"/>
      <c r="AE203" s="153" t="s">
        <v>140</v>
      </c>
      <c r="AF203" s="153">
        <v>0</v>
      </c>
      <c r="AG203" s="153"/>
      <c r="AH203" s="153"/>
      <c r="AI203" s="153"/>
      <c r="AJ203" s="153"/>
      <c r="AK203" s="153"/>
      <c r="AL203" s="153"/>
      <c r="AM203" s="153"/>
      <c r="AN203" s="153"/>
      <c r="AO203" s="153"/>
      <c r="AP203" s="153"/>
      <c r="AQ203" s="153"/>
      <c r="AR203" s="153"/>
      <c r="AS203" s="153"/>
      <c r="AT203" s="153"/>
      <c r="AU203" s="153"/>
      <c r="AV203" s="153"/>
      <c r="AW203" s="153"/>
      <c r="AX203" s="153"/>
      <c r="AY203" s="153"/>
      <c r="AZ203" s="153"/>
      <c r="BA203" s="153"/>
      <c r="BB203" s="153"/>
      <c r="BC203" s="153"/>
      <c r="BD203" s="153"/>
      <c r="BE203" s="153"/>
      <c r="BF203" s="153"/>
      <c r="BG203" s="153"/>
      <c r="BH203" s="153"/>
    </row>
    <row r="204" spans="1:60" ht="22.5" outlineLevel="1" x14ac:dyDescent="0.2">
      <c r="A204" s="154"/>
      <c r="B204" s="160"/>
      <c r="C204" s="197" t="s">
        <v>214</v>
      </c>
      <c r="D204" s="168"/>
      <c r="E204" s="171"/>
      <c r="F204" s="173"/>
      <c r="G204" s="173"/>
      <c r="H204" s="173"/>
      <c r="I204" s="173"/>
      <c r="J204" s="173"/>
      <c r="K204" s="173"/>
      <c r="L204" s="173"/>
      <c r="M204" s="173"/>
      <c r="N204" s="163"/>
      <c r="O204" s="163"/>
      <c r="P204" s="163"/>
      <c r="Q204" s="163"/>
      <c r="R204" s="163"/>
      <c r="S204" s="163"/>
      <c r="T204" s="164"/>
      <c r="U204" s="163"/>
      <c r="V204" s="153"/>
      <c r="W204" s="153"/>
      <c r="X204" s="153"/>
      <c r="Y204" s="153"/>
      <c r="Z204" s="153"/>
      <c r="AA204" s="153"/>
      <c r="AB204" s="153"/>
      <c r="AC204" s="153"/>
      <c r="AD204" s="153"/>
      <c r="AE204" s="153" t="s">
        <v>140</v>
      </c>
      <c r="AF204" s="153">
        <v>0</v>
      </c>
      <c r="AG204" s="153"/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</row>
    <row r="205" spans="1:60" outlineLevel="1" x14ac:dyDescent="0.2">
      <c r="A205" s="154">
        <v>49</v>
      </c>
      <c r="B205" s="160" t="s">
        <v>325</v>
      </c>
      <c r="C205" s="195" t="s">
        <v>326</v>
      </c>
      <c r="D205" s="162" t="s">
        <v>130</v>
      </c>
      <c r="E205" s="169">
        <v>76.56</v>
      </c>
      <c r="F205" s="172"/>
      <c r="G205" s="173">
        <f>ROUND(E205*F205,2)</f>
        <v>0</v>
      </c>
      <c r="H205" s="172"/>
      <c r="I205" s="173">
        <f>ROUND(E205*H205,2)</f>
        <v>0</v>
      </c>
      <c r="J205" s="172"/>
      <c r="K205" s="173">
        <f>ROUND(E205*J205,2)</f>
        <v>0</v>
      </c>
      <c r="L205" s="173">
        <v>21</v>
      </c>
      <c r="M205" s="173">
        <f>G205*(1+L205/100)</f>
        <v>0</v>
      </c>
      <c r="N205" s="163">
        <v>0</v>
      </c>
      <c r="O205" s="163">
        <f>ROUND(E205*N205,5)</f>
        <v>0</v>
      </c>
      <c r="P205" s="163">
        <v>3.9500000000000004E-3</v>
      </c>
      <c r="Q205" s="163">
        <f>ROUND(E205*P205,5)</f>
        <v>0.30241000000000001</v>
      </c>
      <c r="R205" s="163"/>
      <c r="S205" s="163"/>
      <c r="T205" s="164">
        <v>0.09</v>
      </c>
      <c r="U205" s="163">
        <f>ROUND(E205*T205,2)</f>
        <v>6.89</v>
      </c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 t="s">
        <v>134</v>
      </c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</row>
    <row r="206" spans="1:60" outlineLevel="1" x14ac:dyDescent="0.2">
      <c r="A206" s="154"/>
      <c r="B206" s="160"/>
      <c r="C206" s="197" t="s">
        <v>315</v>
      </c>
      <c r="D206" s="168"/>
      <c r="E206" s="171">
        <v>76.56</v>
      </c>
      <c r="F206" s="173"/>
      <c r="G206" s="173"/>
      <c r="H206" s="173"/>
      <c r="I206" s="173"/>
      <c r="J206" s="173"/>
      <c r="K206" s="173"/>
      <c r="L206" s="173"/>
      <c r="M206" s="173"/>
      <c r="N206" s="163"/>
      <c r="O206" s="163"/>
      <c r="P206" s="163"/>
      <c r="Q206" s="163"/>
      <c r="R206" s="163"/>
      <c r="S206" s="163"/>
      <c r="T206" s="164"/>
      <c r="U206" s="16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 t="s">
        <v>140</v>
      </c>
      <c r="AF206" s="153">
        <v>0</v>
      </c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</row>
    <row r="207" spans="1:60" outlineLevel="1" x14ac:dyDescent="0.2">
      <c r="A207" s="154"/>
      <c r="B207" s="160"/>
      <c r="C207" s="197" t="s">
        <v>316</v>
      </c>
      <c r="D207" s="168"/>
      <c r="E207" s="171"/>
      <c r="F207" s="173"/>
      <c r="G207" s="173"/>
      <c r="H207" s="173"/>
      <c r="I207" s="173"/>
      <c r="J207" s="173"/>
      <c r="K207" s="173"/>
      <c r="L207" s="173"/>
      <c r="M207" s="173"/>
      <c r="N207" s="163"/>
      <c r="O207" s="163"/>
      <c r="P207" s="163"/>
      <c r="Q207" s="163"/>
      <c r="R207" s="163"/>
      <c r="S207" s="163"/>
      <c r="T207" s="164"/>
      <c r="U207" s="16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 t="s">
        <v>140</v>
      </c>
      <c r="AF207" s="153">
        <v>0</v>
      </c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</row>
    <row r="208" spans="1:60" ht="22.5" outlineLevel="1" x14ac:dyDescent="0.2">
      <c r="A208" s="154"/>
      <c r="B208" s="160"/>
      <c r="C208" s="197" t="s">
        <v>214</v>
      </c>
      <c r="D208" s="168"/>
      <c r="E208" s="171"/>
      <c r="F208" s="173"/>
      <c r="G208" s="173"/>
      <c r="H208" s="173"/>
      <c r="I208" s="173"/>
      <c r="J208" s="173"/>
      <c r="K208" s="173"/>
      <c r="L208" s="173"/>
      <c r="M208" s="173"/>
      <c r="N208" s="163"/>
      <c r="O208" s="163"/>
      <c r="P208" s="163"/>
      <c r="Q208" s="163"/>
      <c r="R208" s="163"/>
      <c r="S208" s="163"/>
      <c r="T208" s="164"/>
      <c r="U208" s="16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 t="s">
        <v>140</v>
      </c>
      <c r="AF208" s="153">
        <v>0</v>
      </c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</row>
    <row r="209" spans="1:60" outlineLevel="1" x14ac:dyDescent="0.2">
      <c r="A209" s="154">
        <v>50</v>
      </c>
      <c r="B209" s="160" t="s">
        <v>327</v>
      </c>
      <c r="C209" s="195" t="s">
        <v>328</v>
      </c>
      <c r="D209" s="162" t="s">
        <v>130</v>
      </c>
      <c r="E209" s="169">
        <v>27.475000000000001</v>
      </c>
      <c r="F209" s="172"/>
      <c r="G209" s="173">
        <f>ROUND(E209*F209,2)</f>
        <v>0</v>
      </c>
      <c r="H209" s="172"/>
      <c r="I209" s="173">
        <f>ROUND(E209*H209,2)</f>
        <v>0</v>
      </c>
      <c r="J209" s="172"/>
      <c r="K209" s="173">
        <f>ROUND(E209*J209,2)</f>
        <v>0</v>
      </c>
      <c r="L209" s="173">
        <v>21</v>
      </c>
      <c r="M209" s="173">
        <f>G209*(1+L209/100)</f>
        <v>0</v>
      </c>
      <c r="N209" s="163">
        <v>0</v>
      </c>
      <c r="O209" s="163">
        <f>ROUND(E209*N209,5)</f>
        <v>0</v>
      </c>
      <c r="P209" s="163">
        <v>3.5599999999999998E-3</v>
      </c>
      <c r="Q209" s="163">
        <f>ROUND(E209*P209,5)</f>
        <v>9.7809999999999994E-2</v>
      </c>
      <c r="R209" s="163"/>
      <c r="S209" s="163"/>
      <c r="T209" s="164">
        <v>7.0000000000000007E-2</v>
      </c>
      <c r="U209" s="163">
        <f>ROUND(E209*T209,2)</f>
        <v>1.92</v>
      </c>
      <c r="V209" s="153"/>
      <c r="W209" s="153"/>
      <c r="X209" s="153"/>
      <c r="Y209" s="153"/>
      <c r="Z209" s="153"/>
      <c r="AA209" s="153"/>
      <c r="AB209" s="153"/>
      <c r="AC209" s="153"/>
      <c r="AD209" s="153"/>
      <c r="AE209" s="153" t="s">
        <v>134</v>
      </c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</row>
    <row r="210" spans="1:60" outlineLevel="1" x14ac:dyDescent="0.2">
      <c r="A210" s="154"/>
      <c r="B210" s="160"/>
      <c r="C210" s="197" t="s">
        <v>329</v>
      </c>
      <c r="D210" s="168"/>
      <c r="E210" s="171">
        <v>9.9499999999999993</v>
      </c>
      <c r="F210" s="173"/>
      <c r="G210" s="173"/>
      <c r="H210" s="173"/>
      <c r="I210" s="173"/>
      <c r="J210" s="173"/>
      <c r="K210" s="173"/>
      <c r="L210" s="173"/>
      <c r="M210" s="173"/>
      <c r="N210" s="163"/>
      <c r="O210" s="163"/>
      <c r="P210" s="163"/>
      <c r="Q210" s="163"/>
      <c r="R210" s="163"/>
      <c r="S210" s="163"/>
      <c r="T210" s="164"/>
      <c r="U210" s="16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 t="s">
        <v>140</v>
      </c>
      <c r="AF210" s="153">
        <v>0</v>
      </c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</row>
    <row r="211" spans="1:60" outlineLevel="1" x14ac:dyDescent="0.2">
      <c r="A211" s="154"/>
      <c r="B211" s="160"/>
      <c r="C211" s="197" t="s">
        <v>330</v>
      </c>
      <c r="D211" s="168"/>
      <c r="E211" s="171">
        <v>8.7650000000000006</v>
      </c>
      <c r="F211" s="173"/>
      <c r="G211" s="173"/>
      <c r="H211" s="173"/>
      <c r="I211" s="173"/>
      <c r="J211" s="173"/>
      <c r="K211" s="173"/>
      <c r="L211" s="173"/>
      <c r="M211" s="173"/>
      <c r="N211" s="163"/>
      <c r="O211" s="163"/>
      <c r="P211" s="163"/>
      <c r="Q211" s="163"/>
      <c r="R211" s="163"/>
      <c r="S211" s="163"/>
      <c r="T211" s="164"/>
      <c r="U211" s="16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 t="s">
        <v>140</v>
      </c>
      <c r="AF211" s="153">
        <v>0</v>
      </c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</row>
    <row r="212" spans="1:60" outlineLevel="1" x14ac:dyDescent="0.2">
      <c r="A212" s="154"/>
      <c r="B212" s="160"/>
      <c r="C212" s="197" t="s">
        <v>331</v>
      </c>
      <c r="D212" s="168"/>
      <c r="E212" s="171">
        <v>-8.8817841970012504E-16</v>
      </c>
      <c r="F212" s="173"/>
      <c r="G212" s="173"/>
      <c r="H212" s="173"/>
      <c r="I212" s="173"/>
      <c r="J212" s="173"/>
      <c r="K212" s="173"/>
      <c r="L212" s="173"/>
      <c r="M212" s="173"/>
      <c r="N212" s="163"/>
      <c r="O212" s="163"/>
      <c r="P212" s="163"/>
      <c r="Q212" s="163"/>
      <c r="R212" s="163"/>
      <c r="S212" s="163"/>
      <c r="T212" s="164"/>
      <c r="U212" s="16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 t="s">
        <v>140</v>
      </c>
      <c r="AF212" s="153">
        <v>0</v>
      </c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</row>
    <row r="213" spans="1:60" ht="22.5" outlineLevel="1" x14ac:dyDescent="0.2">
      <c r="A213" s="154"/>
      <c r="B213" s="160"/>
      <c r="C213" s="197" t="s">
        <v>332</v>
      </c>
      <c r="D213" s="168"/>
      <c r="E213" s="171">
        <v>8.76</v>
      </c>
      <c r="F213" s="173"/>
      <c r="G213" s="173"/>
      <c r="H213" s="173"/>
      <c r="I213" s="173"/>
      <c r="J213" s="173"/>
      <c r="K213" s="173"/>
      <c r="L213" s="173"/>
      <c r="M213" s="173"/>
      <c r="N213" s="163"/>
      <c r="O213" s="163"/>
      <c r="P213" s="163"/>
      <c r="Q213" s="163"/>
      <c r="R213" s="163"/>
      <c r="S213" s="163"/>
      <c r="T213" s="164"/>
      <c r="U213" s="163"/>
      <c r="V213" s="153"/>
      <c r="W213" s="153"/>
      <c r="X213" s="153"/>
      <c r="Y213" s="153"/>
      <c r="Z213" s="153"/>
      <c r="AA213" s="153"/>
      <c r="AB213" s="153"/>
      <c r="AC213" s="153"/>
      <c r="AD213" s="153"/>
      <c r="AE213" s="153" t="s">
        <v>140</v>
      </c>
      <c r="AF213" s="153">
        <v>0</v>
      </c>
      <c r="AG213" s="153"/>
      <c r="AH213" s="153"/>
      <c r="AI213" s="153"/>
      <c r="AJ213" s="153"/>
      <c r="AK213" s="153"/>
      <c r="AL213" s="153"/>
      <c r="AM213" s="153"/>
      <c r="AN213" s="153"/>
      <c r="AO213" s="153"/>
      <c r="AP213" s="153"/>
      <c r="AQ213" s="153"/>
      <c r="AR213" s="153"/>
      <c r="AS213" s="153"/>
      <c r="AT213" s="153"/>
      <c r="AU213" s="153"/>
      <c r="AV213" s="153"/>
      <c r="AW213" s="153"/>
      <c r="AX213" s="153"/>
      <c r="AY213" s="153"/>
      <c r="AZ213" s="153"/>
      <c r="BA213" s="153"/>
      <c r="BB213" s="153"/>
      <c r="BC213" s="153"/>
      <c r="BD213" s="153"/>
      <c r="BE213" s="153"/>
      <c r="BF213" s="153"/>
      <c r="BG213" s="153"/>
      <c r="BH213" s="153"/>
    </row>
    <row r="214" spans="1:60" outlineLevel="1" x14ac:dyDescent="0.2">
      <c r="A214" s="154">
        <v>51</v>
      </c>
      <c r="B214" s="160" t="s">
        <v>333</v>
      </c>
      <c r="C214" s="195" t="s">
        <v>334</v>
      </c>
      <c r="D214" s="162" t="s">
        <v>168</v>
      </c>
      <c r="E214" s="169">
        <v>4</v>
      </c>
      <c r="F214" s="172"/>
      <c r="G214" s="173">
        <f>ROUND(E214*F214,2)</f>
        <v>0</v>
      </c>
      <c r="H214" s="172"/>
      <c r="I214" s="173">
        <f>ROUND(E214*H214,2)</f>
        <v>0</v>
      </c>
      <c r="J214" s="172"/>
      <c r="K214" s="173">
        <f>ROUND(E214*J214,2)</f>
        <v>0</v>
      </c>
      <c r="L214" s="173">
        <v>21</v>
      </c>
      <c r="M214" s="173">
        <f>G214*(1+L214/100)</f>
        <v>0</v>
      </c>
      <c r="N214" s="163">
        <v>0</v>
      </c>
      <c r="O214" s="163">
        <f>ROUND(E214*N214,5)</f>
        <v>0</v>
      </c>
      <c r="P214" s="163">
        <v>2.0899999999999998E-3</v>
      </c>
      <c r="Q214" s="163">
        <f>ROUND(E214*P214,5)</f>
        <v>8.3599999999999994E-3</v>
      </c>
      <c r="R214" s="163"/>
      <c r="S214" s="163"/>
      <c r="T214" s="164">
        <v>0.08</v>
      </c>
      <c r="U214" s="163">
        <f>ROUND(E214*T214,2)</f>
        <v>0.32</v>
      </c>
      <c r="V214" s="153"/>
      <c r="W214" s="153"/>
      <c r="X214" s="153"/>
      <c r="Y214" s="153"/>
      <c r="Z214" s="153"/>
      <c r="AA214" s="153"/>
      <c r="AB214" s="153"/>
      <c r="AC214" s="153"/>
      <c r="AD214" s="153"/>
      <c r="AE214" s="153" t="s">
        <v>134</v>
      </c>
      <c r="AF214" s="153"/>
      <c r="AG214" s="153"/>
      <c r="AH214" s="153"/>
      <c r="AI214" s="153"/>
      <c r="AJ214" s="153"/>
      <c r="AK214" s="153"/>
      <c r="AL214" s="153"/>
      <c r="AM214" s="153"/>
      <c r="AN214" s="153"/>
      <c r="AO214" s="153"/>
      <c r="AP214" s="153"/>
      <c r="AQ214" s="153"/>
      <c r="AR214" s="153"/>
      <c r="AS214" s="153"/>
      <c r="AT214" s="153"/>
      <c r="AU214" s="153"/>
      <c r="AV214" s="153"/>
      <c r="AW214" s="153"/>
      <c r="AX214" s="153"/>
      <c r="AY214" s="153"/>
      <c r="AZ214" s="153"/>
      <c r="BA214" s="153"/>
      <c r="BB214" s="153"/>
      <c r="BC214" s="153"/>
      <c r="BD214" s="153"/>
      <c r="BE214" s="153"/>
      <c r="BF214" s="153"/>
      <c r="BG214" s="153"/>
      <c r="BH214" s="153"/>
    </row>
    <row r="215" spans="1:60" outlineLevel="1" x14ac:dyDescent="0.2">
      <c r="A215" s="154"/>
      <c r="B215" s="160"/>
      <c r="C215" s="197" t="s">
        <v>63</v>
      </c>
      <c r="D215" s="168"/>
      <c r="E215" s="171">
        <v>4</v>
      </c>
      <c r="F215" s="173"/>
      <c r="G215" s="173"/>
      <c r="H215" s="173"/>
      <c r="I215" s="173"/>
      <c r="J215" s="173"/>
      <c r="K215" s="173"/>
      <c r="L215" s="173"/>
      <c r="M215" s="173"/>
      <c r="N215" s="163"/>
      <c r="O215" s="163"/>
      <c r="P215" s="163"/>
      <c r="Q215" s="163"/>
      <c r="R215" s="163"/>
      <c r="S215" s="163"/>
      <c r="T215" s="164"/>
      <c r="U215" s="163"/>
      <c r="V215" s="153"/>
      <c r="W215" s="153"/>
      <c r="X215" s="153"/>
      <c r="Y215" s="153"/>
      <c r="Z215" s="153"/>
      <c r="AA215" s="153"/>
      <c r="AB215" s="153"/>
      <c r="AC215" s="153"/>
      <c r="AD215" s="153"/>
      <c r="AE215" s="153" t="s">
        <v>140</v>
      </c>
      <c r="AF215" s="153">
        <v>0</v>
      </c>
      <c r="AG215" s="153"/>
      <c r="AH215" s="153"/>
      <c r="AI215" s="153"/>
      <c r="AJ215" s="153"/>
      <c r="AK215" s="153"/>
      <c r="AL215" s="153"/>
      <c r="AM215" s="153"/>
      <c r="AN215" s="153"/>
      <c r="AO215" s="153"/>
      <c r="AP215" s="153"/>
      <c r="AQ215" s="153"/>
      <c r="AR215" s="153"/>
      <c r="AS215" s="153"/>
      <c r="AT215" s="153"/>
      <c r="AU215" s="153"/>
      <c r="AV215" s="153"/>
      <c r="AW215" s="153"/>
      <c r="AX215" s="153"/>
      <c r="AY215" s="153"/>
      <c r="AZ215" s="153"/>
      <c r="BA215" s="153"/>
      <c r="BB215" s="153"/>
      <c r="BC215" s="153"/>
      <c r="BD215" s="153"/>
      <c r="BE215" s="153"/>
      <c r="BF215" s="153"/>
      <c r="BG215" s="153"/>
      <c r="BH215" s="153"/>
    </row>
    <row r="216" spans="1:60" ht="22.5" outlineLevel="1" x14ac:dyDescent="0.2">
      <c r="A216" s="154"/>
      <c r="B216" s="160"/>
      <c r="C216" s="197" t="s">
        <v>214</v>
      </c>
      <c r="D216" s="168"/>
      <c r="E216" s="171"/>
      <c r="F216" s="173"/>
      <c r="G216" s="173"/>
      <c r="H216" s="173"/>
      <c r="I216" s="173"/>
      <c r="J216" s="173"/>
      <c r="K216" s="173"/>
      <c r="L216" s="173"/>
      <c r="M216" s="173"/>
      <c r="N216" s="163"/>
      <c r="O216" s="163"/>
      <c r="P216" s="163"/>
      <c r="Q216" s="163"/>
      <c r="R216" s="163"/>
      <c r="S216" s="163"/>
      <c r="T216" s="164"/>
      <c r="U216" s="163"/>
      <c r="V216" s="153"/>
      <c r="W216" s="153"/>
      <c r="X216" s="153"/>
      <c r="Y216" s="153"/>
      <c r="Z216" s="153"/>
      <c r="AA216" s="153"/>
      <c r="AB216" s="153"/>
      <c r="AC216" s="153"/>
      <c r="AD216" s="153"/>
      <c r="AE216" s="153" t="s">
        <v>140</v>
      </c>
      <c r="AF216" s="153">
        <v>0</v>
      </c>
      <c r="AG216" s="153"/>
      <c r="AH216" s="153"/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153"/>
      <c r="AT216" s="153"/>
      <c r="AU216" s="153"/>
      <c r="AV216" s="153"/>
      <c r="AW216" s="153"/>
      <c r="AX216" s="153"/>
      <c r="AY216" s="153"/>
      <c r="AZ216" s="153"/>
      <c r="BA216" s="153"/>
      <c r="BB216" s="153"/>
      <c r="BC216" s="153"/>
      <c r="BD216" s="153"/>
      <c r="BE216" s="153"/>
      <c r="BF216" s="153"/>
      <c r="BG216" s="153"/>
      <c r="BH216" s="153"/>
    </row>
    <row r="217" spans="1:60" outlineLevel="1" x14ac:dyDescent="0.2">
      <c r="A217" s="154">
        <v>52</v>
      </c>
      <c r="B217" s="160" t="s">
        <v>335</v>
      </c>
      <c r="C217" s="195" t="s">
        <v>336</v>
      </c>
      <c r="D217" s="162" t="s">
        <v>130</v>
      </c>
      <c r="E217" s="169">
        <v>27.67</v>
      </c>
      <c r="F217" s="172"/>
      <c r="G217" s="173">
        <f>ROUND(E217*F217,2)</f>
        <v>0</v>
      </c>
      <c r="H217" s="172"/>
      <c r="I217" s="173">
        <f>ROUND(E217*H217,2)</f>
        <v>0</v>
      </c>
      <c r="J217" s="172"/>
      <c r="K217" s="173">
        <f>ROUND(E217*J217,2)</f>
        <v>0</v>
      </c>
      <c r="L217" s="173">
        <v>21</v>
      </c>
      <c r="M217" s="173">
        <f>G217*(1+L217/100)</f>
        <v>0</v>
      </c>
      <c r="N217" s="163">
        <v>3.7799999999999999E-3</v>
      </c>
      <c r="O217" s="163">
        <f>ROUND(E217*N217,5)</f>
        <v>0.10459</v>
      </c>
      <c r="P217" s="163">
        <v>0</v>
      </c>
      <c r="Q217" s="163">
        <f>ROUND(E217*P217,5)</f>
        <v>0</v>
      </c>
      <c r="R217" s="163"/>
      <c r="S217" s="163"/>
      <c r="T217" s="164">
        <v>0.64195000000000002</v>
      </c>
      <c r="U217" s="163">
        <f>ROUND(E217*T217,2)</f>
        <v>17.760000000000002</v>
      </c>
      <c r="V217" s="153"/>
      <c r="W217" s="153"/>
      <c r="X217" s="153"/>
      <c r="Y217" s="153"/>
      <c r="Z217" s="153"/>
      <c r="AA217" s="153"/>
      <c r="AB217" s="153"/>
      <c r="AC217" s="153"/>
      <c r="AD217" s="153"/>
      <c r="AE217" s="153" t="s">
        <v>134</v>
      </c>
      <c r="AF217" s="153"/>
      <c r="AG217" s="153"/>
      <c r="AH217" s="153"/>
      <c r="AI217" s="153"/>
      <c r="AJ217" s="153"/>
      <c r="AK217" s="153"/>
      <c r="AL217" s="153"/>
      <c r="AM217" s="153"/>
      <c r="AN217" s="153"/>
      <c r="AO217" s="153"/>
      <c r="AP217" s="153"/>
      <c r="AQ217" s="153"/>
      <c r="AR217" s="153"/>
      <c r="AS217" s="153"/>
      <c r="AT217" s="153"/>
      <c r="AU217" s="153"/>
      <c r="AV217" s="153"/>
      <c r="AW217" s="153"/>
      <c r="AX217" s="153"/>
      <c r="AY217" s="153"/>
      <c r="AZ217" s="153"/>
      <c r="BA217" s="153"/>
      <c r="BB217" s="153"/>
      <c r="BC217" s="153"/>
      <c r="BD217" s="153"/>
      <c r="BE217" s="153"/>
      <c r="BF217" s="153"/>
      <c r="BG217" s="153"/>
      <c r="BH217" s="153"/>
    </row>
    <row r="218" spans="1:60" ht="22.5" outlineLevel="1" x14ac:dyDescent="0.2">
      <c r="A218" s="154"/>
      <c r="B218" s="160"/>
      <c r="C218" s="197" t="s">
        <v>337</v>
      </c>
      <c r="D218" s="168"/>
      <c r="E218" s="171">
        <v>10.050000000000001</v>
      </c>
      <c r="F218" s="173"/>
      <c r="G218" s="173"/>
      <c r="H218" s="173"/>
      <c r="I218" s="173"/>
      <c r="J218" s="173"/>
      <c r="K218" s="173"/>
      <c r="L218" s="173"/>
      <c r="M218" s="173"/>
      <c r="N218" s="163"/>
      <c r="O218" s="163"/>
      <c r="P218" s="163"/>
      <c r="Q218" s="163"/>
      <c r="R218" s="163"/>
      <c r="S218" s="163"/>
      <c r="T218" s="164"/>
      <c r="U218" s="163"/>
      <c r="V218" s="153"/>
      <c r="W218" s="153"/>
      <c r="X218" s="153"/>
      <c r="Y218" s="153"/>
      <c r="Z218" s="153"/>
      <c r="AA218" s="153"/>
      <c r="AB218" s="153"/>
      <c r="AC218" s="153"/>
      <c r="AD218" s="153"/>
      <c r="AE218" s="153" t="s">
        <v>140</v>
      </c>
      <c r="AF218" s="153">
        <v>0</v>
      </c>
      <c r="AG218" s="153"/>
      <c r="AH218" s="153"/>
      <c r="AI218" s="153"/>
      <c r="AJ218" s="153"/>
      <c r="AK218" s="153"/>
      <c r="AL218" s="153"/>
      <c r="AM218" s="153"/>
      <c r="AN218" s="153"/>
      <c r="AO218" s="153"/>
      <c r="AP218" s="153"/>
      <c r="AQ218" s="153"/>
      <c r="AR218" s="153"/>
      <c r="AS218" s="153"/>
      <c r="AT218" s="153"/>
      <c r="AU218" s="153"/>
      <c r="AV218" s="153"/>
      <c r="AW218" s="153"/>
      <c r="AX218" s="153"/>
      <c r="AY218" s="153"/>
      <c r="AZ218" s="153"/>
      <c r="BA218" s="153"/>
      <c r="BB218" s="153"/>
      <c r="BC218" s="153"/>
      <c r="BD218" s="153"/>
      <c r="BE218" s="153"/>
      <c r="BF218" s="153"/>
      <c r="BG218" s="153"/>
      <c r="BH218" s="153"/>
    </row>
    <row r="219" spans="1:60" outlineLevel="1" x14ac:dyDescent="0.2">
      <c r="A219" s="154"/>
      <c r="B219" s="160"/>
      <c r="C219" s="197" t="s">
        <v>338</v>
      </c>
      <c r="D219" s="168"/>
      <c r="E219" s="171">
        <v>8.86</v>
      </c>
      <c r="F219" s="173"/>
      <c r="G219" s="173"/>
      <c r="H219" s="173"/>
      <c r="I219" s="173"/>
      <c r="J219" s="173"/>
      <c r="K219" s="173"/>
      <c r="L219" s="173"/>
      <c r="M219" s="173"/>
      <c r="N219" s="163"/>
      <c r="O219" s="163"/>
      <c r="P219" s="163"/>
      <c r="Q219" s="163"/>
      <c r="R219" s="163"/>
      <c r="S219" s="163"/>
      <c r="T219" s="164"/>
      <c r="U219" s="163"/>
      <c r="V219" s="153"/>
      <c r="W219" s="153"/>
      <c r="X219" s="153"/>
      <c r="Y219" s="153"/>
      <c r="Z219" s="153"/>
      <c r="AA219" s="153"/>
      <c r="AB219" s="153"/>
      <c r="AC219" s="153"/>
      <c r="AD219" s="153"/>
      <c r="AE219" s="153" t="s">
        <v>140</v>
      </c>
      <c r="AF219" s="153">
        <v>0</v>
      </c>
      <c r="AG219" s="153"/>
      <c r="AH219" s="153"/>
      <c r="AI219" s="153"/>
      <c r="AJ219" s="153"/>
      <c r="AK219" s="153"/>
      <c r="AL219" s="153"/>
      <c r="AM219" s="153"/>
      <c r="AN219" s="153"/>
      <c r="AO219" s="153"/>
      <c r="AP219" s="153"/>
      <c r="AQ219" s="153"/>
      <c r="AR219" s="153"/>
      <c r="AS219" s="153"/>
      <c r="AT219" s="153"/>
      <c r="AU219" s="153"/>
      <c r="AV219" s="153"/>
      <c r="AW219" s="153"/>
      <c r="AX219" s="153"/>
      <c r="AY219" s="153"/>
      <c r="AZ219" s="153"/>
      <c r="BA219" s="153"/>
      <c r="BB219" s="153"/>
      <c r="BC219" s="153"/>
      <c r="BD219" s="153"/>
      <c r="BE219" s="153"/>
      <c r="BF219" s="153"/>
      <c r="BG219" s="153"/>
      <c r="BH219" s="153"/>
    </row>
    <row r="220" spans="1:60" outlineLevel="1" x14ac:dyDescent="0.2">
      <c r="A220" s="154"/>
      <c r="B220" s="160"/>
      <c r="C220" s="197" t="s">
        <v>339</v>
      </c>
      <c r="D220" s="168"/>
      <c r="E220" s="171">
        <v>-8.8817841970012504E-16</v>
      </c>
      <c r="F220" s="173"/>
      <c r="G220" s="173"/>
      <c r="H220" s="173"/>
      <c r="I220" s="173"/>
      <c r="J220" s="173"/>
      <c r="K220" s="173"/>
      <c r="L220" s="173"/>
      <c r="M220" s="173"/>
      <c r="N220" s="163"/>
      <c r="O220" s="163"/>
      <c r="P220" s="163"/>
      <c r="Q220" s="163"/>
      <c r="R220" s="163"/>
      <c r="S220" s="163"/>
      <c r="T220" s="164"/>
      <c r="U220" s="163"/>
      <c r="V220" s="153"/>
      <c r="W220" s="153"/>
      <c r="X220" s="153"/>
      <c r="Y220" s="153"/>
      <c r="Z220" s="153"/>
      <c r="AA220" s="153"/>
      <c r="AB220" s="153"/>
      <c r="AC220" s="153"/>
      <c r="AD220" s="153"/>
      <c r="AE220" s="153" t="s">
        <v>140</v>
      </c>
      <c r="AF220" s="153">
        <v>0</v>
      </c>
      <c r="AG220" s="153"/>
      <c r="AH220" s="153"/>
      <c r="AI220" s="153"/>
      <c r="AJ220" s="153"/>
      <c r="AK220" s="153"/>
      <c r="AL220" s="153"/>
      <c r="AM220" s="153"/>
      <c r="AN220" s="153"/>
      <c r="AO220" s="153"/>
      <c r="AP220" s="153"/>
      <c r="AQ220" s="153"/>
      <c r="AR220" s="153"/>
      <c r="AS220" s="153"/>
      <c r="AT220" s="153"/>
      <c r="AU220" s="153"/>
      <c r="AV220" s="153"/>
      <c r="AW220" s="153"/>
      <c r="AX220" s="153"/>
      <c r="AY220" s="153"/>
      <c r="AZ220" s="153"/>
      <c r="BA220" s="153"/>
      <c r="BB220" s="153"/>
      <c r="BC220" s="153"/>
      <c r="BD220" s="153"/>
      <c r="BE220" s="153"/>
      <c r="BF220" s="153"/>
      <c r="BG220" s="153"/>
      <c r="BH220" s="153"/>
    </row>
    <row r="221" spans="1:60" outlineLevel="1" x14ac:dyDescent="0.2">
      <c r="A221" s="154"/>
      <c r="B221" s="160"/>
      <c r="C221" s="197" t="s">
        <v>340</v>
      </c>
      <c r="D221" s="168"/>
      <c r="E221" s="171">
        <v>8.76</v>
      </c>
      <c r="F221" s="173"/>
      <c r="G221" s="173"/>
      <c r="H221" s="173"/>
      <c r="I221" s="173"/>
      <c r="J221" s="173"/>
      <c r="K221" s="173"/>
      <c r="L221" s="173"/>
      <c r="M221" s="173"/>
      <c r="N221" s="163"/>
      <c r="O221" s="163"/>
      <c r="P221" s="163"/>
      <c r="Q221" s="163"/>
      <c r="R221" s="163"/>
      <c r="S221" s="163"/>
      <c r="T221" s="164"/>
      <c r="U221" s="163"/>
      <c r="V221" s="153"/>
      <c r="W221" s="153"/>
      <c r="X221" s="153"/>
      <c r="Y221" s="153"/>
      <c r="Z221" s="153"/>
      <c r="AA221" s="153"/>
      <c r="AB221" s="153"/>
      <c r="AC221" s="153"/>
      <c r="AD221" s="153"/>
      <c r="AE221" s="153" t="s">
        <v>140</v>
      </c>
      <c r="AF221" s="153">
        <v>0</v>
      </c>
      <c r="AG221" s="153"/>
      <c r="AH221" s="153"/>
      <c r="AI221" s="153"/>
      <c r="AJ221" s="153"/>
      <c r="AK221" s="153"/>
      <c r="AL221" s="153"/>
      <c r="AM221" s="153"/>
      <c r="AN221" s="153"/>
      <c r="AO221" s="153"/>
      <c r="AP221" s="153"/>
      <c r="AQ221" s="153"/>
      <c r="AR221" s="153"/>
      <c r="AS221" s="153"/>
      <c r="AT221" s="153"/>
      <c r="AU221" s="153"/>
      <c r="AV221" s="153"/>
      <c r="AW221" s="153"/>
      <c r="AX221" s="153"/>
      <c r="AY221" s="153"/>
      <c r="AZ221" s="153"/>
      <c r="BA221" s="153"/>
      <c r="BB221" s="153"/>
      <c r="BC221" s="153"/>
      <c r="BD221" s="153"/>
      <c r="BE221" s="153"/>
      <c r="BF221" s="153"/>
      <c r="BG221" s="153"/>
      <c r="BH221" s="153"/>
    </row>
    <row r="222" spans="1:60" ht="22.5" outlineLevel="1" x14ac:dyDescent="0.2">
      <c r="A222" s="154">
        <v>53</v>
      </c>
      <c r="B222" s="160" t="s">
        <v>341</v>
      </c>
      <c r="C222" s="195" t="s">
        <v>342</v>
      </c>
      <c r="D222" s="162" t="s">
        <v>130</v>
      </c>
      <c r="E222" s="169">
        <v>76.56</v>
      </c>
      <c r="F222" s="172"/>
      <c r="G222" s="173">
        <f>ROUND(E222*F222,2)</f>
        <v>0</v>
      </c>
      <c r="H222" s="172"/>
      <c r="I222" s="173">
        <f>ROUND(E222*H222,2)</f>
        <v>0</v>
      </c>
      <c r="J222" s="172"/>
      <c r="K222" s="173">
        <f>ROUND(E222*J222,2)</f>
        <v>0</v>
      </c>
      <c r="L222" s="173">
        <v>21</v>
      </c>
      <c r="M222" s="173">
        <f>G222*(1+L222/100)</f>
        <v>0</v>
      </c>
      <c r="N222" s="163">
        <v>5.7999999999999996E-3</v>
      </c>
      <c r="O222" s="163">
        <f>ROUND(E222*N222,5)</f>
        <v>0.44405</v>
      </c>
      <c r="P222" s="163">
        <v>0</v>
      </c>
      <c r="Q222" s="163">
        <f>ROUND(E222*P222,5)</f>
        <v>0</v>
      </c>
      <c r="R222" s="163"/>
      <c r="S222" s="163"/>
      <c r="T222" s="164">
        <v>0.66159999999999997</v>
      </c>
      <c r="U222" s="163">
        <f>ROUND(E222*T222,2)</f>
        <v>50.65</v>
      </c>
      <c r="V222" s="153"/>
      <c r="W222" s="153"/>
      <c r="X222" s="153"/>
      <c r="Y222" s="153"/>
      <c r="Z222" s="153"/>
      <c r="AA222" s="153"/>
      <c r="AB222" s="153"/>
      <c r="AC222" s="153"/>
      <c r="AD222" s="153"/>
      <c r="AE222" s="153" t="s">
        <v>134</v>
      </c>
      <c r="AF222" s="153"/>
      <c r="AG222" s="153"/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</row>
    <row r="223" spans="1:60" outlineLevel="1" x14ac:dyDescent="0.2">
      <c r="A223" s="154"/>
      <c r="B223" s="160"/>
      <c r="C223" s="197" t="s">
        <v>315</v>
      </c>
      <c r="D223" s="168"/>
      <c r="E223" s="171">
        <v>76.56</v>
      </c>
      <c r="F223" s="173"/>
      <c r="G223" s="173"/>
      <c r="H223" s="173"/>
      <c r="I223" s="173"/>
      <c r="J223" s="173"/>
      <c r="K223" s="173"/>
      <c r="L223" s="173"/>
      <c r="M223" s="173"/>
      <c r="N223" s="163"/>
      <c r="O223" s="163"/>
      <c r="P223" s="163"/>
      <c r="Q223" s="163"/>
      <c r="R223" s="163"/>
      <c r="S223" s="163"/>
      <c r="T223" s="164"/>
      <c r="U223" s="163"/>
      <c r="V223" s="153"/>
      <c r="W223" s="153"/>
      <c r="X223" s="153"/>
      <c r="Y223" s="153"/>
      <c r="Z223" s="153"/>
      <c r="AA223" s="153"/>
      <c r="AB223" s="153"/>
      <c r="AC223" s="153"/>
      <c r="AD223" s="153"/>
      <c r="AE223" s="153" t="s">
        <v>140</v>
      </c>
      <c r="AF223" s="153">
        <v>0</v>
      </c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</row>
    <row r="224" spans="1:60" outlineLevel="1" x14ac:dyDescent="0.2">
      <c r="A224" s="154"/>
      <c r="B224" s="160"/>
      <c r="C224" s="197" t="s">
        <v>316</v>
      </c>
      <c r="D224" s="168"/>
      <c r="E224" s="171"/>
      <c r="F224" s="173"/>
      <c r="G224" s="173"/>
      <c r="H224" s="173"/>
      <c r="I224" s="173"/>
      <c r="J224" s="173"/>
      <c r="K224" s="173"/>
      <c r="L224" s="173"/>
      <c r="M224" s="173"/>
      <c r="N224" s="163"/>
      <c r="O224" s="163"/>
      <c r="P224" s="163"/>
      <c r="Q224" s="163"/>
      <c r="R224" s="163"/>
      <c r="S224" s="163"/>
      <c r="T224" s="164"/>
      <c r="U224" s="163"/>
      <c r="V224" s="153"/>
      <c r="W224" s="153"/>
      <c r="X224" s="153"/>
      <c r="Y224" s="153"/>
      <c r="Z224" s="153"/>
      <c r="AA224" s="153"/>
      <c r="AB224" s="153"/>
      <c r="AC224" s="153"/>
      <c r="AD224" s="153"/>
      <c r="AE224" s="153" t="s">
        <v>140</v>
      </c>
      <c r="AF224" s="153">
        <v>0</v>
      </c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</row>
    <row r="225" spans="1:60" ht="22.5" outlineLevel="1" x14ac:dyDescent="0.2">
      <c r="A225" s="154"/>
      <c r="B225" s="160"/>
      <c r="C225" s="197" t="s">
        <v>214</v>
      </c>
      <c r="D225" s="168"/>
      <c r="E225" s="171"/>
      <c r="F225" s="173"/>
      <c r="G225" s="173"/>
      <c r="H225" s="173"/>
      <c r="I225" s="173"/>
      <c r="J225" s="173"/>
      <c r="K225" s="173"/>
      <c r="L225" s="173"/>
      <c r="M225" s="173"/>
      <c r="N225" s="163"/>
      <c r="O225" s="163"/>
      <c r="P225" s="163"/>
      <c r="Q225" s="163"/>
      <c r="R225" s="163"/>
      <c r="S225" s="163"/>
      <c r="T225" s="164"/>
      <c r="U225" s="163"/>
      <c r="V225" s="153"/>
      <c r="W225" s="153"/>
      <c r="X225" s="153"/>
      <c r="Y225" s="153"/>
      <c r="Z225" s="153"/>
      <c r="AA225" s="153"/>
      <c r="AB225" s="153"/>
      <c r="AC225" s="153"/>
      <c r="AD225" s="153"/>
      <c r="AE225" s="153" t="s">
        <v>140</v>
      </c>
      <c r="AF225" s="153">
        <v>0</v>
      </c>
      <c r="AG225" s="153"/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</row>
    <row r="226" spans="1:60" outlineLevel="1" x14ac:dyDescent="0.2">
      <c r="A226" s="154">
        <v>54</v>
      </c>
      <c r="B226" s="160" t="s">
        <v>343</v>
      </c>
      <c r="C226" s="195" t="s">
        <v>344</v>
      </c>
      <c r="D226" s="162" t="s">
        <v>168</v>
      </c>
      <c r="E226" s="169">
        <v>4</v>
      </c>
      <c r="F226" s="172"/>
      <c r="G226" s="173">
        <f>ROUND(E226*F226,2)</f>
        <v>0</v>
      </c>
      <c r="H226" s="172"/>
      <c r="I226" s="173">
        <f>ROUND(E226*H226,2)</f>
        <v>0</v>
      </c>
      <c r="J226" s="172"/>
      <c r="K226" s="173">
        <f>ROUND(E226*J226,2)</f>
        <v>0</v>
      </c>
      <c r="L226" s="173">
        <v>21</v>
      </c>
      <c r="M226" s="173">
        <f>G226*(1+L226/100)</f>
        <v>0</v>
      </c>
      <c r="N226" s="163">
        <v>4.2700000000000004E-3</v>
      </c>
      <c r="O226" s="163">
        <f>ROUND(E226*N226,5)</f>
        <v>1.7080000000000001E-2</v>
      </c>
      <c r="P226" s="163">
        <v>0</v>
      </c>
      <c r="Q226" s="163">
        <f>ROUND(E226*P226,5)</f>
        <v>0</v>
      </c>
      <c r="R226" s="163"/>
      <c r="S226" s="163"/>
      <c r="T226" s="164">
        <v>0.55800000000000005</v>
      </c>
      <c r="U226" s="163">
        <f>ROUND(E226*T226,2)</f>
        <v>2.23</v>
      </c>
      <c r="V226" s="153"/>
      <c r="W226" s="153"/>
      <c r="X226" s="153"/>
      <c r="Y226" s="153"/>
      <c r="Z226" s="153"/>
      <c r="AA226" s="153"/>
      <c r="AB226" s="153"/>
      <c r="AC226" s="153"/>
      <c r="AD226" s="153"/>
      <c r="AE226" s="153" t="s">
        <v>134</v>
      </c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</row>
    <row r="227" spans="1:60" ht="22.5" outlineLevel="1" x14ac:dyDescent="0.2">
      <c r="A227" s="154"/>
      <c r="B227" s="160"/>
      <c r="C227" s="197" t="s">
        <v>345</v>
      </c>
      <c r="D227" s="168"/>
      <c r="E227" s="171">
        <v>4</v>
      </c>
      <c r="F227" s="173"/>
      <c r="G227" s="173"/>
      <c r="H227" s="173"/>
      <c r="I227" s="173"/>
      <c r="J227" s="173"/>
      <c r="K227" s="173"/>
      <c r="L227" s="173"/>
      <c r="M227" s="173"/>
      <c r="N227" s="163"/>
      <c r="O227" s="163"/>
      <c r="P227" s="163"/>
      <c r="Q227" s="163"/>
      <c r="R227" s="163"/>
      <c r="S227" s="163"/>
      <c r="T227" s="164"/>
      <c r="U227" s="163"/>
      <c r="V227" s="153"/>
      <c r="W227" s="153"/>
      <c r="X227" s="153"/>
      <c r="Y227" s="153"/>
      <c r="Z227" s="153"/>
      <c r="AA227" s="153"/>
      <c r="AB227" s="153"/>
      <c r="AC227" s="153"/>
      <c r="AD227" s="153"/>
      <c r="AE227" s="153" t="s">
        <v>140</v>
      </c>
      <c r="AF227" s="153">
        <v>0</v>
      </c>
      <c r="AG227" s="153"/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</row>
    <row r="228" spans="1:60" outlineLevel="1" x14ac:dyDescent="0.2">
      <c r="A228" s="154">
        <v>55</v>
      </c>
      <c r="B228" s="160" t="s">
        <v>346</v>
      </c>
      <c r="C228" s="195" t="s">
        <v>347</v>
      </c>
      <c r="D228" s="162" t="s">
        <v>168</v>
      </c>
      <c r="E228" s="169">
        <v>3</v>
      </c>
      <c r="F228" s="172"/>
      <c r="G228" s="173">
        <f>ROUND(E228*F228,2)</f>
        <v>0</v>
      </c>
      <c r="H228" s="172"/>
      <c r="I228" s="173">
        <f>ROUND(E228*H228,2)</f>
        <v>0</v>
      </c>
      <c r="J228" s="172"/>
      <c r="K228" s="173">
        <f>ROUND(E228*J228,2)</f>
        <v>0</v>
      </c>
      <c r="L228" s="173">
        <v>21</v>
      </c>
      <c r="M228" s="173">
        <f>G228*(1+L228/100)</f>
        <v>0</v>
      </c>
      <c r="N228" s="163">
        <v>5.1500000000000001E-3</v>
      </c>
      <c r="O228" s="163">
        <f>ROUND(E228*N228,5)</f>
        <v>1.545E-2</v>
      </c>
      <c r="P228" s="163">
        <v>0</v>
      </c>
      <c r="Q228" s="163">
        <f>ROUND(E228*P228,5)</f>
        <v>0</v>
      </c>
      <c r="R228" s="163"/>
      <c r="S228" s="163"/>
      <c r="T228" s="164">
        <v>2.0009999999999999</v>
      </c>
      <c r="U228" s="163">
        <f>ROUND(E228*T228,2)</f>
        <v>6</v>
      </c>
      <c r="V228" s="153"/>
      <c r="W228" s="153"/>
      <c r="X228" s="153"/>
      <c r="Y228" s="153"/>
      <c r="Z228" s="153"/>
      <c r="AA228" s="153"/>
      <c r="AB228" s="153"/>
      <c r="AC228" s="153"/>
      <c r="AD228" s="153"/>
      <c r="AE228" s="153" t="s">
        <v>134</v>
      </c>
      <c r="AF228" s="153"/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</row>
    <row r="229" spans="1:60" ht="22.5" outlineLevel="1" x14ac:dyDescent="0.2">
      <c r="A229" s="154"/>
      <c r="B229" s="160"/>
      <c r="C229" s="197" t="s">
        <v>348</v>
      </c>
      <c r="D229" s="168"/>
      <c r="E229" s="171">
        <v>3</v>
      </c>
      <c r="F229" s="173"/>
      <c r="G229" s="173"/>
      <c r="H229" s="173"/>
      <c r="I229" s="173"/>
      <c r="J229" s="173"/>
      <c r="K229" s="173"/>
      <c r="L229" s="173"/>
      <c r="M229" s="173"/>
      <c r="N229" s="163"/>
      <c r="O229" s="163"/>
      <c r="P229" s="163"/>
      <c r="Q229" s="163"/>
      <c r="R229" s="163"/>
      <c r="S229" s="163"/>
      <c r="T229" s="164"/>
      <c r="U229" s="16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 t="s">
        <v>140</v>
      </c>
      <c r="AF229" s="153">
        <v>0</v>
      </c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</row>
    <row r="230" spans="1:60" ht="22.5" outlineLevel="1" x14ac:dyDescent="0.2">
      <c r="A230" s="154">
        <v>56</v>
      </c>
      <c r="B230" s="160" t="s">
        <v>349</v>
      </c>
      <c r="C230" s="195" t="s">
        <v>350</v>
      </c>
      <c r="D230" s="162" t="s">
        <v>168</v>
      </c>
      <c r="E230" s="169">
        <v>0</v>
      </c>
      <c r="F230" s="172"/>
      <c r="G230" s="173">
        <f>ROUND(E230*F230,2)</f>
        <v>0</v>
      </c>
      <c r="H230" s="172"/>
      <c r="I230" s="173">
        <f>ROUND(E230*H230,2)</f>
        <v>0</v>
      </c>
      <c r="J230" s="172"/>
      <c r="K230" s="173">
        <f>ROUND(E230*J230,2)</f>
        <v>0</v>
      </c>
      <c r="L230" s="173">
        <v>21</v>
      </c>
      <c r="M230" s="173">
        <f>G230*(1+L230/100)</f>
        <v>0</v>
      </c>
      <c r="N230" s="163">
        <v>5.7000000000000002E-3</v>
      </c>
      <c r="O230" s="163">
        <f>ROUND(E230*N230,5)</f>
        <v>0</v>
      </c>
      <c r="P230" s="163">
        <v>0</v>
      </c>
      <c r="Q230" s="163">
        <f>ROUND(E230*P230,5)</f>
        <v>0</v>
      </c>
      <c r="R230" s="163"/>
      <c r="S230" s="163"/>
      <c r="T230" s="164">
        <v>0</v>
      </c>
      <c r="U230" s="163">
        <f>ROUND(E230*T230,2)</f>
        <v>0</v>
      </c>
      <c r="V230" s="153"/>
      <c r="W230" s="153"/>
      <c r="X230" s="153"/>
      <c r="Y230" s="153"/>
      <c r="Z230" s="153"/>
      <c r="AA230" s="153"/>
      <c r="AB230" s="153"/>
      <c r="AC230" s="153"/>
      <c r="AD230" s="153"/>
      <c r="AE230" s="153" t="s">
        <v>169</v>
      </c>
      <c r="AF230" s="153"/>
      <c r="AG230" s="153"/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</row>
    <row r="231" spans="1:60" outlineLevel="1" x14ac:dyDescent="0.2">
      <c r="A231" s="154"/>
      <c r="B231" s="160"/>
      <c r="C231" s="197" t="s">
        <v>351</v>
      </c>
      <c r="D231" s="168"/>
      <c r="E231" s="171"/>
      <c r="F231" s="173"/>
      <c r="G231" s="173"/>
      <c r="H231" s="173"/>
      <c r="I231" s="173"/>
      <c r="J231" s="173"/>
      <c r="K231" s="173"/>
      <c r="L231" s="173"/>
      <c r="M231" s="173"/>
      <c r="N231" s="163"/>
      <c r="O231" s="163"/>
      <c r="P231" s="163"/>
      <c r="Q231" s="163"/>
      <c r="R231" s="163"/>
      <c r="S231" s="163"/>
      <c r="T231" s="164"/>
      <c r="U231" s="163"/>
      <c r="V231" s="153"/>
      <c r="W231" s="153"/>
      <c r="X231" s="153"/>
      <c r="Y231" s="153"/>
      <c r="Z231" s="153"/>
      <c r="AA231" s="153"/>
      <c r="AB231" s="153"/>
      <c r="AC231" s="153"/>
      <c r="AD231" s="153"/>
      <c r="AE231" s="153" t="s">
        <v>140</v>
      </c>
      <c r="AF231" s="153">
        <v>0</v>
      </c>
      <c r="AG231" s="153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</row>
    <row r="232" spans="1:60" outlineLevel="1" x14ac:dyDescent="0.2">
      <c r="A232" s="154">
        <v>57</v>
      </c>
      <c r="B232" s="160" t="s">
        <v>352</v>
      </c>
      <c r="C232" s="195" t="s">
        <v>353</v>
      </c>
      <c r="D232" s="162" t="s">
        <v>168</v>
      </c>
      <c r="E232" s="169">
        <v>3</v>
      </c>
      <c r="F232" s="172"/>
      <c r="G232" s="173">
        <f>ROUND(E232*F232,2)</f>
        <v>0</v>
      </c>
      <c r="H232" s="172"/>
      <c r="I232" s="173">
        <f>ROUND(E232*H232,2)</f>
        <v>0</v>
      </c>
      <c r="J232" s="172"/>
      <c r="K232" s="173">
        <f>ROUND(E232*J232,2)</f>
        <v>0</v>
      </c>
      <c r="L232" s="173">
        <v>21</v>
      </c>
      <c r="M232" s="173">
        <f>G232*(1+L232/100)</f>
        <v>0</v>
      </c>
      <c r="N232" s="163">
        <v>1.65E-3</v>
      </c>
      <c r="O232" s="163">
        <f>ROUND(E232*N232,5)</f>
        <v>4.9500000000000004E-3</v>
      </c>
      <c r="P232" s="163">
        <v>0</v>
      </c>
      <c r="Q232" s="163">
        <f>ROUND(E232*P232,5)</f>
        <v>0</v>
      </c>
      <c r="R232" s="163"/>
      <c r="S232" s="163"/>
      <c r="T232" s="164">
        <v>1.1373500000000001</v>
      </c>
      <c r="U232" s="163">
        <f>ROUND(E232*T232,2)</f>
        <v>3.41</v>
      </c>
      <c r="V232" s="153"/>
      <c r="W232" s="153"/>
      <c r="X232" s="153"/>
      <c r="Y232" s="153"/>
      <c r="Z232" s="153"/>
      <c r="AA232" s="153"/>
      <c r="AB232" s="153"/>
      <c r="AC232" s="153"/>
      <c r="AD232" s="153"/>
      <c r="AE232" s="153" t="s">
        <v>134</v>
      </c>
      <c r="AF232" s="153"/>
      <c r="AG232" s="153"/>
      <c r="AH232" s="153"/>
      <c r="AI232" s="153"/>
      <c r="AJ232" s="153"/>
      <c r="AK232" s="153"/>
      <c r="AL232" s="153"/>
      <c r="AM232" s="153"/>
      <c r="AN232" s="153"/>
      <c r="AO232" s="153"/>
      <c r="AP232" s="153"/>
      <c r="AQ232" s="153"/>
      <c r="AR232" s="153"/>
      <c r="AS232" s="153"/>
      <c r="AT232" s="153"/>
      <c r="AU232" s="153"/>
      <c r="AV232" s="153"/>
      <c r="AW232" s="153"/>
      <c r="AX232" s="153"/>
      <c r="AY232" s="153"/>
      <c r="AZ232" s="153"/>
      <c r="BA232" s="153"/>
      <c r="BB232" s="153"/>
      <c r="BC232" s="153"/>
      <c r="BD232" s="153"/>
      <c r="BE232" s="153"/>
      <c r="BF232" s="153"/>
      <c r="BG232" s="153"/>
      <c r="BH232" s="153"/>
    </row>
    <row r="233" spans="1:60" ht="22.5" outlineLevel="1" x14ac:dyDescent="0.2">
      <c r="A233" s="154"/>
      <c r="B233" s="160"/>
      <c r="C233" s="197" t="s">
        <v>348</v>
      </c>
      <c r="D233" s="168"/>
      <c r="E233" s="171">
        <v>3</v>
      </c>
      <c r="F233" s="173"/>
      <c r="G233" s="173"/>
      <c r="H233" s="173"/>
      <c r="I233" s="173"/>
      <c r="J233" s="173"/>
      <c r="K233" s="173"/>
      <c r="L233" s="173"/>
      <c r="M233" s="173"/>
      <c r="N233" s="163"/>
      <c r="O233" s="163"/>
      <c r="P233" s="163"/>
      <c r="Q233" s="163"/>
      <c r="R233" s="163"/>
      <c r="S233" s="163"/>
      <c r="T233" s="164"/>
      <c r="U233" s="163"/>
      <c r="V233" s="153"/>
      <c r="W233" s="153"/>
      <c r="X233" s="153"/>
      <c r="Y233" s="153"/>
      <c r="Z233" s="153"/>
      <c r="AA233" s="153"/>
      <c r="AB233" s="153"/>
      <c r="AC233" s="153"/>
      <c r="AD233" s="153"/>
      <c r="AE233" s="153" t="s">
        <v>140</v>
      </c>
      <c r="AF233" s="153">
        <v>0</v>
      </c>
      <c r="AG233" s="153"/>
      <c r="AH233" s="153"/>
      <c r="AI233" s="153"/>
      <c r="AJ233" s="153"/>
      <c r="AK233" s="153"/>
      <c r="AL233" s="153"/>
      <c r="AM233" s="153"/>
      <c r="AN233" s="153"/>
      <c r="AO233" s="153"/>
      <c r="AP233" s="153"/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</row>
    <row r="234" spans="1:60" outlineLevel="1" x14ac:dyDescent="0.2">
      <c r="A234" s="154">
        <v>58</v>
      </c>
      <c r="B234" s="160" t="s">
        <v>354</v>
      </c>
      <c r="C234" s="195" t="s">
        <v>355</v>
      </c>
      <c r="D234" s="162" t="s">
        <v>130</v>
      </c>
      <c r="E234" s="169">
        <v>76.56</v>
      </c>
      <c r="F234" s="172"/>
      <c r="G234" s="173">
        <f>ROUND(E234*F234,2)</f>
        <v>0</v>
      </c>
      <c r="H234" s="172"/>
      <c r="I234" s="173">
        <f>ROUND(E234*H234,2)</f>
        <v>0</v>
      </c>
      <c r="J234" s="172"/>
      <c r="K234" s="173">
        <f>ROUND(E234*J234,2)</f>
        <v>0</v>
      </c>
      <c r="L234" s="173">
        <v>21</v>
      </c>
      <c r="M234" s="173">
        <f>G234*(1+L234/100)</f>
        <v>0</v>
      </c>
      <c r="N234" s="163">
        <v>5.4799999999999996E-3</v>
      </c>
      <c r="O234" s="163">
        <f>ROUND(E234*N234,5)</f>
        <v>0.41954999999999998</v>
      </c>
      <c r="P234" s="163">
        <v>0</v>
      </c>
      <c r="Q234" s="163">
        <f>ROUND(E234*P234,5)</f>
        <v>0</v>
      </c>
      <c r="R234" s="163"/>
      <c r="S234" s="163"/>
      <c r="T234" s="164">
        <v>0.59799999999999998</v>
      </c>
      <c r="U234" s="163">
        <f>ROUND(E234*T234,2)</f>
        <v>45.78</v>
      </c>
      <c r="V234" s="153"/>
      <c r="W234" s="153"/>
      <c r="X234" s="153"/>
      <c r="Y234" s="153"/>
      <c r="Z234" s="153"/>
      <c r="AA234" s="153"/>
      <c r="AB234" s="153"/>
      <c r="AC234" s="153"/>
      <c r="AD234" s="153"/>
      <c r="AE234" s="153" t="s">
        <v>134</v>
      </c>
      <c r="AF234" s="153"/>
      <c r="AG234" s="153"/>
      <c r="AH234" s="153"/>
      <c r="AI234" s="153"/>
      <c r="AJ234" s="153"/>
      <c r="AK234" s="153"/>
      <c r="AL234" s="153"/>
      <c r="AM234" s="153"/>
      <c r="AN234" s="153"/>
      <c r="AO234" s="153"/>
      <c r="AP234" s="153"/>
      <c r="AQ234" s="153"/>
      <c r="AR234" s="153"/>
      <c r="AS234" s="153"/>
      <c r="AT234" s="153"/>
      <c r="AU234" s="153"/>
      <c r="AV234" s="153"/>
      <c r="AW234" s="153"/>
      <c r="AX234" s="153"/>
      <c r="AY234" s="153"/>
      <c r="AZ234" s="153"/>
      <c r="BA234" s="153"/>
      <c r="BB234" s="153"/>
      <c r="BC234" s="153"/>
      <c r="BD234" s="153"/>
      <c r="BE234" s="153"/>
      <c r="BF234" s="153"/>
      <c r="BG234" s="153"/>
      <c r="BH234" s="153"/>
    </row>
    <row r="235" spans="1:60" outlineLevel="1" x14ac:dyDescent="0.2">
      <c r="A235" s="154"/>
      <c r="B235" s="160"/>
      <c r="C235" s="197" t="s">
        <v>315</v>
      </c>
      <c r="D235" s="168"/>
      <c r="E235" s="171">
        <v>76.56</v>
      </c>
      <c r="F235" s="173"/>
      <c r="G235" s="173"/>
      <c r="H235" s="173"/>
      <c r="I235" s="173"/>
      <c r="J235" s="173"/>
      <c r="K235" s="173"/>
      <c r="L235" s="173"/>
      <c r="M235" s="173"/>
      <c r="N235" s="163"/>
      <c r="O235" s="163"/>
      <c r="P235" s="163"/>
      <c r="Q235" s="163"/>
      <c r="R235" s="163"/>
      <c r="S235" s="163"/>
      <c r="T235" s="164"/>
      <c r="U235" s="163"/>
      <c r="V235" s="153"/>
      <c r="W235" s="153"/>
      <c r="X235" s="153"/>
      <c r="Y235" s="153"/>
      <c r="Z235" s="153"/>
      <c r="AA235" s="153"/>
      <c r="AB235" s="153"/>
      <c r="AC235" s="153"/>
      <c r="AD235" s="153"/>
      <c r="AE235" s="153" t="s">
        <v>140</v>
      </c>
      <c r="AF235" s="153">
        <v>0</v>
      </c>
      <c r="AG235" s="153"/>
      <c r="AH235" s="153"/>
      <c r="AI235" s="153"/>
      <c r="AJ235" s="153"/>
      <c r="AK235" s="153"/>
      <c r="AL235" s="153"/>
      <c r="AM235" s="153"/>
      <c r="AN235" s="153"/>
      <c r="AO235" s="153"/>
      <c r="AP235" s="153"/>
      <c r="AQ235" s="153"/>
      <c r="AR235" s="153"/>
      <c r="AS235" s="153"/>
      <c r="AT235" s="153"/>
      <c r="AU235" s="153"/>
      <c r="AV235" s="153"/>
      <c r="AW235" s="153"/>
      <c r="AX235" s="153"/>
      <c r="AY235" s="153"/>
      <c r="AZ235" s="153"/>
      <c r="BA235" s="153"/>
      <c r="BB235" s="153"/>
      <c r="BC235" s="153"/>
      <c r="BD235" s="153"/>
      <c r="BE235" s="153"/>
      <c r="BF235" s="153"/>
      <c r="BG235" s="153"/>
      <c r="BH235" s="153"/>
    </row>
    <row r="236" spans="1:60" outlineLevel="1" x14ac:dyDescent="0.2">
      <c r="A236" s="154"/>
      <c r="B236" s="160"/>
      <c r="C236" s="197" t="s">
        <v>316</v>
      </c>
      <c r="D236" s="168"/>
      <c r="E236" s="171"/>
      <c r="F236" s="173"/>
      <c r="G236" s="173"/>
      <c r="H236" s="173"/>
      <c r="I236" s="173"/>
      <c r="J236" s="173"/>
      <c r="K236" s="173"/>
      <c r="L236" s="173"/>
      <c r="M236" s="173"/>
      <c r="N236" s="163"/>
      <c r="O236" s="163"/>
      <c r="P236" s="163"/>
      <c r="Q236" s="163"/>
      <c r="R236" s="163"/>
      <c r="S236" s="163"/>
      <c r="T236" s="164"/>
      <c r="U236" s="163"/>
      <c r="V236" s="153"/>
      <c r="W236" s="153"/>
      <c r="X236" s="153"/>
      <c r="Y236" s="153"/>
      <c r="Z236" s="153"/>
      <c r="AA236" s="153"/>
      <c r="AB236" s="153"/>
      <c r="AC236" s="153"/>
      <c r="AD236" s="153"/>
      <c r="AE236" s="153" t="s">
        <v>140</v>
      </c>
      <c r="AF236" s="153">
        <v>0</v>
      </c>
      <c r="AG236" s="153"/>
      <c r="AH236" s="153"/>
      <c r="AI236" s="153"/>
      <c r="AJ236" s="153"/>
      <c r="AK236" s="153"/>
      <c r="AL236" s="153"/>
      <c r="AM236" s="153"/>
      <c r="AN236" s="153"/>
      <c r="AO236" s="153"/>
      <c r="AP236" s="153"/>
      <c r="AQ236" s="153"/>
      <c r="AR236" s="153"/>
      <c r="AS236" s="153"/>
      <c r="AT236" s="153"/>
      <c r="AU236" s="153"/>
      <c r="AV236" s="153"/>
      <c r="AW236" s="153"/>
      <c r="AX236" s="153"/>
      <c r="AY236" s="153"/>
      <c r="AZ236" s="153"/>
      <c r="BA236" s="153"/>
      <c r="BB236" s="153"/>
      <c r="BC236" s="153"/>
      <c r="BD236" s="153"/>
      <c r="BE236" s="153"/>
      <c r="BF236" s="153"/>
      <c r="BG236" s="153"/>
      <c r="BH236" s="153"/>
    </row>
    <row r="237" spans="1:60" ht="22.5" outlineLevel="1" x14ac:dyDescent="0.2">
      <c r="A237" s="154"/>
      <c r="B237" s="160"/>
      <c r="C237" s="197" t="s">
        <v>214</v>
      </c>
      <c r="D237" s="168"/>
      <c r="E237" s="171"/>
      <c r="F237" s="173"/>
      <c r="G237" s="173"/>
      <c r="H237" s="173"/>
      <c r="I237" s="173"/>
      <c r="J237" s="173"/>
      <c r="K237" s="173"/>
      <c r="L237" s="173"/>
      <c r="M237" s="173"/>
      <c r="N237" s="163"/>
      <c r="O237" s="163"/>
      <c r="P237" s="163"/>
      <c r="Q237" s="163"/>
      <c r="R237" s="163"/>
      <c r="S237" s="163"/>
      <c r="T237" s="164"/>
      <c r="U237" s="163"/>
      <c r="V237" s="153"/>
      <c r="W237" s="153"/>
      <c r="X237" s="153"/>
      <c r="Y237" s="153"/>
      <c r="Z237" s="153"/>
      <c r="AA237" s="153"/>
      <c r="AB237" s="153"/>
      <c r="AC237" s="153"/>
      <c r="AD237" s="153"/>
      <c r="AE237" s="153" t="s">
        <v>140</v>
      </c>
      <c r="AF237" s="153">
        <v>0</v>
      </c>
      <c r="AG237" s="153"/>
      <c r="AH237" s="153"/>
      <c r="AI237" s="153"/>
      <c r="AJ237" s="153"/>
      <c r="AK237" s="153"/>
      <c r="AL237" s="153"/>
      <c r="AM237" s="153"/>
      <c r="AN237" s="153"/>
      <c r="AO237" s="153"/>
      <c r="AP237" s="153"/>
      <c r="AQ237" s="153"/>
      <c r="AR237" s="153"/>
      <c r="AS237" s="153"/>
      <c r="AT237" s="153"/>
      <c r="AU237" s="153"/>
      <c r="AV237" s="153"/>
      <c r="AW237" s="153"/>
      <c r="AX237" s="153"/>
      <c r="AY237" s="153"/>
      <c r="AZ237" s="153"/>
      <c r="BA237" s="153"/>
      <c r="BB237" s="153"/>
      <c r="BC237" s="153"/>
      <c r="BD237" s="153"/>
      <c r="BE237" s="153"/>
      <c r="BF237" s="153"/>
      <c r="BG237" s="153"/>
      <c r="BH237" s="153"/>
    </row>
    <row r="238" spans="1:60" outlineLevel="1" x14ac:dyDescent="0.2">
      <c r="A238" s="154">
        <v>59</v>
      </c>
      <c r="B238" s="160" t="s">
        <v>356</v>
      </c>
      <c r="C238" s="195" t="s">
        <v>357</v>
      </c>
      <c r="D238" s="162" t="s">
        <v>287</v>
      </c>
      <c r="E238" s="169">
        <v>1.06</v>
      </c>
      <c r="F238" s="172"/>
      <c r="G238" s="173">
        <f>ROUND(E238*F238,2)</f>
        <v>0</v>
      </c>
      <c r="H238" s="172"/>
      <c r="I238" s="173">
        <f>ROUND(E238*H238,2)</f>
        <v>0</v>
      </c>
      <c r="J238" s="172"/>
      <c r="K238" s="173">
        <f>ROUND(E238*J238,2)</f>
        <v>0</v>
      </c>
      <c r="L238" s="173">
        <v>21</v>
      </c>
      <c r="M238" s="173">
        <f>G238*(1+L238/100)</f>
        <v>0</v>
      </c>
      <c r="N238" s="163">
        <v>0</v>
      </c>
      <c r="O238" s="163">
        <f>ROUND(E238*N238,5)</f>
        <v>0</v>
      </c>
      <c r="P238" s="163">
        <v>0</v>
      </c>
      <c r="Q238" s="163">
        <f>ROUND(E238*P238,5)</f>
        <v>0</v>
      </c>
      <c r="R238" s="163"/>
      <c r="S238" s="163"/>
      <c r="T238" s="164">
        <v>4.82</v>
      </c>
      <c r="U238" s="163">
        <f>ROUND(E238*T238,2)</f>
        <v>5.1100000000000003</v>
      </c>
      <c r="V238" s="153"/>
      <c r="W238" s="153"/>
      <c r="X238" s="153"/>
      <c r="Y238" s="153"/>
      <c r="Z238" s="153"/>
      <c r="AA238" s="153"/>
      <c r="AB238" s="153"/>
      <c r="AC238" s="153"/>
      <c r="AD238" s="153"/>
      <c r="AE238" s="153" t="s">
        <v>134</v>
      </c>
      <c r="AF238" s="153"/>
      <c r="AG238" s="153"/>
      <c r="AH238" s="153"/>
      <c r="AI238" s="153"/>
      <c r="AJ238" s="153"/>
      <c r="AK238" s="153"/>
      <c r="AL238" s="153"/>
      <c r="AM238" s="153"/>
      <c r="AN238" s="153"/>
      <c r="AO238" s="153"/>
      <c r="AP238" s="153"/>
      <c r="AQ238" s="153"/>
      <c r="AR238" s="153"/>
      <c r="AS238" s="153"/>
      <c r="AT238" s="153"/>
      <c r="AU238" s="153"/>
      <c r="AV238" s="153"/>
      <c r="AW238" s="153"/>
      <c r="AX238" s="153"/>
      <c r="AY238" s="153"/>
      <c r="AZ238" s="153"/>
      <c r="BA238" s="153"/>
      <c r="BB238" s="153"/>
      <c r="BC238" s="153"/>
      <c r="BD238" s="153"/>
      <c r="BE238" s="153"/>
      <c r="BF238" s="153"/>
      <c r="BG238" s="153"/>
      <c r="BH238" s="153"/>
    </row>
    <row r="239" spans="1:60" x14ac:dyDescent="0.2">
      <c r="A239" s="155" t="s">
        <v>126</v>
      </c>
      <c r="B239" s="161" t="s">
        <v>87</v>
      </c>
      <c r="C239" s="196" t="s">
        <v>88</v>
      </c>
      <c r="D239" s="165"/>
      <c r="E239" s="170"/>
      <c r="F239" s="174"/>
      <c r="G239" s="174">
        <f>SUMIF(AE240:AE272,"&lt;&gt;NOR",G240:G272)</f>
        <v>0</v>
      </c>
      <c r="H239" s="174"/>
      <c r="I239" s="174">
        <f>SUM(I240:I272)</f>
        <v>0</v>
      </c>
      <c r="J239" s="174"/>
      <c r="K239" s="174">
        <f>SUM(K240:K272)</f>
        <v>0</v>
      </c>
      <c r="L239" s="174"/>
      <c r="M239" s="174">
        <f>SUM(M240:M272)</f>
        <v>0</v>
      </c>
      <c r="N239" s="166"/>
      <c r="O239" s="166">
        <f>SUM(O240:O272)</f>
        <v>0.5597700000000001</v>
      </c>
      <c r="P239" s="166"/>
      <c r="Q239" s="166">
        <f>SUM(Q240:Q272)</f>
        <v>0.84031</v>
      </c>
      <c r="R239" s="166"/>
      <c r="S239" s="166"/>
      <c r="T239" s="167"/>
      <c r="U239" s="166">
        <f>SUM(U240:U272)</f>
        <v>59.970000000000006</v>
      </c>
      <c r="AE239" t="s">
        <v>127</v>
      </c>
    </row>
    <row r="240" spans="1:60" outlineLevel="1" x14ac:dyDescent="0.2">
      <c r="A240" s="154">
        <v>60</v>
      </c>
      <c r="B240" s="160" t="s">
        <v>358</v>
      </c>
      <c r="C240" s="195" t="s">
        <v>359</v>
      </c>
      <c r="D240" s="162" t="s">
        <v>133</v>
      </c>
      <c r="E240" s="169">
        <v>22.968</v>
      </c>
      <c r="F240" s="172"/>
      <c r="G240" s="173">
        <f>ROUND(E240*F240,2)</f>
        <v>0</v>
      </c>
      <c r="H240" s="172"/>
      <c r="I240" s="173">
        <f>ROUND(E240*H240,2)</f>
        <v>0</v>
      </c>
      <c r="J240" s="172"/>
      <c r="K240" s="173">
        <f>ROUND(E240*J240,2)</f>
        <v>0</v>
      </c>
      <c r="L240" s="173">
        <v>21</v>
      </c>
      <c r="M240" s="173">
        <f>G240*(1+L240/100)</f>
        <v>0</v>
      </c>
      <c r="N240" s="163">
        <v>0</v>
      </c>
      <c r="O240" s="163">
        <f>ROUND(E240*N240,5)</f>
        <v>0</v>
      </c>
      <c r="P240" s="163">
        <v>3.4000000000000002E-2</v>
      </c>
      <c r="Q240" s="163">
        <f>ROUND(E240*P240,5)</f>
        <v>0.78090999999999999</v>
      </c>
      <c r="R240" s="163"/>
      <c r="S240" s="163"/>
      <c r="T240" s="164">
        <v>0.255</v>
      </c>
      <c r="U240" s="163">
        <f>ROUND(E240*T240,2)</f>
        <v>5.86</v>
      </c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 t="s">
        <v>134</v>
      </c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</row>
    <row r="241" spans="1:60" outlineLevel="1" x14ac:dyDescent="0.2">
      <c r="A241" s="154"/>
      <c r="B241" s="160"/>
      <c r="C241" s="197" t="s">
        <v>360</v>
      </c>
      <c r="D241" s="168"/>
      <c r="E241" s="171">
        <v>22.968</v>
      </c>
      <c r="F241" s="173"/>
      <c r="G241" s="173"/>
      <c r="H241" s="173"/>
      <c r="I241" s="173"/>
      <c r="J241" s="173"/>
      <c r="K241" s="173"/>
      <c r="L241" s="173"/>
      <c r="M241" s="173"/>
      <c r="N241" s="163"/>
      <c r="O241" s="163"/>
      <c r="P241" s="163"/>
      <c r="Q241" s="163"/>
      <c r="R241" s="163"/>
      <c r="S241" s="163"/>
      <c r="T241" s="164"/>
      <c r="U241" s="16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 t="s">
        <v>140</v>
      </c>
      <c r="AF241" s="153">
        <v>0</v>
      </c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</row>
    <row r="242" spans="1:60" ht="22.5" outlineLevel="1" x14ac:dyDescent="0.2">
      <c r="A242" s="154"/>
      <c r="B242" s="160"/>
      <c r="C242" s="197" t="s">
        <v>214</v>
      </c>
      <c r="D242" s="168"/>
      <c r="E242" s="171"/>
      <c r="F242" s="173"/>
      <c r="G242" s="173"/>
      <c r="H242" s="173"/>
      <c r="I242" s="173"/>
      <c r="J242" s="173"/>
      <c r="K242" s="173"/>
      <c r="L242" s="173"/>
      <c r="M242" s="173"/>
      <c r="N242" s="163"/>
      <c r="O242" s="163"/>
      <c r="P242" s="163"/>
      <c r="Q242" s="163"/>
      <c r="R242" s="163"/>
      <c r="S242" s="163"/>
      <c r="T242" s="164"/>
      <c r="U242" s="16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 t="s">
        <v>140</v>
      </c>
      <c r="AF242" s="153">
        <v>0</v>
      </c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</row>
    <row r="243" spans="1:60" outlineLevel="1" x14ac:dyDescent="0.2">
      <c r="A243" s="154">
        <v>61</v>
      </c>
      <c r="B243" s="160" t="s">
        <v>361</v>
      </c>
      <c r="C243" s="195" t="s">
        <v>362</v>
      </c>
      <c r="D243" s="162" t="s">
        <v>133</v>
      </c>
      <c r="E243" s="169">
        <v>22.968</v>
      </c>
      <c r="F243" s="172"/>
      <c r="G243" s="173">
        <f>ROUND(E243*F243,2)</f>
        <v>0</v>
      </c>
      <c r="H243" s="172"/>
      <c r="I243" s="173">
        <f>ROUND(E243*H243,2)</f>
        <v>0</v>
      </c>
      <c r="J243" s="172"/>
      <c r="K243" s="173">
        <f>ROUND(E243*J243,2)</f>
        <v>0</v>
      </c>
      <c r="L243" s="173">
        <v>21</v>
      </c>
      <c r="M243" s="173">
        <f>G243*(1+L243/100)</f>
        <v>0</v>
      </c>
      <c r="N243" s="163">
        <v>0</v>
      </c>
      <c r="O243" s="163">
        <f>ROUND(E243*N243,5)</f>
        <v>0</v>
      </c>
      <c r="P243" s="163">
        <v>0</v>
      </c>
      <c r="Q243" s="163">
        <f>ROUND(E243*P243,5)</f>
        <v>0</v>
      </c>
      <c r="R243" s="163"/>
      <c r="S243" s="163"/>
      <c r="T243" s="164">
        <v>8.9999999999999993E-3</v>
      </c>
      <c r="U243" s="163">
        <f>ROUND(E243*T243,2)</f>
        <v>0.21</v>
      </c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 t="s">
        <v>134</v>
      </c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</row>
    <row r="244" spans="1:60" outlineLevel="1" x14ac:dyDescent="0.2">
      <c r="A244" s="154"/>
      <c r="B244" s="160"/>
      <c r="C244" s="197" t="s">
        <v>360</v>
      </c>
      <c r="D244" s="168"/>
      <c r="E244" s="171">
        <v>22.968</v>
      </c>
      <c r="F244" s="173"/>
      <c r="G244" s="173"/>
      <c r="H244" s="173"/>
      <c r="I244" s="173"/>
      <c r="J244" s="173"/>
      <c r="K244" s="173"/>
      <c r="L244" s="173"/>
      <c r="M244" s="173"/>
      <c r="N244" s="163"/>
      <c r="O244" s="163"/>
      <c r="P244" s="163"/>
      <c r="Q244" s="163"/>
      <c r="R244" s="163"/>
      <c r="S244" s="163"/>
      <c r="T244" s="164"/>
      <c r="U244" s="16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 t="s">
        <v>140</v>
      </c>
      <c r="AF244" s="153">
        <v>0</v>
      </c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</row>
    <row r="245" spans="1:60" ht="22.5" outlineLevel="1" x14ac:dyDescent="0.2">
      <c r="A245" s="154"/>
      <c r="B245" s="160"/>
      <c r="C245" s="197" t="s">
        <v>214</v>
      </c>
      <c r="D245" s="168"/>
      <c r="E245" s="171"/>
      <c r="F245" s="173"/>
      <c r="G245" s="173"/>
      <c r="H245" s="173"/>
      <c r="I245" s="173"/>
      <c r="J245" s="173"/>
      <c r="K245" s="173"/>
      <c r="L245" s="173"/>
      <c r="M245" s="173"/>
      <c r="N245" s="163"/>
      <c r="O245" s="163"/>
      <c r="P245" s="163"/>
      <c r="Q245" s="163"/>
      <c r="R245" s="163"/>
      <c r="S245" s="163"/>
      <c r="T245" s="164"/>
      <c r="U245" s="16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 t="s">
        <v>140</v>
      </c>
      <c r="AF245" s="153">
        <v>0</v>
      </c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</row>
    <row r="246" spans="1:60" outlineLevel="1" x14ac:dyDescent="0.2">
      <c r="A246" s="154">
        <v>62</v>
      </c>
      <c r="B246" s="160" t="s">
        <v>363</v>
      </c>
      <c r="C246" s="195" t="s">
        <v>364</v>
      </c>
      <c r="D246" s="162" t="s">
        <v>130</v>
      </c>
      <c r="E246" s="169">
        <v>5.4</v>
      </c>
      <c r="F246" s="172"/>
      <c r="G246" s="173">
        <f>ROUND(E246*F246,2)</f>
        <v>0</v>
      </c>
      <c r="H246" s="172"/>
      <c r="I246" s="173">
        <f>ROUND(E246*H246,2)</f>
        <v>0</v>
      </c>
      <c r="J246" s="172"/>
      <c r="K246" s="173">
        <f>ROUND(E246*J246,2)</f>
        <v>0</v>
      </c>
      <c r="L246" s="173">
        <v>21</v>
      </c>
      <c r="M246" s="173">
        <f>G246*(1+L246/100)</f>
        <v>0</v>
      </c>
      <c r="N246" s="163">
        <v>0</v>
      </c>
      <c r="O246" s="163">
        <f>ROUND(E246*N246,5)</f>
        <v>0</v>
      </c>
      <c r="P246" s="163">
        <v>1.0999999999999999E-2</v>
      </c>
      <c r="Q246" s="163">
        <f>ROUND(E246*P246,5)</f>
        <v>5.9400000000000001E-2</v>
      </c>
      <c r="R246" s="163"/>
      <c r="S246" s="163"/>
      <c r="T246" s="164">
        <v>6.9000000000000006E-2</v>
      </c>
      <c r="U246" s="163">
        <f>ROUND(E246*T246,2)</f>
        <v>0.37</v>
      </c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 t="s">
        <v>134</v>
      </c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</row>
    <row r="247" spans="1:60" outlineLevel="1" x14ac:dyDescent="0.2">
      <c r="A247" s="154"/>
      <c r="B247" s="160"/>
      <c r="C247" s="197" t="s">
        <v>365</v>
      </c>
      <c r="D247" s="168"/>
      <c r="E247" s="171">
        <v>5.4</v>
      </c>
      <c r="F247" s="173"/>
      <c r="G247" s="173"/>
      <c r="H247" s="173"/>
      <c r="I247" s="173"/>
      <c r="J247" s="173"/>
      <c r="K247" s="173"/>
      <c r="L247" s="173"/>
      <c r="M247" s="173"/>
      <c r="N247" s="163"/>
      <c r="O247" s="163"/>
      <c r="P247" s="163"/>
      <c r="Q247" s="163"/>
      <c r="R247" s="163"/>
      <c r="S247" s="163"/>
      <c r="T247" s="164"/>
      <c r="U247" s="16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 t="s">
        <v>140</v>
      </c>
      <c r="AF247" s="153">
        <v>0</v>
      </c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</row>
    <row r="248" spans="1:60" ht="22.5" outlineLevel="1" x14ac:dyDescent="0.2">
      <c r="A248" s="154"/>
      <c r="B248" s="160"/>
      <c r="C248" s="197" t="s">
        <v>214</v>
      </c>
      <c r="D248" s="168"/>
      <c r="E248" s="171"/>
      <c r="F248" s="173"/>
      <c r="G248" s="173"/>
      <c r="H248" s="173"/>
      <c r="I248" s="173"/>
      <c r="J248" s="173"/>
      <c r="K248" s="173"/>
      <c r="L248" s="173"/>
      <c r="M248" s="173"/>
      <c r="N248" s="163"/>
      <c r="O248" s="163"/>
      <c r="P248" s="163"/>
      <c r="Q248" s="163"/>
      <c r="R248" s="163"/>
      <c r="S248" s="163"/>
      <c r="T248" s="164"/>
      <c r="U248" s="16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 t="s">
        <v>140</v>
      </c>
      <c r="AF248" s="153">
        <v>0</v>
      </c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</row>
    <row r="249" spans="1:60" outlineLevel="1" x14ac:dyDescent="0.2">
      <c r="A249" s="154">
        <v>63</v>
      </c>
      <c r="B249" s="160" t="s">
        <v>366</v>
      </c>
      <c r="C249" s="195" t="s">
        <v>367</v>
      </c>
      <c r="D249" s="162" t="s">
        <v>168</v>
      </c>
      <c r="E249" s="169">
        <v>180</v>
      </c>
      <c r="F249" s="172"/>
      <c r="G249" s="173">
        <f>ROUND(E249*F249,2)</f>
        <v>0</v>
      </c>
      <c r="H249" s="172"/>
      <c r="I249" s="173">
        <f>ROUND(E249*H249,2)</f>
        <v>0</v>
      </c>
      <c r="J249" s="172"/>
      <c r="K249" s="173">
        <f>ROUND(E249*J249,2)</f>
        <v>0</v>
      </c>
      <c r="L249" s="173">
        <v>21</v>
      </c>
      <c r="M249" s="173">
        <f>G249*(1+L249/100)</f>
        <v>0</v>
      </c>
      <c r="N249" s="163">
        <v>1.8500000000000001E-3</v>
      </c>
      <c r="O249" s="163">
        <f>ROUND(E249*N249,5)</f>
        <v>0.33300000000000002</v>
      </c>
      <c r="P249" s="163">
        <v>0</v>
      </c>
      <c r="Q249" s="163">
        <f>ROUND(E249*P249,5)</f>
        <v>0</v>
      </c>
      <c r="R249" s="163"/>
      <c r="S249" s="163"/>
      <c r="T249" s="164">
        <v>0</v>
      </c>
      <c r="U249" s="163">
        <f>ROUND(E249*T249,2)</f>
        <v>0</v>
      </c>
      <c r="V249" s="153"/>
      <c r="W249" s="153"/>
      <c r="X249" s="153"/>
      <c r="Y249" s="153"/>
      <c r="Z249" s="153"/>
      <c r="AA249" s="153"/>
      <c r="AB249" s="153"/>
      <c r="AC249" s="153"/>
      <c r="AD249" s="153"/>
      <c r="AE249" s="153" t="s">
        <v>169</v>
      </c>
      <c r="AF249" s="153"/>
      <c r="AG249" s="153"/>
      <c r="AH249" s="153"/>
      <c r="AI249" s="153"/>
      <c r="AJ249" s="153"/>
      <c r="AK249" s="153"/>
      <c r="AL249" s="153"/>
      <c r="AM249" s="153"/>
      <c r="AN249" s="153"/>
      <c r="AO249" s="153"/>
      <c r="AP249" s="153"/>
      <c r="AQ249" s="153"/>
      <c r="AR249" s="153"/>
      <c r="AS249" s="153"/>
      <c r="AT249" s="153"/>
      <c r="AU249" s="153"/>
      <c r="AV249" s="153"/>
      <c r="AW249" s="153"/>
      <c r="AX249" s="153"/>
      <c r="AY249" s="153"/>
      <c r="AZ249" s="153"/>
      <c r="BA249" s="153"/>
      <c r="BB249" s="153"/>
      <c r="BC249" s="153"/>
      <c r="BD249" s="153"/>
      <c r="BE249" s="153"/>
      <c r="BF249" s="153"/>
      <c r="BG249" s="153"/>
      <c r="BH249" s="153"/>
    </row>
    <row r="250" spans="1:60" outlineLevel="1" x14ac:dyDescent="0.2">
      <c r="A250" s="154"/>
      <c r="B250" s="160"/>
      <c r="C250" s="197" t="s">
        <v>368</v>
      </c>
      <c r="D250" s="168"/>
      <c r="E250" s="171">
        <v>180</v>
      </c>
      <c r="F250" s="173"/>
      <c r="G250" s="173"/>
      <c r="H250" s="173"/>
      <c r="I250" s="173"/>
      <c r="J250" s="173"/>
      <c r="K250" s="173"/>
      <c r="L250" s="173"/>
      <c r="M250" s="173"/>
      <c r="N250" s="163"/>
      <c r="O250" s="163"/>
      <c r="P250" s="163"/>
      <c r="Q250" s="163"/>
      <c r="R250" s="163"/>
      <c r="S250" s="163"/>
      <c r="T250" s="164"/>
      <c r="U250" s="163"/>
      <c r="V250" s="153"/>
      <c r="W250" s="153"/>
      <c r="X250" s="153"/>
      <c r="Y250" s="153"/>
      <c r="Z250" s="153"/>
      <c r="AA250" s="153"/>
      <c r="AB250" s="153"/>
      <c r="AC250" s="153"/>
      <c r="AD250" s="153"/>
      <c r="AE250" s="153" t="s">
        <v>140</v>
      </c>
      <c r="AF250" s="153">
        <v>0</v>
      </c>
      <c r="AG250" s="153"/>
      <c r="AH250" s="153"/>
      <c r="AI250" s="153"/>
      <c r="AJ250" s="153"/>
      <c r="AK250" s="153"/>
      <c r="AL250" s="153"/>
      <c r="AM250" s="153"/>
      <c r="AN250" s="153"/>
      <c r="AO250" s="153"/>
      <c r="AP250" s="153"/>
      <c r="AQ250" s="153"/>
      <c r="AR250" s="153"/>
      <c r="AS250" s="153"/>
      <c r="AT250" s="153"/>
      <c r="AU250" s="153"/>
      <c r="AV250" s="153"/>
      <c r="AW250" s="153"/>
      <c r="AX250" s="153"/>
      <c r="AY250" s="153"/>
      <c r="AZ250" s="153"/>
      <c r="BA250" s="153"/>
      <c r="BB250" s="153"/>
      <c r="BC250" s="153"/>
      <c r="BD250" s="153"/>
      <c r="BE250" s="153"/>
      <c r="BF250" s="153"/>
      <c r="BG250" s="153"/>
      <c r="BH250" s="153"/>
    </row>
    <row r="251" spans="1:60" ht="22.5" outlineLevel="1" x14ac:dyDescent="0.2">
      <c r="A251" s="154"/>
      <c r="B251" s="160"/>
      <c r="C251" s="197" t="s">
        <v>214</v>
      </c>
      <c r="D251" s="168"/>
      <c r="E251" s="171"/>
      <c r="F251" s="173"/>
      <c r="G251" s="173"/>
      <c r="H251" s="173"/>
      <c r="I251" s="173"/>
      <c r="J251" s="173"/>
      <c r="K251" s="173"/>
      <c r="L251" s="173"/>
      <c r="M251" s="173"/>
      <c r="N251" s="163"/>
      <c r="O251" s="163"/>
      <c r="P251" s="163"/>
      <c r="Q251" s="163"/>
      <c r="R251" s="163"/>
      <c r="S251" s="163"/>
      <c r="T251" s="164"/>
      <c r="U251" s="163"/>
      <c r="V251" s="153"/>
      <c r="W251" s="153"/>
      <c r="X251" s="153"/>
      <c r="Y251" s="153"/>
      <c r="Z251" s="153"/>
      <c r="AA251" s="153"/>
      <c r="AB251" s="153"/>
      <c r="AC251" s="153"/>
      <c r="AD251" s="153"/>
      <c r="AE251" s="153" t="s">
        <v>140</v>
      </c>
      <c r="AF251" s="153">
        <v>0</v>
      </c>
      <c r="AG251" s="153"/>
      <c r="AH251" s="153"/>
      <c r="AI251" s="153"/>
      <c r="AJ251" s="153"/>
      <c r="AK251" s="153"/>
      <c r="AL251" s="153"/>
      <c r="AM251" s="153"/>
      <c r="AN251" s="153"/>
      <c r="AO251" s="153"/>
      <c r="AP251" s="153"/>
      <c r="AQ251" s="153"/>
      <c r="AR251" s="153"/>
      <c r="AS251" s="153"/>
      <c r="AT251" s="153"/>
      <c r="AU251" s="153"/>
      <c r="AV251" s="153"/>
      <c r="AW251" s="153"/>
      <c r="AX251" s="153"/>
      <c r="AY251" s="153"/>
      <c r="AZ251" s="153"/>
      <c r="BA251" s="153"/>
      <c r="BB251" s="153"/>
      <c r="BC251" s="153"/>
      <c r="BD251" s="153"/>
      <c r="BE251" s="153"/>
      <c r="BF251" s="153"/>
      <c r="BG251" s="153"/>
      <c r="BH251" s="153"/>
    </row>
    <row r="252" spans="1:60" ht="22.5" outlineLevel="1" x14ac:dyDescent="0.2">
      <c r="A252" s="154">
        <v>64</v>
      </c>
      <c r="B252" s="160" t="s">
        <v>369</v>
      </c>
      <c r="C252" s="195" t="s">
        <v>370</v>
      </c>
      <c r="D252" s="162" t="s">
        <v>168</v>
      </c>
      <c r="E252" s="169">
        <v>9</v>
      </c>
      <c r="F252" s="172"/>
      <c r="G252" s="173">
        <f>ROUND(E252*F252,2)</f>
        <v>0</v>
      </c>
      <c r="H252" s="172"/>
      <c r="I252" s="173">
        <f>ROUND(E252*H252,2)</f>
        <v>0</v>
      </c>
      <c r="J252" s="172"/>
      <c r="K252" s="173">
        <f>ROUND(E252*J252,2)</f>
        <v>0</v>
      </c>
      <c r="L252" s="173">
        <v>21</v>
      </c>
      <c r="M252" s="173">
        <f>G252*(1+L252/100)</f>
        <v>0</v>
      </c>
      <c r="N252" s="163">
        <v>1.6000000000000001E-3</v>
      </c>
      <c r="O252" s="163">
        <f>ROUND(E252*N252,5)</f>
        <v>1.44E-2</v>
      </c>
      <c r="P252" s="163">
        <v>0</v>
      </c>
      <c r="Q252" s="163">
        <f>ROUND(E252*P252,5)</f>
        <v>0</v>
      </c>
      <c r="R252" s="163"/>
      <c r="S252" s="163"/>
      <c r="T252" s="164">
        <v>0</v>
      </c>
      <c r="U252" s="163">
        <f>ROUND(E252*T252,2)</f>
        <v>0</v>
      </c>
      <c r="V252" s="153"/>
      <c r="W252" s="153"/>
      <c r="X252" s="153"/>
      <c r="Y252" s="153"/>
      <c r="Z252" s="153"/>
      <c r="AA252" s="153"/>
      <c r="AB252" s="153"/>
      <c r="AC252" s="153"/>
      <c r="AD252" s="153"/>
      <c r="AE252" s="153" t="s">
        <v>169</v>
      </c>
      <c r="AF252" s="153"/>
      <c r="AG252" s="153"/>
      <c r="AH252" s="153"/>
      <c r="AI252" s="153"/>
      <c r="AJ252" s="153"/>
      <c r="AK252" s="153"/>
      <c r="AL252" s="153"/>
      <c r="AM252" s="153"/>
      <c r="AN252" s="153"/>
      <c r="AO252" s="153"/>
      <c r="AP252" s="153"/>
      <c r="AQ252" s="153"/>
      <c r="AR252" s="153"/>
      <c r="AS252" s="153"/>
      <c r="AT252" s="153"/>
      <c r="AU252" s="153"/>
      <c r="AV252" s="153"/>
      <c r="AW252" s="153"/>
      <c r="AX252" s="153"/>
      <c r="AY252" s="153"/>
      <c r="AZ252" s="153"/>
      <c r="BA252" s="153"/>
      <c r="BB252" s="153"/>
      <c r="BC252" s="153"/>
      <c r="BD252" s="153"/>
      <c r="BE252" s="153"/>
      <c r="BF252" s="153"/>
      <c r="BG252" s="153"/>
      <c r="BH252" s="153"/>
    </row>
    <row r="253" spans="1:60" outlineLevel="1" x14ac:dyDescent="0.2">
      <c r="A253" s="154"/>
      <c r="B253" s="160"/>
      <c r="C253" s="197" t="s">
        <v>371</v>
      </c>
      <c r="D253" s="168"/>
      <c r="E253" s="171">
        <v>9</v>
      </c>
      <c r="F253" s="173"/>
      <c r="G253" s="173"/>
      <c r="H253" s="173"/>
      <c r="I253" s="173"/>
      <c r="J253" s="173"/>
      <c r="K253" s="173"/>
      <c r="L253" s="173"/>
      <c r="M253" s="173"/>
      <c r="N253" s="163"/>
      <c r="O253" s="163"/>
      <c r="P253" s="163"/>
      <c r="Q253" s="163"/>
      <c r="R253" s="163"/>
      <c r="S253" s="163"/>
      <c r="T253" s="164"/>
      <c r="U253" s="163"/>
      <c r="V253" s="153"/>
      <c r="W253" s="153"/>
      <c r="X253" s="153"/>
      <c r="Y253" s="153"/>
      <c r="Z253" s="153"/>
      <c r="AA253" s="153"/>
      <c r="AB253" s="153"/>
      <c r="AC253" s="153"/>
      <c r="AD253" s="153"/>
      <c r="AE253" s="153" t="s">
        <v>140</v>
      </c>
      <c r="AF253" s="153">
        <v>0</v>
      </c>
      <c r="AG253" s="153"/>
      <c r="AH253" s="153"/>
      <c r="AI253" s="153"/>
      <c r="AJ253" s="153"/>
      <c r="AK253" s="153"/>
      <c r="AL253" s="153"/>
      <c r="AM253" s="153"/>
      <c r="AN253" s="153"/>
      <c r="AO253" s="153"/>
      <c r="AP253" s="153"/>
      <c r="AQ253" s="153"/>
      <c r="AR253" s="153"/>
      <c r="AS253" s="153"/>
      <c r="AT253" s="153"/>
      <c r="AU253" s="153"/>
      <c r="AV253" s="153"/>
      <c r="AW253" s="153"/>
      <c r="AX253" s="153"/>
      <c r="AY253" s="153"/>
      <c r="AZ253" s="153"/>
      <c r="BA253" s="153"/>
      <c r="BB253" s="153"/>
      <c r="BC253" s="153"/>
      <c r="BD253" s="153"/>
      <c r="BE253" s="153"/>
      <c r="BF253" s="153"/>
      <c r="BG253" s="153"/>
      <c r="BH253" s="153"/>
    </row>
    <row r="254" spans="1:60" ht="22.5" outlineLevel="1" x14ac:dyDescent="0.2">
      <c r="A254" s="154"/>
      <c r="B254" s="160"/>
      <c r="C254" s="197" t="s">
        <v>214</v>
      </c>
      <c r="D254" s="168"/>
      <c r="E254" s="171"/>
      <c r="F254" s="173"/>
      <c r="G254" s="173"/>
      <c r="H254" s="173"/>
      <c r="I254" s="173"/>
      <c r="J254" s="173"/>
      <c r="K254" s="173"/>
      <c r="L254" s="173"/>
      <c r="M254" s="173"/>
      <c r="N254" s="163"/>
      <c r="O254" s="163"/>
      <c r="P254" s="163"/>
      <c r="Q254" s="163"/>
      <c r="R254" s="163"/>
      <c r="S254" s="163"/>
      <c r="T254" s="164"/>
      <c r="U254" s="163"/>
      <c r="V254" s="153"/>
      <c r="W254" s="153"/>
      <c r="X254" s="153"/>
      <c r="Y254" s="153"/>
      <c r="Z254" s="153"/>
      <c r="AA254" s="153"/>
      <c r="AB254" s="153"/>
      <c r="AC254" s="153"/>
      <c r="AD254" s="153"/>
      <c r="AE254" s="153" t="s">
        <v>140</v>
      </c>
      <c r="AF254" s="153">
        <v>0</v>
      </c>
      <c r="AG254" s="153"/>
      <c r="AH254" s="153"/>
      <c r="AI254" s="153"/>
      <c r="AJ254" s="153"/>
      <c r="AK254" s="153"/>
      <c r="AL254" s="153"/>
      <c r="AM254" s="153"/>
      <c r="AN254" s="153"/>
      <c r="AO254" s="153"/>
      <c r="AP254" s="153"/>
      <c r="AQ254" s="153"/>
      <c r="AR254" s="153"/>
      <c r="AS254" s="153"/>
      <c r="AT254" s="153"/>
      <c r="AU254" s="153"/>
      <c r="AV254" s="153"/>
      <c r="AW254" s="153"/>
      <c r="AX254" s="153"/>
      <c r="AY254" s="153"/>
      <c r="AZ254" s="153"/>
      <c r="BA254" s="153"/>
      <c r="BB254" s="153"/>
      <c r="BC254" s="153"/>
      <c r="BD254" s="153"/>
      <c r="BE254" s="153"/>
      <c r="BF254" s="153"/>
      <c r="BG254" s="153"/>
      <c r="BH254" s="153"/>
    </row>
    <row r="255" spans="1:60" outlineLevel="1" x14ac:dyDescent="0.2">
      <c r="A255" s="154">
        <v>65</v>
      </c>
      <c r="B255" s="160" t="s">
        <v>372</v>
      </c>
      <c r="C255" s="195" t="s">
        <v>373</v>
      </c>
      <c r="D255" s="162" t="s">
        <v>130</v>
      </c>
      <c r="E255" s="169">
        <v>5.4</v>
      </c>
      <c r="F255" s="172"/>
      <c r="G255" s="173">
        <f>ROUND(E255*F255,2)</f>
        <v>0</v>
      </c>
      <c r="H255" s="172"/>
      <c r="I255" s="173">
        <f>ROUND(E255*H255,2)</f>
        <v>0</v>
      </c>
      <c r="J255" s="172"/>
      <c r="K255" s="173">
        <f>ROUND(E255*J255,2)</f>
        <v>0</v>
      </c>
      <c r="L255" s="173">
        <v>21</v>
      </c>
      <c r="M255" s="173">
        <f>G255*(1+L255/100)</f>
        <v>0</v>
      </c>
      <c r="N255" s="163">
        <v>1.72E-2</v>
      </c>
      <c r="O255" s="163">
        <f>ROUND(E255*N255,5)</f>
        <v>9.2880000000000004E-2</v>
      </c>
      <c r="P255" s="163">
        <v>0</v>
      </c>
      <c r="Q255" s="163">
        <f>ROUND(E255*P255,5)</f>
        <v>0</v>
      </c>
      <c r="R255" s="163"/>
      <c r="S255" s="163"/>
      <c r="T255" s="164">
        <v>0.39900000000000002</v>
      </c>
      <c r="U255" s="163">
        <f>ROUND(E255*T255,2)</f>
        <v>2.15</v>
      </c>
      <c r="V255" s="153"/>
      <c r="W255" s="153"/>
      <c r="X255" s="153"/>
      <c r="Y255" s="153"/>
      <c r="Z255" s="153"/>
      <c r="AA255" s="153"/>
      <c r="AB255" s="153"/>
      <c r="AC255" s="153"/>
      <c r="AD255" s="153"/>
      <c r="AE255" s="153" t="s">
        <v>134</v>
      </c>
      <c r="AF255" s="153"/>
      <c r="AG255" s="153"/>
      <c r="AH255" s="153"/>
      <c r="AI255" s="153"/>
      <c r="AJ255" s="153"/>
      <c r="AK255" s="153"/>
      <c r="AL255" s="153"/>
      <c r="AM255" s="153"/>
      <c r="AN255" s="153"/>
      <c r="AO255" s="153"/>
      <c r="AP255" s="153"/>
      <c r="AQ255" s="153"/>
      <c r="AR255" s="153"/>
      <c r="AS255" s="153"/>
      <c r="AT255" s="153"/>
      <c r="AU255" s="153"/>
      <c r="AV255" s="153"/>
      <c r="AW255" s="153"/>
      <c r="AX255" s="153"/>
      <c r="AY255" s="153"/>
      <c r="AZ255" s="153"/>
      <c r="BA255" s="153"/>
      <c r="BB255" s="153"/>
      <c r="BC255" s="153"/>
      <c r="BD255" s="153"/>
      <c r="BE255" s="153"/>
      <c r="BF255" s="153"/>
      <c r="BG255" s="153"/>
      <c r="BH255" s="153"/>
    </row>
    <row r="256" spans="1:60" outlineLevel="1" x14ac:dyDescent="0.2">
      <c r="A256" s="154"/>
      <c r="B256" s="160"/>
      <c r="C256" s="197" t="s">
        <v>365</v>
      </c>
      <c r="D256" s="168"/>
      <c r="E256" s="171">
        <v>5.4</v>
      </c>
      <c r="F256" s="173"/>
      <c r="G256" s="173"/>
      <c r="H256" s="173"/>
      <c r="I256" s="173"/>
      <c r="J256" s="173"/>
      <c r="K256" s="173"/>
      <c r="L256" s="173"/>
      <c r="M256" s="173"/>
      <c r="N256" s="163"/>
      <c r="O256" s="163"/>
      <c r="P256" s="163"/>
      <c r="Q256" s="163"/>
      <c r="R256" s="163"/>
      <c r="S256" s="163"/>
      <c r="T256" s="164"/>
      <c r="U256" s="163"/>
      <c r="V256" s="153"/>
      <c r="W256" s="153"/>
      <c r="X256" s="153"/>
      <c r="Y256" s="153"/>
      <c r="Z256" s="153"/>
      <c r="AA256" s="153"/>
      <c r="AB256" s="153"/>
      <c r="AC256" s="153"/>
      <c r="AD256" s="153"/>
      <c r="AE256" s="153" t="s">
        <v>140</v>
      </c>
      <c r="AF256" s="153">
        <v>0</v>
      </c>
      <c r="AG256" s="153"/>
      <c r="AH256" s="153"/>
      <c r="AI256" s="153"/>
      <c r="AJ256" s="153"/>
      <c r="AK256" s="153"/>
      <c r="AL256" s="153"/>
      <c r="AM256" s="153"/>
      <c r="AN256" s="153"/>
      <c r="AO256" s="153"/>
      <c r="AP256" s="153"/>
      <c r="AQ256" s="153"/>
      <c r="AR256" s="153"/>
      <c r="AS256" s="153"/>
      <c r="AT256" s="153"/>
      <c r="AU256" s="153"/>
      <c r="AV256" s="153"/>
      <c r="AW256" s="153"/>
      <c r="AX256" s="153"/>
      <c r="AY256" s="153"/>
      <c r="AZ256" s="153"/>
      <c r="BA256" s="153"/>
      <c r="BB256" s="153"/>
      <c r="BC256" s="153"/>
      <c r="BD256" s="153"/>
      <c r="BE256" s="153"/>
      <c r="BF256" s="153"/>
      <c r="BG256" s="153"/>
      <c r="BH256" s="153"/>
    </row>
    <row r="257" spans="1:60" ht="22.5" outlineLevel="1" x14ac:dyDescent="0.2">
      <c r="A257" s="154"/>
      <c r="B257" s="160"/>
      <c r="C257" s="197" t="s">
        <v>214</v>
      </c>
      <c r="D257" s="168"/>
      <c r="E257" s="171"/>
      <c r="F257" s="173"/>
      <c r="G257" s="173"/>
      <c r="H257" s="173"/>
      <c r="I257" s="173"/>
      <c r="J257" s="173"/>
      <c r="K257" s="173"/>
      <c r="L257" s="173"/>
      <c r="M257" s="173"/>
      <c r="N257" s="163"/>
      <c r="O257" s="163"/>
      <c r="P257" s="163"/>
      <c r="Q257" s="163"/>
      <c r="R257" s="163"/>
      <c r="S257" s="163"/>
      <c r="T257" s="164"/>
      <c r="U257" s="163"/>
      <c r="V257" s="153"/>
      <c r="W257" s="153"/>
      <c r="X257" s="153"/>
      <c r="Y257" s="153"/>
      <c r="Z257" s="153"/>
      <c r="AA257" s="153"/>
      <c r="AB257" s="153"/>
      <c r="AC257" s="153"/>
      <c r="AD257" s="153"/>
      <c r="AE257" s="153" t="s">
        <v>140</v>
      </c>
      <c r="AF257" s="153">
        <v>0</v>
      </c>
      <c r="AG257" s="153"/>
      <c r="AH257" s="153"/>
      <c r="AI257" s="153"/>
      <c r="AJ257" s="153"/>
      <c r="AK257" s="153"/>
      <c r="AL257" s="153"/>
      <c r="AM257" s="153"/>
      <c r="AN257" s="153"/>
      <c r="AO257" s="153"/>
      <c r="AP257" s="153"/>
      <c r="AQ257" s="153"/>
      <c r="AR257" s="153"/>
      <c r="AS257" s="153"/>
      <c r="AT257" s="153"/>
      <c r="AU257" s="153"/>
      <c r="AV257" s="153"/>
      <c r="AW257" s="153"/>
      <c r="AX257" s="153"/>
      <c r="AY257" s="153"/>
      <c r="AZ257" s="153"/>
      <c r="BA257" s="153"/>
      <c r="BB257" s="153"/>
      <c r="BC257" s="153"/>
      <c r="BD257" s="153"/>
      <c r="BE257" s="153"/>
      <c r="BF257" s="153"/>
      <c r="BG257" s="153"/>
      <c r="BH257" s="153"/>
    </row>
    <row r="258" spans="1:60" outlineLevel="1" x14ac:dyDescent="0.2">
      <c r="A258" s="154">
        <v>66</v>
      </c>
      <c r="B258" s="160" t="s">
        <v>374</v>
      </c>
      <c r="C258" s="195" t="s">
        <v>375</v>
      </c>
      <c r="D258" s="162" t="s">
        <v>130</v>
      </c>
      <c r="E258" s="169">
        <v>76.56</v>
      </c>
      <c r="F258" s="172"/>
      <c r="G258" s="173">
        <f>ROUND(E258*F258,2)</f>
        <v>0</v>
      </c>
      <c r="H258" s="172"/>
      <c r="I258" s="173">
        <f>ROUND(E258*H258,2)</f>
        <v>0</v>
      </c>
      <c r="J258" s="172"/>
      <c r="K258" s="173">
        <f>ROUND(E258*J258,2)</f>
        <v>0</v>
      </c>
      <c r="L258" s="173">
        <v>21</v>
      </c>
      <c r="M258" s="173">
        <f>G258*(1+L258/100)</f>
        <v>0</v>
      </c>
      <c r="N258" s="163">
        <v>1.0000000000000001E-5</v>
      </c>
      <c r="O258" s="163">
        <f>ROUND(E258*N258,5)</f>
        <v>7.6999999999999996E-4</v>
      </c>
      <c r="P258" s="163">
        <v>0</v>
      </c>
      <c r="Q258" s="163">
        <f>ROUND(E258*P258,5)</f>
        <v>0</v>
      </c>
      <c r="R258" s="163"/>
      <c r="S258" s="163"/>
      <c r="T258" s="164">
        <v>0.45</v>
      </c>
      <c r="U258" s="163">
        <f>ROUND(E258*T258,2)</f>
        <v>34.450000000000003</v>
      </c>
      <c r="V258" s="153"/>
      <c r="W258" s="153"/>
      <c r="X258" s="153"/>
      <c r="Y258" s="153"/>
      <c r="Z258" s="153"/>
      <c r="AA258" s="153"/>
      <c r="AB258" s="153"/>
      <c r="AC258" s="153"/>
      <c r="AD258" s="153"/>
      <c r="AE258" s="153" t="s">
        <v>134</v>
      </c>
      <c r="AF258" s="153"/>
      <c r="AG258" s="153"/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</row>
    <row r="259" spans="1:60" outlineLevel="1" x14ac:dyDescent="0.2">
      <c r="A259" s="154"/>
      <c r="B259" s="160"/>
      <c r="C259" s="197" t="s">
        <v>376</v>
      </c>
      <c r="D259" s="168"/>
      <c r="E259" s="171">
        <v>76.56</v>
      </c>
      <c r="F259" s="173"/>
      <c r="G259" s="173"/>
      <c r="H259" s="173"/>
      <c r="I259" s="173"/>
      <c r="J259" s="173"/>
      <c r="K259" s="173"/>
      <c r="L259" s="173"/>
      <c r="M259" s="173"/>
      <c r="N259" s="163"/>
      <c r="O259" s="163"/>
      <c r="P259" s="163"/>
      <c r="Q259" s="163"/>
      <c r="R259" s="163"/>
      <c r="S259" s="163"/>
      <c r="T259" s="164"/>
      <c r="U259" s="163"/>
      <c r="V259" s="153"/>
      <c r="W259" s="153"/>
      <c r="X259" s="153"/>
      <c r="Y259" s="153"/>
      <c r="Z259" s="153"/>
      <c r="AA259" s="153"/>
      <c r="AB259" s="153"/>
      <c r="AC259" s="153"/>
      <c r="AD259" s="153"/>
      <c r="AE259" s="153" t="s">
        <v>140</v>
      </c>
      <c r="AF259" s="153">
        <v>0</v>
      </c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</row>
    <row r="260" spans="1:60" ht="22.5" outlineLevel="1" x14ac:dyDescent="0.2">
      <c r="A260" s="154"/>
      <c r="B260" s="160"/>
      <c r="C260" s="197" t="s">
        <v>214</v>
      </c>
      <c r="D260" s="168"/>
      <c r="E260" s="171"/>
      <c r="F260" s="173"/>
      <c r="G260" s="173"/>
      <c r="H260" s="173"/>
      <c r="I260" s="173"/>
      <c r="J260" s="173"/>
      <c r="K260" s="173"/>
      <c r="L260" s="173"/>
      <c r="M260" s="173"/>
      <c r="N260" s="163"/>
      <c r="O260" s="163"/>
      <c r="P260" s="163"/>
      <c r="Q260" s="163"/>
      <c r="R260" s="163"/>
      <c r="S260" s="163"/>
      <c r="T260" s="164"/>
      <c r="U260" s="163"/>
      <c r="V260" s="153"/>
      <c r="W260" s="153"/>
      <c r="X260" s="153"/>
      <c r="Y260" s="153"/>
      <c r="Z260" s="153"/>
      <c r="AA260" s="153"/>
      <c r="AB260" s="153"/>
      <c r="AC260" s="153"/>
      <c r="AD260" s="153"/>
      <c r="AE260" s="153" t="s">
        <v>140</v>
      </c>
      <c r="AF260" s="153">
        <v>0</v>
      </c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</row>
    <row r="261" spans="1:60" outlineLevel="1" x14ac:dyDescent="0.2">
      <c r="A261" s="154">
        <v>67</v>
      </c>
      <c r="B261" s="160" t="s">
        <v>377</v>
      </c>
      <c r="C261" s="195" t="s">
        <v>378</v>
      </c>
      <c r="D261" s="162" t="s">
        <v>133</v>
      </c>
      <c r="E261" s="169">
        <v>22.968</v>
      </c>
      <c r="F261" s="172"/>
      <c r="G261" s="173">
        <f>ROUND(E261*F261,2)</f>
        <v>0</v>
      </c>
      <c r="H261" s="172"/>
      <c r="I261" s="173">
        <f>ROUND(E261*H261,2)</f>
        <v>0</v>
      </c>
      <c r="J261" s="172"/>
      <c r="K261" s="173">
        <f>ROUND(E261*J261,2)</f>
        <v>0</v>
      </c>
      <c r="L261" s="173">
        <v>21</v>
      </c>
      <c r="M261" s="173">
        <f>G261*(1+L261/100)</f>
        <v>0</v>
      </c>
      <c r="N261" s="163">
        <v>3.0000000000000001E-5</v>
      </c>
      <c r="O261" s="163">
        <f>ROUND(E261*N261,5)</f>
        <v>6.8999999999999997E-4</v>
      </c>
      <c r="P261" s="163">
        <v>0</v>
      </c>
      <c r="Q261" s="163">
        <f>ROUND(E261*P261,5)</f>
        <v>0</v>
      </c>
      <c r="R261" s="163"/>
      <c r="S261" s="163"/>
      <c r="T261" s="164">
        <v>5.3999999999999999E-2</v>
      </c>
      <c r="U261" s="163">
        <f>ROUND(E261*T261,2)</f>
        <v>1.24</v>
      </c>
      <c r="V261" s="153"/>
      <c r="W261" s="153"/>
      <c r="X261" s="153"/>
      <c r="Y261" s="153"/>
      <c r="Z261" s="153"/>
      <c r="AA261" s="153"/>
      <c r="AB261" s="153"/>
      <c r="AC261" s="153"/>
      <c r="AD261" s="153"/>
      <c r="AE261" s="153" t="s">
        <v>134</v>
      </c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</row>
    <row r="262" spans="1:60" outlineLevel="1" x14ac:dyDescent="0.2">
      <c r="A262" s="154"/>
      <c r="B262" s="160"/>
      <c r="C262" s="197" t="s">
        <v>360</v>
      </c>
      <c r="D262" s="168"/>
      <c r="E262" s="171">
        <v>22.968</v>
      </c>
      <c r="F262" s="173"/>
      <c r="G262" s="173"/>
      <c r="H262" s="173"/>
      <c r="I262" s="173"/>
      <c r="J262" s="173"/>
      <c r="K262" s="173"/>
      <c r="L262" s="173"/>
      <c r="M262" s="173"/>
      <c r="N262" s="163"/>
      <c r="O262" s="163"/>
      <c r="P262" s="163"/>
      <c r="Q262" s="163"/>
      <c r="R262" s="163"/>
      <c r="S262" s="163"/>
      <c r="T262" s="164"/>
      <c r="U262" s="163"/>
      <c r="V262" s="153"/>
      <c r="W262" s="153"/>
      <c r="X262" s="153"/>
      <c r="Y262" s="153"/>
      <c r="Z262" s="153"/>
      <c r="AA262" s="153"/>
      <c r="AB262" s="153"/>
      <c r="AC262" s="153"/>
      <c r="AD262" s="153"/>
      <c r="AE262" s="153" t="s">
        <v>140</v>
      </c>
      <c r="AF262" s="153">
        <v>0</v>
      </c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</row>
    <row r="263" spans="1:60" ht="22.5" outlineLevel="1" x14ac:dyDescent="0.2">
      <c r="A263" s="154"/>
      <c r="B263" s="160"/>
      <c r="C263" s="197" t="s">
        <v>214</v>
      </c>
      <c r="D263" s="168"/>
      <c r="E263" s="171"/>
      <c r="F263" s="173"/>
      <c r="G263" s="173"/>
      <c r="H263" s="173"/>
      <c r="I263" s="173"/>
      <c r="J263" s="173"/>
      <c r="K263" s="173"/>
      <c r="L263" s="173"/>
      <c r="M263" s="173"/>
      <c r="N263" s="163"/>
      <c r="O263" s="163"/>
      <c r="P263" s="163"/>
      <c r="Q263" s="163"/>
      <c r="R263" s="163"/>
      <c r="S263" s="163"/>
      <c r="T263" s="164"/>
      <c r="U263" s="163"/>
      <c r="V263" s="153"/>
      <c r="W263" s="153"/>
      <c r="X263" s="153"/>
      <c r="Y263" s="153"/>
      <c r="Z263" s="153"/>
      <c r="AA263" s="153"/>
      <c r="AB263" s="153"/>
      <c r="AC263" s="153"/>
      <c r="AD263" s="153"/>
      <c r="AE263" s="153" t="s">
        <v>140</v>
      </c>
      <c r="AF263" s="153">
        <v>0</v>
      </c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</row>
    <row r="264" spans="1:60" ht="22.5" outlineLevel="1" x14ac:dyDescent="0.2">
      <c r="A264" s="154">
        <v>68</v>
      </c>
      <c r="B264" s="160" t="s">
        <v>379</v>
      </c>
      <c r="C264" s="195" t="s">
        <v>380</v>
      </c>
      <c r="D264" s="162" t="s">
        <v>130</v>
      </c>
      <c r="E264" s="169">
        <v>5.4</v>
      </c>
      <c r="F264" s="172"/>
      <c r="G264" s="173">
        <f>ROUND(E264*F264,2)</f>
        <v>0</v>
      </c>
      <c r="H264" s="172"/>
      <c r="I264" s="173">
        <f>ROUND(E264*H264,2)</f>
        <v>0</v>
      </c>
      <c r="J264" s="172"/>
      <c r="K264" s="173">
        <f>ROUND(E264*J264,2)</f>
        <v>0</v>
      </c>
      <c r="L264" s="173">
        <v>21</v>
      </c>
      <c r="M264" s="173">
        <f>G264*(1+L264/100)</f>
        <v>0</v>
      </c>
      <c r="N264" s="163">
        <v>1.8200000000000001E-2</v>
      </c>
      <c r="O264" s="163">
        <f>ROUND(E264*N264,5)</f>
        <v>9.8280000000000006E-2</v>
      </c>
      <c r="P264" s="163">
        <v>0</v>
      </c>
      <c r="Q264" s="163">
        <f>ROUND(E264*P264,5)</f>
        <v>0</v>
      </c>
      <c r="R264" s="163"/>
      <c r="S264" s="163"/>
      <c r="T264" s="164">
        <v>0.72</v>
      </c>
      <c r="U264" s="163">
        <f>ROUND(E264*T264,2)</f>
        <v>3.89</v>
      </c>
      <c r="V264" s="153"/>
      <c r="W264" s="153"/>
      <c r="X264" s="153"/>
      <c r="Y264" s="153"/>
      <c r="Z264" s="153"/>
      <c r="AA264" s="153"/>
      <c r="AB264" s="153"/>
      <c r="AC264" s="153"/>
      <c r="AD264" s="153"/>
      <c r="AE264" s="153" t="s">
        <v>134</v>
      </c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</row>
    <row r="265" spans="1:60" outlineLevel="1" x14ac:dyDescent="0.2">
      <c r="A265" s="154"/>
      <c r="B265" s="160"/>
      <c r="C265" s="197" t="s">
        <v>365</v>
      </c>
      <c r="D265" s="168"/>
      <c r="E265" s="171">
        <v>5.4</v>
      </c>
      <c r="F265" s="173"/>
      <c r="G265" s="173"/>
      <c r="H265" s="173"/>
      <c r="I265" s="173"/>
      <c r="J265" s="173"/>
      <c r="K265" s="173"/>
      <c r="L265" s="173"/>
      <c r="M265" s="173"/>
      <c r="N265" s="163"/>
      <c r="O265" s="163"/>
      <c r="P265" s="163"/>
      <c r="Q265" s="163"/>
      <c r="R265" s="163"/>
      <c r="S265" s="163"/>
      <c r="T265" s="164"/>
      <c r="U265" s="163"/>
      <c r="V265" s="153"/>
      <c r="W265" s="153"/>
      <c r="X265" s="153"/>
      <c r="Y265" s="153"/>
      <c r="Z265" s="153"/>
      <c r="AA265" s="153"/>
      <c r="AB265" s="153"/>
      <c r="AC265" s="153"/>
      <c r="AD265" s="153"/>
      <c r="AE265" s="153" t="s">
        <v>140</v>
      </c>
      <c r="AF265" s="153">
        <v>0</v>
      </c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</row>
    <row r="266" spans="1:60" ht="22.5" outlineLevel="1" x14ac:dyDescent="0.2">
      <c r="A266" s="154"/>
      <c r="B266" s="160"/>
      <c r="C266" s="197" t="s">
        <v>214</v>
      </c>
      <c r="D266" s="168"/>
      <c r="E266" s="171"/>
      <c r="F266" s="173"/>
      <c r="G266" s="173"/>
      <c r="H266" s="173"/>
      <c r="I266" s="173"/>
      <c r="J266" s="173"/>
      <c r="K266" s="173"/>
      <c r="L266" s="173"/>
      <c r="M266" s="173"/>
      <c r="N266" s="163"/>
      <c r="O266" s="163"/>
      <c r="P266" s="163"/>
      <c r="Q266" s="163"/>
      <c r="R266" s="163"/>
      <c r="S266" s="163"/>
      <c r="T266" s="164"/>
      <c r="U266" s="163"/>
      <c r="V266" s="153"/>
      <c r="W266" s="153"/>
      <c r="X266" s="153"/>
      <c r="Y266" s="153"/>
      <c r="Z266" s="153"/>
      <c r="AA266" s="153"/>
      <c r="AB266" s="153"/>
      <c r="AC266" s="153"/>
      <c r="AD266" s="153"/>
      <c r="AE266" s="153" t="s">
        <v>140</v>
      </c>
      <c r="AF266" s="153">
        <v>0</v>
      </c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</row>
    <row r="267" spans="1:60" ht="22.5" outlineLevel="1" x14ac:dyDescent="0.2">
      <c r="A267" s="154">
        <v>69</v>
      </c>
      <c r="B267" s="160" t="s">
        <v>381</v>
      </c>
      <c r="C267" s="195" t="s">
        <v>382</v>
      </c>
      <c r="D267" s="162" t="s">
        <v>133</v>
      </c>
      <c r="E267" s="169">
        <v>0</v>
      </c>
      <c r="F267" s="172"/>
      <c r="G267" s="173">
        <f>ROUND(E267*F267,2)</f>
        <v>0</v>
      </c>
      <c r="H267" s="172"/>
      <c r="I267" s="173">
        <f>ROUND(E267*H267,2)</f>
        <v>0</v>
      </c>
      <c r="J267" s="172"/>
      <c r="K267" s="173">
        <f>ROUND(E267*J267,2)</f>
        <v>0</v>
      </c>
      <c r="L267" s="173">
        <v>21</v>
      </c>
      <c r="M267" s="173">
        <f>G267*(1+L267/100)</f>
        <v>0</v>
      </c>
      <c r="N267" s="163">
        <v>1.3999999999999999E-4</v>
      </c>
      <c r="O267" s="163">
        <f>ROUND(E267*N267,5)</f>
        <v>0</v>
      </c>
      <c r="P267" s="163">
        <v>0</v>
      </c>
      <c r="Q267" s="163">
        <f>ROUND(E267*P267,5)</f>
        <v>0</v>
      </c>
      <c r="R267" s="163"/>
      <c r="S267" s="163"/>
      <c r="T267" s="164">
        <v>0.1</v>
      </c>
      <c r="U267" s="163">
        <f>ROUND(E267*T267,2)</f>
        <v>0</v>
      </c>
      <c r="V267" s="153"/>
      <c r="W267" s="153"/>
      <c r="X267" s="153"/>
      <c r="Y267" s="153"/>
      <c r="Z267" s="153"/>
      <c r="AA267" s="153"/>
      <c r="AB267" s="153"/>
      <c r="AC267" s="153"/>
      <c r="AD267" s="153"/>
      <c r="AE267" s="153" t="s">
        <v>134</v>
      </c>
      <c r="AF267" s="153"/>
      <c r="AG267" s="153"/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</row>
    <row r="268" spans="1:60" ht="22.5" outlineLevel="1" x14ac:dyDescent="0.2">
      <c r="A268" s="154"/>
      <c r="B268" s="160"/>
      <c r="C268" s="197" t="s">
        <v>214</v>
      </c>
      <c r="D268" s="168"/>
      <c r="E268" s="171"/>
      <c r="F268" s="173"/>
      <c r="G268" s="173"/>
      <c r="H268" s="173"/>
      <c r="I268" s="173"/>
      <c r="J268" s="173"/>
      <c r="K268" s="173"/>
      <c r="L268" s="173"/>
      <c r="M268" s="173"/>
      <c r="N268" s="163"/>
      <c r="O268" s="163"/>
      <c r="P268" s="163"/>
      <c r="Q268" s="163"/>
      <c r="R268" s="163"/>
      <c r="S268" s="163"/>
      <c r="T268" s="164"/>
      <c r="U268" s="163"/>
      <c r="V268" s="153"/>
      <c r="W268" s="153"/>
      <c r="X268" s="153"/>
      <c r="Y268" s="153"/>
      <c r="Z268" s="153"/>
      <c r="AA268" s="153"/>
      <c r="AB268" s="153"/>
      <c r="AC268" s="153"/>
      <c r="AD268" s="153"/>
      <c r="AE268" s="153" t="s">
        <v>140</v>
      </c>
      <c r="AF268" s="153">
        <v>0</v>
      </c>
      <c r="AG268" s="153"/>
      <c r="AH268" s="153"/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3"/>
      <c r="BE268" s="153"/>
      <c r="BF268" s="153"/>
      <c r="BG268" s="153"/>
      <c r="BH268" s="153"/>
    </row>
    <row r="269" spans="1:60" outlineLevel="1" x14ac:dyDescent="0.2">
      <c r="A269" s="154">
        <v>70</v>
      </c>
      <c r="B269" s="160" t="s">
        <v>383</v>
      </c>
      <c r="C269" s="195" t="s">
        <v>384</v>
      </c>
      <c r="D269" s="162" t="s">
        <v>133</v>
      </c>
      <c r="E269" s="169">
        <v>22.968</v>
      </c>
      <c r="F269" s="172"/>
      <c r="G269" s="173">
        <f>ROUND(E269*F269,2)</f>
        <v>0</v>
      </c>
      <c r="H269" s="172"/>
      <c r="I269" s="173">
        <f>ROUND(E269*H269,2)</f>
        <v>0</v>
      </c>
      <c r="J269" s="172"/>
      <c r="K269" s="173">
        <f>ROUND(E269*J269,2)</f>
        <v>0</v>
      </c>
      <c r="L269" s="173">
        <v>21</v>
      </c>
      <c r="M269" s="173">
        <f>G269*(1+L269/100)</f>
        <v>0</v>
      </c>
      <c r="N269" s="163">
        <v>8.5999999999999998E-4</v>
      </c>
      <c r="O269" s="163">
        <f>ROUND(E269*N269,5)</f>
        <v>1.975E-2</v>
      </c>
      <c r="P269" s="163">
        <v>0</v>
      </c>
      <c r="Q269" s="163">
        <f>ROUND(E269*P269,5)</f>
        <v>0</v>
      </c>
      <c r="R269" s="163"/>
      <c r="S269" s="163"/>
      <c r="T269" s="164">
        <v>0.45700000000000002</v>
      </c>
      <c r="U269" s="163">
        <f>ROUND(E269*T269,2)</f>
        <v>10.5</v>
      </c>
      <c r="V269" s="153"/>
      <c r="W269" s="153"/>
      <c r="X269" s="153"/>
      <c r="Y269" s="153"/>
      <c r="Z269" s="153"/>
      <c r="AA269" s="153"/>
      <c r="AB269" s="153"/>
      <c r="AC269" s="153"/>
      <c r="AD269" s="153"/>
      <c r="AE269" s="153" t="s">
        <v>134</v>
      </c>
      <c r="AF269" s="153"/>
      <c r="AG269" s="153"/>
      <c r="AH269" s="153"/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</row>
    <row r="270" spans="1:60" outlineLevel="1" x14ac:dyDescent="0.2">
      <c r="A270" s="154"/>
      <c r="B270" s="160"/>
      <c r="C270" s="197" t="s">
        <v>360</v>
      </c>
      <c r="D270" s="168"/>
      <c r="E270" s="171">
        <v>22.968</v>
      </c>
      <c r="F270" s="173"/>
      <c r="G270" s="173"/>
      <c r="H270" s="173"/>
      <c r="I270" s="173"/>
      <c r="J270" s="173"/>
      <c r="K270" s="173"/>
      <c r="L270" s="173"/>
      <c r="M270" s="173"/>
      <c r="N270" s="163"/>
      <c r="O270" s="163"/>
      <c r="P270" s="163"/>
      <c r="Q270" s="163"/>
      <c r="R270" s="163"/>
      <c r="S270" s="163"/>
      <c r="T270" s="164"/>
      <c r="U270" s="163"/>
      <c r="V270" s="153"/>
      <c r="W270" s="153"/>
      <c r="X270" s="153"/>
      <c r="Y270" s="153"/>
      <c r="Z270" s="153"/>
      <c r="AA270" s="153"/>
      <c r="AB270" s="153"/>
      <c r="AC270" s="153"/>
      <c r="AD270" s="153"/>
      <c r="AE270" s="153" t="s">
        <v>140</v>
      </c>
      <c r="AF270" s="153">
        <v>0</v>
      </c>
      <c r="AG270" s="153"/>
      <c r="AH270" s="153"/>
      <c r="AI270" s="153"/>
      <c r="AJ270" s="153"/>
      <c r="AK270" s="153"/>
      <c r="AL270" s="153"/>
      <c r="AM270" s="153"/>
      <c r="AN270" s="153"/>
      <c r="AO270" s="153"/>
      <c r="AP270" s="153"/>
      <c r="AQ270" s="153"/>
      <c r="AR270" s="153"/>
      <c r="AS270" s="153"/>
      <c r="AT270" s="153"/>
      <c r="AU270" s="153"/>
      <c r="AV270" s="153"/>
      <c r="AW270" s="153"/>
      <c r="AX270" s="153"/>
      <c r="AY270" s="153"/>
      <c r="AZ270" s="153"/>
      <c r="BA270" s="153"/>
      <c r="BB270" s="153"/>
      <c r="BC270" s="153"/>
      <c r="BD270" s="153"/>
      <c r="BE270" s="153"/>
      <c r="BF270" s="153"/>
      <c r="BG270" s="153"/>
      <c r="BH270" s="153"/>
    </row>
    <row r="271" spans="1:60" ht="22.5" outlineLevel="1" x14ac:dyDescent="0.2">
      <c r="A271" s="154"/>
      <c r="B271" s="160"/>
      <c r="C271" s="197" t="s">
        <v>214</v>
      </c>
      <c r="D271" s="168"/>
      <c r="E271" s="171"/>
      <c r="F271" s="173"/>
      <c r="G271" s="173"/>
      <c r="H271" s="173"/>
      <c r="I271" s="173"/>
      <c r="J271" s="173"/>
      <c r="K271" s="173"/>
      <c r="L271" s="173"/>
      <c r="M271" s="173"/>
      <c r="N271" s="163"/>
      <c r="O271" s="163"/>
      <c r="P271" s="163"/>
      <c r="Q271" s="163"/>
      <c r="R271" s="163"/>
      <c r="S271" s="163"/>
      <c r="T271" s="164"/>
      <c r="U271" s="163"/>
      <c r="V271" s="153"/>
      <c r="W271" s="153"/>
      <c r="X271" s="153"/>
      <c r="Y271" s="153"/>
      <c r="Z271" s="153"/>
      <c r="AA271" s="153"/>
      <c r="AB271" s="153"/>
      <c r="AC271" s="153"/>
      <c r="AD271" s="153"/>
      <c r="AE271" s="153" t="s">
        <v>140</v>
      </c>
      <c r="AF271" s="153">
        <v>0</v>
      </c>
      <c r="AG271" s="153"/>
      <c r="AH271" s="153"/>
      <c r="AI271" s="153"/>
      <c r="AJ271" s="153"/>
      <c r="AK271" s="153"/>
      <c r="AL271" s="153"/>
      <c r="AM271" s="153"/>
      <c r="AN271" s="153"/>
      <c r="AO271" s="153"/>
      <c r="AP271" s="153"/>
      <c r="AQ271" s="153"/>
      <c r="AR271" s="153"/>
      <c r="AS271" s="153"/>
      <c r="AT271" s="153"/>
      <c r="AU271" s="153"/>
      <c r="AV271" s="153"/>
      <c r="AW271" s="153"/>
      <c r="AX271" s="153"/>
      <c r="AY271" s="153"/>
      <c r="AZ271" s="153"/>
      <c r="BA271" s="153"/>
      <c r="BB271" s="153"/>
      <c r="BC271" s="153"/>
      <c r="BD271" s="153"/>
      <c r="BE271" s="153"/>
      <c r="BF271" s="153"/>
      <c r="BG271" s="153"/>
      <c r="BH271" s="153"/>
    </row>
    <row r="272" spans="1:60" outlineLevel="1" x14ac:dyDescent="0.2">
      <c r="A272" s="154">
        <v>71</v>
      </c>
      <c r="B272" s="160" t="s">
        <v>385</v>
      </c>
      <c r="C272" s="195" t="s">
        <v>386</v>
      </c>
      <c r="D272" s="162" t="s">
        <v>287</v>
      </c>
      <c r="E272" s="169">
        <v>0.55976999999999999</v>
      </c>
      <c r="F272" s="172"/>
      <c r="G272" s="173">
        <f>ROUND(E272*F272,2)</f>
        <v>0</v>
      </c>
      <c r="H272" s="172"/>
      <c r="I272" s="173">
        <f>ROUND(E272*H272,2)</f>
        <v>0</v>
      </c>
      <c r="J272" s="172"/>
      <c r="K272" s="173">
        <f>ROUND(E272*J272,2)</f>
        <v>0</v>
      </c>
      <c r="L272" s="173">
        <v>21</v>
      </c>
      <c r="M272" s="173">
        <f>G272*(1+L272/100)</f>
        <v>0</v>
      </c>
      <c r="N272" s="163">
        <v>0</v>
      </c>
      <c r="O272" s="163">
        <f>ROUND(E272*N272,5)</f>
        <v>0</v>
      </c>
      <c r="P272" s="163">
        <v>0</v>
      </c>
      <c r="Q272" s="163">
        <f>ROUND(E272*P272,5)</f>
        <v>0</v>
      </c>
      <c r="R272" s="163"/>
      <c r="S272" s="163"/>
      <c r="T272" s="164">
        <v>2.3290000000000002</v>
      </c>
      <c r="U272" s="163">
        <f>ROUND(E272*T272,2)</f>
        <v>1.3</v>
      </c>
      <c r="V272" s="153"/>
      <c r="W272" s="153"/>
      <c r="X272" s="153"/>
      <c r="Y272" s="153"/>
      <c r="Z272" s="153"/>
      <c r="AA272" s="153"/>
      <c r="AB272" s="153"/>
      <c r="AC272" s="153"/>
      <c r="AD272" s="153"/>
      <c r="AE272" s="153" t="s">
        <v>134</v>
      </c>
      <c r="AF272" s="153"/>
      <c r="AG272" s="153"/>
      <c r="AH272" s="153"/>
      <c r="AI272" s="153"/>
      <c r="AJ272" s="153"/>
      <c r="AK272" s="153"/>
      <c r="AL272" s="153"/>
      <c r="AM272" s="153"/>
      <c r="AN272" s="153"/>
      <c r="AO272" s="153"/>
      <c r="AP272" s="153"/>
      <c r="AQ272" s="153"/>
      <c r="AR272" s="153"/>
      <c r="AS272" s="153"/>
      <c r="AT272" s="153"/>
      <c r="AU272" s="153"/>
      <c r="AV272" s="153"/>
      <c r="AW272" s="153"/>
      <c r="AX272" s="153"/>
      <c r="AY272" s="153"/>
      <c r="AZ272" s="153"/>
      <c r="BA272" s="153"/>
      <c r="BB272" s="153"/>
      <c r="BC272" s="153"/>
      <c r="BD272" s="153"/>
      <c r="BE272" s="153"/>
      <c r="BF272" s="153"/>
      <c r="BG272" s="153"/>
      <c r="BH272" s="153"/>
    </row>
    <row r="273" spans="1:60" x14ac:dyDescent="0.2">
      <c r="A273" s="155" t="s">
        <v>126</v>
      </c>
      <c r="B273" s="161" t="s">
        <v>89</v>
      </c>
      <c r="C273" s="196" t="s">
        <v>90</v>
      </c>
      <c r="D273" s="165"/>
      <c r="E273" s="170"/>
      <c r="F273" s="174"/>
      <c r="G273" s="174">
        <f>SUMIF(AE274:AE292,"&lt;&gt;NOR",G274:G292)</f>
        <v>0</v>
      </c>
      <c r="H273" s="174"/>
      <c r="I273" s="174">
        <f>SUM(I274:I292)</f>
        <v>0</v>
      </c>
      <c r="J273" s="174"/>
      <c r="K273" s="174">
        <f>SUM(K274:K292)</f>
        <v>0</v>
      </c>
      <c r="L273" s="174"/>
      <c r="M273" s="174">
        <f>SUM(M274:M292)</f>
        <v>0</v>
      </c>
      <c r="N273" s="166"/>
      <c r="O273" s="166">
        <f>SUM(O274:O292)</f>
        <v>3.4709999999999998E-2</v>
      </c>
      <c r="P273" s="166"/>
      <c r="Q273" s="166">
        <f>SUM(Q274:Q292)</f>
        <v>5.0000000000000001E-3</v>
      </c>
      <c r="R273" s="166"/>
      <c r="S273" s="166"/>
      <c r="T273" s="167"/>
      <c r="U273" s="166">
        <f>SUM(U274:U292)</f>
        <v>3.34</v>
      </c>
      <c r="AE273" t="s">
        <v>127</v>
      </c>
    </row>
    <row r="274" spans="1:60" outlineLevel="1" x14ac:dyDescent="0.2">
      <c r="A274" s="154">
        <v>72</v>
      </c>
      <c r="B274" s="160" t="s">
        <v>387</v>
      </c>
      <c r="C274" s="195" t="s">
        <v>388</v>
      </c>
      <c r="D274" s="162" t="s">
        <v>287</v>
      </c>
      <c r="E274" s="169">
        <v>0.1</v>
      </c>
      <c r="F274" s="172"/>
      <c r="G274" s="173">
        <f>ROUND(E274*F274,2)</f>
        <v>0</v>
      </c>
      <c r="H274" s="172"/>
      <c r="I274" s="173">
        <f>ROUND(E274*H274,2)</f>
        <v>0</v>
      </c>
      <c r="J274" s="172"/>
      <c r="K274" s="173">
        <f>ROUND(E274*J274,2)</f>
        <v>0</v>
      </c>
      <c r="L274" s="173">
        <v>21</v>
      </c>
      <c r="M274" s="173">
        <f>G274*(1+L274/100)</f>
        <v>0</v>
      </c>
      <c r="N274" s="163">
        <v>0</v>
      </c>
      <c r="O274" s="163">
        <f>ROUND(E274*N274,5)</f>
        <v>0</v>
      </c>
      <c r="P274" s="163">
        <v>0</v>
      </c>
      <c r="Q274" s="163">
        <f>ROUND(E274*P274,5)</f>
        <v>0</v>
      </c>
      <c r="R274" s="163"/>
      <c r="S274" s="163"/>
      <c r="T274" s="164">
        <v>3.327</v>
      </c>
      <c r="U274" s="163">
        <f>ROUND(E274*T274,2)</f>
        <v>0.33</v>
      </c>
      <c r="V274" s="153"/>
      <c r="W274" s="153"/>
      <c r="X274" s="153"/>
      <c r="Y274" s="153"/>
      <c r="Z274" s="153"/>
      <c r="AA274" s="153"/>
      <c r="AB274" s="153"/>
      <c r="AC274" s="153"/>
      <c r="AD274" s="153"/>
      <c r="AE274" s="153" t="s">
        <v>134</v>
      </c>
      <c r="AF274" s="153"/>
      <c r="AG274" s="153"/>
      <c r="AH274" s="153"/>
      <c r="AI274" s="153"/>
      <c r="AJ274" s="153"/>
      <c r="AK274" s="153"/>
      <c r="AL274" s="153"/>
      <c r="AM274" s="153"/>
      <c r="AN274" s="153"/>
      <c r="AO274" s="153"/>
      <c r="AP274" s="153"/>
      <c r="AQ274" s="153"/>
      <c r="AR274" s="153"/>
      <c r="AS274" s="153"/>
      <c r="AT274" s="153"/>
      <c r="AU274" s="153"/>
      <c r="AV274" s="153"/>
      <c r="AW274" s="153"/>
      <c r="AX274" s="153"/>
      <c r="AY274" s="153"/>
      <c r="AZ274" s="153"/>
      <c r="BA274" s="153"/>
      <c r="BB274" s="153"/>
      <c r="BC274" s="153"/>
      <c r="BD274" s="153"/>
      <c r="BE274" s="153"/>
      <c r="BF274" s="153"/>
      <c r="BG274" s="153"/>
      <c r="BH274" s="153"/>
    </row>
    <row r="275" spans="1:60" outlineLevel="1" x14ac:dyDescent="0.2">
      <c r="A275" s="154">
        <v>73</v>
      </c>
      <c r="B275" s="160" t="s">
        <v>389</v>
      </c>
      <c r="C275" s="195" t="s">
        <v>390</v>
      </c>
      <c r="D275" s="162" t="s">
        <v>168</v>
      </c>
      <c r="E275" s="169">
        <v>1</v>
      </c>
      <c r="F275" s="172"/>
      <c r="G275" s="173">
        <f>ROUND(E275*F275,2)</f>
        <v>0</v>
      </c>
      <c r="H275" s="172"/>
      <c r="I275" s="173">
        <f>ROUND(E275*H275,2)</f>
        <v>0</v>
      </c>
      <c r="J275" s="172"/>
      <c r="K275" s="173">
        <f>ROUND(E275*J275,2)</f>
        <v>0</v>
      </c>
      <c r="L275" s="173">
        <v>21</v>
      </c>
      <c r="M275" s="173">
        <f>G275*(1+L275/100)</f>
        <v>0</v>
      </c>
      <c r="N275" s="163">
        <v>3.8E-3</v>
      </c>
      <c r="O275" s="163">
        <f>ROUND(E275*N275,5)</f>
        <v>3.8E-3</v>
      </c>
      <c r="P275" s="163">
        <v>0</v>
      </c>
      <c r="Q275" s="163">
        <f>ROUND(E275*P275,5)</f>
        <v>0</v>
      </c>
      <c r="R275" s="163"/>
      <c r="S275" s="163"/>
      <c r="T275" s="164">
        <v>0</v>
      </c>
      <c r="U275" s="163">
        <f>ROUND(E275*T275,2)</f>
        <v>0</v>
      </c>
      <c r="V275" s="153"/>
      <c r="W275" s="153"/>
      <c r="X275" s="153"/>
      <c r="Y275" s="153"/>
      <c r="Z275" s="153"/>
      <c r="AA275" s="153"/>
      <c r="AB275" s="153"/>
      <c r="AC275" s="153"/>
      <c r="AD275" s="153"/>
      <c r="AE275" s="153" t="s">
        <v>169</v>
      </c>
      <c r="AF275" s="153"/>
      <c r="AG275" s="153"/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</row>
    <row r="276" spans="1:60" ht="22.5" outlineLevel="1" x14ac:dyDescent="0.2">
      <c r="A276" s="154"/>
      <c r="B276" s="160"/>
      <c r="C276" s="197" t="s">
        <v>391</v>
      </c>
      <c r="D276" s="168"/>
      <c r="E276" s="171">
        <v>1</v>
      </c>
      <c r="F276" s="173"/>
      <c r="G276" s="173"/>
      <c r="H276" s="173"/>
      <c r="I276" s="173"/>
      <c r="J276" s="173"/>
      <c r="K276" s="173"/>
      <c r="L276" s="173"/>
      <c r="M276" s="173"/>
      <c r="N276" s="163"/>
      <c r="O276" s="163"/>
      <c r="P276" s="163"/>
      <c r="Q276" s="163"/>
      <c r="R276" s="163"/>
      <c r="S276" s="163"/>
      <c r="T276" s="164"/>
      <c r="U276" s="163"/>
      <c r="V276" s="153"/>
      <c r="W276" s="153"/>
      <c r="X276" s="153"/>
      <c r="Y276" s="153"/>
      <c r="Z276" s="153"/>
      <c r="AA276" s="153"/>
      <c r="AB276" s="153"/>
      <c r="AC276" s="153"/>
      <c r="AD276" s="153"/>
      <c r="AE276" s="153" t="s">
        <v>140</v>
      </c>
      <c r="AF276" s="153">
        <v>0</v>
      </c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</row>
    <row r="277" spans="1:60" ht="22.5" outlineLevel="1" x14ac:dyDescent="0.2">
      <c r="A277" s="154"/>
      <c r="B277" s="160"/>
      <c r="C277" s="197" t="s">
        <v>392</v>
      </c>
      <c r="D277" s="168"/>
      <c r="E277" s="171"/>
      <c r="F277" s="173"/>
      <c r="G277" s="173"/>
      <c r="H277" s="173"/>
      <c r="I277" s="173"/>
      <c r="J277" s="173"/>
      <c r="K277" s="173"/>
      <c r="L277" s="173"/>
      <c r="M277" s="173"/>
      <c r="N277" s="163"/>
      <c r="O277" s="163"/>
      <c r="P277" s="163"/>
      <c r="Q277" s="163"/>
      <c r="R277" s="163"/>
      <c r="S277" s="163"/>
      <c r="T277" s="164"/>
      <c r="U277" s="163"/>
      <c r="V277" s="153"/>
      <c r="W277" s="153"/>
      <c r="X277" s="153"/>
      <c r="Y277" s="153"/>
      <c r="Z277" s="153"/>
      <c r="AA277" s="153"/>
      <c r="AB277" s="153"/>
      <c r="AC277" s="153"/>
      <c r="AD277" s="153"/>
      <c r="AE277" s="153" t="s">
        <v>140</v>
      </c>
      <c r="AF277" s="153">
        <v>0</v>
      </c>
      <c r="AG277" s="153"/>
      <c r="AH277" s="153"/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</row>
    <row r="278" spans="1:60" outlineLevel="1" x14ac:dyDescent="0.2">
      <c r="A278" s="154">
        <v>74</v>
      </c>
      <c r="B278" s="160" t="s">
        <v>393</v>
      </c>
      <c r="C278" s="195" t="s">
        <v>394</v>
      </c>
      <c r="D278" s="162" t="s">
        <v>395</v>
      </c>
      <c r="E278" s="169">
        <v>5</v>
      </c>
      <c r="F278" s="172"/>
      <c r="G278" s="173">
        <f>ROUND(E278*F278,2)</f>
        <v>0</v>
      </c>
      <c r="H278" s="172"/>
      <c r="I278" s="173">
        <f>ROUND(E278*H278,2)</f>
        <v>0</v>
      </c>
      <c r="J278" s="172"/>
      <c r="K278" s="173">
        <f>ROUND(E278*J278,2)</f>
        <v>0</v>
      </c>
      <c r="L278" s="173">
        <v>21</v>
      </c>
      <c r="M278" s="173">
        <f>G278*(1+L278/100)</f>
        <v>0</v>
      </c>
      <c r="N278" s="163">
        <v>5.0000000000000002E-5</v>
      </c>
      <c r="O278" s="163">
        <f>ROUND(E278*N278,5)</f>
        <v>2.5000000000000001E-4</v>
      </c>
      <c r="P278" s="163">
        <v>1E-3</v>
      </c>
      <c r="Q278" s="163">
        <f>ROUND(E278*P278,5)</f>
        <v>5.0000000000000001E-3</v>
      </c>
      <c r="R278" s="163"/>
      <c r="S278" s="163"/>
      <c r="T278" s="164">
        <v>9.7000000000000003E-2</v>
      </c>
      <c r="U278" s="163">
        <f>ROUND(E278*T278,2)</f>
        <v>0.49</v>
      </c>
      <c r="V278" s="153"/>
      <c r="W278" s="153"/>
      <c r="X278" s="153"/>
      <c r="Y278" s="153"/>
      <c r="Z278" s="153"/>
      <c r="AA278" s="153"/>
      <c r="AB278" s="153"/>
      <c r="AC278" s="153"/>
      <c r="AD278" s="153"/>
      <c r="AE278" s="153" t="s">
        <v>134</v>
      </c>
      <c r="AF278" s="153"/>
      <c r="AG278" s="153"/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</row>
    <row r="279" spans="1:60" outlineLevel="1" x14ac:dyDescent="0.2">
      <c r="A279" s="154">
        <v>75</v>
      </c>
      <c r="B279" s="160" t="s">
        <v>396</v>
      </c>
      <c r="C279" s="195" t="s">
        <v>397</v>
      </c>
      <c r="D279" s="162" t="s">
        <v>168</v>
      </c>
      <c r="E279" s="169">
        <v>4</v>
      </c>
      <c r="F279" s="172"/>
      <c r="G279" s="173">
        <f>ROUND(E279*F279,2)</f>
        <v>0</v>
      </c>
      <c r="H279" s="172"/>
      <c r="I279" s="173">
        <f>ROUND(E279*H279,2)</f>
        <v>0</v>
      </c>
      <c r="J279" s="172"/>
      <c r="K279" s="173">
        <f>ROUND(E279*J279,2)</f>
        <v>0</v>
      </c>
      <c r="L279" s="173">
        <v>21</v>
      </c>
      <c r="M279" s="173">
        <f>G279*(1+L279/100)</f>
        <v>0</v>
      </c>
      <c r="N279" s="163">
        <v>1.2E-4</v>
      </c>
      <c r="O279" s="163">
        <f>ROUND(E279*N279,5)</f>
        <v>4.8000000000000001E-4</v>
      </c>
      <c r="P279" s="163">
        <v>0</v>
      </c>
      <c r="Q279" s="163">
        <f>ROUND(E279*P279,5)</f>
        <v>0</v>
      </c>
      <c r="R279" s="163"/>
      <c r="S279" s="163"/>
      <c r="T279" s="164">
        <v>0.2</v>
      </c>
      <c r="U279" s="163">
        <f>ROUND(E279*T279,2)</f>
        <v>0.8</v>
      </c>
      <c r="V279" s="153"/>
      <c r="W279" s="153"/>
      <c r="X279" s="153"/>
      <c r="Y279" s="153"/>
      <c r="Z279" s="153"/>
      <c r="AA279" s="153"/>
      <c r="AB279" s="153"/>
      <c r="AC279" s="153"/>
      <c r="AD279" s="153"/>
      <c r="AE279" s="153" t="s">
        <v>134</v>
      </c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</row>
    <row r="280" spans="1:60" outlineLevel="1" x14ac:dyDescent="0.2">
      <c r="A280" s="154"/>
      <c r="B280" s="160"/>
      <c r="C280" s="197" t="s">
        <v>398</v>
      </c>
      <c r="D280" s="168"/>
      <c r="E280" s="171">
        <v>4</v>
      </c>
      <c r="F280" s="173"/>
      <c r="G280" s="173"/>
      <c r="H280" s="173"/>
      <c r="I280" s="173"/>
      <c r="J280" s="173"/>
      <c r="K280" s="173"/>
      <c r="L280" s="173"/>
      <c r="M280" s="173"/>
      <c r="N280" s="163"/>
      <c r="O280" s="163"/>
      <c r="P280" s="163"/>
      <c r="Q280" s="163"/>
      <c r="R280" s="163"/>
      <c r="S280" s="163"/>
      <c r="T280" s="164"/>
      <c r="U280" s="163"/>
      <c r="V280" s="153"/>
      <c r="W280" s="153"/>
      <c r="X280" s="153"/>
      <c r="Y280" s="153"/>
      <c r="Z280" s="153"/>
      <c r="AA280" s="153"/>
      <c r="AB280" s="153"/>
      <c r="AC280" s="153"/>
      <c r="AD280" s="153"/>
      <c r="AE280" s="153" t="s">
        <v>140</v>
      </c>
      <c r="AF280" s="153">
        <v>0</v>
      </c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</row>
    <row r="281" spans="1:60" outlineLevel="1" x14ac:dyDescent="0.2">
      <c r="A281" s="154">
        <v>76</v>
      </c>
      <c r="B281" s="160" t="s">
        <v>399</v>
      </c>
      <c r="C281" s="195" t="s">
        <v>400</v>
      </c>
      <c r="D281" s="162" t="s">
        <v>130</v>
      </c>
      <c r="E281" s="169">
        <v>3</v>
      </c>
      <c r="F281" s="172"/>
      <c r="G281" s="173">
        <f>ROUND(E281*F281,2)</f>
        <v>0</v>
      </c>
      <c r="H281" s="172"/>
      <c r="I281" s="173">
        <f>ROUND(E281*H281,2)</f>
        <v>0</v>
      </c>
      <c r="J281" s="172"/>
      <c r="K281" s="173">
        <f>ROUND(E281*J281,2)</f>
        <v>0</v>
      </c>
      <c r="L281" s="173">
        <v>21</v>
      </c>
      <c r="M281" s="173">
        <f>G281*(1+L281/100)</f>
        <v>0</v>
      </c>
      <c r="N281" s="163">
        <v>6.0000000000000002E-5</v>
      </c>
      <c r="O281" s="163">
        <f>ROUND(E281*N281,5)</f>
        <v>1.8000000000000001E-4</v>
      </c>
      <c r="P281" s="163">
        <v>0</v>
      </c>
      <c r="Q281" s="163">
        <f>ROUND(E281*P281,5)</f>
        <v>0</v>
      </c>
      <c r="R281" s="163"/>
      <c r="S281" s="163"/>
      <c r="T281" s="164">
        <v>0.3</v>
      </c>
      <c r="U281" s="163">
        <f>ROUND(E281*T281,2)</f>
        <v>0.9</v>
      </c>
      <c r="V281" s="153"/>
      <c r="W281" s="153"/>
      <c r="X281" s="153"/>
      <c r="Y281" s="153"/>
      <c r="Z281" s="153"/>
      <c r="AA281" s="153"/>
      <c r="AB281" s="153"/>
      <c r="AC281" s="153"/>
      <c r="AD281" s="153"/>
      <c r="AE281" s="153" t="s">
        <v>134</v>
      </c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</row>
    <row r="282" spans="1:60" outlineLevel="1" x14ac:dyDescent="0.2">
      <c r="A282" s="154"/>
      <c r="B282" s="160"/>
      <c r="C282" s="197" t="s">
        <v>401</v>
      </c>
      <c r="D282" s="168"/>
      <c r="E282" s="171">
        <v>3</v>
      </c>
      <c r="F282" s="173"/>
      <c r="G282" s="173"/>
      <c r="H282" s="173"/>
      <c r="I282" s="173"/>
      <c r="J282" s="173"/>
      <c r="K282" s="173"/>
      <c r="L282" s="173"/>
      <c r="M282" s="173"/>
      <c r="N282" s="163"/>
      <c r="O282" s="163"/>
      <c r="P282" s="163"/>
      <c r="Q282" s="163"/>
      <c r="R282" s="163"/>
      <c r="S282" s="163"/>
      <c r="T282" s="164"/>
      <c r="U282" s="163"/>
      <c r="V282" s="153"/>
      <c r="W282" s="153"/>
      <c r="X282" s="153"/>
      <c r="Y282" s="153"/>
      <c r="Z282" s="153"/>
      <c r="AA282" s="153"/>
      <c r="AB282" s="153"/>
      <c r="AC282" s="153"/>
      <c r="AD282" s="153"/>
      <c r="AE282" s="153" t="s">
        <v>140</v>
      </c>
      <c r="AF282" s="153">
        <v>0</v>
      </c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</row>
    <row r="283" spans="1:60" outlineLevel="1" x14ac:dyDescent="0.2">
      <c r="A283" s="154"/>
      <c r="B283" s="160"/>
      <c r="C283" s="197" t="s">
        <v>402</v>
      </c>
      <c r="D283" s="168"/>
      <c r="E283" s="171"/>
      <c r="F283" s="173"/>
      <c r="G283" s="173"/>
      <c r="H283" s="173"/>
      <c r="I283" s="173"/>
      <c r="J283" s="173"/>
      <c r="K283" s="173"/>
      <c r="L283" s="173"/>
      <c r="M283" s="173"/>
      <c r="N283" s="163"/>
      <c r="O283" s="163"/>
      <c r="P283" s="163"/>
      <c r="Q283" s="163"/>
      <c r="R283" s="163"/>
      <c r="S283" s="163"/>
      <c r="T283" s="164"/>
      <c r="U283" s="163"/>
      <c r="V283" s="153"/>
      <c r="W283" s="153"/>
      <c r="X283" s="153"/>
      <c r="Y283" s="153"/>
      <c r="Z283" s="153"/>
      <c r="AA283" s="153"/>
      <c r="AB283" s="153"/>
      <c r="AC283" s="153"/>
      <c r="AD283" s="153"/>
      <c r="AE283" s="153" t="s">
        <v>140</v>
      </c>
      <c r="AF283" s="153">
        <v>0</v>
      </c>
      <c r="AG283" s="153"/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</row>
    <row r="284" spans="1:60" outlineLevel="1" x14ac:dyDescent="0.2">
      <c r="A284" s="154">
        <v>77</v>
      </c>
      <c r="B284" s="160" t="s">
        <v>403</v>
      </c>
      <c r="C284" s="195" t="s">
        <v>404</v>
      </c>
      <c r="D284" s="162" t="s">
        <v>130</v>
      </c>
      <c r="E284" s="169">
        <v>3</v>
      </c>
      <c r="F284" s="172"/>
      <c r="G284" s="173">
        <f>ROUND(E284*F284,2)</f>
        <v>0</v>
      </c>
      <c r="H284" s="172"/>
      <c r="I284" s="173">
        <f>ROUND(E284*H284,2)</f>
        <v>0</v>
      </c>
      <c r="J284" s="172"/>
      <c r="K284" s="173">
        <f>ROUND(E284*J284,2)</f>
        <v>0</v>
      </c>
      <c r="L284" s="173">
        <v>21</v>
      </c>
      <c r="M284" s="173">
        <f>G284*(1+L284/100)</f>
        <v>0</v>
      </c>
      <c r="N284" s="163">
        <v>0</v>
      </c>
      <c r="O284" s="163">
        <f>ROUND(E284*N284,5)</f>
        <v>0</v>
      </c>
      <c r="P284" s="163">
        <v>0</v>
      </c>
      <c r="Q284" s="163">
        <f>ROUND(E284*P284,5)</f>
        <v>0</v>
      </c>
      <c r="R284" s="163"/>
      <c r="S284" s="163"/>
      <c r="T284" s="164">
        <v>0.27300000000000002</v>
      </c>
      <c r="U284" s="163">
        <f>ROUND(E284*T284,2)</f>
        <v>0.82</v>
      </c>
      <c r="V284" s="153"/>
      <c r="W284" s="153"/>
      <c r="X284" s="153"/>
      <c r="Y284" s="153"/>
      <c r="Z284" s="153"/>
      <c r="AA284" s="153"/>
      <c r="AB284" s="153"/>
      <c r="AC284" s="153"/>
      <c r="AD284" s="153"/>
      <c r="AE284" s="153" t="s">
        <v>134</v>
      </c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</row>
    <row r="285" spans="1:60" outlineLevel="1" x14ac:dyDescent="0.2">
      <c r="A285" s="154"/>
      <c r="B285" s="160"/>
      <c r="C285" s="197" t="s">
        <v>405</v>
      </c>
      <c r="D285" s="168"/>
      <c r="E285" s="171">
        <v>3</v>
      </c>
      <c r="F285" s="173"/>
      <c r="G285" s="173"/>
      <c r="H285" s="173"/>
      <c r="I285" s="173"/>
      <c r="J285" s="173"/>
      <c r="K285" s="173"/>
      <c r="L285" s="173"/>
      <c r="M285" s="173"/>
      <c r="N285" s="163"/>
      <c r="O285" s="163"/>
      <c r="P285" s="163"/>
      <c r="Q285" s="163"/>
      <c r="R285" s="163"/>
      <c r="S285" s="163"/>
      <c r="T285" s="164"/>
      <c r="U285" s="163"/>
      <c r="V285" s="153"/>
      <c r="W285" s="153"/>
      <c r="X285" s="153"/>
      <c r="Y285" s="153"/>
      <c r="Z285" s="153"/>
      <c r="AA285" s="153"/>
      <c r="AB285" s="153"/>
      <c r="AC285" s="153"/>
      <c r="AD285" s="153"/>
      <c r="AE285" s="153" t="s">
        <v>140</v>
      </c>
      <c r="AF285" s="153">
        <v>0</v>
      </c>
      <c r="AG285" s="153"/>
      <c r="AH285" s="153"/>
      <c r="AI285" s="153"/>
      <c r="AJ285" s="153"/>
      <c r="AK285" s="153"/>
      <c r="AL285" s="153"/>
      <c r="AM285" s="153"/>
      <c r="AN285" s="153"/>
      <c r="AO285" s="153"/>
      <c r="AP285" s="153"/>
      <c r="AQ285" s="153"/>
      <c r="AR285" s="153"/>
      <c r="AS285" s="153"/>
      <c r="AT285" s="153"/>
      <c r="AU285" s="153"/>
      <c r="AV285" s="153"/>
      <c r="AW285" s="153"/>
      <c r="AX285" s="153"/>
      <c r="AY285" s="153"/>
      <c r="AZ285" s="153"/>
      <c r="BA285" s="153"/>
      <c r="BB285" s="153"/>
      <c r="BC285" s="153"/>
      <c r="BD285" s="153"/>
      <c r="BE285" s="153"/>
      <c r="BF285" s="153"/>
      <c r="BG285" s="153"/>
      <c r="BH285" s="153"/>
    </row>
    <row r="286" spans="1:60" outlineLevel="1" x14ac:dyDescent="0.2">
      <c r="A286" s="154"/>
      <c r="B286" s="160"/>
      <c r="C286" s="197" t="s">
        <v>406</v>
      </c>
      <c r="D286" s="168"/>
      <c r="E286" s="171"/>
      <c r="F286" s="173"/>
      <c r="G286" s="173"/>
      <c r="H286" s="173"/>
      <c r="I286" s="173"/>
      <c r="J286" s="173"/>
      <c r="K286" s="173"/>
      <c r="L286" s="173"/>
      <c r="M286" s="173"/>
      <c r="N286" s="163"/>
      <c r="O286" s="163"/>
      <c r="P286" s="163"/>
      <c r="Q286" s="163"/>
      <c r="R286" s="163"/>
      <c r="S286" s="163"/>
      <c r="T286" s="164"/>
      <c r="U286" s="163"/>
      <c r="V286" s="153"/>
      <c r="W286" s="153"/>
      <c r="X286" s="153"/>
      <c r="Y286" s="153"/>
      <c r="Z286" s="153"/>
      <c r="AA286" s="153"/>
      <c r="AB286" s="153"/>
      <c r="AC286" s="153"/>
      <c r="AD286" s="153"/>
      <c r="AE286" s="153" t="s">
        <v>140</v>
      </c>
      <c r="AF286" s="153">
        <v>0</v>
      </c>
      <c r="AG286" s="153"/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</row>
    <row r="287" spans="1:60" outlineLevel="1" x14ac:dyDescent="0.2">
      <c r="A287" s="154">
        <v>78</v>
      </c>
      <c r="B287" s="160" t="s">
        <v>407</v>
      </c>
      <c r="C287" s="195" t="s">
        <v>408</v>
      </c>
      <c r="D287" s="162" t="s">
        <v>395</v>
      </c>
      <c r="E287" s="169">
        <v>30</v>
      </c>
      <c r="F287" s="172"/>
      <c r="G287" s="173">
        <f>ROUND(E287*F287,2)</f>
        <v>0</v>
      </c>
      <c r="H287" s="172"/>
      <c r="I287" s="173">
        <f>ROUND(E287*H287,2)</f>
        <v>0</v>
      </c>
      <c r="J287" s="172"/>
      <c r="K287" s="173">
        <f>ROUND(E287*J287,2)</f>
        <v>0</v>
      </c>
      <c r="L287" s="173">
        <v>21</v>
      </c>
      <c r="M287" s="173">
        <f>G287*(1+L287/100)</f>
        <v>0</v>
      </c>
      <c r="N287" s="163">
        <v>1E-3</v>
      </c>
      <c r="O287" s="163">
        <f>ROUND(E287*N287,5)</f>
        <v>0.03</v>
      </c>
      <c r="P287" s="163">
        <v>0</v>
      </c>
      <c r="Q287" s="163">
        <f>ROUND(E287*P287,5)</f>
        <v>0</v>
      </c>
      <c r="R287" s="163"/>
      <c r="S287" s="163"/>
      <c r="T287" s="164">
        <v>0</v>
      </c>
      <c r="U287" s="163">
        <f>ROUND(E287*T287,2)</f>
        <v>0</v>
      </c>
      <c r="V287" s="153"/>
      <c r="W287" s="153"/>
      <c r="X287" s="153"/>
      <c r="Y287" s="153"/>
      <c r="Z287" s="153"/>
      <c r="AA287" s="153"/>
      <c r="AB287" s="153"/>
      <c r="AC287" s="153"/>
      <c r="AD287" s="153"/>
      <c r="AE287" s="153" t="s">
        <v>169</v>
      </c>
      <c r="AF287" s="153"/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</row>
    <row r="288" spans="1:60" outlineLevel="1" x14ac:dyDescent="0.2">
      <c r="A288" s="154"/>
      <c r="B288" s="160"/>
      <c r="C288" s="197" t="s">
        <v>409</v>
      </c>
      <c r="D288" s="168"/>
      <c r="E288" s="171">
        <v>30</v>
      </c>
      <c r="F288" s="173"/>
      <c r="G288" s="173"/>
      <c r="H288" s="173"/>
      <c r="I288" s="173"/>
      <c r="J288" s="173"/>
      <c r="K288" s="173"/>
      <c r="L288" s="173"/>
      <c r="M288" s="173"/>
      <c r="N288" s="163"/>
      <c r="O288" s="163"/>
      <c r="P288" s="163"/>
      <c r="Q288" s="163"/>
      <c r="R288" s="163"/>
      <c r="S288" s="163"/>
      <c r="T288" s="164"/>
      <c r="U288" s="163"/>
      <c r="V288" s="153"/>
      <c r="W288" s="153"/>
      <c r="X288" s="153"/>
      <c r="Y288" s="153"/>
      <c r="Z288" s="153"/>
      <c r="AA288" s="153"/>
      <c r="AB288" s="153"/>
      <c r="AC288" s="153"/>
      <c r="AD288" s="153"/>
      <c r="AE288" s="153" t="s">
        <v>140</v>
      </c>
      <c r="AF288" s="153">
        <v>0</v>
      </c>
      <c r="AG288" s="153"/>
      <c r="AH288" s="153"/>
      <c r="AI288" s="153"/>
      <c r="AJ288" s="153"/>
      <c r="AK288" s="153"/>
      <c r="AL288" s="153"/>
      <c r="AM288" s="153"/>
      <c r="AN288" s="153"/>
      <c r="AO288" s="153"/>
      <c r="AP288" s="153"/>
      <c r="AQ288" s="153"/>
      <c r="AR288" s="153"/>
      <c r="AS288" s="153"/>
      <c r="AT288" s="153"/>
      <c r="AU288" s="153"/>
      <c r="AV288" s="153"/>
      <c r="AW288" s="153"/>
      <c r="AX288" s="153"/>
      <c r="AY288" s="153"/>
      <c r="AZ288" s="153"/>
      <c r="BA288" s="153"/>
      <c r="BB288" s="153"/>
      <c r="BC288" s="153"/>
      <c r="BD288" s="153"/>
      <c r="BE288" s="153"/>
      <c r="BF288" s="153"/>
      <c r="BG288" s="153"/>
      <c r="BH288" s="153"/>
    </row>
    <row r="289" spans="1:60" ht="22.5" outlineLevel="1" x14ac:dyDescent="0.2">
      <c r="A289" s="154"/>
      <c r="B289" s="160"/>
      <c r="C289" s="197" t="s">
        <v>410</v>
      </c>
      <c r="D289" s="168"/>
      <c r="E289" s="171"/>
      <c r="F289" s="173"/>
      <c r="G289" s="173"/>
      <c r="H289" s="173"/>
      <c r="I289" s="173"/>
      <c r="J289" s="173"/>
      <c r="K289" s="173"/>
      <c r="L289" s="173"/>
      <c r="M289" s="173"/>
      <c r="N289" s="163"/>
      <c r="O289" s="163"/>
      <c r="P289" s="163"/>
      <c r="Q289" s="163"/>
      <c r="R289" s="163"/>
      <c r="S289" s="163"/>
      <c r="T289" s="164"/>
      <c r="U289" s="163"/>
      <c r="V289" s="153"/>
      <c r="W289" s="153"/>
      <c r="X289" s="153"/>
      <c r="Y289" s="153"/>
      <c r="Z289" s="153"/>
      <c r="AA289" s="153"/>
      <c r="AB289" s="153"/>
      <c r="AC289" s="153"/>
      <c r="AD289" s="153"/>
      <c r="AE289" s="153" t="s">
        <v>140</v>
      </c>
      <c r="AF289" s="153">
        <v>0</v>
      </c>
      <c r="AG289" s="153"/>
      <c r="AH289" s="153"/>
      <c r="AI289" s="153"/>
      <c r="AJ289" s="153"/>
      <c r="AK289" s="153"/>
      <c r="AL289" s="153"/>
      <c r="AM289" s="153"/>
      <c r="AN289" s="153"/>
      <c r="AO289" s="153"/>
      <c r="AP289" s="153"/>
      <c r="AQ289" s="153"/>
      <c r="AR289" s="153"/>
      <c r="AS289" s="153"/>
      <c r="AT289" s="153"/>
      <c r="AU289" s="153"/>
      <c r="AV289" s="153"/>
      <c r="AW289" s="153"/>
      <c r="AX289" s="153"/>
      <c r="AY289" s="153"/>
      <c r="AZ289" s="153"/>
      <c r="BA289" s="153"/>
      <c r="BB289" s="153"/>
      <c r="BC289" s="153"/>
      <c r="BD289" s="153"/>
      <c r="BE289" s="153"/>
      <c r="BF289" s="153"/>
      <c r="BG289" s="153"/>
      <c r="BH289" s="153"/>
    </row>
    <row r="290" spans="1:60" ht="22.5" outlineLevel="1" x14ac:dyDescent="0.2">
      <c r="A290" s="154"/>
      <c r="B290" s="160"/>
      <c r="C290" s="197" t="s">
        <v>411</v>
      </c>
      <c r="D290" s="168"/>
      <c r="E290" s="171"/>
      <c r="F290" s="173"/>
      <c r="G290" s="173"/>
      <c r="H290" s="173"/>
      <c r="I290" s="173"/>
      <c r="J290" s="173"/>
      <c r="K290" s="173"/>
      <c r="L290" s="173"/>
      <c r="M290" s="173"/>
      <c r="N290" s="163"/>
      <c r="O290" s="163"/>
      <c r="P290" s="163"/>
      <c r="Q290" s="163"/>
      <c r="R290" s="163"/>
      <c r="S290" s="163"/>
      <c r="T290" s="164"/>
      <c r="U290" s="163"/>
      <c r="V290" s="153"/>
      <c r="W290" s="153"/>
      <c r="X290" s="153"/>
      <c r="Y290" s="153"/>
      <c r="Z290" s="153"/>
      <c r="AA290" s="153"/>
      <c r="AB290" s="153"/>
      <c r="AC290" s="153"/>
      <c r="AD290" s="153"/>
      <c r="AE290" s="153" t="s">
        <v>140</v>
      </c>
      <c r="AF290" s="153">
        <v>0</v>
      </c>
      <c r="AG290" s="153"/>
      <c r="AH290" s="153"/>
      <c r="AI290" s="153"/>
      <c r="AJ290" s="153"/>
      <c r="AK290" s="153"/>
      <c r="AL290" s="153"/>
      <c r="AM290" s="153"/>
      <c r="AN290" s="153"/>
      <c r="AO290" s="153"/>
      <c r="AP290" s="153"/>
      <c r="AQ290" s="153"/>
      <c r="AR290" s="153"/>
      <c r="AS290" s="153"/>
      <c r="AT290" s="153"/>
      <c r="AU290" s="153"/>
      <c r="AV290" s="153"/>
      <c r="AW290" s="153"/>
      <c r="AX290" s="153"/>
      <c r="AY290" s="153"/>
      <c r="AZ290" s="153"/>
      <c r="BA290" s="153"/>
      <c r="BB290" s="153"/>
      <c r="BC290" s="153"/>
      <c r="BD290" s="153"/>
      <c r="BE290" s="153"/>
      <c r="BF290" s="153"/>
      <c r="BG290" s="153"/>
      <c r="BH290" s="153"/>
    </row>
    <row r="291" spans="1:60" outlineLevel="1" x14ac:dyDescent="0.2">
      <c r="A291" s="154"/>
      <c r="B291" s="160"/>
      <c r="C291" s="197" t="s">
        <v>412</v>
      </c>
      <c r="D291" s="168"/>
      <c r="E291" s="171"/>
      <c r="F291" s="173"/>
      <c r="G291" s="173"/>
      <c r="H291" s="173"/>
      <c r="I291" s="173"/>
      <c r="J291" s="173"/>
      <c r="K291" s="173"/>
      <c r="L291" s="173"/>
      <c r="M291" s="173"/>
      <c r="N291" s="163"/>
      <c r="O291" s="163"/>
      <c r="P291" s="163"/>
      <c r="Q291" s="163"/>
      <c r="R291" s="163"/>
      <c r="S291" s="163"/>
      <c r="T291" s="164"/>
      <c r="U291" s="163"/>
      <c r="V291" s="153"/>
      <c r="W291" s="153"/>
      <c r="X291" s="153"/>
      <c r="Y291" s="153"/>
      <c r="Z291" s="153"/>
      <c r="AA291" s="153"/>
      <c r="AB291" s="153"/>
      <c r="AC291" s="153"/>
      <c r="AD291" s="153"/>
      <c r="AE291" s="153" t="s">
        <v>140</v>
      </c>
      <c r="AF291" s="153">
        <v>0</v>
      </c>
      <c r="AG291" s="153"/>
      <c r="AH291" s="153"/>
      <c r="AI291" s="153"/>
      <c r="AJ291" s="153"/>
      <c r="AK291" s="153"/>
      <c r="AL291" s="153"/>
      <c r="AM291" s="153"/>
      <c r="AN291" s="153"/>
      <c r="AO291" s="153"/>
      <c r="AP291" s="153"/>
      <c r="AQ291" s="153"/>
      <c r="AR291" s="153"/>
      <c r="AS291" s="153"/>
      <c r="AT291" s="153"/>
      <c r="AU291" s="153"/>
      <c r="AV291" s="153"/>
      <c r="AW291" s="153"/>
      <c r="AX291" s="153"/>
      <c r="AY291" s="153"/>
      <c r="AZ291" s="153"/>
      <c r="BA291" s="153"/>
      <c r="BB291" s="153"/>
      <c r="BC291" s="153"/>
      <c r="BD291" s="153"/>
      <c r="BE291" s="153"/>
      <c r="BF291" s="153"/>
      <c r="BG291" s="153"/>
      <c r="BH291" s="153"/>
    </row>
    <row r="292" spans="1:60" ht="45" outlineLevel="1" x14ac:dyDescent="0.2">
      <c r="A292" s="154"/>
      <c r="B292" s="160"/>
      <c r="C292" s="197" t="s">
        <v>413</v>
      </c>
      <c r="D292" s="168"/>
      <c r="E292" s="171"/>
      <c r="F292" s="173"/>
      <c r="G292" s="173"/>
      <c r="H292" s="173"/>
      <c r="I292" s="173"/>
      <c r="J292" s="173"/>
      <c r="K292" s="173"/>
      <c r="L292" s="173"/>
      <c r="M292" s="173"/>
      <c r="N292" s="163"/>
      <c r="O292" s="163"/>
      <c r="P292" s="163"/>
      <c r="Q292" s="163"/>
      <c r="R292" s="163"/>
      <c r="S292" s="163"/>
      <c r="T292" s="164"/>
      <c r="U292" s="163"/>
      <c r="V292" s="153"/>
      <c r="W292" s="153"/>
      <c r="X292" s="153"/>
      <c r="Y292" s="153"/>
      <c r="Z292" s="153"/>
      <c r="AA292" s="153"/>
      <c r="AB292" s="153"/>
      <c r="AC292" s="153"/>
      <c r="AD292" s="153"/>
      <c r="AE292" s="153" t="s">
        <v>140</v>
      </c>
      <c r="AF292" s="153">
        <v>0</v>
      </c>
      <c r="AG292" s="153"/>
      <c r="AH292" s="153"/>
      <c r="AI292" s="153"/>
      <c r="AJ292" s="153"/>
      <c r="AK292" s="153"/>
      <c r="AL292" s="153"/>
      <c r="AM292" s="153"/>
      <c r="AN292" s="153"/>
      <c r="AO292" s="153"/>
      <c r="AP292" s="153"/>
      <c r="AQ292" s="153"/>
      <c r="AR292" s="153"/>
      <c r="AS292" s="153"/>
      <c r="AT292" s="153"/>
      <c r="AU292" s="153"/>
      <c r="AV292" s="153"/>
      <c r="AW292" s="153"/>
      <c r="AX292" s="153"/>
      <c r="AY292" s="153"/>
      <c r="AZ292" s="153"/>
      <c r="BA292" s="153"/>
      <c r="BB292" s="153"/>
      <c r="BC292" s="153"/>
      <c r="BD292" s="153"/>
      <c r="BE292" s="153"/>
      <c r="BF292" s="153"/>
      <c r="BG292" s="153"/>
      <c r="BH292" s="153"/>
    </row>
    <row r="293" spans="1:60" x14ac:dyDescent="0.2">
      <c r="A293" s="155" t="s">
        <v>126</v>
      </c>
      <c r="B293" s="161" t="s">
        <v>91</v>
      </c>
      <c r="C293" s="196" t="s">
        <v>92</v>
      </c>
      <c r="D293" s="165"/>
      <c r="E293" s="170"/>
      <c r="F293" s="174"/>
      <c r="G293" s="174">
        <f>SUMIF(AE294:AE301,"&lt;&gt;NOR",G294:G301)</f>
        <v>0</v>
      </c>
      <c r="H293" s="174"/>
      <c r="I293" s="174">
        <f>SUM(I294:I301)</f>
        <v>0</v>
      </c>
      <c r="J293" s="174"/>
      <c r="K293" s="174">
        <f>SUM(K294:K301)</f>
        <v>0</v>
      </c>
      <c r="L293" s="174"/>
      <c r="M293" s="174">
        <f>SUM(M294:M301)</f>
        <v>0</v>
      </c>
      <c r="N293" s="166"/>
      <c r="O293" s="166">
        <f>SUM(O294:O301)</f>
        <v>9.8399999999999998E-3</v>
      </c>
      <c r="P293" s="166"/>
      <c r="Q293" s="166">
        <f>SUM(Q294:Q301)</f>
        <v>0</v>
      </c>
      <c r="R293" s="166"/>
      <c r="S293" s="166"/>
      <c r="T293" s="167"/>
      <c r="U293" s="166">
        <f>SUM(U294:U301)</f>
        <v>2.31</v>
      </c>
      <c r="AE293" t="s">
        <v>127</v>
      </c>
    </row>
    <row r="294" spans="1:60" ht="22.5" outlineLevel="1" x14ac:dyDescent="0.2">
      <c r="A294" s="154">
        <v>79</v>
      </c>
      <c r="B294" s="160" t="s">
        <v>414</v>
      </c>
      <c r="C294" s="195" t="s">
        <v>415</v>
      </c>
      <c r="D294" s="162" t="s">
        <v>130</v>
      </c>
      <c r="E294" s="169">
        <v>4.3499999999999996</v>
      </c>
      <c r="F294" s="172"/>
      <c r="G294" s="173">
        <f>ROUND(E294*F294,2)</f>
        <v>0</v>
      </c>
      <c r="H294" s="172"/>
      <c r="I294" s="173">
        <f>ROUND(E294*H294,2)</f>
        <v>0</v>
      </c>
      <c r="J294" s="172"/>
      <c r="K294" s="173">
        <f>ROUND(E294*J294,2)</f>
        <v>0</v>
      </c>
      <c r="L294" s="173">
        <v>21</v>
      </c>
      <c r="M294" s="173">
        <f>G294*(1+L294/100)</f>
        <v>0</v>
      </c>
      <c r="N294" s="163">
        <v>4.0000000000000002E-4</v>
      </c>
      <c r="O294" s="163">
        <f>ROUND(E294*N294,5)</f>
        <v>1.74E-3</v>
      </c>
      <c r="P294" s="163">
        <v>0</v>
      </c>
      <c r="Q294" s="163">
        <f>ROUND(E294*P294,5)</f>
        <v>0</v>
      </c>
      <c r="R294" s="163"/>
      <c r="S294" s="163"/>
      <c r="T294" s="164">
        <v>0.377</v>
      </c>
      <c r="U294" s="163">
        <f>ROUND(E294*T294,2)</f>
        <v>1.64</v>
      </c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 t="s">
        <v>134</v>
      </c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</row>
    <row r="295" spans="1:60" outlineLevel="1" x14ac:dyDescent="0.2">
      <c r="A295" s="154"/>
      <c r="B295" s="160"/>
      <c r="C295" s="197" t="s">
        <v>416</v>
      </c>
      <c r="D295" s="168"/>
      <c r="E295" s="171">
        <v>2.35</v>
      </c>
      <c r="F295" s="173"/>
      <c r="G295" s="173"/>
      <c r="H295" s="173"/>
      <c r="I295" s="173"/>
      <c r="J295" s="173"/>
      <c r="K295" s="173"/>
      <c r="L295" s="173"/>
      <c r="M295" s="173"/>
      <c r="N295" s="163"/>
      <c r="O295" s="163"/>
      <c r="P295" s="163"/>
      <c r="Q295" s="163"/>
      <c r="R295" s="163"/>
      <c r="S295" s="163"/>
      <c r="T295" s="164"/>
      <c r="U295" s="16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 t="s">
        <v>140</v>
      </c>
      <c r="AF295" s="153">
        <v>0</v>
      </c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</row>
    <row r="296" spans="1:60" outlineLevel="1" x14ac:dyDescent="0.2">
      <c r="A296" s="154"/>
      <c r="B296" s="160"/>
      <c r="C296" s="197" t="s">
        <v>417</v>
      </c>
      <c r="D296" s="168"/>
      <c r="E296" s="171">
        <v>1</v>
      </c>
      <c r="F296" s="173"/>
      <c r="G296" s="173"/>
      <c r="H296" s="173"/>
      <c r="I296" s="173"/>
      <c r="J296" s="173"/>
      <c r="K296" s="173"/>
      <c r="L296" s="173"/>
      <c r="M296" s="173"/>
      <c r="N296" s="163"/>
      <c r="O296" s="163"/>
      <c r="P296" s="163"/>
      <c r="Q296" s="163"/>
      <c r="R296" s="163"/>
      <c r="S296" s="163"/>
      <c r="T296" s="164"/>
      <c r="U296" s="16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 t="s">
        <v>140</v>
      </c>
      <c r="AF296" s="153">
        <v>0</v>
      </c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</row>
    <row r="297" spans="1:60" outlineLevel="1" x14ac:dyDescent="0.2">
      <c r="A297" s="154"/>
      <c r="B297" s="160"/>
      <c r="C297" s="197" t="s">
        <v>418</v>
      </c>
      <c r="D297" s="168"/>
      <c r="E297" s="171">
        <v>1</v>
      </c>
      <c r="F297" s="173"/>
      <c r="G297" s="173"/>
      <c r="H297" s="173"/>
      <c r="I297" s="173"/>
      <c r="J297" s="173"/>
      <c r="K297" s="173"/>
      <c r="L297" s="173"/>
      <c r="M297" s="173"/>
      <c r="N297" s="163"/>
      <c r="O297" s="163"/>
      <c r="P297" s="163"/>
      <c r="Q297" s="163"/>
      <c r="R297" s="163"/>
      <c r="S297" s="163"/>
      <c r="T297" s="164"/>
      <c r="U297" s="16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 t="s">
        <v>140</v>
      </c>
      <c r="AF297" s="153">
        <v>0</v>
      </c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</row>
    <row r="298" spans="1:60" outlineLevel="1" x14ac:dyDescent="0.2">
      <c r="A298" s="154">
        <v>80</v>
      </c>
      <c r="B298" s="160" t="s">
        <v>419</v>
      </c>
      <c r="C298" s="195" t="s">
        <v>420</v>
      </c>
      <c r="D298" s="162" t="s">
        <v>130</v>
      </c>
      <c r="E298" s="169">
        <v>4.3499999999999996</v>
      </c>
      <c r="F298" s="172"/>
      <c r="G298" s="173">
        <f>ROUND(E298*F298,2)</f>
        <v>0</v>
      </c>
      <c r="H298" s="172"/>
      <c r="I298" s="173">
        <f>ROUND(E298*H298,2)</f>
        <v>0</v>
      </c>
      <c r="J298" s="172"/>
      <c r="K298" s="173">
        <f>ROUND(E298*J298,2)</f>
        <v>0</v>
      </c>
      <c r="L298" s="173">
        <v>21</v>
      </c>
      <c r="M298" s="173">
        <f>G298*(1+L298/100)</f>
        <v>0</v>
      </c>
      <c r="N298" s="163">
        <v>0</v>
      </c>
      <c r="O298" s="163">
        <f>ROUND(E298*N298,5)</f>
        <v>0</v>
      </c>
      <c r="P298" s="163">
        <v>0</v>
      </c>
      <c r="Q298" s="163">
        <f>ROUND(E298*P298,5)</f>
        <v>0</v>
      </c>
      <c r="R298" s="163"/>
      <c r="S298" s="163"/>
      <c r="T298" s="164">
        <v>0.154</v>
      </c>
      <c r="U298" s="163">
        <f>ROUND(E298*T298,2)</f>
        <v>0.67</v>
      </c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 t="s">
        <v>134</v>
      </c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</row>
    <row r="299" spans="1:60" outlineLevel="1" x14ac:dyDescent="0.2">
      <c r="A299" s="154">
        <v>81</v>
      </c>
      <c r="B299" s="160" t="s">
        <v>421</v>
      </c>
      <c r="C299" s="195" t="s">
        <v>422</v>
      </c>
      <c r="D299" s="162" t="s">
        <v>168</v>
      </c>
      <c r="E299" s="169">
        <v>18</v>
      </c>
      <c r="F299" s="172"/>
      <c r="G299" s="173">
        <f>ROUND(E299*F299,2)</f>
        <v>0</v>
      </c>
      <c r="H299" s="172"/>
      <c r="I299" s="173">
        <f>ROUND(E299*H299,2)</f>
        <v>0</v>
      </c>
      <c r="J299" s="172"/>
      <c r="K299" s="173">
        <f>ROUND(E299*J299,2)</f>
        <v>0</v>
      </c>
      <c r="L299" s="173">
        <v>21</v>
      </c>
      <c r="M299" s="173">
        <f>G299*(1+L299/100)</f>
        <v>0</v>
      </c>
      <c r="N299" s="163">
        <v>4.4999999999999999E-4</v>
      </c>
      <c r="O299" s="163">
        <f>ROUND(E299*N299,5)</f>
        <v>8.0999999999999996E-3</v>
      </c>
      <c r="P299" s="163">
        <v>0</v>
      </c>
      <c r="Q299" s="163">
        <f>ROUND(E299*P299,5)</f>
        <v>0</v>
      </c>
      <c r="R299" s="163"/>
      <c r="S299" s="163"/>
      <c r="T299" s="164">
        <v>0</v>
      </c>
      <c r="U299" s="163">
        <f>ROUND(E299*T299,2)</f>
        <v>0</v>
      </c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 t="s">
        <v>169</v>
      </c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</row>
    <row r="300" spans="1:60" outlineLevel="1" x14ac:dyDescent="0.2">
      <c r="A300" s="154"/>
      <c r="B300" s="160"/>
      <c r="C300" s="197" t="s">
        <v>423</v>
      </c>
      <c r="D300" s="168"/>
      <c r="E300" s="171">
        <v>17.399999999999999</v>
      </c>
      <c r="F300" s="173"/>
      <c r="G300" s="173"/>
      <c r="H300" s="173"/>
      <c r="I300" s="173"/>
      <c r="J300" s="173"/>
      <c r="K300" s="173"/>
      <c r="L300" s="173"/>
      <c r="M300" s="173"/>
      <c r="N300" s="163"/>
      <c r="O300" s="163"/>
      <c r="P300" s="163"/>
      <c r="Q300" s="163"/>
      <c r="R300" s="163"/>
      <c r="S300" s="163"/>
      <c r="T300" s="164"/>
      <c r="U300" s="16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 t="s">
        <v>140</v>
      </c>
      <c r="AF300" s="153">
        <v>0</v>
      </c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</row>
    <row r="301" spans="1:60" outlineLevel="1" x14ac:dyDescent="0.2">
      <c r="A301" s="154"/>
      <c r="B301" s="160"/>
      <c r="C301" s="197" t="s">
        <v>424</v>
      </c>
      <c r="D301" s="168"/>
      <c r="E301" s="171">
        <v>0.6</v>
      </c>
      <c r="F301" s="173"/>
      <c r="G301" s="173"/>
      <c r="H301" s="173"/>
      <c r="I301" s="173"/>
      <c r="J301" s="173"/>
      <c r="K301" s="173"/>
      <c r="L301" s="173"/>
      <c r="M301" s="173"/>
      <c r="N301" s="163"/>
      <c r="O301" s="163"/>
      <c r="P301" s="163"/>
      <c r="Q301" s="163"/>
      <c r="R301" s="163"/>
      <c r="S301" s="163"/>
      <c r="T301" s="164"/>
      <c r="U301" s="16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 t="s">
        <v>140</v>
      </c>
      <c r="AF301" s="153">
        <v>0</v>
      </c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</row>
    <row r="302" spans="1:60" x14ac:dyDescent="0.2">
      <c r="A302" s="155" t="s">
        <v>126</v>
      </c>
      <c r="B302" s="161" t="s">
        <v>93</v>
      </c>
      <c r="C302" s="196" t="s">
        <v>94</v>
      </c>
      <c r="D302" s="165"/>
      <c r="E302" s="170"/>
      <c r="F302" s="174"/>
      <c r="G302" s="174">
        <f>SUMIF(AE303:AE308,"&lt;&gt;NOR",G303:G308)</f>
        <v>0</v>
      </c>
      <c r="H302" s="174"/>
      <c r="I302" s="174">
        <f>SUM(I303:I308)</f>
        <v>0</v>
      </c>
      <c r="J302" s="174"/>
      <c r="K302" s="174">
        <f>SUM(K303:K308)</f>
        <v>0</v>
      </c>
      <c r="L302" s="174"/>
      <c r="M302" s="174">
        <f>SUM(M303:M308)</f>
        <v>0</v>
      </c>
      <c r="N302" s="166"/>
      <c r="O302" s="166">
        <f>SUM(O303:O308)</f>
        <v>1.3009999999999999E-2</v>
      </c>
      <c r="P302" s="166"/>
      <c r="Q302" s="166">
        <f>SUM(Q303:Q308)</f>
        <v>0</v>
      </c>
      <c r="R302" s="166"/>
      <c r="S302" s="166"/>
      <c r="T302" s="167"/>
      <c r="U302" s="166">
        <f>SUM(U303:U308)</f>
        <v>9.68</v>
      </c>
      <c r="AE302" t="s">
        <v>127</v>
      </c>
    </row>
    <row r="303" spans="1:60" outlineLevel="1" x14ac:dyDescent="0.2">
      <c r="A303" s="154">
        <v>82</v>
      </c>
      <c r="B303" s="160" t="s">
        <v>425</v>
      </c>
      <c r="C303" s="195" t="s">
        <v>426</v>
      </c>
      <c r="D303" s="162" t="s">
        <v>133</v>
      </c>
      <c r="E303" s="169">
        <v>1.36</v>
      </c>
      <c r="F303" s="172"/>
      <c r="G303" s="173">
        <f>ROUND(E303*F303,2)</f>
        <v>0</v>
      </c>
      <c r="H303" s="172"/>
      <c r="I303" s="173">
        <f>ROUND(E303*H303,2)</f>
        <v>0</v>
      </c>
      <c r="J303" s="172"/>
      <c r="K303" s="173">
        <f>ROUND(E303*J303,2)</f>
        <v>0</v>
      </c>
      <c r="L303" s="173">
        <v>21</v>
      </c>
      <c r="M303" s="173">
        <f>G303*(1+L303/100)</f>
        <v>0</v>
      </c>
      <c r="N303" s="163">
        <v>4.4999999999999999E-4</v>
      </c>
      <c r="O303" s="163">
        <f>ROUND(E303*N303,5)</f>
        <v>6.0999999999999997E-4</v>
      </c>
      <c r="P303" s="163">
        <v>0</v>
      </c>
      <c r="Q303" s="163">
        <f>ROUND(E303*P303,5)</f>
        <v>0</v>
      </c>
      <c r="R303" s="163"/>
      <c r="S303" s="163"/>
      <c r="T303" s="164">
        <v>0.33</v>
      </c>
      <c r="U303" s="163">
        <f>ROUND(E303*T303,2)</f>
        <v>0.45</v>
      </c>
      <c r="V303" s="153"/>
      <c r="W303" s="153"/>
      <c r="X303" s="153"/>
      <c r="Y303" s="153"/>
      <c r="Z303" s="153"/>
      <c r="AA303" s="153"/>
      <c r="AB303" s="153"/>
      <c r="AC303" s="153"/>
      <c r="AD303" s="153"/>
      <c r="AE303" s="153" t="s">
        <v>134</v>
      </c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</row>
    <row r="304" spans="1:60" outlineLevel="1" x14ac:dyDescent="0.2">
      <c r="A304" s="154"/>
      <c r="B304" s="160"/>
      <c r="C304" s="197" t="s">
        <v>427</v>
      </c>
      <c r="D304" s="168"/>
      <c r="E304" s="171">
        <v>0.36</v>
      </c>
      <c r="F304" s="173"/>
      <c r="G304" s="173"/>
      <c r="H304" s="173"/>
      <c r="I304" s="173"/>
      <c r="J304" s="173"/>
      <c r="K304" s="173"/>
      <c r="L304" s="173"/>
      <c r="M304" s="173"/>
      <c r="N304" s="163"/>
      <c r="O304" s="163"/>
      <c r="P304" s="163"/>
      <c r="Q304" s="163"/>
      <c r="R304" s="163"/>
      <c r="S304" s="163"/>
      <c r="T304" s="164"/>
      <c r="U304" s="163"/>
      <c r="V304" s="153"/>
      <c r="W304" s="153"/>
      <c r="X304" s="153"/>
      <c r="Y304" s="153"/>
      <c r="Z304" s="153"/>
      <c r="AA304" s="153"/>
      <c r="AB304" s="153"/>
      <c r="AC304" s="153"/>
      <c r="AD304" s="153"/>
      <c r="AE304" s="153" t="s">
        <v>140</v>
      </c>
      <c r="AF304" s="153">
        <v>0</v>
      </c>
      <c r="AG304" s="153"/>
      <c r="AH304" s="153"/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53"/>
      <c r="BB304" s="153"/>
      <c r="BC304" s="153"/>
      <c r="BD304" s="153"/>
      <c r="BE304" s="153"/>
      <c r="BF304" s="153"/>
      <c r="BG304" s="153"/>
      <c r="BH304" s="153"/>
    </row>
    <row r="305" spans="1:60" outlineLevel="1" x14ac:dyDescent="0.2">
      <c r="A305" s="154"/>
      <c r="B305" s="160"/>
      <c r="C305" s="197" t="s">
        <v>428</v>
      </c>
      <c r="D305" s="168"/>
      <c r="E305" s="171">
        <v>1</v>
      </c>
      <c r="F305" s="173"/>
      <c r="G305" s="173"/>
      <c r="H305" s="173"/>
      <c r="I305" s="173"/>
      <c r="J305" s="173"/>
      <c r="K305" s="173"/>
      <c r="L305" s="173"/>
      <c r="M305" s="173"/>
      <c r="N305" s="163"/>
      <c r="O305" s="163"/>
      <c r="P305" s="163"/>
      <c r="Q305" s="163"/>
      <c r="R305" s="163"/>
      <c r="S305" s="163"/>
      <c r="T305" s="164"/>
      <c r="U305" s="163"/>
      <c r="V305" s="153"/>
      <c r="W305" s="153"/>
      <c r="X305" s="153"/>
      <c r="Y305" s="153"/>
      <c r="Z305" s="153"/>
      <c r="AA305" s="153"/>
      <c r="AB305" s="153"/>
      <c r="AC305" s="153"/>
      <c r="AD305" s="153"/>
      <c r="AE305" s="153" t="s">
        <v>140</v>
      </c>
      <c r="AF305" s="153">
        <v>0</v>
      </c>
      <c r="AG305" s="153"/>
      <c r="AH305" s="153"/>
      <c r="AI305" s="153"/>
      <c r="AJ305" s="153"/>
      <c r="AK305" s="153"/>
      <c r="AL305" s="153"/>
      <c r="AM305" s="153"/>
      <c r="AN305" s="153"/>
      <c r="AO305" s="153"/>
      <c r="AP305" s="153"/>
      <c r="AQ305" s="153"/>
      <c r="AR305" s="153"/>
      <c r="AS305" s="153"/>
      <c r="AT305" s="153"/>
      <c r="AU305" s="153"/>
      <c r="AV305" s="153"/>
      <c r="AW305" s="153"/>
      <c r="AX305" s="153"/>
      <c r="AY305" s="153"/>
      <c r="AZ305" s="153"/>
      <c r="BA305" s="153"/>
      <c r="BB305" s="153"/>
      <c r="BC305" s="153"/>
      <c r="BD305" s="153"/>
      <c r="BE305" s="153"/>
      <c r="BF305" s="153"/>
      <c r="BG305" s="153"/>
      <c r="BH305" s="153"/>
    </row>
    <row r="306" spans="1:60" ht="22.5" outlineLevel="1" x14ac:dyDescent="0.2">
      <c r="A306" s="154">
        <v>83</v>
      </c>
      <c r="B306" s="160" t="s">
        <v>429</v>
      </c>
      <c r="C306" s="195" t="s">
        <v>430</v>
      </c>
      <c r="D306" s="162" t="s">
        <v>133</v>
      </c>
      <c r="E306" s="169">
        <v>45.936</v>
      </c>
      <c r="F306" s="172"/>
      <c r="G306" s="173">
        <f>ROUND(E306*F306,2)</f>
        <v>0</v>
      </c>
      <c r="H306" s="172"/>
      <c r="I306" s="173">
        <f>ROUND(E306*H306,2)</f>
        <v>0</v>
      </c>
      <c r="J306" s="172"/>
      <c r="K306" s="173">
        <f>ROUND(E306*J306,2)</f>
        <v>0</v>
      </c>
      <c r="L306" s="173">
        <v>21</v>
      </c>
      <c r="M306" s="173">
        <f>G306*(1+L306/100)</f>
        <v>0</v>
      </c>
      <c r="N306" s="163">
        <v>2.7E-4</v>
      </c>
      <c r="O306" s="163">
        <f>ROUND(E306*N306,5)</f>
        <v>1.24E-2</v>
      </c>
      <c r="P306" s="163">
        <v>0</v>
      </c>
      <c r="Q306" s="163">
        <f>ROUND(E306*P306,5)</f>
        <v>0</v>
      </c>
      <c r="R306" s="163"/>
      <c r="S306" s="163"/>
      <c r="T306" s="164">
        <v>0.20100000000000001</v>
      </c>
      <c r="U306" s="163">
        <f>ROUND(E306*T306,2)</f>
        <v>9.23</v>
      </c>
      <c r="V306" s="153"/>
      <c r="W306" s="153"/>
      <c r="X306" s="153"/>
      <c r="Y306" s="153"/>
      <c r="Z306" s="153"/>
      <c r="AA306" s="153"/>
      <c r="AB306" s="153"/>
      <c r="AC306" s="153"/>
      <c r="AD306" s="153"/>
      <c r="AE306" s="153" t="s">
        <v>134</v>
      </c>
      <c r="AF306" s="153"/>
      <c r="AG306" s="153"/>
      <c r="AH306" s="153"/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53"/>
      <c r="BB306" s="153"/>
      <c r="BC306" s="153"/>
      <c r="BD306" s="153"/>
      <c r="BE306" s="153"/>
      <c r="BF306" s="153"/>
      <c r="BG306" s="153"/>
      <c r="BH306" s="153"/>
    </row>
    <row r="307" spans="1:60" outlineLevel="1" x14ac:dyDescent="0.2">
      <c r="A307" s="154"/>
      <c r="B307" s="160"/>
      <c r="C307" s="197" t="s">
        <v>431</v>
      </c>
      <c r="D307" s="168"/>
      <c r="E307" s="171">
        <v>45.936</v>
      </c>
      <c r="F307" s="173"/>
      <c r="G307" s="173"/>
      <c r="H307" s="173"/>
      <c r="I307" s="173"/>
      <c r="J307" s="173"/>
      <c r="K307" s="173"/>
      <c r="L307" s="173"/>
      <c r="M307" s="173"/>
      <c r="N307" s="163"/>
      <c r="O307" s="163"/>
      <c r="P307" s="163"/>
      <c r="Q307" s="163"/>
      <c r="R307" s="163"/>
      <c r="S307" s="163"/>
      <c r="T307" s="164"/>
      <c r="U307" s="163"/>
      <c r="V307" s="153"/>
      <c r="W307" s="153"/>
      <c r="X307" s="153"/>
      <c r="Y307" s="153"/>
      <c r="Z307" s="153"/>
      <c r="AA307" s="153"/>
      <c r="AB307" s="153"/>
      <c r="AC307" s="153"/>
      <c r="AD307" s="153"/>
      <c r="AE307" s="153" t="s">
        <v>140</v>
      </c>
      <c r="AF307" s="153">
        <v>0</v>
      </c>
      <c r="AG307" s="153"/>
      <c r="AH307" s="153"/>
      <c r="AI307" s="153"/>
      <c r="AJ307" s="153"/>
      <c r="AK307" s="153"/>
      <c r="AL307" s="153"/>
      <c r="AM307" s="153"/>
      <c r="AN307" s="153"/>
      <c r="AO307" s="153"/>
      <c r="AP307" s="153"/>
      <c r="AQ307" s="153"/>
      <c r="AR307" s="153"/>
      <c r="AS307" s="153"/>
      <c r="AT307" s="153"/>
      <c r="AU307" s="153"/>
      <c r="AV307" s="153"/>
      <c r="AW307" s="153"/>
      <c r="AX307" s="153"/>
      <c r="AY307" s="153"/>
      <c r="AZ307" s="153"/>
      <c r="BA307" s="153"/>
      <c r="BB307" s="153"/>
      <c r="BC307" s="153"/>
      <c r="BD307" s="153"/>
      <c r="BE307" s="153"/>
      <c r="BF307" s="153"/>
      <c r="BG307" s="153"/>
      <c r="BH307" s="153"/>
    </row>
    <row r="308" spans="1:60" ht="22.5" outlineLevel="1" x14ac:dyDescent="0.2">
      <c r="A308" s="154"/>
      <c r="B308" s="160"/>
      <c r="C308" s="197" t="s">
        <v>214</v>
      </c>
      <c r="D308" s="168"/>
      <c r="E308" s="171"/>
      <c r="F308" s="173"/>
      <c r="G308" s="173"/>
      <c r="H308" s="173"/>
      <c r="I308" s="173"/>
      <c r="J308" s="173"/>
      <c r="K308" s="173"/>
      <c r="L308" s="173"/>
      <c r="M308" s="173"/>
      <c r="N308" s="163"/>
      <c r="O308" s="163"/>
      <c r="P308" s="163"/>
      <c r="Q308" s="163"/>
      <c r="R308" s="163"/>
      <c r="S308" s="163"/>
      <c r="T308" s="164"/>
      <c r="U308" s="163"/>
      <c r="V308" s="153"/>
      <c r="W308" s="153"/>
      <c r="X308" s="153"/>
      <c r="Y308" s="153"/>
      <c r="Z308" s="153"/>
      <c r="AA308" s="153"/>
      <c r="AB308" s="153"/>
      <c r="AC308" s="153"/>
      <c r="AD308" s="153"/>
      <c r="AE308" s="153" t="s">
        <v>140</v>
      </c>
      <c r="AF308" s="153">
        <v>0</v>
      </c>
      <c r="AG308" s="153"/>
      <c r="AH308" s="153"/>
      <c r="AI308" s="153"/>
      <c r="AJ308" s="153"/>
      <c r="AK308" s="153"/>
      <c r="AL308" s="153"/>
      <c r="AM308" s="153"/>
      <c r="AN308" s="153"/>
      <c r="AO308" s="153"/>
      <c r="AP308" s="153"/>
      <c r="AQ308" s="153"/>
      <c r="AR308" s="153"/>
      <c r="AS308" s="153"/>
      <c r="AT308" s="153"/>
      <c r="AU308" s="153"/>
      <c r="AV308" s="153"/>
      <c r="AW308" s="153"/>
      <c r="AX308" s="153"/>
      <c r="AY308" s="153"/>
      <c r="AZ308" s="153"/>
      <c r="BA308" s="153"/>
      <c r="BB308" s="153"/>
      <c r="BC308" s="153"/>
      <c r="BD308" s="153"/>
      <c r="BE308" s="153"/>
      <c r="BF308" s="153"/>
      <c r="BG308" s="153"/>
      <c r="BH308" s="153"/>
    </row>
    <row r="309" spans="1:60" x14ac:dyDescent="0.2">
      <c r="A309" s="155" t="s">
        <v>126</v>
      </c>
      <c r="B309" s="161" t="s">
        <v>95</v>
      </c>
      <c r="C309" s="196" t="s">
        <v>96</v>
      </c>
      <c r="D309" s="165"/>
      <c r="E309" s="170"/>
      <c r="F309" s="174"/>
      <c r="G309" s="174">
        <f>SUMIF(AE310:AE323,"&lt;&gt;NOR",G310:G323)</f>
        <v>0</v>
      </c>
      <c r="H309" s="174"/>
      <c r="I309" s="174">
        <f>SUM(I310:I323)</f>
        <v>0</v>
      </c>
      <c r="J309" s="174"/>
      <c r="K309" s="174">
        <f>SUM(K310:K323)</f>
        <v>0</v>
      </c>
      <c r="L309" s="174"/>
      <c r="M309" s="174">
        <f>SUM(M310:M323)</f>
        <v>0</v>
      </c>
      <c r="N309" s="166"/>
      <c r="O309" s="166">
        <f>SUM(O310:O323)</f>
        <v>0.39742999999999995</v>
      </c>
      <c r="P309" s="166"/>
      <c r="Q309" s="166">
        <f>SUM(Q310:Q323)</f>
        <v>0</v>
      </c>
      <c r="R309" s="166"/>
      <c r="S309" s="166"/>
      <c r="T309" s="167"/>
      <c r="U309" s="166">
        <f>SUM(U310:U323)</f>
        <v>169.69</v>
      </c>
      <c r="AE309" t="s">
        <v>127</v>
      </c>
    </row>
    <row r="310" spans="1:60" ht="22.5" outlineLevel="1" x14ac:dyDescent="0.2">
      <c r="A310" s="154">
        <v>84</v>
      </c>
      <c r="B310" s="160" t="s">
        <v>432</v>
      </c>
      <c r="C310" s="195" t="s">
        <v>475</v>
      </c>
      <c r="D310" s="162" t="s">
        <v>130</v>
      </c>
      <c r="E310" s="169">
        <v>35</v>
      </c>
      <c r="F310" s="172"/>
      <c r="G310" s="173">
        <f>ROUND(E310*F310,2)</f>
        <v>0</v>
      </c>
      <c r="H310" s="172"/>
      <c r="I310" s="173">
        <f>ROUND(E310*H310,2)</f>
        <v>0</v>
      </c>
      <c r="J310" s="172"/>
      <c r="K310" s="173">
        <f>ROUND(E310*J310,2)</f>
        <v>0</v>
      </c>
      <c r="L310" s="173">
        <v>21</v>
      </c>
      <c r="M310" s="173">
        <f>G310*(1+L310/100)</f>
        <v>0</v>
      </c>
      <c r="N310" s="163">
        <v>2.8E-3</v>
      </c>
      <c r="O310" s="163">
        <f>ROUND(E310*N310,5)</f>
        <v>9.8000000000000004E-2</v>
      </c>
      <c r="P310" s="163">
        <v>0</v>
      </c>
      <c r="Q310" s="163">
        <f>ROUND(E310*P310,5)</f>
        <v>0</v>
      </c>
      <c r="R310" s="163"/>
      <c r="S310" s="163"/>
      <c r="T310" s="164">
        <v>0</v>
      </c>
      <c r="U310" s="163">
        <f>ROUND(E310*T310,2)</f>
        <v>0</v>
      </c>
      <c r="V310" s="153"/>
      <c r="W310" s="153"/>
      <c r="X310" s="153"/>
      <c r="Y310" s="153"/>
      <c r="Z310" s="153"/>
      <c r="AA310" s="153"/>
      <c r="AB310" s="153"/>
      <c r="AC310" s="153"/>
      <c r="AD310" s="153"/>
      <c r="AE310" s="153" t="s">
        <v>169</v>
      </c>
      <c r="AF310" s="153"/>
      <c r="AG310" s="153"/>
      <c r="AH310" s="153"/>
      <c r="AI310" s="153"/>
      <c r="AJ310" s="153"/>
      <c r="AK310" s="153"/>
      <c r="AL310" s="153"/>
      <c r="AM310" s="153"/>
      <c r="AN310" s="153"/>
      <c r="AO310" s="153"/>
      <c r="AP310" s="153"/>
      <c r="AQ310" s="153"/>
      <c r="AR310" s="153"/>
      <c r="AS310" s="153"/>
      <c r="AT310" s="153"/>
      <c r="AU310" s="153"/>
      <c r="AV310" s="153"/>
      <c r="AW310" s="153"/>
      <c r="AX310" s="153"/>
      <c r="AY310" s="153"/>
      <c r="AZ310" s="153"/>
      <c r="BA310" s="153"/>
      <c r="BB310" s="153"/>
      <c r="BC310" s="153"/>
      <c r="BD310" s="153"/>
      <c r="BE310" s="153"/>
      <c r="BF310" s="153"/>
      <c r="BG310" s="153"/>
      <c r="BH310" s="153"/>
    </row>
    <row r="311" spans="1:60" outlineLevel="1" x14ac:dyDescent="0.2">
      <c r="A311" s="154"/>
      <c r="B311" s="160"/>
      <c r="C311" s="195"/>
      <c r="D311" s="162"/>
      <c r="E311" s="169"/>
      <c r="F311" s="172"/>
      <c r="G311" s="173"/>
      <c r="H311" s="172"/>
      <c r="I311" s="173"/>
      <c r="J311" s="172"/>
      <c r="K311" s="173"/>
      <c r="L311" s="173"/>
      <c r="M311" s="173"/>
      <c r="N311" s="163"/>
      <c r="O311" s="163"/>
      <c r="P311" s="163"/>
      <c r="Q311" s="163"/>
      <c r="R311" s="163"/>
      <c r="S311" s="163"/>
      <c r="T311" s="164">
        <v>0.33979999999999999</v>
      </c>
      <c r="U311" s="163">
        <f>ROUND(E311*T311,2)</f>
        <v>0</v>
      </c>
      <c r="V311" s="153"/>
      <c r="W311" s="153"/>
      <c r="X311" s="153"/>
      <c r="Y311" s="153"/>
      <c r="Z311" s="153"/>
      <c r="AA311" s="153"/>
      <c r="AB311" s="153"/>
      <c r="AC311" s="153"/>
      <c r="AD311" s="153"/>
      <c r="AE311" s="153" t="s">
        <v>134</v>
      </c>
      <c r="AF311" s="153"/>
      <c r="AG311" s="153"/>
      <c r="AH311" s="153"/>
      <c r="AI311" s="153"/>
      <c r="AJ311" s="153"/>
      <c r="AK311" s="153"/>
      <c r="AL311" s="153"/>
      <c r="AM311" s="153"/>
      <c r="AN311" s="153"/>
      <c r="AO311" s="153"/>
      <c r="AP311" s="153"/>
      <c r="AQ311" s="153"/>
      <c r="AR311" s="153"/>
      <c r="AS311" s="153"/>
      <c r="AT311" s="153"/>
      <c r="AU311" s="153"/>
      <c r="AV311" s="153"/>
      <c r="AW311" s="153"/>
      <c r="AX311" s="153"/>
      <c r="AY311" s="153"/>
      <c r="AZ311" s="153"/>
      <c r="BA311" s="153"/>
      <c r="BB311" s="153"/>
      <c r="BC311" s="153"/>
      <c r="BD311" s="153"/>
      <c r="BE311" s="153"/>
      <c r="BF311" s="153"/>
      <c r="BG311" s="153"/>
      <c r="BH311" s="153"/>
    </row>
    <row r="312" spans="1:60" outlineLevel="1" x14ac:dyDescent="0.2">
      <c r="A312" s="154">
        <v>86</v>
      </c>
      <c r="B312" s="160" t="s">
        <v>433</v>
      </c>
      <c r="C312" s="195" t="s">
        <v>476</v>
      </c>
      <c r="D312" s="162" t="s">
        <v>168</v>
      </c>
      <c r="E312" s="169">
        <v>1</v>
      </c>
      <c r="F312" s="172"/>
      <c r="G312" s="173">
        <f>ROUND(E312*F312,2)</f>
        <v>0</v>
      </c>
      <c r="H312" s="172"/>
      <c r="I312" s="173">
        <f>ROUND(E312*H312,2)</f>
        <v>0</v>
      </c>
      <c r="J312" s="172"/>
      <c r="K312" s="173">
        <f>ROUND(E312*J312,2)</f>
        <v>0</v>
      </c>
      <c r="L312" s="173">
        <v>21</v>
      </c>
      <c r="M312" s="173">
        <f>G312*(1+L312/100)</f>
        <v>0</v>
      </c>
      <c r="N312" s="163">
        <v>0</v>
      </c>
      <c r="O312" s="163">
        <f>ROUND(E312*N312,5)</f>
        <v>0</v>
      </c>
      <c r="P312" s="163">
        <v>0</v>
      </c>
      <c r="Q312" s="163">
        <f>ROUND(E312*P312,5)</f>
        <v>0</v>
      </c>
      <c r="R312" s="163"/>
      <c r="S312" s="163"/>
      <c r="T312" s="164">
        <v>0</v>
      </c>
      <c r="U312" s="163">
        <f>ROUND(E312*T312,2)</f>
        <v>0</v>
      </c>
      <c r="V312" s="153"/>
      <c r="W312" s="153"/>
      <c r="X312" s="153"/>
      <c r="Y312" s="153"/>
      <c r="Z312" s="153"/>
      <c r="AA312" s="153"/>
      <c r="AB312" s="153"/>
      <c r="AC312" s="153"/>
      <c r="AD312" s="153"/>
      <c r="AE312" s="153" t="s">
        <v>169</v>
      </c>
      <c r="AF312" s="153"/>
      <c r="AG312" s="153"/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</row>
    <row r="313" spans="1:60" outlineLevel="1" x14ac:dyDescent="0.2">
      <c r="A313" s="154"/>
      <c r="B313" s="160"/>
      <c r="C313" s="197"/>
      <c r="D313" s="168"/>
      <c r="E313" s="171"/>
      <c r="F313" s="173"/>
      <c r="G313" s="173"/>
      <c r="H313" s="173"/>
      <c r="I313" s="173"/>
      <c r="J313" s="173"/>
      <c r="K313" s="173"/>
      <c r="L313" s="173"/>
      <c r="M313" s="173"/>
      <c r="N313" s="163"/>
      <c r="O313" s="163"/>
      <c r="P313" s="163"/>
      <c r="Q313" s="163"/>
      <c r="R313" s="163"/>
      <c r="S313" s="163"/>
      <c r="T313" s="164"/>
      <c r="U313" s="163"/>
      <c r="V313" s="153"/>
      <c r="W313" s="153"/>
      <c r="X313" s="153"/>
      <c r="Y313" s="153"/>
      <c r="Z313" s="153"/>
      <c r="AA313" s="153"/>
      <c r="AB313" s="153"/>
      <c r="AC313" s="153"/>
      <c r="AD313" s="153"/>
      <c r="AE313" s="153" t="s">
        <v>140</v>
      </c>
      <c r="AF313" s="153">
        <v>0</v>
      </c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</row>
    <row r="314" spans="1:60" outlineLevel="1" x14ac:dyDescent="0.2">
      <c r="A314" s="154">
        <v>87</v>
      </c>
      <c r="B314" s="160" t="s">
        <v>434</v>
      </c>
      <c r="C314" s="195" t="s">
        <v>435</v>
      </c>
      <c r="D314" s="162" t="s">
        <v>436</v>
      </c>
      <c r="E314" s="169">
        <v>1</v>
      </c>
      <c r="F314" s="172"/>
      <c r="G314" s="173">
        <f>ROUND(E314*F314,2)</f>
        <v>0</v>
      </c>
      <c r="H314" s="172"/>
      <c r="I314" s="173">
        <f>ROUND(E314*H314,2)</f>
        <v>0</v>
      </c>
      <c r="J314" s="172"/>
      <c r="K314" s="173">
        <f>ROUND(E314*J314,2)</f>
        <v>0</v>
      </c>
      <c r="L314" s="173">
        <v>21</v>
      </c>
      <c r="M314" s="173">
        <f>G314*(1+L314/100)</f>
        <v>0</v>
      </c>
      <c r="N314" s="163">
        <v>0.29942999999999997</v>
      </c>
      <c r="O314" s="163">
        <f>ROUND(E314*N314,5)</f>
        <v>0.29942999999999997</v>
      </c>
      <c r="P314" s="163">
        <v>0</v>
      </c>
      <c r="Q314" s="163">
        <f>ROUND(E314*P314,5)</f>
        <v>0</v>
      </c>
      <c r="R314" s="163"/>
      <c r="S314" s="163"/>
      <c r="T314" s="164">
        <v>169.68644</v>
      </c>
      <c r="U314" s="163">
        <f>ROUND(E314*T314,2)</f>
        <v>169.69</v>
      </c>
      <c r="V314" s="153"/>
      <c r="W314" s="153"/>
      <c r="X314" s="153"/>
      <c r="Y314" s="153"/>
      <c r="Z314" s="153"/>
      <c r="AA314" s="153"/>
      <c r="AB314" s="153"/>
      <c r="AC314" s="153"/>
      <c r="AD314" s="153"/>
      <c r="AE314" s="153" t="s">
        <v>131</v>
      </c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</row>
    <row r="315" spans="1:60" outlineLevel="1" x14ac:dyDescent="0.2">
      <c r="A315" s="154"/>
      <c r="B315" s="160"/>
      <c r="C315" s="197" t="s">
        <v>437</v>
      </c>
      <c r="D315" s="168"/>
      <c r="E315" s="171">
        <v>1</v>
      </c>
      <c r="F315" s="173"/>
      <c r="G315" s="173"/>
      <c r="H315" s="173"/>
      <c r="I315" s="173"/>
      <c r="J315" s="173"/>
      <c r="K315" s="173"/>
      <c r="L315" s="173"/>
      <c r="M315" s="173"/>
      <c r="N315" s="163"/>
      <c r="O315" s="163"/>
      <c r="P315" s="163"/>
      <c r="Q315" s="163"/>
      <c r="R315" s="163"/>
      <c r="S315" s="163"/>
      <c r="T315" s="164"/>
      <c r="U315" s="163"/>
      <c r="V315" s="153"/>
      <c r="W315" s="153"/>
      <c r="X315" s="153"/>
      <c r="Y315" s="153"/>
      <c r="Z315" s="153"/>
      <c r="AA315" s="153"/>
      <c r="AB315" s="153"/>
      <c r="AC315" s="153"/>
      <c r="AD315" s="153"/>
      <c r="AE315" s="153" t="s">
        <v>140</v>
      </c>
      <c r="AF315" s="153">
        <v>0</v>
      </c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</row>
    <row r="316" spans="1:60" ht="22.5" outlineLevel="1" x14ac:dyDescent="0.2">
      <c r="A316" s="154"/>
      <c r="B316" s="160"/>
      <c r="C316" s="197" t="s">
        <v>438</v>
      </c>
      <c r="D316" s="168"/>
      <c r="E316" s="171"/>
      <c r="F316" s="173"/>
      <c r="G316" s="173"/>
      <c r="H316" s="173"/>
      <c r="I316" s="173"/>
      <c r="J316" s="173"/>
      <c r="K316" s="173"/>
      <c r="L316" s="173"/>
      <c r="M316" s="173"/>
      <c r="N316" s="163"/>
      <c r="O316" s="163"/>
      <c r="P316" s="163"/>
      <c r="Q316" s="163"/>
      <c r="R316" s="163"/>
      <c r="S316" s="163"/>
      <c r="T316" s="164"/>
      <c r="U316" s="163"/>
      <c r="V316" s="153"/>
      <c r="W316" s="153"/>
      <c r="X316" s="153"/>
      <c r="Y316" s="153"/>
      <c r="Z316" s="153"/>
      <c r="AA316" s="153"/>
      <c r="AB316" s="153"/>
      <c r="AC316" s="153"/>
      <c r="AD316" s="153"/>
      <c r="AE316" s="153" t="s">
        <v>140</v>
      </c>
      <c r="AF316" s="153">
        <v>0</v>
      </c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</row>
    <row r="317" spans="1:60" outlineLevel="1" x14ac:dyDescent="0.2">
      <c r="A317" s="154"/>
      <c r="B317" s="160"/>
      <c r="C317" s="197" t="s">
        <v>439</v>
      </c>
      <c r="D317" s="168"/>
      <c r="E317" s="171"/>
      <c r="F317" s="173"/>
      <c r="G317" s="173"/>
      <c r="H317" s="173"/>
      <c r="I317" s="173"/>
      <c r="J317" s="173"/>
      <c r="K317" s="173"/>
      <c r="L317" s="173"/>
      <c r="M317" s="173"/>
      <c r="N317" s="163"/>
      <c r="O317" s="163"/>
      <c r="P317" s="163"/>
      <c r="Q317" s="163"/>
      <c r="R317" s="163"/>
      <c r="S317" s="163"/>
      <c r="T317" s="164"/>
      <c r="U317" s="16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 t="s">
        <v>140</v>
      </c>
      <c r="AF317" s="153">
        <v>0</v>
      </c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</row>
    <row r="318" spans="1:60" ht="22.5" outlineLevel="1" x14ac:dyDescent="0.2">
      <c r="A318" s="154"/>
      <c r="B318" s="160"/>
      <c r="C318" s="197" t="s">
        <v>440</v>
      </c>
      <c r="D318" s="168"/>
      <c r="E318" s="171"/>
      <c r="F318" s="173"/>
      <c r="G318" s="173"/>
      <c r="H318" s="173"/>
      <c r="I318" s="173"/>
      <c r="J318" s="173"/>
      <c r="K318" s="173"/>
      <c r="L318" s="173"/>
      <c r="M318" s="173"/>
      <c r="N318" s="163"/>
      <c r="O318" s="163"/>
      <c r="P318" s="163"/>
      <c r="Q318" s="163"/>
      <c r="R318" s="163"/>
      <c r="S318" s="163"/>
      <c r="T318" s="164"/>
      <c r="U318" s="16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 t="s">
        <v>140</v>
      </c>
      <c r="AF318" s="153">
        <v>0</v>
      </c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</row>
    <row r="319" spans="1:60" outlineLevel="1" x14ac:dyDescent="0.2">
      <c r="A319" s="154"/>
      <c r="B319" s="160"/>
      <c r="C319" s="197" t="s">
        <v>441</v>
      </c>
      <c r="D319" s="168"/>
      <c r="E319" s="171"/>
      <c r="F319" s="173"/>
      <c r="G319" s="173"/>
      <c r="H319" s="173"/>
      <c r="I319" s="173"/>
      <c r="J319" s="173"/>
      <c r="K319" s="173"/>
      <c r="L319" s="173"/>
      <c r="M319" s="173"/>
      <c r="N319" s="163"/>
      <c r="O319" s="163"/>
      <c r="P319" s="163"/>
      <c r="Q319" s="163"/>
      <c r="R319" s="163"/>
      <c r="S319" s="163"/>
      <c r="T319" s="164"/>
      <c r="U319" s="163"/>
      <c r="V319" s="153"/>
      <c r="W319" s="153"/>
      <c r="X319" s="153"/>
      <c r="Y319" s="153"/>
      <c r="Z319" s="153"/>
      <c r="AA319" s="153"/>
      <c r="AB319" s="153"/>
      <c r="AC319" s="153"/>
      <c r="AD319" s="153"/>
      <c r="AE319" s="153" t="s">
        <v>140</v>
      </c>
      <c r="AF319" s="153">
        <v>0</v>
      </c>
      <c r="AG319" s="153"/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</row>
    <row r="320" spans="1:60" outlineLevel="1" x14ac:dyDescent="0.2">
      <c r="A320" s="154"/>
      <c r="B320" s="160"/>
      <c r="C320" s="197" t="s">
        <v>442</v>
      </c>
      <c r="D320" s="168"/>
      <c r="E320" s="171"/>
      <c r="F320" s="173"/>
      <c r="G320" s="173"/>
      <c r="H320" s="173"/>
      <c r="I320" s="173"/>
      <c r="J320" s="173"/>
      <c r="K320" s="173"/>
      <c r="L320" s="173"/>
      <c r="M320" s="173"/>
      <c r="N320" s="163"/>
      <c r="O320" s="163"/>
      <c r="P320" s="163"/>
      <c r="Q320" s="163"/>
      <c r="R320" s="163"/>
      <c r="S320" s="163"/>
      <c r="T320" s="164"/>
      <c r="U320" s="16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 t="s">
        <v>140</v>
      </c>
      <c r="AF320" s="153">
        <v>0</v>
      </c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</row>
    <row r="321" spans="1:60" outlineLevel="1" x14ac:dyDescent="0.2">
      <c r="A321" s="154"/>
      <c r="B321" s="160"/>
      <c r="C321" s="197" t="s">
        <v>443</v>
      </c>
      <c r="D321" s="168"/>
      <c r="E321" s="171"/>
      <c r="F321" s="173"/>
      <c r="G321" s="173"/>
      <c r="H321" s="173"/>
      <c r="I321" s="173"/>
      <c r="J321" s="173"/>
      <c r="K321" s="173"/>
      <c r="L321" s="173"/>
      <c r="M321" s="173"/>
      <c r="N321" s="163"/>
      <c r="O321" s="163"/>
      <c r="P321" s="163"/>
      <c r="Q321" s="163"/>
      <c r="R321" s="163"/>
      <c r="S321" s="163"/>
      <c r="T321" s="164"/>
      <c r="U321" s="163"/>
      <c r="V321" s="153"/>
      <c r="W321" s="153"/>
      <c r="X321" s="153"/>
      <c r="Y321" s="153"/>
      <c r="Z321" s="153"/>
      <c r="AA321" s="153"/>
      <c r="AB321" s="153"/>
      <c r="AC321" s="153"/>
      <c r="AD321" s="153"/>
      <c r="AE321" s="153" t="s">
        <v>140</v>
      </c>
      <c r="AF321" s="153">
        <v>0</v>
      </c>
      <c r="AG321" s="153"/>
      <c r="AH321" s="153"/>
      <c r="AI321" s="153"/>
      <c r="AJ321" s="153"/>
      <c r="AK321" s="153"/>
      <c r="AL321" s="153"/>
      <c r="AM321" s="153"/>
      <c r="AN321" s="153"/>
      <c r="AO321" s="153"/>
      <c r="AP321" s="153"/>
      <c r="AQ321" s="153"/>
      <c r="AR321" s="153"/>
      <c r="AS321" s="153"/>
      <c r="AT321" s="153"/>
      <c r="AU321" s="153"/>
      <c r="AV321" s="153"/>
      <c r="AW321" s="153"/>
      <c r="AX321" s="153"/>
      <c r="AY321" s="153"/>
      <c r="AZ321" s="153"/>
      <c r="BA321" s="153"/>
      <c r="BB321" s="153"/>
      <c r="BC321" s="153"/>
      <c r="BD321" s="153"/>
      <c r="BE321" s="153"/>
      <c r="BF321" s="153"/>
      <c r="BG321" s="153"/>
      <c r="BH321" s="153"/>
    </row>
    <row r="322" spans="1:60" outlineLevel="1" x14ac:dyDescent="0.2">
      <c r="A322" s="154"/>
      <c r="B322" s="160"/>
      <c r="C322" s="197" t="s">
        <v>444</v>
      </c>
      <c r="D322" s="168"/>
      <c r="E322" s="171"/>
      <c r="F322" s="173"/>
      <c r="G322" s="173"/>
      <c r="H322" s="173"/>
      <c r="I322" s="173"/>
      <c r="J322" s="173"/>
      <c r="K322" s="173"/>
      <c r="L322" s="173"/>
      <c r="M322" s="173"/>
      <c r="N322" s="163"/>
      <c r="O322" s="163"/>
      <c r="P322" s="163"/>
      <c r="Q322" s="163"/>
      <c r="R322" s="163"/>
      <c r="S322" s="163"/>
      <c r="T322" s="164"/>
      <c r="U322" s="163"/>
      <c r="V322" s="153"/>
      <c r="W322" s="153"/>
      <c r="X322" s="153"/>
      <c r="Y322" s="153"/>
      <c r="Z322" s="153"/>
      <c r="AA322" s="153"/>
      <c r="AB322" s="153"/>
      <c r="AC322" s="153"/>
      <c r="AD322" s="153"/>
      <c r="AE322" s="153" t="s">
        <v>140</v>
      </c>
      <c r="AF322" s="153">
        <v>0</v>
      </c>
      <c r="AG322" s="153"/>
      <c r="AH322" s="153"/>
      <c r="AI322" s="153"/>
      <c r="AJ322" s="153"/>
      <c r="AK322" s="153"/>
      <c r="AL322" s="153"/>
      <c r="AM322" s="153"/>
      <c r="AN322" s="153"/>
      <c r="AO322" s="153"/>
      <c r="AP322" s="153"/>
      <c r="AQ322" s="153"/>
      <c r="AR322" s="153"/>
      <c r="AS322" s="153"/>
      <c r="AT322" s="153"/>
      <c r="AU322" s="153"/>
      <c r="AV322" s="153"/>
      <c r="AW322" s="153"/>
      <c r="AX322" s="153"/>
      <c r="AY322" s="153"/>
      <c r="AZ322" s="153"/>
      <c r="BA322" s="153"/>
      <c r="BB322" s="153"/>
      <c r="BC322" s="153"/>
      <c r="BD322" s="153"/>
      <c r="BE322" s="153"/>
      <c r="BF322" s="153"/>
      <c r="BG322" s="153"/>
      <c r="BH322" s="153"/>
    </row>
    <row r="323" spans="1:60" outlineLevel="1" x14ac:dyDescent="0.2">
      <c r="A323" s="154"/>
      <c r="B323" s="160"/>
      <c r="C323" s="197" t="s">
        <v>445</v>
      </c>
      <c r="D323" s="168"/>
      <c r="E323" s="171"/>
      <c r="F323" s="173"/>
      <c r="G323" s="173"/>
      <c r="H323" s="173"/>
      <c r="I323" s="173"/>
      <c r="J323" s="173"/>
      <c r="K323" s="173"/>
      <c r="L323" s="173"/>
      <c r="M323" s="173"/>
      <c r="N323" s="163"/>
      <c r="O323" s="163"/>
      <c r="P323" s="163"/>
      <c r="Q323" s="163"/>
      <c r="R323" s="163"/>
      <c r="S323" s="163"/>
      <c r="T323" s="164"/>
      <c r="U323" s="163"/>
      <c r="V323" s="153"/>
      <c r="W323" s="153"/>
      <c r="X323" s="153"/>
      <c r="Y323" s="153"/>
      <c r="Z323" s="153"/>
      <c r="AA323" s="153"/>
      <c r="AB323" s="153"/>
      <c r="AC323" s="153"/>
      <c r="AD323" s="153"/>
      <c r="AE323" s="153" t="s">
        <v>140</v>
      </c>
      <c r="AF323" s="153">
        <v>0</v>
      </c>
      <c r="AG323" s="153"/>
      <c r="AH323" s="153"/>
      <c r="AI323" s="153"/>
      <c r="AJ323" s="153"/>
      <c r="AK323" s="153"/>
      <c r="AL323" s="153"/>
      <c r="AM323" s="153"/>
      <c r="AN323" s="153"/>
      <c r="AO323" s="153"/>
      <c r="AP323" s="153"/>
      <c r="AQ323" s="153"/>
      <c r="AR323" s="153"/>
      <c r="AS323" s="153"/>
      <c r="AT323" s="153"/>
      <c r="AU323" s="153"/>
      <c r="AV323" s="153"/>
      <c r="AW323" s="153"/>
      <c r="AX323" s="153"/>
      <c r="AY323" s="153"/>
      <c r="AZ323" s="153"/>
      <c r="BA323" s="153"/>
      <c r="BB323" s="153"/>
      <c r="BC323" s="153"/>
      <c r="BD323" s="153"/>
      <c r="BE323" s="153"/>
      <c r="BF323" s="153"/>
      <c r="BG323" s="153"/>
      <c r="BH323" s="153"/>
    </row>
    <row r="324" spans="1:60" x14ac:dyDescent="0.2">
      <c r="A324" s="155" t="s">
        <v>126</v>
      </c>
      <c r="B324" s="161" t="s">
        <v>97</v>
      </c>
      <c r="C324" s="196" t="s">
        <v>98</v>
      </c>
      <c r="D324" s="165"/>
      <c r="E324" s="170"/>
      <c r="F324" s="174"/>
      <c r="G324" s="174">
        <f>SUMIF(AE325:AE334,"&lt;&gt;NOR",G325:G334)</f>
        <v>0</v>
      </c>
      <c r="H324" s="174"/>
      <c r="I324" s="174">
        <f>SUM(I325:I334)</f>
        <v>0</v>
      </c>
      <c r="J324" s="174"/>
      <c r="K324" s="174">
        <f>SUM(K325:K334)</f>
        <v>0</v>
      </c>
      <c r="L324" s="174"/>
      <c r="M324" s="174">
        <f>SUM(M325:M334)</f>
        <v>0</v>
      </c>
      <c r="N324" s="166"/>
      <c r="O324" s="166">
        <f>SUM(O325:O334)</f>
        <v>0</v>
      </c>
      <c r="P324" s="166"/>
      <c r="Q324" s="166">
        <f>SUM(Q325:Q334)</f>
        <v>0</v>
      </c>
      <c r="R324" s="166"/>
      <c r="S324" s="166"/>
      <c r="T324" s="167"/>
      <c r="U324" s="166">
        <f>SUM(U325:U334)</f>
        <v>34.86</v>
      </c>
      <c r="AE324" t="s">
        <v>127</v>
      </c>
    </row>
    <row r="325" spans="1:60" outlineLevel="1" x14ac:dyDescent="0.2">
      <c r="A325" s="154">
        <v>88</v>
      </c>
      <c r="B325" s="160" t="s">
        <v>446</v>
      </c>
      <c r="C325" s="195" t="s">
        <v>447</v>
      </c>
      <c r="D325" s="162" t="s">
        <v>287</v>
      </c>
      <c r="E325" s="169">
        <v>21.232800000000001</v>
      </c>
      <c r="F325" s="172"/>
      <c r="G325" s="173">
        <f>ROUND(E325*F325,2)</f>
        <v>0</v>
      </c>
      <c r="H325" s="172"/>
      <c r="I325" s="173">
        <f>ROUND(E325*H325,2)</f>
        <v>0</v>
      </c>
      <c r="J325" s="172"/>
      <c r="K325" s="173">
        <f>ROUND(E325*J325,2)</f>
        <v>0</v>
      </c>
      <c r="L325" s="173">
        <v>21</v>
      </c>
      <c r="M325" s="173">
        <f>G325*(1+L325/100)</f>
        <v>0</v>
      </c>
      <c r="N325" s="163">
        <v>0</v>
      </c>
      <c r="O325" s="163">
        <f>ROUND(E325*N325,5)</f>
        <v>0</v>
      </c>
      <c r="P325" s="163">
        <v>0</v>
      </c>
      <c r="Q325" s="163">
        <f>ROUND(E325*P325,5)</f>
        <v>0</v>
      </c>
      <c r="R325" s="163"/>
      <c r="S325" s="163"/>
      <c r="T325" s="164">
        <v>0</v>
      </c>
      <c r="U325" s="163">
        <f>ROUND(E325*T325,2)</f>
        <v>0</v>
      </c>
      <c r="V325" s="153"/>
      <c r="W325" s="153"/>
      <c r="X325" s="153"/>
      <c r="Y325" s="153"/>
      <c r="Z325" s="153"/>
      <c r="AA325" s="153"/>
      <c r="AB325" s="153"/>
      <c r="AC325" s="153"/>
      <c r="AD325" s="153"/>
      <c r="AE325" s="153" t="s">
        <v>134</v>
      </c>
      <c r="AF325" s="153"/>
      <c r="AG325" s="153"/>
      <c r="AH325" s="153"/>
      <c r="AI325" s="153"/>
      <c r="AJ325" s="153"/>
      <c r="AK325" s="153"/>
      <c r="AL325" s="153"/>
      <c r="AM325" s="153"/>
      <c r="AN325" s="153"/>
      <c r="AO325" s="153"/>
      <c r="AP325" s="153"/>
      <c r="AQ325" s="153"/>
      <c r="AR325" s="153"/>
      <c r="AS325" s="153"/>
      <c r="AT325" s="153"/>
      <c r="AU325" s="153"/>
      <c r="AV325" s="153"/>
      <c r="AW325" s="153"/>
      <c r="AX325" s="153"/>
      <c r="AY325" s="153"/>
      <c r="AZ325" s="153"/>
      <c r="BA325" s="153"/>
      <c r="BB325" s="153"/>
      <c r="BC325" s="153"/>
      <c r="BD325" s="153"/>
      <c r="BE325" s="153"/>
      <c r="BF325" s="153"/>
      <c r="BG325" s="153"/>
      <c r="BH325" s="153"/>
    </row>
    <row r="326" spans="1:60" outlineLevel="1" x14ac:dyDescent="0.2">
      <c r="A326" s="154"/>
      <c r="B326" s="160"/>
      <c r="C326" s="197" t="s">
        <v>448</v>
      </c>
      <c r="D326" s="168"/>
      <c r="E326" s="171">
        <v>21.232800000000001</v>
      </c>
      <c r="F326" s="173"/>
      <c r="G326" s="173"/>
      <c r="H326" s="173"/>
      <c r="I326" s="173"/>
      <c r="J326" s="173"/>
      <c r="K326" s="173"/>
      <c r="L326" s="173"/>
      <c r="M326" s="173"/>
      <c r="N326" s="163"/>
      <c r="O326" s="163"/>
      <c r="P326" s="163"/>
      <c r="Q326" s="163"/>
      <c r="R326" s="163"/>
      <c r="S326" s="163"/>
      <c r="T326" s="164"/>
      <c r="U326" s="163"/>
      <c r="V326" s="153"/>
      <c r="W326" s="153"/>
      <c r="X326" s="153"/>
      <c r="Y326" s="153"/>
      <c r="Z326" s="153"/>
      <c r="AA326" s="153"/>
      <c r="AB326" s="153"/>
      <c r="AC326" s="153"/>
      <c r="AD326" s="153"/>
      <c r="AE326" s="153" t="s">
        <v>140</v>
      </c>
      <c r="AF326" s="153">
        <v>0</v>
      </c>
      <c r="AG326" s="153"/>
      <c r="AH326" s="153"/>
      <c r="AI326" s="153"/>
      <c r="AJ326" s="153"/>
      <c r="AK326" s="153"/>
      <c r="AL326" s="153"/>
      <c r="AM326" s="153"/>
      <c r="AN326" s="153"/>
      <c r="AO326" s="153"/>
      <c r="AP326" s="153"/>
      <c r="AQ326" s="153"/>
      <c r="AR326" s="153"/>
      <c r="AS326" s="153"/>
      <c r="AT326" s="153"/>
      <c r="AU326" s="153"/>
      <c r="AV326" s="153"/>
      <c r="AW326" s="153"/>
      <c r="AX326" s="153"/>
      <c r="AY326" s="153"/>
      <c r="AZ326" s="153"/>
      <c r="BA326" s="153"/>
      <c r="BB326" s="153"/>
      <c r="BC326" s="153"/>
      <c r="BD326" s="153"/>
      <c r="BE326" s="153"/>
      <c r="BF326" s="153"/>
      <c r="BG326" s="153"/>
      <c r="BH326" s="153"/>
    </row>
    <row r="327" spans="1:60" outlineLevel="1" x14ac:dyDescent="0.2">
      <c r="A327" s="154">
        <v>89</v>
      </c>
      <c r="B327" s="160" t="s">
        <v>449</v>
      </c>
      <c r="C327" s="195" t="s">
        <v>450</v>
      </c>
      <c r="D327" s="162" t="s">
        <v>287</v>
      </c>
      <c r="E327" s="169">
        <v>127.3968</v>
      </c>
      <c r="F327" s="172"/>
      <c r="G327" s="173">
        <f>ROUND(E327*F327,2)</f>
        <v>0</v>
      </c>
      <c r="H327" s="172"/>
      <c r="I327" s="173">
        <f>ROUND(E327*H327,2)</f>
        <v>0</v>
      </c>
      <c r="J327" s="172"/>
      <c r="K327" s="173">
        <f>ROUND(E327*J327,2)</f>
        <v>0</v>
      </c>
      <c r="L327" s="173">
        <v>21</v>
      </c>
      <c r="M327" s="173">
        <f>G327*(1+L327/100)</f>
        <v>0</v>
      </c>
      <c r="N327" s="163">
        <v>0</v>
      </c>
      <c r="O327" s="163">
        <f>ROUND(E327*N327,5)</f>
        <v>0</v>
      </c>
      <c r="P327" s="163">
        <v>0</v>
      </c>
      <c r="Q327" s="163">
        <f>ROUND(E327*P327,5)</f>
        <v>0</v>
      </c>
      <c r="R327" s="163"/>
      <c r="S327" s="163"/>
      <c r="T327" s="164">
        <v>0</v>
      </c>
      <c r="U327" s="163">
        <f>ROUND(E327*T327,2)</f>
        <v>0</v>
      </c>
      <c r="V327" s="153"/>
      <c r="W327" s="153"/>
      <c r="X327" s="153"/>
      <c r="Y327" s="153"/>
      <c r="Z327" s="153"/>
      <c r="AA327" s="153"/>
      <c r="AB327" s="153"/>
      <c r="AC327" s="153"/>
      <c r="AD327" s="153"/>
      <c r="AE327" s="153" t="s">
        <v>134</v>
      </c>
      <c r="AF327" s="153"/>
      <c r="AG327" s="153"/>
      <c r="AH327" s="153"/>
      <c r="AI327" s="153"/>
      <c r="AJ327" s="153"/>
      <c r="AK327" s="153"/>
      <c r="AL327" s="153"/>
      <c r="AM327" s="153"/>
      <c r="AN327" s="153"/>
      <c r="AO327" s="153"/>
      <c r="AP327" s="153"/>
      <c r="AQ327" s="153"/>
      <c r="AR327" s="153"/>
      <c r="AS327" s="153"/>
      <c r="AT327" s="153"/>
      <c r="AU327" s="153"/>
      <c r="AV327" s="153"/>
      <c r="AW327" s="153"/>
      <c r="AX327" s="153"/>
      <c r="AY327" s="153"/>
      <c r="AZ327" s="153"/>
      <c r="BA327" s="153"/>
      <c r="BB327" s="153"/>
      <c r="BC327" s="153"/>
      <c r="BD327" s="153"/>
      <c r="BE327" s="153"/>
      <c r="BF327" s="153"/>
      <c r="BG327" s="153"/>
      <c r="BH327" s="153"/>
    </row>
    <row r="328" spans="1:60" outlineLevel="1" x14ac:dyDescent="0.2">
      <c r="A328" s="154"/>
      <c r="B328" s="160"/>
      <c r="C328" s="197" t="s">
        <v>451</v>
      </c>
      <c r="D328" s="168"/>
      <c r="E328" s="171">
        <v>127.3968</v>
      </c>
      <c r="F328" s="173"/>
      <c r="G328" s="173"/>
      <c r="H328" s="173"/>
      <c r="I328" s="173"/>
      <c r="J328" s="173"/>
      <c r="K328" s="173"/>
      <c r="L328" s="173"/>
      <c r="M328" s="173"/>
      <c r="N328" s="163"/>
      <c r="O328" s="163"/>
      <c r="P328" s="163"/>
      <c r="Q328" s="163"/>
      <c r="R328" s="163"/>
      <c r="S328" s="163"/>
      <c r="T328" s="164"/>
      <c r="U328" s="163"/>
      <c r="V328" s="153"/>
      <c r="W328" s="153"/>
      <c r="X328" s="153"/>
      <c r="Y328" s="153"/>
      <c r="Z328" s="153"/>
      <c r="AA328" s="153"/>
      <c r="AB328" s="153"/>
      <c r="AC328" s="153"/>
      <c r="AD328" s="153"/>
      <c r="AE328" s="153" t="s">
        <v>140</v>
      </c>
      <c r="AF328" s="153">
        <v>0</v>
      </c>
      <c r="AG328" s="153"/>
      <c r="AH328" s="153"/>
      <c r="AI328" s="153"/>
      <c r="AJ328" s="153"/>
      <c r="AK328" s="153"/>
      <c r="AL328" s="153"/>
      <c r="AM328" s="153"/>
      <c r="AN328" s="153"/>
      <c r="AO328" s="153"/>
      <c r="AP328" s="153"/>
      <c r="AQ328" s="153"/>
      <c r="AR328" s="153"/>
      <c r="AS328" s="153"/>
      <c r="AT328" s="153"/>
      <c r="AU328" s="153"/>
      <c r="AV328" s="153"/>
      <c r="AW328" s="153"/>
      <c r="AX328" s="153"/>
      <c r="AY328" s="153"/>
      <c r="AZ328" s="153"/>
      <c r="BA328" s="153"/>
      <c r="BB328" s="153"/>
      <c r="BC328" s="153"/>
      <c r="BD328" s="153"/>
      <c r="BE328" s="153"/>
      <c r="BF328" s="153"/>
      <c r="BG328" s="153"/>
      <c r="BH328" s="153"/>
    </row>
    <row r="329" spans="1:60" outlineLevel="1" x14ac:dyDescent="0.2">
      <c r="A329" s="154">
        <v>90</v>
      </c>
      <c r="B329" s="160" t="s">
        <v>452</v>
      </c>
      <c r="C329" s="195" t="s">
        <v>453</v>
      </c>
      <c r="D329" s="162" t="s">
        <v>287</v>
      </c>
      <c r="E329" s="169">
        <v>21.232800000000001</v>
      </c>
      <c r="F329" s="172"/>
      <c r="G329" s="173">
        <f>ROUND(E329*F329,2)</f>
        <v>0</v>
      </c>
      <c r="H329" s="172"/>
      <c r="I329" s="173">
        <f>ROUND(E329*H329,2)</f>
        <v>0</v>
      </c>
      <c r="J329" s="172"/>
      <c r="K329" s="173">
        <f>ROUND(E329*J329,2)</f>
        <v>0</v>
      </c>
      <c r="L329" s="173">
        <v>21</v>
      </c>
      <c r="M329" s="173">
        <f>G329*(1+L329/100)</f>
        <v>0</v>
      </c>
      <c r="N329" s="163">
        <v>0</v>
      </c>
      <c r="O329" s="163">
        <f>ROUND(E329*N329,5)</f>
        <v>0</v>
      </c>
      <c r="P329" s="163">
        <v>0</v>
      </c>
      <c r="Q329" s="163">
        <f>ROUND(E329*P329,5)</f>
        <v>0</v>
      </c>
      <c r="R329" s="163"/>
      <c r="S329" s="163"/>
      <c r="T329" s="164">
        <v>0.49</v>
      </c>
      <c r="U329" s="163">
        <f>ROUND(E329*T329,2)</f>
        <v>10.4</v>
      </c>
      <c r="V329" s="153"/>
      <c r="W329" s="153"/>
      <c r="X329" s="153"/>
      <c r="Y329" s="153"/>
      <c r="Z329" s="153"/>
      <c r="AA329" s="153"/>
      <c r="AB329" s="153"/>
      <c r="AC329" s="153"/>
      <c r="AD329" s="153"/>
      <c r="AE329" s="153" t="s">
        <v>134</v>
      </c>
      <c r="AF329" s="153"/>
      <c r="AG329" s="153"/>
      <c r="AH329" s="153"/>
      <c r="AI329" s="153"/>
      <c r="AJ329" s="153"/>
      <c r="AK329" s="153"/>
      <c r="AL329" s="153"/>
      <c r="AM329" s="153"/>
      <c r="AN329" s="153"/>
      <c r="AO329" s="153"/>
      <c r="AP329" s="153"/>
      <c r="AQ329" s="153"/>
      <c r="AR329" s="153"/>
      <c r="AS329" s="153"/>
      <c r="AT329" s="153"/>
      <c r="AU329" s="153"/>
      <c r="AV329" s="153"/>
      <c r="AW329" s="153"/>
      <c r="AX329" s="153"/>
      <c r="AY329" s="153"/>
      <c r="AZ329" s="153"/>
      <c r="BA329" s="153"/>
      <c r="BB329" s="153"/>
      <c r="BC329" s="153"/>
      <c r="BD329" s="153"/>
      <c r="BE329" s="153"/>
      <c r="BF329" s="153"/>
      <c r="BG329" s="153"/>
      <c r="BH329" s="153"/>
    </row>
    <row r="330" spans="1:60" outlineLevel="1" x14ac:dyDescent="0.2">
      <c r="A330" s="154"/>
      <c r="B330" s="160"/>
      <c r="C330" s="197" t="s">
        <v>448</v>
      </c>
      <c r="D330" s="168"/>
      <c r="E330" s="171">
        <v>21.232800000000001</v>
      </c>
      <c r="F330" s="173"/>
      <c r="G330" s="173"/>
      <c r="H330" s="173"/>
      <c r="I330" s="173"/>
      <c r="J330" s="173"/>
      <c r="K330" s="173"/>
      <c r="L330" s="173"/>
      <c r="M330" s="173"/>
      <c r="N330" s="163"/>
      <c r="O330" s="163"/>
      <c r="P330" s="163"/>
      <c r="Q330" s="163"/>
      <c r="R330" s="163"/>
      <c r="S330" s="163"/>
      <c r="T330" s="164"/>
      <c r="U330" s="16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 t="s">
        <v>140</v>
      </c>
      <c r="AF330" s="153">
        <v>0</v>
      </c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</row>
    <row r="331" spans="1:60" outlineLevel="1" x14ac:dyDescent="0.2">
      <c r="A331" s="154">
        <v>91</v>
      </c>
      <c r="B331" s="160" t="s">
        <v>454</v>
      </c>
      <c r="C331" s="195" t="s">
        <v>455</v>
      </c>
      <c r="D331" s="162" t="s">
        <v>287</v>
      </c>
      <c r="E331" s="169">
        <v>21.232800000000001</v>
      </c>
      <c r="F331" s="172"/>
      <c r="G331" s="173">
        <f>ROUND(E331*F331,2)</f>
        <v>0</v>
      </c>
      <c r="H331" s="172"/>
      <c r="I331" s="173">
        <f>ROUND(E331*H331,2)</f>
        <v>0</v>
      </c>
      <c r="J331" s="172"/>
      <c r="K331" s="173">
        <f>ROUND(E331*J331,2)</f>
        <v>0</v>
      </c>
      <c r="L331" s="173">
        <v>21</v>
      </c>
      <c r="M331" s="173">
        <f>G331*(1+L331/100)</f>
        <v>0</v>
      </c>
      <c r="N331" s="163">
        <v>0</v>
      </c>
      <c r="O331" s="163">
        <f>ROUND(E331*N331,5)</f>
        <v>0</v>
      </c>
      <c r="P331" s="163">
        <v>0</v>
      </c>
      <c r="Q331" s="163">
        <f>ROUND(E331*P331,5)</f>
        <v>0</v>
      </c>
      <c r="R331" s="163"/>
      <c r="S331" s="163"/>
      <c r="T331" s="164">
        <v>0.94199999999999995</v>
      </c>
      <c r="U331" s="163">
        <f>ROUND(E331*T331,2)</f>
        <v>20</v>
      </c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 t="s">
        <v>134</v>
      </c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</row>
    <row r="332" spans="1:60" outlineLevel="1" x14ac:dyDescent="0.2">
      <c r="A332" s="154"/>
      <c r="B332" s="160"/>
      <c r="C332" s="197" t="s">
        <v>448</v>
      </c>
      <c r="D332" s="168"/>
      <c r="E332" s="171">
        <v>21.232800000000001</v>
      </c>
      <c r="F332" s="173"/>
      <c r="G332" s="173"/>
      <c r="H332" s="173"/>
      <c r="I332" s="173"/>
      <c r="J332" s="173"/>
      <c r="K332" s="173"/>
      <c r="L332" s="173"/>
      <c r="M332" s="173"/>
      <c r="N332" s="163"/>
      <c r="O332" s="163"/>
      <c r="P332" s="163"/>
      <c r="Q332" s="163"/>
      <c r="R332" s="163"/>
      <c r="S332" s="163"/>
      <c r="T332" s="164"/>
      <c r="U332" s="16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 t="s">
        <v>140</v>
      </c>
      <c r="AF332" s="153">
        <v>0</v>
      </c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</row>
    <row r="333" spans="1:60" outlineLevel="1" x14ac:dyDescent="0.2">
      <c r="A333" s="154">
        <v>92</v>
      </c>
      <c r="B333" s="160" t="s">
        <v>456</v>
      </c>
      <c r="C333" s="195" t="s">
        <v>457</v>
      </c>
      <c r="D333" s="162" t="s">
        <v>287</v>
      </c>
      <c r="E333" s="169">
        <v>42.465600000000002</v>
      </c>
      <c r="F333" s="172"/>
      <c r="G333" s="173">
        <f>ROUND(E333*F333,2)</f>
        <v>0</v>
      </c>
      <c r="H333" s="172"/>
      <c r="I333" s="173">
        <f>ROUND(E333*H333,2)</f>
        <v>0</v>
      </c>
      <c r="J333" s="172"/>
      <c r="K333" s="173">
        <f>ROUND(E333*J333,2)</f>
        <v>0</v>
      </c>
      <c r="L333" s="173">
        <v>21</v>
      </c>
      <c r="M333" s="173">
        <f>G333*(1+L333/100)</f>
        <v>0</v>
      </c>
      <c r="N333" s="163">
        <v>0</v>
      </c>
      <c r="O333" s="163">
        <f>ROUND(E333*N333,5)</f>
        <v>0</v>
      </c>
      <c r="P333" s="163">
        <v>0</v>
      </c>
      <c r="Q333" s="163">
        <f>ROUND(E333*P333,5)</f>
        <v>0</v>
      </c>
      <c r="R333" s="163"/>
      <c r="S333" s="163"/>
      <c r="T333" s="164">
        <v>0.105</v>
      </c>
      <c r="U333" s="163">
        <f>ROUND(E333*T333,2)</f>
        <v>4.46</v>
      </c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 t="s">
        <v>134</v>
      </c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</row>
    <row r="334" spans="1:60" outlineLevel="1" x14ac:dyDescent="0.2">
      <c r="A334" s="154"/>
      <c r="B334" s="160"/>
      <c r="C334" s="197" t="s">
        <v>458</v>
      </c>
      <c r="D334" s="168"/>
      <c r="E334" s="171">
        <v>42.465600000000002</v>
      </c>
      <c r="F334" s="173"/>
      <c r="G334" s="173"/>
      <c r="H334" s="173"/>
      <c r="I334" s="173"/>
      <c r="J334" s="173"/>
      <c r="K334" s="173"/>
      <c r="L334" s="173"/>
      <c r="M334" s="173"/>
      <c r="N334" s="163"/>
      <c r="O334" s="163"/>
      <c r="P334" s="163"/>
      <c r="Q334" s="163"/>
      <c r="R334" s="163"/>
      <c r="S334" s="163"/>
      <c r="T334" s="164"/>
      <c r="U334" s="16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 t="s">
        <v>140</v>
      </c>
      <c r="AF334" s="153">
        <v>0</v>
      </c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</row>
    <row r="335" spans="1:60" x14ac:dyDescent="0.2">
      <c r="A335" s="155" t="s">
        <v>126</v>
      </c>
      <c r="B335" s="161" t="s">
        <v>99</v>
      </c>
      <c r="C335" s="196" t="s">
        <v>26</v>
      </c>
      <c r="D335" s="165"/>
      <c r="E335" s="170"/>
      <c r="F335" s="174"/>
      <c r="G335" s="174">
        <f>SUMIF(AE336:AE339,"&lt;&gt;NOR",G336:G339)</f>
        <v>0</v>
      </c>
      <c r="H335" s="174"/>
      <c r="I335" s="174">
        <f>SUM(I336:I339)</f>
        <v>0</v>
      </c>
      <c r="J335" s="174"/>
      <c r="K335" s="174">
        <f>SUM(K336:K339)</f>
        <v>0</v>
      </c>
      <c r="L335" s="174"/>
      <c r="M335" s="174">
        <f>SUM(M336:M339)</f>
        <v>0</v>
      </c>
      <c r="N335" s="166"/>
      <c r="O335" s="166">
        <f>SUM(O336:O339)</f>
        <v>0</v>
      </c>
      <c r="P335" s="166"/>
      <c r="Q335" s="166">
        <f>SUM(Q336:Q339)</f>
        <v>0</v>
      </c>
      <c r="R335" s="166"/>
      <c r="S335" s="166"/>
      <c r="T335" s="167"/>
      <c r="U335" s="166">
        <f>SUM(U336:U339)</f>
        <v>0</v>
      </c>
      <c r="AE335" t="s">
        <v>127</v>
      </c>
    </row>
    <row r="336" spans="1:60" ht="22.5" outlineLevel="1" x14ac:dyDescent="0.2">
      <c r="A336" s="154">
        <v>93</v>
      </c>
      <c r="B336" s="160" t="s">
        <v>459</v>
      </c>
      <c r="C336" s="195" t="s">
        <v>460</v>
      </c>
      <c r="D336" s="162" t="s">
        <v>461</v>
      </c>
      <c r="E336" s="169">
        <v>1</v>
      </c>
      <c r="F336" s="172"/>
      <c r="G336" s="173">
        <f>ROUND(E336*F336,2)</f>
        <v>0</v>
      </c>
      <c r="H336" s="172"/>
      <c r="I336" s="173">
        <f>ROUND(E336*H336,2)</f>
        <v>0</v>
      </c>
      <c r="J336" s="172"/>
      <c r="K336" s="173">
        <f>ROUND(E336*J336,2)</f>
        <v>0</v>
      </c>
      <c r="L336" s="173">
        <v>21</v>
      </c>
      <c r="M336" s="173">
        <f>G336*(1+L336/100)</f>
        <v>0</v>
      </c>
      <c r="N336" s="163">
        <v>0</v>
      </c>
      <c r="O336" s="163">
        <f>ROUND(E336*N336,5)</f>
        <v>0</v>
      </c>
      <c r="P336" s="163">
        <v>0</v>
      </c>
      <c r="Q336" s="163">
        <f>ROUND(E336*P336,5)</f>
        <v>0</v>
      </c>
      <c r="R336" s="163"/>
      <c r="S336" s="163"/>
      <c r="T336" s="164">
        <v>0</v>
      </c>
      <c r="U336" s="163">
        <f>ROUND(E336*T336,2)</f>
        <v>0</v>
      </c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 t="s">
        <v>134</v>
      </c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</row>
    <row r="337" spans="1:60" outlineLevel="1" x14ac:dyDescent="0.2">
      <c r="A337" s="154">
        <v>94</v>
      </c>
      <c r="B337" s="160" t="s">
        <v>462</v>
      </c>
      <c r="C337" s="195" t="s">
        <v>463</v>
      </c>
      <c r="D337" s="162" t="s">
        <v>461</v>
      </c>
      <c r="E337" s="169">
        <v>1</v>
      </c>
      <c r="F337" s="172"/>
      <c r="G337" s="173">
        <f>ROUND(E337*F337,2)</f>
        <v>0</v>
      </c>
      <c r="H337" s="172"/>
      <c r="I337" s="173">
        <f>ROUND(E337*H337,2)</f>
        <v>0</v>
      </c>
      <c r="J337" s="172"/>
      <c r="K337" s="173">
        <f>ROUND(E337*J337,2)</f>
        <v>0</v>
      </c>
      <c r="L337" s="173">
        <v>21</v>
      </c>
      <c r="M337" s="173">
        <f>G337*(1+L337/100)</f>
        <v>0</v>
      </c>
      <c r="N337" s="163">
        <v>0</v>
      </c>
      <c r="O337" s="163">
        <f>ROUND(E337*N337,5)</f>
        <v>0</v>
      </c>
      <c r="P337" s="163">
        <v>0</v>
      </c>
      <c r="Q337" s="163">
        <f>ROUND(E337*P337,5)</f>
        <v>0</v>
      </c>
      <c r="R337" s="163"/>
      <c r="S337" s="163"/>
      <c r="T337" s="164">
        <v>0</v>
      </c>
      <c r="U337" s="163">
        <f>ROUND(E337*T337,2)</f>
        <v>0</v>
      </c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 t="s">
        <v>134</v>
      </c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</row>
    <row r="338" spans="1:60" outlineLevel="1" x14ac:dyDescent="0.2">
      <c r="A338" s="154">
        <v>95</v>
      </c>
      <c r="B338" s="160" t="s">
        <v>464</v>
      </c>
      <c r="C338" s="195" t="s">
        <v>465</v>
      </c>
      <c r="D338" s="162" t="s">
        <v>461</v>
      </c>
      <c r="E338" s="169">
        <v>1</v>
      </c>
      <c r="F338" s="172"/>
      <c r="G338" s="173">
        <f>ROUND(E338*F338,2)</f>
        <v>0</v>
      </c>
      <c r="H338" s="172"/>
      <c r="I338" s="173">
        <f>ROUND(E338*H338,2)</f>
        <v>0</v>
      </c>
      <c r="J338" s="172"/>
      <c r="K338" s="173">
        <f>ROUND(E338*J338,2)</f>
        <v>0</v>
      </c>
      <c r="L338" s="173">
        <v>21</v>
      </c>
      <c r="M338" s="173">
        <f>G338*(1+L338/100)</f>
        <v>0</v>
      </c>
      <c r="N338" s="163">
        <v>0</v>
      </c>
      <c r="O338" s="163">
        <f>ROUND(E338*N338,5)</f>
        <v>0</v>
      </c>
      <c r="P338" s="163">
        <v>0</v>
      </c>
      <c r="Q338" s="163">
        <f>ROUND(E338*P338,5)</f>
        <v>0</v>
      </c>
      <c r="R338" s="163"/>
      <c r="S338" s="163"/>
      <c r="T338" s="164">
        <v>0</v>
      </c>
      <c r="U338" s="163">
        <f>ROUND(E338*T338,2)</f>
        <v>0</v>
      </c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 t="s">
        <v>134</v>
      </c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</row>
    <row r="339" spans="1:60" outlineLevel="1" x14ac:dyDescent="0.2">
      <c r="A339" s="183">
        <v>96</v>
      </c>
      <c r="B339" s="184" t="s">
        <v>466</v>
      </c>
      <c r="C339" s="198" t="s">
        <v>467</v>
      </c>
      <c r="D339" s="185" t="s">
        <v>461</v>
      </c>
      <c r="E339" s="186">
        <v>1</v>
      </c>
      <c r="F339" s="187"/>
      <c r="G339" s="188">
        <f>ROUND(E339*F339,2)</f>
        <v>0</v>
      </c>
      <c r="H339" s="187"/>
      <c r="I339" s="188">
        <f>ROUND(E339*H339,2)</f>
        <v>0</v>
      </c>
      <c r="J339" s="187"/>
      <c r="K339" s="188">
        <f>ROUND(E339*J339,2)</f>
        <v>0</v>
      </c>
      <c r="L339" s="188">
        <v>21</v>
      </c>
      <c r="M339" s="188">
        <f>G339*(1+L339/100)</f>
        <v>0</v>
      </c>
      <c r="N339" s="189">
        <v>0</v>
      </c>
      <c r="O339" s="189">
        <f>ROUND(E339*N339,5)</f>
        <v>0</v>
      </c>
      <c r="P339" s="189">
        <v>0</v>
      </c>
      <c r="Q339" s="189">
        <f>ROUND(E339*P339,5)</f>
        <v>0</v>
      </c>
      <c r="R339" s="189"/>
      <c r="S339" s="189"/>
      <c r="T339" s="190">
        <v>0</v>
      </c>
      <c r="U339" s="189">
        <f>ROUND(E339*T339,2)</f>
        <v>0</v>
      </c>
      <c r="V339" s="153"/>
      <c r="W339" s="153"/>
      <c r="X339" s="153"/>
      <c r="Y339" s="153"/>
      <c r="Z339" s="153"/>
      <c r="AA339" s="153"/>
      <c r="AB339" s="153"/>
      <c r="AC339" s="153"/>
      <c r="AD339" s="153"/>
      <c r="AE339" s="153" t="s">
        <v>134</v>
      </c>
      <c r="AF339" s="153"/>
      <c r="AG339" s="153"/>
      <c r="AH339" s="153"/>
      <c r="AI339" s="153"/>
      <c r="AJ339" s="153"/>
      <c r="AK339" s="153"/>
      <c r="AL339" s="153"/>
      <c r="AM339" s="153"/>
      <c r="AN339" s="153"/>
      <c r="AO339" s="153"/>
      <c r="AP339" s="153"/>
      <c r="AQ339" s="153"/>
      <c r="AR339" s="153"/>
      <c r="AS339" s="153"/>
      <c r="AT339" s="153"/>
      <c r="AU339" s="153"/>
      <c r="AV339" s="153"/>
      <c r="AW339" s="153"/>
      <c r="AX339" s="153"/>
      <c r="AY339" s="153"/>
      <c r="AZ339" s="153"/>
      <c r="BA339" s="153"/>
      <c r="BB339" s="153"/>
      <c r="BC339" s="153"/>
      <c r="BD339" s="153"/>
      <c r="BE339" s="153"/>
      <c r="BF339" s="153"/>
      <c r="BG339" s="153"/>
      <c r="BH339" s="153"/>
    </row>
    <row r="340" spans="1:60" x14ac:dyDescent="0.2">
      <c r="A340" s="6"/>
      <c r="B340" s="7" t="s">
        <v>468</v>
      </c>
      <c r="C340" s="199" t="s">
        <v>468</v>
      </c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AC340">
        <v>15</v>
      </c>
      <c r="AD340">
        <v>21</v>
      </c>
    </row>
    <row r="341" spans="1:60" x14ac:dyDescent="0.2">
      <c r="A341" s="191"/>
      <c r="B341" s="192">
        <v>26</v>
      </c>
      <c r="C341" s="200" t="s">
        <v>468</v>
      </c>
      <c r="D341" s="193"/>
      <c r="E341" s="193"/>
      <c r="F341" s="193"/>
      <c r="G341" s="194">
        <f>G8+G12+G23+G28+G41+G43+G65+G76+G126+G130+G151+G159+G165+G176+G197+G239+G273+G293+G302+G309+G324+G335</f>
        <v>0</v>
      </c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AC341">
        <f>SUMIF(L7:L339,AC340,G7:G339)</f>
        <v>0</v>
      </c>
      <c r="AD341">
        <f>SUMIF(L7:L339,AD340,G7:G339)</f>
        <v>0</v>
      </c>
      <c r="AE341" t="s">
        <v>469</v>
      </c>
    </row>
    <row r="342" spans="1:60" x14ac:dyDescent="0.2">
      <c r="A342" s="6"/>
      <c r="B342" s="7" t="s">
        <v>468</v>
      </c>
      <c r="C342" s="199" t="s">
        <v>468</v>
      </c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60" x14ac:dyDescent="0.2">
      <c r="A343" s="6"/>
      <c r="B343" s="7" t="s">
        <v>468</v>
      </c>
      <c r="C343" s="199" t="s">
        <v>468</v>
      </c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60" x14ac:dyDescent="0.2">
      <c r="A344" s="261">
        <v>33</v>
      </c>
      <c r="B344" s="261"/>
      <c r="C344" s="262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60" x14ac:dyDescent="0.2">
      <c r="A345" s="263"/>
      <c r="B345" s="264"/>
      <c r="C345" s="265"/>
      <c r="D345" s="264"/>
      <c r="E345" s="264"/>
      <c r="F345" s="264"/>
      <c r="G345" s="26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AE345" t="s">
        <v>470</v>
      </c>
    </row>
    <row r="346" spans="1:60" x14ac:dyDescent="0.2">
      <c r="A346" s="267"/>
      <c r="B346" s="268"/>
      <c r="C346" s="269"/>
      <c r="D346" s="268"/>
      <c r="E346" s="268"/>
      <c r="F346" s="268"/>
      <c r="G346" s="270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60" x14ac:dyDescent="0.2">
      <c r="A347" s="267"/>
      <c r="B347" s="268"/>
      <c r="C347" s="269"/>
      <c r="D347" s="268"/>
      <c r="E347" s="268"/>
      <c r="F347" s="268"/>
      <c r="G347" s="270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60" x14ac:dyDescent="0.2">
      <c r="A348" s="267"/>
      <c r="B348" s="268"/>
      <c r="C348" s="269"/>
      <c r="D348" s="268"/>
      <c r="E348" s="268"/>
      <c r="F348" s="268"/>
      <c r="G348" s="270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60" x14ac:dyDescent="0.2">
      <c r="A349" s="271"/>
      <c r="B349" s="272"/>
      <c r="C349" s="273"/>
      <c r="D349" s="272"/>
      <c r="E349" s="272"/>
      <c r="F349" s="272"/>
      <c r="G349" s="274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60" x14ac:dyDescent="0.2">
      <c r="A350" s="6"/>
      <c r="B350" s="7" t="s">
        <v>468</v>
      </c>
      <c r="C350" s="199" t="s">
        <v>468</v>
      </c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60" x14ac:dyDescent="0.2">
      <c r="C351" s="201"/>
      <c r="AE351" t="s">
        <v>471</v>
      </c>
    </row>
  </sheetData>
  <mergeCells count="6">
    <mergeCell ref="A345:G349"/>
    <mergeCell ref="A1:G1"/>
    <mergeCell ref="C2:G2"/>
    <mergeCell ref="C3:G3"/>
    <mergeCell ref="C4:G4"/>
    <mergeCell ref="A344:C344"/>
  </mergeCells>
  <pageMargins left="0.59055118110236204" right="0.39370078740157499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2014-02-28T09:52:57Z</cp:lastPrinted>
  <dcterms:created xsi:type="dcterms:W3CDTF">2009-04-08T07:15:50Z</dcterms:created>
  <dcterms:modified xsi:type="dcterms:W3CDTF">2020-03-26T13:42:00Z</dcterms:modified>
</cp:coreProperties>
</file>