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87" i="3" l="1"/>
  <c r="E87" i="3"/>
  <c r="N87" i="3"/>
  <c r="L87" i="3"/>
  <c r="J87" i="3"/>
  <c r="I87" i="3"/>
  <c r="H87" i="3"/>
  <c r="W85" i="3"/>
  <c r="E85" i="3"/>
  <c r="N85" i="3"/>
  <c r="L85" i="3"/>
  <c r="J85" i="3"/>
  <c r="I85" i="3"/>
  <c r="H85" i="3"/>
  <c r="W83" i="3"/>
  <c r="E83" i="3"/>
  <c r="N83" i="3"/>
  <c r="L83" i="3"/>
  <c r="J83" i="3"/>
  <c r="I83" i="3"/>
  <c r="H83" i="3"/>
  <c r="N82" i="3"/>
  <c r="L82" i="3"/>
  <c r="J82" i="3"/>
  <c r="H82" i="3"/>
  <c r="N81" i="3"/>
  <c r="L81" i="3"/>
  <c r="J81" i="3"/>
  <c r="H81" i="3"/>
  <c r="N80" i="3"/>
  <c r="L80" i="3"/>
  <c r="J80" i="3"/>
  <c r="H80" i="3"/>
  <c r="W77" i="3"/>
  <c r="E77" i="3"/>
  <c r="N77" i="3"/>
  <c r="L77" i="3"/>
  <c r="J77" i="3"/>
  <c r="I77" i="3"/>
  <c r="H77" i="3"/>
  <c r="N76" i="3"/>
  <c r="L76" i="3"/>
  <c r="J76" i="3"/>
  <c r="H76" i="3"/>
  <c r="N75" i="3"/>
  <c r="L75" i="3"/>
  <c r="J75" i="3"/>
  <c r="H75" i="3"/>
  <c r="N74" i="3"/>
  <c r="L74" i="3"/>
  <c r="J74" i="3"/>
  <c r="H74" i="3"/>
  <c r="N73" i="3"/>
  <c r="L73" i="3"/>
  <c r="J73" i="3"/>
  <c r="H73" i="3"/>
  <c r="N72" i="3"/>
  <c r="L72" i="3"/>
  <c r="J72" i="3"/>
  <c r="H72" i="3"/>
  <c r="N71" i="3"/>
  <c r="L71" i="3"/>
  <c r="J71" i="3"/>
  <c r="H71" i="3"/>
  <c r="N70" i="3"/>
  <c r="L70" i="3"/>
  <c r="J70" i="3"/>
  <c r="H70" i="3"/>
  <c r="N69" i="3"/>
  <c r="L69" i="3"/>
  <c r="J69" i="3"/>
  <c r="H69" i="3"/>
  <c r="N68" i="3"/>
  <c r="L68" i="3"/>
  <c r="J68" i="3"/>
  <c r="I68" i="3"/>
  <c r="N67" i="3"/>
  <c r="L67" i="3"/>
  <c r="J67" i="3"/>
  <c r="H67" i="3"/>
  <c r="N66" i="3"/>
  <c r="L66" i="3"/>
  <c r="J66" i="3"/>
  <c r="I66" i="3"/>
  <c r="N65" i="3"/>
  <c r="L65" i="3"/>
  <c r="J65" i="3"/>
  <c r="H65" i="3"/>
  <c r="N63" i="3"/>
  <c r="L63" i="3"/>
  <c r="J63" i="3"/>
  <c r="I63" i="3"/>
  <c r="N62" i="3"/>
  <c r="L62" i="3"/>
  <c r="J62" i="3"/>
  <c r="H62" i="3"/>
  <c r="N61" i="3"/>
  <c r="L61" i="3"/>
  <c r="J61" i="3"/>
  <c r="I61" i="3"/>
  <c r="N60" i="3"/>
  <c r="L60" i="3"/>
  <c r="J60" i="3"/>
  <c r="H60" i="3"/>
  <c r="N59" i="3"/>
  <c r="L59" i="3"/>
  <c r="J59" i="3"/>
  <c r="I59" i="3"/>
  <c r="N58" i="3"/>
  <c r="L58" i="3"/>
  <c r="J58" i="3"/>
  <c r="H58" i="3"/>
  <c r="N53" i="3"/>
  <c r="L53" i="3"/>
  <c r="J53" i="3"/>
  <c r="I53" i="3"/>
  <c r="N52" i="3"/>
  <c r="L52" i="3"/>
  <c r="J52" i="3"/>
  <c r="H52" i="3"/>
  <c r="W48" i="3"/>
  <c r="E48" i="3"/>
  <c r="N48" i="3"/>
  <c r="L48" i="3"/>
  <c r="J48" i="3"/>
  <c r="I48" i="3"/>
  <c r="H48" i="3"/>
  <c r="W46" i="3"/>
  <c r="E46" i="3"/>
  <c r="N46" i="3"/>
  <c r="L46" i="3"/>
  <c r="J46" i="3"/>
  <c r="I46" i="3"/>
  <c r="H46" i="3"/>
  <c r="N45" i="3"/>
  <c r="L45" i="3"/>
  <c r="J45" i="3"/>
  <c r="H45" i="3"/>
  <c r="N44" i="3"/>
  <c r="L44" i="3"/>
  <c r="J44" i="3"/>
  <c r="H44" i="3"/>
  <c r="W40" i="3"/>
  <c r="E40" i="3"/>
  <c r="N40" i="3"/>
  <c r="L40" i="3"/>
  <c r="J40" i="3"/>
  <c r="I40" i="3"/>
  <c r="H40" i="3"/>
  <c r="W38" i="3"/>
  <c r="E38" i="3"/>
  <c r="N38" i="3"/>
  <c r="L38" i="3"/>
  <c r="J38" i="3"/>
  <c r="I38" i="3"/>
  <c r="H38" i="3"/>
  <c r="N37" i="3"/>
  <c r="L37" i="3"/>
  <c r="J37" i="3"/>
  <c r="H37" i="3"/>
  <c r="N36" i="3"/>
  <c r="L36" i="3"/>
  <c r="J36" i="3"/>
  <c r="H36" i="3"/>
  <c r="W33" i="3"/>
  <c r="E33" i="3"/>
  <c r="N33" i="3"/>
  <c r="L33" i="3"/>
  <c r="J33" i="3"/>
  <c r="I33" i="3"/>
  <c r="H33" i="3"/>
  <c r="N32" i="3"/>
  <c r="L32" i="3"/>
  <c r="J32" i="3"/>
  <c r="H32" i="3"/>
  <c r="N31" i="3"/>
  <c r="L31" i="3"/>
  <c r="J31" i="3"/>
  <c r="H31" i="3"/>
  <c r="W28" i="3"/>
  <c r="E28" i="3"/>
  <c r="N28" i="3"/>
  <c r="L28" i="3"/>
  <c r="J28" i="3"/>
  <c r="I28" i="3"/>
  <c r="H28" i="3"/>
  <c r="N27" i="3"/>
  <c r="L27" i="3"/>
  <c r="J27" i="3"/>
  <c r="H27" i="3"/>
  <c r="W24" i="3"/>
  <c r="E24" i="3"/>
  <c r="N24" i="3"/>
  <c r="L24" i="3"/>
  <c r="J24" i="3"/>
  <c r="I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<sst xmlns="http://schemas.openxmlformats.org/spreadsheetml/2006/main" count="675" uniqueCount="319">
  <si>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</si>
  <si>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</si>
  <si>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</si>
  <si>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</si>
  <si>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</si>
  <si>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</si>
  <si>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</si>
  <si>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</si>
  <si>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</si>
  <si>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</si>
  <si>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</si>
  <si>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</si>
  <si>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</si>
  <si>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</si>
  <si>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</si>
  <si>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</si>
  <si>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</si>
  <si>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</si>
  <si>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</si>
  <si>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</si>
  <si>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</si>
  <si>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</si>
  <si>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</si>
  <si>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</si>
  <si>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</si>
  <si>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</si>
  <si>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</si>
  <si>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</si>
  <si>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</si>
  <si>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</si>
  <si>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</si>
  <si>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</si>
  <si>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</si>
  <si>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</si>
  <si>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</si>
  <si>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</si>
  <si>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</si>
  <si>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</si>
  <si>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</si>
  <si>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</si>
  <si>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</si>
  <si>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</si>
  <si>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</si>
  <si>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</si>
  <si>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</si>
  <si>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</si>
  <si>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</si>
  <si>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</si>
  <si>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</si>
  <si>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</si>
  <si>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</si>
  <si>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</si>
  <si>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</si>
  <si>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</si>
  <si>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</si>
  <si>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</si>
  <si>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</si>
  <si>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</si>
  <si>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</si>
  <si>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</si>
  <si>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</si>
  <si>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</si>
  <si>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</si>
  <si>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</si>
  <si>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</si>
  <si>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</si>
  <si>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</si>
  <si>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</si>
  <si>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</si>
  <si>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</si>
  <si>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</si>
  <si>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</si>
  <si>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</si>
  <si>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</si>
  <si>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</si>
  <si>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</si>
  <si>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</si>
  <si>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</si>
  <si>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</si>
  <si>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</si>
  <si>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</si>
  <si>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</si>
  <si>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</si>
  <si>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</si>
  <si>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</si>
  <si>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</si>
  <si>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</si>
  <si>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</si>
  <si>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</si>
  <si>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</si>
  <si>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</si>
  <si>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</si>
  <si>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</si>
  <si>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</si>
  <si>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</si>
  <si>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</si>
  <si>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</si>
  <si>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</si>
  <si>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</si>
  <si>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</si>
  <si>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</si>
  <si>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</si>
  <si>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</si>
  <si>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</si>
  <si>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</si>
  <si>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</si>
  <si>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</si>
  <si>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</si>
  <si>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</si>
  <si>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</si>
  <si>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</si>
  <si>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</si>
  <si>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</si>
  <si>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</si>
  <si>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</si>
  <si>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</si>
  <si>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</si>
  <si>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</si>
  <si>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</si>
  <si>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</si>
  <si>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</si>
  <si>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</si>
  <si>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</si>
  <si>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</si>
  <si>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</si>
  <si>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</si>
  <si>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</si>
  <si>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</si>
  <si>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</si>
  <si>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</si>
  <si>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</si>
  <si>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</si>
  <si>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</si>
  <si>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</si>
  <si>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</si>
  <si>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STL PP ul. Slnečná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</si>
  <si>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</si>
  <si>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</si>
  <si>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</si>
  <si>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</si>
  <si>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</si>
  <si>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</si>
  <si>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</si>
  <si>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</si>
  <si>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113107112</t>
  </si>
  <si>
    <t>Odstránenie podkladov alebo krytov z kameniva ťaž. hr. 100-200 mm, do 200 m2</t>
  </si>
  <si>
    <t>m2</t>
  </si>
  <si>
    <t xml:space="preserve">                    </t>
  </si>
  <si>
    <t>11310-7112</t>
  </si>
  <si>
    <t>45.11.11</t>
  </si>
  <si>
    <t>EK</t>
  </si>
  <si>
    <t>S</t>
  </si>
  <si>
    <t>113107141</t>
  </si>
  <si>
    <t>Odstránenie podkladov alebo krytov živičných hr. do 50 mm, do 200 m2</t>
  </si>
  <si>
    <t>11310-7141</t>
  </si>
  <si>
    <t>272</t>
  </si>
  <si>
    <t>132201101</t>
  </si>
  <si>
    <t>Hĺbenie rýh šírka do 60 cm v horn. tr. 3 do527,9 100 m3</t>
  </si>
  <si>
    <t>m3</t>
  </si>
  <si>
    <t>13220-1101</t>
  </si>
  <si>
    <t>45.11.21</t>
  </si>
  <si>
    <t>132201109</t>
  </si>
  <si>
    <t>Príplatok za lepivosť horniny tr. 3 v rýhach š. do 60 cm</t>
  </si>
  <si>
    <t>13220-1109</t>
  </si>
  <si>
    <t>161101101</t>
  </si>
  <si>
    <t>Zvislé premiestnenie výkopu horn. tr. 1-4 nad 1 m do 2,5 m</t>
  </si>
  <si>
    <t>16110-1101</t>
  </si>
  <si>
    <t>45.11.24</t>
  </si>
  <si>
    <t>162201101</t>
  </si>
  <si>
    <t>Vodorovné premiestnenie výkopu do 20 m horn. tr. 1-4</t>
  </si>
  <si>
    <t>16220-1101</t>
  </si>
  <si>
    <t>171201201</t>
  </si>
  <si>
    <t>Uloženie sypaniny na skládku</t>
  </si>
  <si>
    <t>17120-1201</t>
  </si>
  <si>
    <t>001</t>
  </si>
  <si>
    <t>174101001</t>
  </si>
  <si>
    <t>Zásyp zhutnený jám, šachiet, rýh, zárezov alebo okolo objektov do 100 m3</t>
  </si>
  <si>
    <t>17410-1001</t>
  </si>
  <si>
    <t>175101101</t>
  </si>
  <si>
    <t>Obsyp potrubia bez prehodenia sypaniny</t>
  </si>
  <si>
    <t>17510-1101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</si>
  <si>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</si>
  <si>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</si>
  <si>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</si>
  <si>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</si>
  <si>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</si>
  <si>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271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</si>
  <si>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</si>
  <si>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</si>
  <si>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</si>
  <si>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</si>
  <si>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</si>
  <si>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5 - KOMUNIKÁCIE</t>
  </si>
  <si>
    <t>564861111</t>
  </si>
  <si>
    <t>Podklad zo štrkodrte hr. 200 mm</t>
  </si>
  <si>
    <t>56486-1111</t>
  </si>
  <si>
    <t>45.23.11</t>
  </si>
  <si>
    <t>577145132</t>
  </si>
  <si>
    <t>Asfalt. betón AC 16 (ABH I) vrstva ložná z modif. asfaltu hr. 50 mm, š. do 3 m</t>
  </si>
  <si>
    <t>57714-5132</t>
  </si>
  <si>
    <t>45.23.12</t>
  </si>
  <si>
    <t xml:space="preserve">5 - KOMUNIKÁCIE  spolu: </t>
  </si>
  <si>
    <t>9 - OSTATNÉ KONŠTRUKCIE A PRÁCE</t>
  </si>
  <si>
    <t>919734105</t>
  </si>
  <si>
    <t>Rezanie stávajúceho živičného krytu alebo podkladu hr. nad 4 do 5 cm</t>
  </si>
  <si>
    <t>m</t>
  </si>
  <si>
    <t>91973-4105</t>
  </si>
  <si>
    <t>998222011</t>
  </si>
  <si>
    <t>Presun hmôt pre pozemné komunikácie, kryt z kameniva</t>
  </si>
  <si>
    <t>t</t>
  </si>
  <si>
    <t>99822-2011</t>
  </si>
  <si>
    <t xml:space="preserve">9 - OSTATNÉ KONŠTRUKCIE A PRÁCE  spolu: </t>
  </si>
  <si>
    <t xml:space="preserve">PRÁCE A DODÁVKY HSV  spolu: </t>
  </si>
  <si>
    <t>PRÁCE A DODÁVKY PSV</t>
  </si>
  <si>
    <t>723 - Vnútorný plynovod</t>
  </si>
  <si>
    <t>721</t>
  </si>
  <si>
    <t>723231114</t>
  </si>
  <si>
    <t>Gulový uzáver G 1</t>
  </si>
  <si>
    <t>kus</t>
  </si>
  <si>
    <t>I</t>
  </si>
  <si>
    <t>72323-1114</t>
  </si>
  <si>
    <t>45.33.30</t>
  </si>
  <si>
    <t>IK</t>
  </si>
  <si>
    <t>723234231</t>
  </si>
  <si>
    <t>Skrinka pre regulátor a plynomer D+M</t>
  </si>
  <si>
    <t>súbor</t>
  </si>
  <si>
    <t>72323-4231</t>
  </si>
  <si>
    <t xml:space="preserve">723 - Vnútorný plynovod  spolu: </t>
  </si>
  <si>
    <t xml:space="preserve">PRÁCE A DODÁVKY PSV  spolu: </t>
  </si>
  <si>
    <t>PRÁCE A DODÁVKY M</t>
  </si>
  <si>
    <t>272 - Vedenia rúrové vonkajšie - plynovody</t>
  </si>
  <si>
    <t>802101032</t>
  </si>
  <si>
    <t>Uloženie plynovod. potrubia do ryhy z tlak. rúr polyetyl. PE vonk. priemer D32</t>
  </si>
  <si>
    <t>M</t>
  </si>
  <si>
    <t>80210-1032</t>
  </si>
  <si>
    <t>45.21.42</t>
  </si>
  <si>
    <t>MK</t>
  </si>
  <si>
    <t>MAT</t>
  </si>
  <si>
    <t>286139820</t>
  </si>
  <si>
    <t>Rúrka PE-100 SDR 11,0(0,7Mpa) d 32x3,0xNAV plyn</t>
  </si>
  <si>
    <t>25.21.22</t>
  </si>
  <si>
    <t>MZ</t>
  </si>
  <si>
    <t>Plastika, a.s. Nitra</t>
  </si>
  <si>
    <t>Pozn.: NAV = rúry navíjané (do vonk. priemeru rúry D 110 mm)</t>
  </si>
  <si>
    <t>Rúry v tyčiach sa dodávajú v dĺžkach 6m a 12 m (rovné)</t>
  </si>
  <si>
    <t>0,7Mpa = pracovný pretlak</t>
  </si>
  <si>
    <t>802111032</t>
  </si>
  <si>
    <t>Montáž elektrotvaroviek MB objímka so zarážkou PE100 SDR11, rúry vonk. pr. D32mm</t>
  </si>
  <si>
    <t>80211-1032</t>
  </si>
  <si>
    <t>2863A0303</t>
  </si>
  <si>
    <t>Objímka so zarážkou MB - 612 682 d 32</t>
  </si>
  <si>
    <t xml:space="preserve">612 682             </t>
  </si>
  <si>
    <t>802115032</t>
  </si>
  <si>
    <t>Montáž elektrotvaroviek W90° koleno PE100 SDR11 D32mm</t>
  </si>
  <si>
    <t>80211-5032</t>
  </si>
  <si>
    <t>2863A0802</t>
  </si>
  <si>
    <t>Koleno elektrotvarovkové W 90st.612 093 d 32</t>
  </si>
  <si>
    <t xml:space="preserve">612 093             </t>
  </si>
  <si>
    <t>802118092</t>
  </si>
  <si>
    <t>Montáž navrt. armatúry MANIBS D430 DN 80/25mm</t>
  </si>
  <si>
    <t>80211-8092</t>
  </si>
  <si>
    <t>422735A31</t>
  </si>
  <si>
    <t>Navrtavacia armat. MANIBS, 1"</t>
  </si>
  <si>
    <t>29.13.13</t>
  </si>
  <si>
    <t xml:space="preserve">000040005           </t>
  </si>
  <si>
    <t>Obj. číslo 000040005 DN 80-500,  otvor pre ventil 1" , bez ventilu</t>
  </si>
  <si>
    <t>802138025</t>
  </si>
  <si>
    <t>Montáž USTR prechodka PE/oceľ PE100 SDR11 D32/DN25mm</t>
  </si>
  <si>
    <t>80213-8025</t>
  </si>
  <si>
    <t>2863A3302</t>
  </si>
  <si>
    <t>Prechodka PE/oc.USTR 612 780 d/DN 32/25</t>
  </si>
  <si>
    <t xml:space="preserve">612 780             </t>
  </si>
  <si>
    <t>802140032</t>
  </si>
  <si>
    <t>Montáž USTN prechodka PE/oceľ s vonk. závitom PE100 SDR11 D32/1"</t>
  </si>
  <si>
    <t>80214-0032</t>
  </si>
  <si>
    <t>2863A3502</t>
  </si>
  <si>
    <t>Prechodka PE/oc.USTN 612 580 d 32, R 1"</t>
  </si>
  <si>
    <t xml:space="preserve">612 580             </t>
  </si>
  <si>
    <t>803221010</t>
  </si>
  <si>
    <t>Vyhľadávací vodič na potrubí z PE D do 150</t>
  </si>
  <si>
    <t>80322-1010</t>
  </si>
  <si>
    <t>803222000</t>
  </si>
  <si>
    <t>Montáž  vývodu signalizačného vodiča</t>
  </si>
  <si>
    <t>80322-2000</t>
  </si>
  <si>
    <t>803223000</t>
  </si>
  <si>
    <t>Uloženie PE fólie na obsyp</t>
  </si>
  <si>
    <t>80322-3000</t>
  </si>
  <si>
    <t>803231020</t>
  </si>
  <si>
    <t>Orientačné tabuľky plynárenské na murive</t>
  </si>
  <si>
    <t>80323-1020</t>
  </si>
  <si>
    <t>803410010</t>
  </si>
  <si>
    <t>Príprava na tlakovú skúšku vzduchom a vodou do 0,6 MPa</t>
  </si>
  <si>
    <t>úsek</t>
  </si>
  <si>
    <t>80341-0010</t>
  </si>
  <si>
    <t>803440080</t>
  </si>
  <si>
    <t>Hlavná tlaková skúška vzduchom 0,6 MPa  80</t>
  </si>
  <si>
    <t>80344-0080</t>
  </si>
  <si>
    <t>803490200</t>
  </si>
  <si>
    <t>Čistenie potrubí   do DN  200</t>
  </si>
  <si>
    <t>80349-0200</t>
  </si>
  <si>
    <t>803910000</t>
  </si>
  <si>
    <t>Označenie zvaru značkou zvárača</t>
  </si>
  <si>
    <t>80391-0000</t>
  </si>
  <si>
    <t xml:space="preserve">272 - Vedenia rúrové vonkajšie - plynovody  spolu: </t>
  </si>
  <si>
    <t>999 - MCE ostatné</t>
  </si>
  <si>
    <t>900</t>
  </si>
  <si>
    <t>999999003</t>
  </si>
  <si>
    <t>Porealizačné zameranie STL plynovodu</t>
  </si>
  <si>
    <t>99999-9004</t>
  </si>
  <si>
    <t>45.34.32</t>
  </si>
  <si>
    <t>999999004</t>
  </si>
  <si>
    <t>Úradná tlaková skúška</t>
  </si>
  <si>
    <t>kpl</t>
  </si>
  <si>
    <t>999999005</t>
  </si>
  <si>
    <t>Technickoprávna dokumentácia</t>
  </si>
  <si>
    <t>99999-9005</t>
  </si>
  <si>
    <t xml:space="preserve">999 - MCE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</si>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</sst>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7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136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137</v>
      </c>
      <c r="AK9" s="37" t="s">
        <v>139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138</v>
      </c>
      <c r="AK10" s="37" t="s">
        <v>140</v>
      </c>
    </row>
    <row r="12" spans="1:37">
      <c r="B12" s="87" t="s">
        <v>141</v>
      </c>
    </row>
    <row r="13" spans="1:37">
      <c r="B13" s="47" t="s">
        <v>142</v>
      </c>
    </row>
    <row r="14" spans="1:37" ht="25.5">
      <c r="A14" s="45">
        <v>1</v>
      </c>
      <c r="B14" s="46" t="s">
        <v>143</v>
      </c>
      <c r="C14" s="47" t="s">
        <v>144</v>
      </c>
      <c r="D14" s="48" t="s">
        <v>145</v>
      </c>
      <c r="E14" s="49">
        <v>19.8</v>
      </c>
      <c r="F14" s="50" t="s">
        <v>146</v>
      </c>
      <c r="H14" s="51">
        <f>ROUND(E14*G14,2)</f>
        <v>0</v>
      </c>
      <c r="J14" s="51">
        <f>ROUND(E14*G14,2)</f>
        <v>0</v>
      </c>
      <c r="L14" s="52">
        <f>E14*K14</f>
        <v>0</v>
      </c>
      <c r="M14" s="49">
        <v>0.24</v>
      </c>
      <c r="N14" s="49">
        <f>E14*M14</f>
        <v>4.7519999999999998</v>
      </c>
      <c r="P14" s="50" t="s">
        <v>147</v>
      </c>
      <c r="V14" s="53" t="s">
        <v>65</v>
      </c>
      <c r="X14" s="88" t="s">
        <v>148</v>
      </c>
      <c r="Y14" s="88" t="s">
        <v>144</v>
      </c>
      <c r="Z14" s="47" t="s">
        <v>149</v>
      </c>
      <c r="AJ14" s="37" t="s">
        <v>150</v>
      </c>
      <c r="AK14" s="37" t="s">
        <v>151</v>
      </c>
    </row>
    <row r="15" spans="1:37">
      <c r="A15" s="45">
        <v>2</v>
      </c>
      <c r="B15" s="46" t="s">
        <v>143</v>
      </c>
      <c r="C15" s="47" t="s">
        <v>152</v>
      </c>
      <c r="D15" s="48" t="s">
        <v>153</v>
      </c>
      <c r="E15" s="49">
        <v>19.8</v>
      </c>
      <c r="F15" s="50" t="s">
        <v>146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9.8000000000000004E-2</v>
      </c>
      <c r="N15" s="49">
        <f>E15*M15</f>
        <v>1.9404000000000001</v>
      </c>
      <c r="P15" s="50" t="s">
        <v>147</v>
      </c>
      <c r="V15" s="53" t="s">
        <v>65</v>
      </c>
      <c r="X15" s="88" t="s">
        <v>154</v>
      </c>
      <c r="Y15" s="88" t="s">
        <v>152</v>
      </c>
      <c r="Z15" s="47" t="s">
        <v>149</v>
      </c>
      <c r="AJ15" s="37" t="s">
        <v>150</v>
      </c>
      <c r="AK15" s="37" t="s">
        <v>151</v>
      </c>
    </row>
    <row r="16" spans="1:37">
      <c r="A16" s="45">
        <v>3</v>
      </c>
      <c r="B16" s="46" t="s">
        <v>155</v>
      </c>
      <c r="C16" s="47" t="s">
        <v>156</v>
      </c>
      <c r="D16" s="48" t="s">
        <v>157</v>
      </c>
      <c r="E16" s="49">
        <v>39.9</v>
      </c>
      <c r="F16" s="50" t="s">
        <v>158</v>
      </c>
      <c r="H16" s="51">
        <f>ROUND(E16*G16,2)</f>
        <v>0</v>
      </c>
      <c r="J16" s="51">
        <f>ROUND(E16*G16,2)</f>
        <v>0</v>
      </c>
      <c r="L16" s="52">
        <f>E16*K16</f>
        <v>0</v>
      </c>
      <c r="N16" s="49">
        <f>E16*M16</f>
        <v>0</v>
      </c>
      <c r="P16" s="50" t="s">
        <v>147</v>
      </c>
      <c r="V16" s="53" t="s">
        <v>65</v>
      </c>
      <c r="X16" s="88" t="s">
        <v>159</v>
      </c>
      <c r="Y16" s="88" t="s">
        <v>156</v>
      </c>
      <c r="Z16" s="47" t="s">
        <v>160</v>
      </c>
      <c r="AJ16" s="37" t="s">
        <v>150</v>
      </c>
      <c r="AK16" s="37" t="s">
        <v>151</v>
      </c>
    </row>
    <row r="17" spans="1:37">
      <c r="A17" s="45">
        <v>4</v>
      </c>
      <c r="B17" s="46" t="s">
        <v>155</v>
      </c>
      <c r="C17" s="47" t="s">
        <v>161</v>
      </c>
      <c r="D17" s="48" t="s">
        <v>162</v>
      </c>
      <c r="E17" s="49">
        <v>13.3</v>
      </c>
      <c r="F17" s="50" t="s">
        <v>158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147</v>
      </c>
      <c r="V17" s="53" t="s">
        <v>65</v>
      </c>
      <c r="X17" s="88" t="s">
        <v>163</v>
      </c>
      <c r="Y17" s="88" t="s">
        <v>161</v>
      </c>
      <c r="Z17" s="47" t="s">
        <v>160</v>
      </c>
      <c r="AJ17" s="37" t="s">
        <v>150</v>
      </c>
      <c r="AK17" s="37" t="s">
        <v>151</v>
      </c>
    </row>
    <row r="18" spans="1:37">
      <c r="A18" s="45">
        <v>5</v>
      </c>
      <c r="B18" s="46" t="s">
        <v>155</v>
      </c>
      <c r="C18" s="47" t="s">
        <v>164</v>
      </c>
      <c r="D18" s="48" t="s">
        <v>165</v>
      </c>
      <c r="E18" s="49">
        <v>15.96</v>
      </c>
      <c r="F18" s="50" t="s">
        <v>158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147</v>
      </c>
      <c r="V18" s="53" t="s">
        <v>65</v>
      </c>
      <c r="X18" s="88" t="s">
        <v>166</v>
      </c>
      <c r="Y18" s="88" t="s">
        <v>164</v>
      </c>
      <c r="Z18" s="47" t="s">
        <v>167</v>
      </c>
      <c r="AJ18" s="37" t="s">
        <v>150</v>
      </c>
      <c r="AK18" s="37" t="s">
        <v>151</v>
      </c>
    </row>
    <row r="19" spans="1:37">
      <c r="A19" s="45">
        <v>6</v>
      </c>
      <c r="B19" s="46" t="s">
        <v>155</v>
      </c>
      <c r="C19" s="47" t="s">
        <v>168</v>
      </c>
      <c r="D19" s="48" t="s">
        <v>169</v>
      </c>
      <c r="E19" s="49">
        <v>15.96</v>
      </c>
      <c r="F19" s="50" t="s">
        <v>158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147</v>
      </c>
      <c r="V19" s="53" t="s">
        <v>65</v>
      </c>
      <c r="X19" s="88" t="s">
        <v>170</v>
      </c>
      <c r="Y19" s="88" t="s">
        <v>168</v>
      </c>
      <c r="Z19" s="47" t="s">
        <v>167</v>
      </c>
      <c r="AJ19" s="37" t="s">
        <v>150</v>
      </c>
      <c r="AK19" s="37" t="s">
        <v>151</v>
      </c>
    </row>
    <row r="20" spans="1:37">
      <c r="A20" s="45">
        <v>7</v>
      </c>
      <c r="B20" s="46" t="s">
        <v>155</v>
      </c>
      <c r="C20" s="47" t="s">
        <v>171</v>
      </c>
      <c r="D20" s="48" t="s">
        <v>172</v>
      </c>
      <c r="E20" s="49">
        <v>9.98</v>
      </c>
      <c r="F20" s="50" t="s">
        <v>158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147</v>
      </c>
      <c r="V20" s="53" t="s">
        <v>65</v>
      </c>
      <c r="X20" s="88" t="s">
        <v>173</v>
      </c>
      <c r="Y20" s="88" t="s">
        <v>171</v>
      </c>
      <c r="Z20" s="47" t="s">
        <v>167</v>
      </c>
      <c r="AJ20" s="37" t="s">
        <v>150</v>
      </c>
      <c r="AK20" s="37" t="s">
        <v>151</v>
      </c>
    </row>
    <row r="21" spans="1:37" ht="25.5">
      <c r="A21" s="45">
        <v>8</v>
      </c>
      <c r="B21" s="46" t="s">
        <v>174</v>
      </c>
      <c r="C21" s="47" t="s">
        <v>175</v>
      </c>
      <c r="D21" s="48" t="s">
        <v>176</v>
      </c>
      <c r="E21" s="49">
        <v>24.04</v>
      </c>
      <c r="F21" s="50" t="s">
        <v>158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147</v>
      </c>
      <c r="V21" s="53" t="s">
        <v>65</v>
      </c>
      <c r="X21" s="88" t="s">
        <v>177</v>
      </c>
      <c r="Y21" s="88" t="s">
        <v>175</v>
      </c>
      <c r="Z21" s="47" t="s">
        <v>160</v>
      </c>
      <c r="AJ21" s="37" t="s">
        <v>150</v>
      </c>
      <c r="AK21" s="37" t="s">
        <v>151</v>
      </c>
    </row>
    <row r="22" spans="1:37">
      <c r="A22" s="45">
        <v>9</v>
      </c>
      <c r="B22" s="46" t="s">
        <v>174</v>
      </c>
      <c r="C22" s="47" t="s">
        <v>178</v>
      </c>
      <c r="D22" s="48" t="s">
        <v>179</v>
      </c>
      <c r="E22" s="49">
        <v>9.98</v>
      </c>
      <c r="F22" s="50" t="s">
        <v>158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147</v>
      </c>
      <c r="V22" s="53" t="s">
        <v>65</v>
      </c>
      <c r="X22" s="88" t="s">
        <v>180</v>
      </c>
      <c r="Y22" s="88" t="s">
        <v>178</v>
      </c>
      <c r="Z22" s="47" t="s">
        <v>160</v>
      </c>
      <c r="AJ22" s="37" t="s">
        <v>150</v>
      </c>
      <c r="AK22" s="37" t="s">
        <v>151</v>
      </c>
    </row>
    <row r="23" spans="1:37">
      <c r="A23" s="45">
        <v>10</v>
      </c>
      <c r="B23" s="46" t="s">
        <v>174</v>
      </c>
      <c r="C23" s="47" t="s">
        <v>181</v>
      </c>
      <c r="D23" s="48" t="s">
        <v>182</v>
      </c>
      <c r="E23" s="49">
        <v>9.98</v>
      </c>
      <c r="F23" s="50" t="s">
        <v>158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147</v>
      </c>
      <c r="V23" s="53" t="s">
        <v>65</v>
      </c>
      <c r="X23" s="88" t="s">
        <v>183</v>
      </c>
      <c r="Y23" s="88" t="s">
        <v>181</v>
      </c>
      <c r="Z23" s="47" t="s">
        <v>160</v>
      </c>
      <c r="AJ23" s="37" t="s">
        <v>150</v>
      </c>
      <c r="AK23" s="37" t="s">
        <v>151</v>
      </c>
    </row>
    <row r="24" spans="1:37">
      <c r="D24" s="89" t="s">
        <v>184</v>
      </c>
      <c r="E24" s="90">
        <f>J24</f>
        <v>0</v>
      </c>
      <c r="H24" s="90">
        <f>SUM(H12:H23)</f>
        <v>0</v>
      </c>
      <c r="I24" s="90">
        <f>SUM(I12:I23)</f>
        <v>0</v>
      </c>
      <c r="J24" s="90">
        <f>SUM(J12:J23)</f>
        <v>0</v>
      </c>
      <c r="L24" s="91">
        <f>SUM(L12:L23)</f>
        <v>0</v>
      </c>
      <c r="N24" s="92">
        <f>SUM(N12:N23)</f>
        <v>6.6924000000000001</v>
      </c>
      <c r="W24" s="49">
        <f>SUM(W12:W23)</f>
        <v>0</v>
      </c>
    </row>
    <row r="26" spans="1:37">
      <c r="B26" s="47" t="s">
        <v>185</v>
      </c>
    </row>
    <row r="27" spans="1:37">
      <c r="A27" s="45">
        <v>11</v>
      </c>
      <c r="B27" s="46" t="s">
        <v>186</v>
      </c>
      <c r="C27" s="47" t="s">
        <v>187</v>
      </c>
      <c r="D27" s="48" t="s">
        <v>188</v>
      </c>
      <c r="E27" s="49">
        <v>5.98</v>
      </c>
      <c r="F27" s="50" t="s">
        <v>158</v>
      </c>
      <c r="H27" s="51">
        <f>ROUND(E27*G27,2)</f>
        <v>0</v>
      </c>
      <c r="J27" s="51">
        <f>ROUND(E27*G27,2)</f>
        <v>0</v>
      </c>
      <c r="K27" s="52">
        <v>1.8907700000000001</v>
      </c>
      <c r="L27" s="52">
        <f>E27*K27</f>
        <v>11.306804600000001</v>
      </c>
      <c r="N27" s="49">
        <f>E27*M27</f>
        <v>0</v>
      </c>
      <c r="P27" s="50" t="s">
        <v>147</v>
      </c>
      <c r="V27" s="53" t="s">
        <v>65</v>
      </c>
      <c r="X27" s="88" t="s">
        <v>189</v>
      </c>
      <c r="Y27" s="88" t="s">
        <v>187</v>
      </c>
      <c r="Z27" s="47" t="s">
        <v>190</v>
      </c>
      <c r="AJ27" s="37" t="s">
        <v>150</v>
      </c>
      <c r="AK27" s="37" t="s">
        <v>151</v>
      </c>
    </row>
    <row r="28" spans="1:37">
      <c r="D28" s="89" t="s">
        <v>191</v>
      </c>
      <c r="E28" s="90">
        <f>J28</f>
        <v>0</v>
      </c>
      <c r="H28" s="90">
        <f>SUM(H26:H27)</f>
        <v>0</v>
      </c>
      <c r="I28" s="90">
        <f>SUM(I26:I27)</f>
        <v>0</v>
      </c>
      <c r="J28" s="90">
        <f>SUM(J26:J27)</f>
        <v>0</v>
      </c>
      <c r="L28" s="91">
        <f>SUM(L26:L27)</f>
        <v>11.306804600000001</v>
      </c>
      <c r="N28" s="92">
        <f>SUM(N26:N27)</f>
        <v>0</v>
      </c>
      <c r="W28" s="49">
        <f>SUM(W26:W27)</f>
        <v>0</v>
      </c>
    </row>
    <row r="30" spans="1:37">
      <c r="B30" s="47" t="s">
        <v>192</v>
      </c>
    </row>
    <row r="31" spans="1:37">
      <c r="A31" s="45">
        <v>12</v>
      </c>
      <c r="B31" s="46" t="s">
        <v>143</v>
      </c>
      <c r="C31" s="47" t="s">
        <v>193</v>
      </c>
      <c r="D31" s="48" t="s">
        <v>194</v>
      </c>
      <c r="E31" s="49">
        <v>19.8</v>
      </c>
      <c r="F31" s="50" t="s">
        <v>146</v>
      </c>
      <c r="H31" s="51">
        <f>ROUND(E31*G31,2)</f>
        <v>0</v>
      </c>
      <c r="J31" s="51">
        <f>ROUND(E31*G31,2)</f>
        <v>0</v>
      </c>
      <c r="K31" s="52">
        <v>0.37080000000000002</v>
      </c>
      <c r="L31" s="52">
        <f>E31*K31</f>
        <v>7.3418400000000004</v>
      </c>
      <c r="N31" s="49">
        <f>E31*M31</f>
        <v>0</v>
      </c>
      <c r="P31" s="50" t="s">
        <v>147</v>
      </c>
      <c r="V31" s="53" t="s">
        <v>65</v>
      </c>
      <c r="X31" s="88" t="s">
        <v>195</v>
      </c>
      <c r="Y31" s="88" t="s">
        <v>193</v>
      </c>
      <c r="Z31" s="47" t="s">
        <v>196</v>
      </c>
      <c r="AJ31" s="37" t="s">
        <v>150</v>
      </c>
      <c r="AK31" s="37" t="s">
        <v>151</v>
      </c>
    </row>
    <row r="32" spans="1:37" ht="25.5">
      <c r="A32" s="45">
        <v>13</v>
      </c>
      <c r="B32" s="46" t="s">
        <v>143</v>
      </c>
      <c r="C32" s="47" t="s">
        <v>197</v>
      </c>
      <c r="D32" s="48" t="s">
        <v>198</v>
      </c>
      <c r="E32" s="49">
        <v>19.8</v>
      </c>
      <c r="F32" s="50" t="s">
        <v>146</v>
      </c>
      <c r="H32" s="51">
        <f>ROUND(E32*G32,2)</f>
        <v>0</v>
      </c>
      <c r="J32" s="51">
        <f>ROUND(E32*G32,2)</f>
        <v>0</v>
      </c>
      <c r="K32" s="52">
        <v>0.12970000000000001</v>
      </c>
      <c r="L32" s="52">
        <f>E32*K32</f>
        <v>2.5680600000000005</v>
      </c>
      <c r="N32" s="49">
        <f>E32*M32</f>
        <v>0</v>
      </c>
      <c r="P32" s="50" t="s">
        <v>147</v>
      </c>
      <c r="V32" s="53" t="s">
        <v>65</v>
      </c>
      <c r="X32" s="88" t="s">
        <v>199</v>
      </c>
      <c r="Y32" s="88" t="s">
        <v>197</v>
      </c>
      <c r="Z32" s="47" t="s">
        <v>200</v>
      </c>
      <c r="AJ32" s="37" t="s">
        <v>150</v>
      </c>
      <c r="AK32" s="37" t="s">
        <v>151</v>
      </c>
    </row>
    <row r="33" spans="1:37">
      <c r="D33" s="89" t="s">
        <v>201</v>
      </c>
      <c r="E33" s="90">
        <f>J33</f>
        <v>0</v>
      </c>
      <c r="H33" s="90">
        <f>SUM(H30:H32)</f>
        <v>0</v>
      </c>
      <c r="I33" s="90">
        <f>SUM(I30:I32)</f>
        <v>0</v>
      </c>
      <c r="J33" s="90">
        <f>SUM(J30:J32)</f>
        <v>0</v>
      </c>
      <c r="L33" s="91">
        <f>SUM(L30:L32)</f>
        <v>9.9099000000000004</v>
      </c>
      <c r="N33" s="92">
        <f>SUM(N30:N32)</f>
        <v>0</v>
      </c>
      <c r="W33" s="49">
        <f>SUM(W30:W32)</f>
        <v>0</v>
      </c>
    </row>
    <row r="35" spans="1:37">
      <c r="B35" s="47" t="s">
        <v>202</v>
      </c>
    </row>
    <row r="36" spans="1:37">
      <c r="A36" s="45">
        <v>14</v>
      </c>
      <c r="B36" s="46" t="s">
        <v>155</v>
      </c>
      <c r="C36" s="47" t="s">
        <v>203</v>
      </c>
      <c r="D36" s="48" t="s">
        <v>204</v>
      </c>
      <c r="E36" s="49">
        <v>66</v>
      </c>
      <c r="F36" s="50" t="s">
        <v>205</v>
      </c>
      <c r="H36" s="51">
        <f>ROUND(E36*G36,2)</f>
        <v>0</v>
      </c>
      <c r="J36" s="51">
        <f>ROUND(E36*G36,2)</f>
        <v>0</v>
      </c>
      <c r="K36" s="52">
        <v>2.0000000000000002E-5</v>
      </c>
      <c r="L36" s="52">
        <f>E36*K36</f>
        <v>1.3200000000000002E-3</v>
      </c>
      <c r="N36" s="49">
        <f>E36*M36</f>
        <v>0</v>
      </c>
      <c r="P36" s="50" t="s">
        <v>147</v>
      </c>
      <c r="V36" s="53" t="s">
        <v>65</v>
      </c>
      <c r="X36" s="88" t="s">
        <v>206</v>
      </c>
      <c r="Y36" s="88" t="s">
        <v>203</v>
      </c>
      <c r="Z36" s="47" t="s">
        <v>200</v>
      </c>
      <c r="AJ36" s="37" t="s">
        <v>150</v>
      </c>
      <c r="AK36" s="37" t="s">
        <v>151</v>
      </c>
    </row>
    <row r="37" spans="1:37">
      <c r="A37" s="45">
        <v>15</v>
      </c>
      <c r="B37" s="46" t="s">
        <v>143</v>
      </c>
      <c r="C37" s="47" t="s">
        <v>207</v>
      </c>
      <c r="D37" s="48" t="s">
        <v>208</v>
      </c>
      <c r="E37" s="49">
        <v>21.218</v>
      </c>
      <c r="F37" s="50" t="s">
        <v>209</v>
      </c>
      <c r="H37" s="51">
        <f>ROUND(E37*G37,2)</f>
        <v>0</v>
      </c>
      <c r="J37" s="51">
        <f>ROUND(E37*G37,2)</f>
        <v>0</v>
      </c>
      <c r="L37" s="52">
        <f>E37*K37</f>
        <v>0</v>
      </c>
      <c r="N37" s="49">
        <f>E37*M37</f>
        <v>0</v>
      </c>
      <c r="P37" s="50" t="s">
        <v>147</v>
      </c>
      <c r="V37" s="53" t="s">
        <v>65</v>
      </c>
      <c r="X37" s="88" t="s">
        <v>210</v>
      </c>
      <c r="Y37" s="88" t="s">
        <v>207</v>
      </c>
      <c r="Z37" s="47" t="s">
        <v>196</v>
      </c>
      <c r="AJ37" s="37" t="s">
        <v>150</v>
      </c>
      <c r="AK37" s="37" t="s">
        <v>151</v>
      </c>
    </row>
    <row r="38" spans="1:37">
      <c r="D38" s="89" t="s">
        <v>211</v>
      </c>
      <c r="E38" s="90">
        <f>J38</f>
        <v>0</v>
      </c>
      <c r="H38" s="90">
        <f>SUM(H35:H37)</f>
        <v>0</v>
      </c>
      <c r="I38" s="90">
        <f>SUM(I35:I37)</f>
        <v>0</v>
      </c>
      <c r="J38" s="90">
        <f>SUM(J35:J37)</f>
        <v>0</v>
      </c>
      <c r="L38" s="91">
        <f>SUM(L35:L37)</f>
        <v>1.3200000000000002E-3</v>
      </c>
      <c r="N38" s="92">
        <f>SUM(N35:N37)</f>
        <v>0</v>
      </c>
      <c r="W38" s="49">
        <f>SUM(W35:W37)</f>
        <v>0</v>
      </c>
    </row>
    <row r="40" spans="1:37">
      <c r="D40" s="89" t="s">
        <v>212</v>
      </c>
      <c r="E40" s="92">
        <f>J40</f>
        <v>0</v>
      </c>
      <c r="H40" s="90">
        <f>+H24+H28+H33+H38</f>
        <v>0</v>
      </c>
      <c r="I40" s="90">
        <f>+I24+I28+I33+I38</f>
        <v>0</v>
      </c>
      <c r="J40" s="90">
        <f>+J24+J28+J33+J38</f>
        <v>0</v>
      </c>
      <c r="L40" s="91">
        <f>+L24+L28+L33+L38</f>
        <v>21.2180246</v>
      </c>
      <c r="N40" s="92">
        <f>+N24+N28+N33+N38</f>
        <v>6.6924000000000001</v>
      </c>
      <c r="W40" s="49">
        <f>+W24+W28+W33+W38</f>
        <v>0</v>
      </c>
    </row>
    <row r="42" spans="1:37">
      <c r="B42" s="87" t="s">
        <v>213</v>
      </c>
    </row>
    <row r="43" spans="1:37">
      <c r="B43" s="47" t="s">
        <v>214</v>
      </c>
    </row>
    <row r="44" spans="1:37">
      <c r="A44" s="45">
        <v>16</v>
      </c>
      <c r="B44" s="46" t="s">
        <v>215</v>
      </c>
      <c r="C44" s="47" t="s">
        <v>216</v>
      </c>
      <c r="D44" s="48" t="s">
        <v>217</v>
      </c>
      <c r="E44" s="49">
        <v>6</v>
      </c>
      <c r="F44" s="50" t="s">
        <v>218</v>
      </c>
      <c r="H44" s="51">
        <f>ROUND(E44*G44,2)</f>
        <v>0</v>
      </c>
      <c r="J44" s="51">
        <f>ROUND(E44*G44,2)</f>
        <v>0</v>
      </c>
      <c r="K44" s="52">
        <v>7.7999999999999999E-4</v>
      </c>
      <c r="L44" s="52">
        <f>E44*K44</f>
        <v>4.6800000000000001E-3</v>
      </c>
      <c r="N44" s="49">
        <f>E44*M44</f>
        <v>0</v>
      </c>
      <c r="P44" s="50" t="s">
        <v>147</v>
      </c>
      <c r="V44" s="53" t="s">
        <v>219</v>
      </c>
      <c r="X44" s="88" t="s">
        <v>220</v>
      </c>
      <c r="Y44" s="88" t="s">
        <v>216</v>
      </c>
      <c r="Z44" s="47" t="s">
        <v>221</v>
      </c>
      <c r="AJ44" s="37" t="s">
        <v>222</v>
      </c>
      <c r="AK44" s="37" t="s">
        <v>151</v>
      </c>
    </row>
    <row r="45" spans="1:37">
      <c r="A45" s="45">
        <v>17</v>
      </c>
      <c r="B45" s="46" t="s">
        <v>215</v>
      </c>
      <c r="C45" s="47" t="s">
        <v>223</v>
      </c>
      <c r="D45" s="48" t="s">
        <v>224</v>
      </c>
      <c r="E45" s="49">
        <v>6</v>
      </c>
      <c r="F45" s="50" t="s">
        <v>225</v>
      </c>
      <c r="H45" s="51">
        <f>ROUND(E45*G45,2)</f>
        <v>0</v>
      </c>
      <c r="J45" s="51">
        <f>ROUND(E45*G45,2)</f>
        <v>0</v>
      </c>
      <c r="K45" s="52">
        <v>1.73E-3</v>
      </c>
      <c r="L45" s="52">
        <f>E45*K45</f>
        <v>1.038E-2</v>
      </c>
      <c r="N45" s="49">
        <f>E45*M45</f>
        <v>0</v>
      </c>
      <c r="P45" s="50" t="s">
        <v>147</v>
      </c>
      <c r="V45" s="53" t="s">
        <v>219</v>
      </c>
      <c r="X45" s="88" t="s">
        <v>226</v>
      </c>
      <c r="Y45" s="88" t="s">
        <v>223</v>
      </c>
      <c r="Z45" s="47" t="s">
        <v>221</v>
      </c>
      <c r="AJ45" s="37" t="s">
        <v>222</v>
      </c>
      <c r="AK45" s="37" t="s">
        <v>151</v>
      </c>
    </row>
    <row r="46" spans="1:37">
      <c r="D46" s="89" t="s">
        <v>227</v>
      </c>
      <c r="E46" s="90">
        <f>J46</f>
        <v>0</v>
      </c>
      <c r="H46" s="90">
        <f>SUM(H42:H45)</f>
        <v>0</v>
      </c>
      <c r="I46" s="90">
        <f>SUM(I42:I45)</f>
        <v>0</v>
      </c>
      <c r="J46" s="90">
        <f>SUM(J42:J45)</f>
        <v>0</v>
      </c>
      <c r="L46" s="91">
        <f>SUM(L42:L45)</f>
        <v>1.506E-2</v>
      </c>
      <c r="N46" s="92">
        <f>SUM(N42:N45)</f>
        <v>0</v>
      </c>
      <c r="W46" s="49">
        <f>SUM(W42:W45)</f>
        <v>0</v>
      </c>
    </row>
    <row r="48" spans="1:37">
      <c r="D48" s="89" t="s">
        <v>228</v>
      </c>
      <c r="E48" s="92">
        <f>J48</f>
        <v>0</v>
      </c>
      <c r="H48" s="90">
        <f>+H46</f>
        <v>0</v>
      </c>
      <c r="I48" s="90">
        <f>+I46</f>
        <v>0</v>
      </c>
      <c r="J48" s="90">
        <f>+J46</f>
        <v>0</v>
      </c>
      <c r="L48" s="91">
        <f>+L46</f>
        <v>1.506E-2</v>
      </c>
      <c r="N48" s="92">
        <f>+N46</f>
        <v>0</v>
      </c>
      <c r="W48" s="49">
        <f>+W46</f>
        <v>0</v>
      </c>
    </row>
    <row r="50" spans="1:37">
      <c r="B50" s="87" t="s">
        <v>229</v>
      </c>
    </row>
    <row r="51" spans="1:37">
      <c r="B51" s="47" t="s">
        <v>230</v>
      </c>
    </row>
    <row r="52" spans="1:37" ht="25.5">
      <c r="A52" s="45">
        <v>18</v>
      </c>
      <c r="B52" s="46" t="s">
        <v>155</v>
      </c>
      <c r="C52" s="47" t="s">
        <v>231</v>
      </c>
      <c r="D52" s="48" t="s">
        <v>232</v>
      </c>
      <c r="E52" s="49">
        <v>73.010000000000005</v>
      </c>
      <c r="F52" s="50" t="s">
        <v>205</v>
      </c>
      <c r="H52" s="51">
        <f>ROUND(E52*G52,2)</f>
        <v>0</v>
      </c>
      <c r="J52" s="51">
        <f>ROUND(E52*G52,2)</f>
        <v>0</v>
      </c>
      <c r="L52" s="52">
        <f>E52*K52</f>
        <v>0</v>
      </c>
      <c r="N52" s="49">
        <f>E52*M52</f>
        <v>0</v>
      </c>
      <c r="P52" s="50" t="s">
        <v>147</v>
      </c>
      <c r="V52" s="53" t="s">
        <v>233</v>
      </c>
      <c r="X52" s="88" t="s">
        <v>234</v>
      </c>
      <c r="Y52" s="88" t="s">
        <v>231</v>
      </c>
      <c r="Z52" s="47" t="s">
        <v>235</v>
      </c>
      <c r="AJ52" s="37" t="s">
        <v>236</v>
      </c>
      <c r="AK52" s="37" t="s">
        <v>151</v>
      </c>
    </row>
    <row r="53" spans="1:37">
      <c r="A53" s="45">
        <v>19</v>
      </c>
      <c r="B53" s="46" t="s">
        <v>237</v>
      </c>
      <c r="C53" s="47" t="s">
        <v>238</v>
      </c>
      <c r="D53" s="48" t="s">
        <v>239</v>
      </c>
      <c r="E53" s="49">
        <v>73.010000000000005</v>
      </c>
      <c r="F53" s="50" t="s">
        <v>205</v>
      </c>
      <c r="I53" s="51">
        <f>ROUND(E53*G53,2)</f>
        <v>0</v>
      </c>
      <c r="J53" s="51">
        <f>ROUND(E53*G53,2)</f>
        <v>0</v>
      </c>
      <c r="K53" s="52">
        <v>2.7E-4</v>
      </c>
      <c r="L53" s="52">
        <f>E53*K53</f>
        <v>1.9712700000000003E-2</v>
      </c>
      <c r="N53" s="49">
        <f>E53*M53</f>
        <v>0</v>
      </c>
      <c r="P53" s="50" t="s">
        <v>147</v>
      </c>
      <c r="V53" s="53" t="s">
        <v>64</v>
      </c>
      <c r="X53" s="88" t="s">
        <v>238</v>
      </c>
      <c r="Y53" s="88" t="s">
        <v>238</v>
      </c>
      <c r="Z53" s="47" t="s">
        <v>240</v>
      </c>
      <c r="AA53" s="47" t="s">
        <v>147</v>
      </c>
      <c r="AJ53" s="37" t="s">
        <v>241</v>
      </c>
      <c r="AK53" s="37" t="s">
        <v>151</v>
      </c>
    </row>
    <row r="54" spans="1:37">
      <c r="D54" s="93" t="s">
        <v>242</v>
      </c>
      <c r="E54" s="94"/>
      <c r="F54" s="95"/>
      <c r="G54" s="96"/>
      <c r="H54" s="96"/>
      <c r="I54" s="96"/>
      <c r="J54" s="96"/>
      <c r="K54" s="97"/>
      <c r="L54" s="97"/>
      <c r="M54" s="94"/>
      <c r="N54" s="94"/>
      <c r="O54" s="95"/>
      <c r="P54" s="95"/>
      <c r="Q54" s="94"/>
      <c r="R54" s="94"/>
      <c r="S54" s="94"/>
      <c r="T54" s="98"/>
      <c r="U54" s="98"/>
      <c r="V54" s="98" t="s">
        <v>0</v>
      </c>
      <c r="W54" s="94"/>
      <c r="X54" s="99"/>
    </row>
    <row r="55" spans="1:37">
      <c r="D55" s="93" t="s">
        <v>243</v>
      </c>
      <c r="E55" s="94"/>
      <c r="F55" s="95"/>
      <c r="G55" s="96"/>
      <c r="H55" s="96"/>
      <c r="I55" s="96"/>
      <c r="J55" s="96"/>
      <c r="K55" s="97"/>
      <c r="L55" s="97"/>
      <c r="M55" s="94"/>
      <c r="N55" s="94"/>
      <c r="O55" s="95"/>
      <c r="P55" s="95"/>
      <c r="Q55" s="94"/>
      <c r="R55" s="94"/>
      <c r="S55" s="94"/>
      <c r="T55" s="98"/>
      <c r="U55" s="98"/>
      <c r="V55" s="98" t="s">
        <v>0</v>
      </c>
      <c r="W55" s="94"/>
      <c r="X55" s="99"/>
    </row>
    <row r="56" spans="1:37">
      <c r="D56" s="93" t="s">
        <v>244</v>
      </c>
      <c r="E56" s="94"/>
      <c r="F56" s="95"/>
      <c r="G56" s="96"/>
      <c r="H56" s="96"/>
      <c r="I56" s="96"/>
      <c r="J56" s="96"/>
      <c r="K56" s="97"/>
      <c r="L56" s="97"/>
      <c r="M56" s="94"/>
      <c r="N56" s="94"/>
      <c r="O56" s="95"/>
      <c r="P56" s="95"/>
      <c r="Q56" s="94"/>
      <c r="R56" s="94"/>
      <c r="S56" s="94"/>
      <c r="T56" s="98"/>
      <c r="U56" s="98"/>
      <c r="V56" s="98" t="s">
        <v>0</v>
      </c>
      <c r="W56" s="94"/>
      <c r="X56" s="99"/>
    </row>
    <row r="57" spans="1:37">
      <c r="D57" s="93" t="s">
        <v>245</v>
      </c>
      <c r="E57" s="94"/>
      <c r="F57" s="95"/>
      <c r="G57" s="96"/>
      <c r="H57" s="96"/>
      <c r="I57" s="96"/>
      <c r="J57" s="96"/>
      <c r="K57" s="97"/>
      <c r="L57" s="97"/>
      <c r="M57" s="94"/>
      <c r="N57" s="94"/>
      <c r="O57" s="95"/>
      <c r="P57" s="95"/>
      <c r="Q57" s="94"/>
      <c r="R57" s="94"/>
      <c r="S57" s="94"/>
      <c r="T57" s="98"/>
      <c r="U57" s="98"/>
      <c r="V57" s="98" t="s">
        <v>0</v>
      </c>
      <c r="W57" s="94"/>
      <c r="X57" s="99"/>
    </row>
    <row r="58" spans="1:37" ht="25.5">
      <c r="A58" s="45">
        <v>20</v>
      </c>
      <c r="B58" s="46" t="s">
        <v>155</v>
      </c>
      <c r="C58" s="47" t="s">
        <v>246</v>
      </c>
      <c r="D58" s="48" t="s">
        <v>247</v>
      </c>
      <c r="E58" s="49">
        <v>6</v>
      </c>
      <c r="F58" s="50" t="s">
        <v>218</v>
      </c>
      <c r="H58" s="51">
        <f>ROUND(E58*G58,2)</f>
        <v>0</v>
      </c>
      <c r="J58" s="51">
        <f>ROUND(E58*G58,2)</f>
        <v>0</v>
      </c>
      <c r="L58" s="52">
        <f>E58*K58</f>
        <v>0</v>
      </c>
      <c r="N58" s="49">
        <f>E58*M58</f>
        <v>0</v>
      </c>
      <c r="P58" s="50" t="s">
        <v>147</v>
      </c>
      <c r="V58" s="53" t="s">
        <v>233</v>
      </c>
      <c r="X58" s="88" t="s">
        <v>248</v>
      </c>
      <c r="Y58" s="88" t="s">
        <v>246</v>
      </c>
      <c r="Z58" s="47" t="s">
        <v>235</v>
      </c>
      <c r="AJ58" s="37" t="s">
        <v>236</v>
      </c>
      <c r="AK58" s="37" t="s">
        <v>151</v>
      </c>
    </row>
    <row r="59" spans="1:37">
      <c r="A59" s="45">
        <v>21</v>
      </c>
      <c r="B59" s="46" t="s">
        <v>237</v>
      </c>
      <c r="C59" s="47" t="s">
        <v>249</v>
      </c>
      <c r="D59" s="48" t="s">
        <v>250</v>
      </c>
      <c r="E59" s="49">
        <v>6</v>
      </c>
      <c r="F59" s="50" t="s">
        <v>218</v>
      </c>
      <c r="I59" s="51">
        <f>ROUND(E59*G59,2)</f>
        <v>0</v>
      </c>
      <c r="J59" s="51">
        <f>ROUND(E59*G59,2)</f>
        <v>0</v>
      </c>
      <c r="K59" s="52">
        <v>6.9999999999999994E-5</v>
      </c>
      <c r="L59" s="52">
        <f>E59*K59</f>
        <v>4.1999999999999996E-4</v>
      </c>
      <c r="N59" s="49">
        <f>E59*M59</f>
        <v>0</v>
      </c>
      <c r="P59" s="50" t="s">
        <v>147</v>
      </c>
      <c r="V59" s="53" t="s">
        <v>64</v>
      </c>
      <c r="X59" s="88" t="s">
        <v>249</v>
      </c>
      <c r="Y59" s="88" t="s">
        <v>249</v>
      </c>
      <c r="Z59" s="47" t="s">
        <v>240</v>
      </c>
      <c r="AA59" s="47" t="s">
        <v>251</v>
      </c>
      <c r="AJ59" s="37" t="s">
        <v>241</v>
      </c>
      <c r="AK59" s="37" t="s">
        <v>151</v>
      </c>
    </row>
    <row r="60" spans="1:37">
      <c r="A60" s="45">
        <v>22</v>
      </c>
      <c r="B60" s="46" t="s">
        <v>155</v>
      </c>
      <c r="C60" s="47" t="s">
        <v>252</v>
      </c>
      <c r="D60" s="48" t="s">
        <v>253</v>
      </c>
      <c r="E60" s="49">
        <v>6</v>
      </c>
      <c r="F60" s="50" t="s">
        <v>218</v>
      </c>
      <c r="H60" s="51">
        <f>ROUND(E60*G60,2)</f>
        <v>0</v>
      </c>
      <c r="J60" s="51">
        <f>ROUND(E60*G60,2)</f>
        <v>0</v>
      </c>
      <c r="L60" s="52">
        <f>E60*K60</f>
        <v>0</v>
      </c>
      <c r="N60" s="49">
        <f>E60*M60</f>
        <v>0</v>
      </c>
      <c r="P60" s="50" t="s">
        <v>147</v>
      </c>
      <c r="V60" s="53" t="s">
        <v>233</v>
      </c>
      <c r="X60" s="88" t="s">
        <v>254</v>
      </c>
      <c r="Y60" s="88" t="s">
        <v>252</v>
      </c>
      <c r="Z60" s="47" t="s">
        <v>235</v>
      </c>
      <c r="AJ60" s="37" t="s">
        <v>236</v>
      </c>
      <c r="AK60" s="37" t="s">
        <v>151</v>
      </c>
    </row>
    <row r="61" spans="1:37">
      <c r="A61" s="45">
        <v>23</v>
      </c>
      <c r="B61" s="46" t="s">
        <v>237</v>
      </c>
      <c r="C61" s="47" t="s">
        <v>255</v>
      </c>
      <c r="D61" s="48" t="s">
        <v>256</v>
      </c>
      <c r="E61" s="49">
        <v>6</v>
      </c>
      <c r="F61" s="50" t="s">
        <v>218</v>
      </c>
      <c r="I61" s="51">
        <f>ROUND(E61*G61,2)</f>
        <v>0</v>
      </c>
      <c r="J61" s="51">
        <f>ROUND(E61*G61,2)</f>
        <v>0</v>
      </c>
      <c r="K61" s="52">
        <v>1E-4</v>
      </c>
      <c r="L61" s="52">
        <f>E61*K61</f>
        <v>6.0000000000000006E-4</v>
      </c>
      <c r="N61" s="49">
        <f>E61*M61</f>
        <v>0</v>
      </c>
      <c r="P61" s="50" t="s">
        <v>147</v>
      </c>
      <c r="V61" s="53" t="s">
        <v>64</v>
      </c>
      <c r="X61" s="88" t="s">
        <v>255</v>
      </c>
      <c r="Y61" s="88" t="s">
        <v>255</v>
      </c>
      <c r="Z61" s="47" t="s">
        <v>240</v>
      </c>
      <c r="AA61" s="47" t="s">
        <v>257</v>
      </c>
      <c r="AJ61" s="37" t="s">
        <v>241</v>
      </c>
      <c r="AK61" s="37" t="s">
        <v>151</v>
      </c>
    </row>
    <row r="62" spans="1:37">
      <c r="A62" s="45">
        <v>24</v>
      </c>
      <c r="B62" s="46" t="s">
        <v>155</v>
      </c>
      <c r="C62" s="47" t="s">
        <v>258</v>
      </c>
      <c r="D62" s="48" t="s">
        <v>259</v>
      </c>
      <c r="E62" s="49">
        <v>6</v>
      </c>
      <c r="F62" s="50" t="s">
        <v>218</v>
      </c>
      <c r="H62" s="51">
        <f>ROUND(E62*G62,2)</f>
        <v>0</v>
      </c>
      <c r="J62" s="51">
        <f>ROUND(E62*G62,2)</f>
        <v>0</v>
      </c>
      <c r="L62" s="52">
        <f>E62*K62</f>
        <v>0</v>
      </c>
      <c r="N62" s="49">
        <f>E62*M62</f>
        <v>0</v>
      </c>
      <c r="P62" s="50" t="s">
        <v>147</v>
      </c>
      <c r="V62" s="53" t="s">
        <v>233</v>
      </c>
      <c r="X62" s="88" t="s">
        <v>260</v>
      </c>
      <c r="Y62" s="88" t="s">
        <v>258</v>
      </c>
      <c r="Z62" s="47" t="s">
        <v>235</v>
      </c>
      <c r="AJ62" s="37" t="s">
        <v>236</v>
      </c>
      <c r="AK62" s="37" t="s">
        <v>151</v>
      </c>
    </row>
    <row r="63" spans="1:37">
      <c r="A63" s="45">
        <v>25</v>
      </c>
      <c r="B63" s="46" t="s">
        <v>237</v>
      </c>
      <c r="C63" s="47" t="s">
        <v>261</v>
      </c>
      <c r="D63" s="48" t="s">
        <v>262</v>
      </c>
      <c r="E63" s="49">
        <v>6</v>
      </c>
      <c r="F63" s="50" t="s">
        <v>218</v>
      </c>
      <c r="I63" s="51">
        <f>ROUND(E63*G63,2)</f>
        <v>0</v>
      </c>
      <c r="J63" s="51">
        <f>ROUND(E63*G63,2)</f>
        <v>0</v>
      </c>
      <c r="K63" s="52">
        <v>0.03</v>
      </c>
      <c r="L63" s="52">
        <f>E63*K63</f>
        <v>0.18</v>
      </c>
      <c r="N63" s="49">
        <f>E63*M63</f>
        <v>0</v>
      </c>
      <c r="P63" s="50" t="s">
        <v>147</v>
      </c>
      <c r="V63" s="53" t="s">
        <v>64</v>
      </c>
      <c r="X63" s="88" t="s">
        <v>261</v>
      </c>
      <c r="Y63" s="88" t="s">
        <v>261</v>
      </c>
      <c r="Z63" s="47" t="s">
        <v>263</v>
      </c>
      <c r="AA63" s="47" t="s">
        <v>264</v>
      </c>
      <c r="AJ63" s="37" t="s">
        <v>241</v>
      </c>
      <c r="AK63" s="37" t="s">
        <v>151</v>
      </c>
    </row>
    <row r="64" spans="1:37">
      <c r="D64" s="93" t="s">
        <v>265</v>
      </c>
      <c r="E64" s="94"/>
      <c r="F64" s="95"/>
      <c r="G64" s="96"/>
      <c r="H64" s="96"/>
      <c r="I64" s="96"/>
      <c r="J64" s="96"/>
      <c r="K64" s="97"/>
      <c r="L64" s="97"/>
      <c r="M64" s="94"/>
      <c r="N64" s="94"/>
      <c r="O64" s="95"/>
      <c r="P64" s="95"/>
      <c r="Q64" s="94"/>
      <c r="R64" s="94"/>
      <c r="S64" s="94"/>
      <c r="T64" s="98"/>
      <c r="U64" s="98"/>
      <c r="V64" s="98" t="s">
        <v>0</v>
      </c>
      <c r="W64" s="94"/>
      <c r="X64" s="99"/>
    </row>
    <row r="65" spans="1:37">
      <c r="A65" s="45">
        <v>26</v>
      </c>
      <c r="B65" s="46" t="s">
        <v>155</v>
      </c>
      <c r="C65" s="47" t="s">
        <v>266</v>
      </c>
      <c r="D65" s="48" t="s">
        <v>267</v>
      </c>
      <c r="E65" s="49">
        <v>6</v>
      </c>
      <c r="F65" s="50" t="s">
        <v>218</v>
      </c>
      <c r="H65" s="51">
        <f>ROUND(E65*G65,2)</f>
        <v>0</v>
      </c>
      <c r="J65" s="51">
        <f>ROUND(E65*G65,2)</f>
        <v>0</v>
      </c>
      <c r="K65" s="52">
        <v>1.6000000000000001E-4</v>
      </c>
      <c r="L65" s="52">
        <f>E65*K65</f>
        <v>9.6000000000000013E-4</v>
      </c>
      <c r="N65" s="49">
        <f>E65*M65</f>
        <v>0</v>
      </c>
      <c r="P65" s="50" t="s">
        <v>147</v>
      </c>
      <c r="V65" s="53" t="s">
        <v>233</v>
      </c>
      <c r="X65" s="88" t="s">
        <v>268</v>
      </c>
      <c r="Y65" s="88" t="s">
        <v>266</v>
      </c>
      <c r="Z65" s="47" t="s">
        <v>235</v>
      </c>
      <c r="AJ65" s="37" t="s">
        <v>236</v>
      </c>
      <c r="AK65" s="37" t="s">
        <v>151</v>
      </c>
    </row>
    <row r="66" spans="1:37">
      <c r="A66" s="45">
        <v>27</v>
      </c>
      <c r="B66" s="46" t="s">
        <v>237</v>
      </c>
      <c r="C66" s="47" t="s">
        <v>269</v>
      </c>
      <c r="D66" s="48" t="s">
        <v>270</v>
      </c>
      <c r="E66" s="49">
        <v>6</v>
      </c>
      <c r="F66" s="50" t="s">
        <v>218</v>
      </c>
      <c r="I66" s="51">
        <f>ROUND(E66*G66,2)</f>
        <v>0</v>
      </c>
      <c r="J66" s="51">
        <f>ROUND(E66*G66,2)</f>
        <v>0</v>
      </c>
      <c r="K66" s="52">
        <v>1.1900000000000001E-3</v>
      </c>
      <c r="L66" s="52">
        <f>E66*K66</f>
        <v>7.1400000000000005E-3</v>
      </c>
      <c r="N66" s="49">
        <f>E66*M66</f>
        <v>0</v>
      </c>
      <c r="P66" s="50" t="s">
        <v>147</v>
      </c>
      <c r="V66" s="53" t="s">
        <v>64</v>
      </c>
      <c r="X66" s="88" t="s">
        <v>269</v>
      </c>
      <c r="Y66" s="88" t="s">
        <v>269</v>
      </c>
      <c r="Z66" s="47" t="s">
        <v>240</v>
      </c>
      <c r="AA66" s="47" t="s">
        <v>271</v>
      </c>
      <c r="AJ66" s="37" t="s">
        <v>241</v>
      </c>
      <c r="AK66" s="37" t="s">
        <v>151</v>
      </c>
    </row>
    <row r="67" spans="1:37">
      <c r="A67" s="45">
        <v>28</v>
      </c>
      <c r="B67" s="46" t="s">
        <v>155</v>
      </c>
      <c r="C67" s="47" t="s">
        <v>272</v>
      </c>
      <c r="D67" s="48" t="s">
        <v>273</v>
      </c>
      <c r="E67" s="49">
        <v>6</v>
      </c>
      <c r="F67" s="50" t="s">
        <v>218</v>
      </c>
      <c r="H67" s="51">
        <f>ROUND(E67*G67,2)</f>
        <v>0</v>
      </c>
      <c r="J67" s="51">
        <f>ROUND(E67*G67,2)</f>
        <v>0</v>
      </c>
      <c r="L67" s="52">
        <f>E67*K67</f>
        <v>0</v>
      </c>
      <c r="N67" s="49">
        <f>E67*M67</f>
        <v>0</v>
      </c>
      <c r="P67" s="50" t="s">
        <v>147</v>
      </c>
      <c r="V67" s="53" t="s">
        <v>233</v>
      </c>
      <c r="X67" s="88" t="s">
        <v>274</v>
      </c>
      <c r="Y67" s="88" t="s">
        <v>272</v>
      </c>
      <c r="Z67" s="47" t="s">
        <v>235</v>
      </c>
      <c r="AJ67" s="37" t="s">
        <v>236</v>
      </c>
      <c r="AK67" s="37" t="s">
        <v>151</v>
      </c>
    </row>
    <row r="68" spans="1:37">
      <c r="A68" s="45">
        <v>29</v>
      </c>
      <c r="B68" s="46" t="s">
        <v>237</v>
      </c>
      <c r="C68" s="47" t="s">
        <v>275</v>
      </c>
      <c r="D68" s="48" t="s">
        <v>276</v>
      </c>
      <c r="E68" s="49">
        <v>6</v>
      </c>
      <c r="F68" s="50" t="s">
        <v>218</v>
      </c>
      <c r="I68" s="51">
        <f>ROUND(E68*G68,2)</f>
        <v>0</v>
      </c>
      <c r="J68" s="51">
        <f>ROUND(E68*G68,2)</f>
        <v>0</v>
      </c>
      <c r="K68" s="52">
        <v>3.3E-4</v>
      </c>
      <c r="L68" s="52">
        <f>E68*K68</f>
        <v>1.98E-3</v>
      </c>
      <c r="N68" s="49">
        <f>E68*M68</f>
        <v>0</v>
      </c>
      <c r="P68" s="50" t="s">
        <v>147</v>
      </c>
      <c r="V68" s="53" t="s">
        <v>64</v>
      </c>
      <c r="X68" s="88" t="s">
        <v>275</v>
      </c>
      <c r="Y68" s="88" t="s">
        <v>275</v>
      </c>
      <c r="Z68" s="47" t="s">
        <v>240</v>
      </c>
      <c r="AA68" s="47" t="s">
        <v>277</v>
      </c>
      <c r="AJ68" s="37" t="s">
        <v>241</v>
      </c>
      <c r="AK68" s="37" t="s">
        <v>151</v>
      </c>
    </row>
    <row r="69" spans="1:37">
      <c r="A69" s="45">
        <v>30</v>
      </c>
      <c r="B69" s="46" t="s">
        <v>155</v>
      </c>
      <c r="C69" s="47" t="s">
        <v>278</v>
      </c>
      <c r="D69" s="48" t="s">
        <v>279</v>
      </c>
      <c r="E69" s="49">
        <v>76</v>
      </c>
      <c r="F69" s="50" t="s">
        <v>205</v>
      </c>
      <c r="H69" s="51">
        <f>ROUND(E69*G69,2)</f>
        <v>0</v>
      </c>
      <c r="J69" s="51">
        <f>ROUND(E69*G69,2)</f>
        <v>0</v>
      </c>
      <c r="K69" s="52">
        <v>5.0000000000000002E-5</v>
      </c>
      <c r="L69" s="52">
        <f>E69*K69</f>
        <v>3.8E-3</v>
      </c>
      <c r="N69" s="49">
        <f>E69*M69</f>
        <v>0</v>
      </c>
      <c r="P69" s="50" t="s">
        <v>147</v>
      </c>
      <c r="V69" s="53" t="s">
        <v>233</v>
      </c>
      <c r="X69" s="88" t="s">
        <v>280</v>
      </c>
      <c r="Y69" s="88" t="s">
        <v>278</v>
      </c>
      <c r="Z69" s="47" t="s">
        <v>190</v>
      </c>
      <c r="AJ69" s="37" t="s">
        <v>236</v>
      </c>
      <c r="AK69" s="37" t="s">
        <v>151</v>
      </c>
    </row>
    <row r="70" spans="1:37">
      <c r="A70" s="45">
        <v>31</v>
      </c>
      <c r="B70" s="46" t="s">
        <v>155</v>
      </c>
      <c r="C70" s="47" t="s">
        <v>281</v>
      </c>
      <c r="D70" s="48" t="s">
        <v>282</v>
      </c>
      <c r="E70" s="49">
        <v>12</v>
      </c>
      <c r="F70" s="50" t="s">
        <v>218</v>
      </c>
      <c r="H70" s="51">
        <f>ROUND(E70*G70,2)</f>
        <v>0</v>
      </c>
      <c r="J70" s="51">
        <f>ROUND(E70*G70,2)</f>
        <v>0</v>
      </c>
      <c r="L70" s="52">
        <f>E70*K70</f>
        <v>0</v>
      </c>
      <c r="N70" s="49">
        <f>E70*M70</f>
        <v>0</v>
      </c>
      <c r="P70" s="50" t="s">
        <v>147</v>
      </c>
      <c r="V70" s="53" t="s">
        <v>233</v>
      </c>
      <c r="X70" s="88" t="s">
        <v>283</v>
      </c>
      <c r="Y70" s="88" t="s">
        <v>281</v>
      </c>
      <c r="Z70" s="47" t="s">
        <v>190</v>
      </c>
      <c r="AJ70" s="37" t="s">
        <v>236</v>
      </c>
      <c r="AK70" s="37" t="s">
        <v>151</v>
      </c>
    </row>
    <row r="71" spans="1:37">
      <c r="A71" s="45">
        <v>32</v>
      </c>
      <c r="B71" s="46" t="s">
        <v>155</v>
      </c>
      <c r="C71" s="47" t="s">
        <v>284</v>
      </c>
      <c r="D71" s="48" t="s">
        <v>285</v>
      </c>
      <c r="E71" s="49">
        <v>64.010000000000005</v>
      </c>
      <c r="F71" s="50" t="s">
        <v>205</v>
      </c>
      <c r="H71" s="51">
        <f>ROUND(E71*G71,2)</f>
        <v>0</v>
      </c>
      <c r="J71" s="51">
        <f>ROUND(E71*G71,2)</f>
        <v>0</v>
      </c>
      <c r="L71" s="52">
        <f>E71*K71</f>
        <v>0</v>
      </c>
      <c r="N71" s="49">
        <f>E71*M71</f>
        <v>0</v>
      </c>
      <c r="P71" s="50" t="s">
        <v>147</v>
      </c>
      <c r="V71" s="53" t="s">
        <v>233</v>
      </c>
      <c r="X71" s="88" t="s">
        <v>286</v>
      </c>
      <c r="Y71" s="88" t="s">
        <v>284</v>
      </c>
      <c r="Z71" s="47" t="s">
        <v>160</v>
      </c>
      <c r="AJ71" s="37" t="s">
        <v>236</v>
      </c>
      <c r="AK71" s="37" t="s">
        <v>151</v>
      </c>
    </row>
    <row r="72" spans="1:37">
      <c r="A72" s="45">
        <v>33</v>
      </c>
      <c r="B72" s="46" t="s">
        <v>155</v>
      </c>
      <c r="C72" s="47" t="s">
        <v>287</v>
      </c>
      <c r="D72" s="48" t="s">
        <v>288</v>
      </c>
      <c r="E72" s="49">
        <v>6</v>
      </c>
      <c r="F72" s="50" t="s">
        <v>218</v>
      </c>
      <c r="H72" s="51">
        <f>ROUND(E72*G72,2)</f>
        <v>0</v>
      </c>
      <c r="J72" s="51">
        <f>ROUND(E72*G72,2)</f>
        <v>0</v>
      </c>
      <c r="L72" s="52">
        <f>E72*K72</f>
        <v>0</v>
      </c>
      <c r="N72" s="49">
        <f>E72*M72</f>
        <v>0</v>
      </c>
      <c r="P72" s="50" t="s">
        <v>147</v>
      </c>
      <c r="V72" s="53" t="s">
        <v>233</v>
      </c>
      <c r="X72" s="88" t="s">
        <v>289</v>
      </c>
      <c r="Y72" s="88" t="s">
        <v>287</v>
      </c>
      <c r="Z72" s="47" t="s">
        <v>235</v>
      </c>
      <c r="AJ72" s="37" t="s">
        <v>236</v>
      </c>
      <c r="AK72" s="37" t="s">
        <v>151</v>
      </c>
    </row>
    <row r="73" spans="1:37">
      <c r="A73" s="45">
        <v>34</v>
      </c>
      <c r="B73" s="46" t="s">
        <v>155</v>
      </c>
      <c r="C73" s="47" t="s">
        <v>290</v>
      </c>
      <c r="D73" s="48" t="s">
        <v>291</v>
      </c>
      <c r="E73" s="49">
        <v>6</v>
      </c>
      <c r="F73" s="50" t="s">
        <v>292</v>
      </c>
      <c r="H73" s="51">
        <f>ROUND(E73*G73,2)</f>
        <v>0</v>
      </c>
      <c r="J73" s="51">
        <f>ROUND(E73*G73,2)</f>
        <v>0</v>
      </c>
      <c r="L73" s="52">
        <f>E73*K73</f>
        <v>0</v>
      </c>
      <c r="N73" s="49">
        <f>E73*M73</f>
        <v>0</v>
      </c>
      <c r="P73" s="50" t="s">
        <v>147</v>
      </c>
      <c r="V73" s="53" t="s">
        <v>233</v>
      </c>
      <c r="X73" s="88" t="s">
        <v>293</v>
      </c>
      <c r="Y73" s="88" t="s">
        <v>290</v>
      </c>
      <c r="Z73" s="47" t="s">
        <v>235</v>
      </c>
      <c r="AJ73" s="37" t="s">
        <v>236</v>
      </c>
      <c r="AK73" s="37" t="s">
        <v>151</v>
      </c>
    </row>
    <row r="74" spans="1:37">
      <c r="A74" s="45">
        <v>35</v>
      </c>
      <c r="B74" s="46" t="s">
        <v>155</v>
      </c>
      <c r="C74" s="47" t="s">
        <v>294</v>
      </c>
      <c r="D74" s="48" t="s">
        <v>295</v>
      </c>
      <c r="E74" s="49">
        <v>73.010000000000005</v>
      </c>
      <c r="F74" s="50" t="s">
        <v>205</v>
      </c>
      <c r="H74" s="51">
        <f>ROUND(E74*G74,2)</f>
        <v>0</v>
      </c>
      <c r="J74" s="51">
        <f>ROUND(E74*G74,2)</f>
        <v>0</v>
      </c>
      <c r="L74" s="52">
        <f>E74*K74</f>
        <v>0</v>
      </c>
      <c r="N74" s="49">
        <f>E74*M74</f>
        <v>0</v>
      </c>
      <c r="P74" s="50" t="s">
        <v>147</v>
      </c>
      <c r="V74" s="53" t="s">
        <v>233</v>
      </c>
      <c r="X74" s="88" t="s">
        <v>296</v>
      </c>
      <c r="Y74" s="88" t="s">
        <v>294</v>
      </c>
      <c r="Z74" s="47" t="s">
        <v>235</v>
      </c>
      <c r="AJ74" s="37" t="s">
        <v>236</v>
      </c>
      <c r="AK74" s="37" t="s">
        <v>151</v>
      </c>
    </row>
    <row r="75" spans="1:37">
      <c r="A75" s="45">
        <v>36</v>
      </c>
      <c r="B75" s="46" t="s">
        <v>155</v>
      </c>
      <c r="C75" s="47" t="s">
        <v>297</v>
      </c>
      <c r="D75" s="48" t="s">
        <v>298</v>
      </c>
      <c r="E75" s="49">
        <v>73.010000000000005</v>
      </c>
      <c r="F75" s="50" t="s">
        <v>205</v>
      </c>
      <c r="H75" s="51">
        <f>ROUND(E75*G75,2)</f>
        <v>0</v>
      </c>
      <c r="J75" s="51">
        <f>ROUND(E75*G75,2)</f>
        <v>0</v>
      </c>
      <c r="L75" s="52">
        <f>E75*K75</f>
        <v>0</v>
      </c>
      <c r="N75" s="49">
        <f>E75*M75</f>
        <v>0</v>
      </c>
      <c r="P75" s="50" t="s">
        <v>147</v>
      </c>
      <c r="V75" s="53" t="s">
        <v>233</v>
      </c>
      <c r="X75" s="88" t="s">
        <v>299</v>
      </c>
      <c r="Y75" s="88" t="s">
        <v>297</v>
      </c>
      <c r="Z75" s="47" t="s">
        <v>235</v>
      </c>
      <c r="AJ75" s="37" t="s">
        <v>236</v>
      </c>
      <c r="AK75" s="37" t="s">
        <v>151</v>
      </c>
    </row>
    <row r="76" spans="1:37">
      <c r="A76" s="45">
        <v>37</v>
      </c>
      <c r="B76" s="46" t="s">
        <v>155</v>
      </c>
      <c r="C76" s="47" t="s">
        <v>300</v>
      </c>
      <c r="D76" s="48" t="s">
        <v>301</v>
      </c>
      <c r="E76" s="49">
        <v>6</v>
      </c>
      <c r="F76" s="50" t="s">
        <v>218</v>
      </c>
      <c r="H76" s="51">
        <f>ROUND(E76*G76,2)</f>
        <v>0</v>
      </c>
      <c r="J76" s="51">
        <f>ROUND(E76*G76,2)</f>
        <v>0</v>
      </c>
      <c r="L76" s="52">
        <f>E76*K76</f>
        <v>0</v>
      </c>
      <c r="N76" s="49">
        <f>E76*M76</f>
        <v>0</v>
      </c>
      <c r="P76" s="50" t="s">
        <v>147</v>
      </c>
      <c r="V76" s="53" t="s">
        <v>233</v>
      </c>
      <c r="X76" s="88" t="s">
        <v>302</v>
      </c>
      <c r="Y76" s="88" t="s">
        <v>300</v>
      </c>
      <c r="Z76" s="47" t="s">
        <v>235</v>
      </c>
      <c r="AJ76" s="37" t="s">
        <v>236</v>
      </c>
      <c r="AK76" s="37" t="s">
        <v>151</v>
      </c>
    </row>
    <row r="77" spans="1:37">
      <c r="D77" s="89" t="s">
        <v>303</v>
      </c>
      <c r="E77" s="90">
        <f>J77</f>
        <v>0</v>
      </c>
      <c r="H77" s="90">
        <f>SUM(H50:H76)</f>
        <v>0</v>
      </c>
      <c r="I77" s="90">
        <f>SUM(I50:I76)</f>
        <v>0</v>
      </c>
      <c r="J77" s="90">
        <f>SUM(J50:J76)</f>
        <v>0</v>
      </c>
      <c r="L77" s="91">
        <f>SUM(L50:L76)</f>
        <v>0.21461269999999999</v>
      </c>
      <c r="N77" s="92">
        <f>SUM(N50:N76)</f>
        <v>0</v>
      </c>
      <c r="W77" s="49">
        <f>SUM(W50:W76)</f>
        <v>0</v>
      </c>
    </row>
    <row r="79" spans="1:37">
      <c r="B79" s="47" t="s">
        <v>304</v>
      </c>
    </row>
    <row r="80" spans="1:37">
      <c r="A80" s="45">
        <v>38</v>
      </c>
      <c r="B80" s="46" t="s">
        <v>305</v>
      </c>
      <c r="C80" s="47" t="s">
        <v>306</v>
      </c>
      <c r="D80" s="48" t="s">
        <v>307</v>
      </c>
      <c r="E80" s="49">
        <v>73.010000000000005</v>
      </c>
      <c r="F80" s="50" t="s">
        <v>205</v>
      </c>
      <c r="H80" s="51">
        <f>ROUND(E80*G80,2)</f>
        <v>0</v>
      </c>
      <c r="J80" s="51">
        <f>ROUND(E80*G80,2)</f>
        <v>0</v>
      </c>
      <c r="L80" s="52">
        <f>E80*K80</f>
        <v>0</v>
      </c>
      <c r="N80" s="49">
        <f>E80*M80</f>
        <v>0</v>
      </c>
      <c r="P80" s="50" t="s">
        <v>147</v>
      </c>
      <c r="V80" s="53" t="s">
        <v>233</v>
      </c>
      <c r="X80" s="88" t="s">
        <v>308</v>
      </c>
      <c r="Y80" s="88" t="s">
        <v>306</v>
      </c>
      <c r="Z80" s="47" t="s">
        <v>309</v>
      </c>
      <c r="AJ80" s="37" t="s">
        <v>236</v>
      </c>
      <c r="AK80" s="37" t="s">
        <v>151</v>
      </c>
    </row>
    <row r="81" spans="1:37">
      <c r="A81" s="45">
        <v>39</v>
      </c>
      <c r="B81" s="46" t="s">
        <v>305</v>
      </c>
      <c r="C81" s="47" t="s">
        <v>310</v>
      </c>
      <c r="D81" s="48" t="s">
        <v>311</v>
      </c>
      <c r="E81" s="49">
        <v>6</v>
      </c>
      <c r="F81" s="50" t="s">
        <v>312</v>
      </c>
      <c r="H81" s="51">
        <f>ROUND(E81*G81,2)</f>
        <v>0</v>
      </c>
      <c r="J81" s="51">
        <f>ROUND(E81*G81,2)</f>
        <v>0</v>
      </c>
      <c r="L81" s="52">
        <f>E81*K81</f>
        <v>0</v>
      </c>
      <c r="N81" s="49">
        <f>E81*M81</f>
        <v>0</v>
      </c>
      <c r="P81" s="50" t="s">
        <v>147</v>
      </c>
      <c r="V81" s="53" t="s">
        <v>233</v>
      </c>
      <c r="X81" s="88" t="s">
        <v>308</v>
      </c>
      <c r="Y81" s="88" t="s">
        <v>310</v>
      </c>
      <c r="Z81" s="47" t="s">
        <v>309</v>
      </c>
      <c r="AJ81" s="37" t="s">
        <v>236</v>
      </c>
      <c r="AK81" s="37" t="s">
        <v>151</v>
      </c>
    </row>
    <row r="82" spans="1:37">
      <c r="A82" s="45">
        <v>40</v>
      </c>
      <c r="B82" s="46" t="s">
        <v>305</v>
      </c>
      <c r="C82" s="47" t="s">
        <v>313</v>
      </c>
      <c r="D82" s="48" t="s">
        <v>314</v>
      </c>
      <c r="E82" s="49">
        <v>6</v>
      </c>
      <c r="F82" s="50" t="s">
        <v>312</v>
      </c>
      <c r="H82" s="51">
        <f>ROUND(E82*G82,2)</f>
        <v>0</v>
      </c>
      <c r="J82" s="51">
        <f>ROUND(E82*G82,2)</f>
        <v>0</v>
      </c>
      <c r="L82" s="52">
        <f>E82*K82</f>
        <v>0</v>
      </c>
      <c r="N82" s="49">
        <f>E82*M82</f>
        <v>0</v>
      </c>
      <c r="P82" s="50" t="s">
        <v>147</v>
      </c>
      <c r="V82" s="53" t="s">
        <v>233</v>
      </c>
      <c r="X82" s="88" t="s">
        <v>315</v>
      </c>
      <c r="Y82" s="88" t="s">
        <v>313</v>
      </c>
      <c r="Z82" s="47" t="s">
        <v>309</v>
      </c>
      <c r="AJ82" s="37" t="s">
        <v>236</v>
      </c>
      <c r="AK82" s="37" t="s">
        <v>151</v>
      </c>
    </row>
    <row r="83" spans="1:37">
      <c r="D83" s="89" t="s">
        <v>316</v>
      </c>
      <c r="E83" s="90">
        <f>J83</f>
        <v>0</v>
      </c>
      <c r="H83" s="90">
        <f>SUM(H79:H82)</f>
        <v>0</v>
      </c>
      <c r="I83" s="90">
        <f>SUM(I79:I82)</f>
        <v>0</v>
      </c>
      <c r="J83" s="90">
        <f>SUM(J79:J82)</f>
        <v>0</v>
      </c>
      <c r="L83" s="91">
        <f>SUM(L79:L82)</f>
        <v>0</v>
      </c>
      <c r="N83" s="92">
        <f>SUM(N79:N82)</f>
        <v>0</v>
      </c>
      <c r="W83" s="49">
        <f>SUM(W79:W82)</f>
        <v>0</v>
      </c>
    </row>
    <row r="85" spans="1:37">
      <c r="D85" s="89" t="s">
        <v>317</v>
      </c>
      <c r="E85" s="90">
        <f>J85</f>
        <v>0</v>
      </c>
      <c r="H85" s="90">
        <f>+H77+H83</f>
        <v>0</v>
      </c>
      <c r="I85" s="90">
        <f>+I77+I83</f>
        <v>0</v>
      </c>
      <c r="J85" s="90">
        <f>+J77+J83</f>
        <v>0</v>
      </c>
      <c r="L85" s="91">
        <f>+L77+L83</f>
        <v>0.21461269999999999</v>
      </c>
      <c r="N85" s="92">
        <f>+N77+N83</f>
        <v>0</v>
      </c>
      <c r="W85" s="49">
        <f>+W77+W83</f>
        <v>0</v>
      </c>
    </row>
    <row r="87" spans="1:37">
      <c r="D87" s="100" t="s">
        <v>318</v>
      </c>
      <c r="E87" s="90">
        <f>J87</f>
        <v>0</v>
      </c>
      <c r="H87" s="90">
        <f>+H40+H48+H85</f>
        <v>0</v>
      </c>
      <c r="I87" s="90">
        <f>+I40+I48+I85</f>
        <v>0</v>
      </c>
      <c r="J87" s="90">
        <f>+J40+J48+J85</f>
        <v>0</v>
      </c>
      <c r="L87" s="91">
        <f>+L40+L48+L85</f>
        <v>21.447697299999998</v>
      </c>
      <c r="N87" s="92">
        <f>+N40+N48+N85</f>
        <v>6.6924000000000001</v>
      </c>
      <c r="W87" s="49">
        <f>+W40+W48+W85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2020-06-09T11:22:36Z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