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F\A_DWG\AAA PROmat\2020\Nemsova_štrkova 507 Klucove\Stavenisková komunikácia Klucove_PDF\"/>
    </mc:Choice>
  </mc:AlternateContent>
  <xr:revisionPtr revIDLastSave="0" documentId="13_ncr:1_{F103C7C2-139B-4435-B199-4C0626B76B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hlad" sheetId="5" r:id="rId1"/>
    <sheet name="Figury" sheetId="6" state="hidden" r:id="rId2"/>
    <sheet name="Rekapitulacia" sheetId="4" state="hidden" r:id="rId3"/>
    <sheet name="Kryci list" sheetId="3" state="hidden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list'!$A:$J</definedName>
    <definedName name="_xlnm.Print_Area" localSheetId="0">Prehlad!$A:$O</definedName>
    <definedName name="_xlnm.Print_Area" localSheetId="2">Rekapitulacia!$A:$G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W87" i="5"/>
  <c r="G15" i="4" s="1"/>
  <c r="C15" i="4"/>
  <c r="N86" i="5"/>
  <c r="L86" i="5"/>
  <c r="N85" i="5"/>
  <c r="L85" i="5"/>
  <c r="N84" i="5"/>
  <c r="L84" i="5"/>
  <c r="N82" i="5"/>
  <c r="L82" i="5"/>
  <c r="N81" i="5"/>
  <c r="L81" i="5"/>
  <c r="N80" i="5"/>
  <c r="L80" i="5"/>
  <c r="N79" i="5"/>
  <c r="L79" i="5"/>
  <c r="N78" i="5"/>
  <c r="L78" i="5"/>
  <c r="N77" i="5"/>
  <c r="L77" i="5"/>
  <c r="N75" i="5"/>
  <c r="L75" i="5"/>
  <c r="N74" i="5"/>
  <c r="L74" i="5"/>
  <c r="N72" i="5"/>
  <c r="L72" i="5"/>
  <c r="L87" i="5" s="1"/>
  <c r="E15" i="4" s="1"/>
  <c r="B15" i="4"/>
  <c r="N71" i="5"/>
  <c r="N87" i="5" s="1"/>
  <c r="F15" i="4" s="1"/>
  <c r="L71" i="5"/>
  <c r="W68" i="5"/>
  <c r="G14" i="4" s="1"/>
  <c r="C14" i="4"/>
  <c r="N67" i="5"/>
  <c r="L67" i="5"/>
  <c r="N65" i="5"/>
  <c r="L65" i="5"/>
  <c r="N63" i="5"/>
  <c r="L63" i="5"/>
  <c r="N61" i="5"/>
  <c r="L61" i="5"/>
  <c r="N59" i="5"/>
  <c r="L59" i="5"/>
  <c r="N57" i="5"/>
  <c r="L57" i="5"/>
  <c r="D14" i="4"/>
  <c r="N54" i="5"/>
  <c r="L54" i="5"/>
  <c r="N51" i="5"/>
  <c r="N68" i="5" s="1"/>
  <c r="F14" i="4" s="1"/>
  <c r="L51" i="5"/>
  <c r="L68" i="5" s="1"/>
  <c r="E14" i="4" s="1"/>
  <c r="N50" i="5"/>
  <c r="L50" i="5"/>
  <c r="B14" i="4"/>
  <c r="G13" i="4"/>
  <c r="W47" i="5"/>
  <c r="L47" i="5"/>
  <c r="E13" i="4" s="1"/>
  <c r="E47" i="5"/>
  <c r="N44" i="5"/>
  <c r="L44" i="5"/>
  <c r="N42" i="5"/>
  <c r="N47" i="5" s="1"/>
  <c r="F13" i="4" s="1"/>
  <c r="L42" i="5"/>
  <c r="C13" i="4"/>
  <c r="N39" i="5"/>
  <c r="L39" i="5"/>
  <c r="B13" i="4"/>
  <c r="G12" i="4"/>
  <c r="W36" i="5"/>
  <c r="W89" i="5" s="1"/>
  <c r="N34" i="5"/>
  <c r="L34" i="5"/>
  <c r="N33" i="5"/>
  <c r="L33" i="5"/>
  <c r="N32" i="5"/>
  <c r="L32" i="5"/>
  <c r="N30" i="5"/>
  <c r="L30" i="5"/>
  <c r="N29" i="5"/>
  <c r="L29" i="5"/>
  <c r="N28" i="5"/>
  <c r="L28" i="5"/>
  <c r="N27" i="5"/>
  <c r="L27" i="5"/>
  <c r="N26" i="5"/>
  <c r="L26" i="5"/>
  <c r="N22" i="5"/>
  <c r="L22" i="5"/>
  <c r="L36" i="5" s="1"/>
  <c r="N21" i="5"/>
  <c r="L21" i="5"/>
  <c r="N20" i="5"/>
  <c r="L20" i="5"/>
  <c r="N19" i="5"/>
  <c r="L19" i="5"/>
  <c r="N18" i="5"/>
  <c r="L18" i="5"/>
  <c r="N15" i="5"/>
  <c r="L15" i="5"/>
  <c r="N14" i="5"/>
  <c r="L14" i="5"/>
  <c r="J26" i="3"/>
  <c r="J20" i="3"/>
  <c r="F19" i="3"/>
  <c r="F18" i="3"/>
  <c r="F17" i="3"/>
  <c r="J14" i="3"/>
  <c r="J13" i="3"/>
  <c r="F1" i="3"/>
  <c r="B8" i="4"/>
  <c r="D8" i="5"/>
  <c r="N36" i="5" l="1"/>
  <c r="F12" i="4" s="1"/>
  <c r="L89" i="5"/>
  <c r="L91" i="5" s="1"/>
  <c r="E19" i="4" s="1"/>
  <c r="E16" i="4"/>
  <c r="D15" i="4"/>
  <c r="E87" i="5"/>
  <c r="W91" i="5"/>
  <c r="G19" i="4" s="1"/>
  <c r="G16" i="4"/>
  <c r="C12" i="4"/>
  <c r="E68" i="5"/>
  <c r="E12" i="4"/>
  <c r="D13" i="4"/>
  <c r="N89" i="5" l="1"/>
  <c r="E36" i="5"/>
  <c r="D12" i="4"/>
  <c r="B12" i="4"/>
  <c r="N91" i="5"/>
  <c r="F19" i="4" s="1"/>
  <c r="F16" i="4"/>
  <c r="E16" i="3"/>
  <c r="E20" i="3" s="1"/>
  <c r="C19" i="4"/>
  <c r="C16" i="4"/>
  <c r="D16" i="3"/>
  <c r="B19" i="4"/>
  <c r="B16" i="4"/>
  <c r="D16" i="4"/>
  <c r="E89" i="5"/>
  <c r="F25" i="3" l="1"/>
  <c r="F24" i="3"/>
  <c r="F23" i="3"/>
  <c r="F16" i="3"/>
  <c r="F20" i="3" s="1"/>
  <c r="D20" i="3"/>
  <c r="F22" i="3"/>
  <c r="E91" i="5"/>
  <c r="D19" i="4"/>
  <c r="F26" i="3" l="1"/>
  <c r="J28" i="3" s="1"/>
  <c r="I29" i="3" l="1"/>
  <c r="J29" i="3" s="1"/>
  <c r="J31" i="3" s="1"/>
  <c r="F13" i="3" l="1"/>
  <c r="J12" i="3"/>
  <c r="F12" i="3"/>
  <c r="F14" i="3"/>
</calcChain>
</file>

<file path=xl/sharedStrings.xml><?xml version="1.0" encoding="utf-8"?>
<sst xmlns="http://schemas.openxmlformats.org/spreadsheetml/2006/main" count="746" uniqueCount="325">
  <si>
    <t>a</t>
  </si>
  <si>
    <t>Dodávateľ:</t>
  </si>
  <si>
    <t>Odberateľ: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</si>
  <si>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</si>
  <si>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</si>
  <si>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</si>
  <si>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</si>
  <si>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</si>
  <si>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</si>
  <si>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</si>
  <si>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</si>
  <si>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</si>
  <si>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</si>
  <si>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</si>
  <si>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</si>
  <si>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</si>
  <si>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</si>
  <si>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</si>
  <si>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</si>
  <si>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</si>
  <si>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</si>
  <si>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</si>
  <si>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</si>
  <si>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</si>
  <si>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</si>
  <si>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</si>
  <si>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</si>
  <si>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</si>
  <si>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</si>
  <si>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</si>
  <si>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</si>
  <si>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</si>
  <si>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</si>
  <si>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</si>
  <si>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</si>
  <si>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</si>
  <si>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</si>
  <si>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</si>
  <si>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</si>
  <si>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</si>
  <si>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</si>
  <si>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</si>
  <si>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</si>
  <si>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</si>
  <si>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</si>
  <si>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</si>
  <si>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</si>
  <si>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</si>
  <si>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</si>
  <si>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</si>
  <si>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</si>
  <si>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</si>
  <si>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</si>
  <si>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</si>
  <si>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</si>
  <si>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</si>
  <si>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</si>
  <si>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</si>
  <si>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</si>
  <si>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</si>
  <si>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</si>
  <si>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</si>
  <si>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</si>
  <si>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</si>
  <si>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</si>
  <si>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</si>
  <si>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</si>
  <si>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</si>
  <si>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</si>
  <si>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</si>
  <si>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</si>
  <si>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</si>
  <si>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</si>
  <si>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</si>
  <si>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</si>
  <si>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</si>
  <si>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</si>
  <si>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</si>
  <si>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</si>
  <si>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</si>
  <si>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</si>
  <si>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</si>
  <si>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</si>
  <si>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</si>
  <si>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</si>
  <si>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</si>
  <si>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</si>
  <si>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</si>
  <si>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</si>
  <si>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</si>
  <si>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</si>
  <si>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</si>
  <si>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</si>
  <si>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</si>
  <si>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</si>
  <si>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</si>
  <si>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</si>
  <si>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</si>
  <si>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</si>
  <si>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</si>
  <si>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</si>
  <si>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</si>
  <si>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</si>
  <si>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</si>
  <si>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</si>
  <si>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</si>
  <si>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</si>
  <si>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</si>
  <si>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</si>
  <si>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</si>
  <si>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</si>
  <si>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</si>
  <si>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</si>
  <si>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</si>
  <si>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</si>
  <si>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</si>
  <si>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</si>
  <si>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Mesto Nemšová </t>
  </si>
  <si>
    <t xml:space="preserve">Spracoval:                                         </t>
  </si>
  <si>
    <t xml:space="preserve">JKSO : </t>
  </si>
  <si>
    <t>Dátum: 15.03.2020</t>
  </si>
  <si>
    <t>Stavba : Dočasná stavenisková prístupová komunikácia</t>
  </si>
  <si>
    <t>p.č. 912/3, 912/4,701/4 k.ú Kľúčové</t>
  </si>
  <si>
    <t>JKSO :</t>
  </si>
  <si>
    <t>Rozpočet: 026/2020</t>
  </si>
  <si>
    <t>15.03.2020</t>
  </si>
  <si>
    <t xml:space="preserve">Mesto Nemšová </t>
  </si>
  <si>
    <t>91441 Nemšová</t>
  </si>
  <si>
    <t>91105 Trenčín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</si>
  <si>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</si>
  <si>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</si>
  <si>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</si>
  <si>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</si>
  <si>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</si>
  <si>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</si>
  <si>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</si>
  <si>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</si>
  <si>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</si>
  <si>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</si>
  <si>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</si>
  <si>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</si>
  <si>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</si>
  <si>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</si>
  <si>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</si>
  <si>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</si>
  <si>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</si>
  <si>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</si>
  <si>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</si>
  <si>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</si>
  <si>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</si>
  <si>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</si>
  <si>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113151515</t>
  </si>
  <si>
    <t>Frézovanie bet. krytu hr. do 50 mm, š. do 750 m alebo do 500m2</t>
  </si>
  <si>
    <t>m2</t>
  </si>
  <si>
    <t xml:space="preserve">                    </t>
  </si>
  <si>
    <t>11315-1515</t>
  </si>
  <si>
    <t>45.11.11</t>
  </si>
  <si>
    <t>EK</t>
  </si>
  <si>
    <t>S</t>
  </si>
  <si>
    <t>113151516</t>
  </si>
  <si>
    <t>Frézovanie bet. krytu hr. do 100 mm, š. do 750 m alebo do 500m2</t>
  </si>
  <si>
    <t>11315-1516</t>
  </si>
  <si>
    <t>"hr. 70 mm"</t>
  </si>
  <si>
    <t>9,40 =   9,400</t>
  </si>
  <si>
    <t>001</t>
  </si>
  <si>
    <t>122102203</t>
  </si>
  <si>
    <t>Odkopávky pre cesty v horn. tr. 1-2 nad 1 000 do 10 000 m3</t>
  </si>
  <si>
    <t>m3</t>
  </si>
  <si>
    <t>12210-2203</t>
  </si>
  <si>
    <t>45.11.24</t>
  </si>
  <si>
    <t>122202202</t>
  </si>
  <si>
    <t>Odkopávky pre cesty v horn. tr. 3 nad 100 do 1 000 m3</t>
  </si>
  <si>
    <t>12220-2202</t>
  </si>
  <si>
    <t>122202209</t>
  </si>
  <si>
    <t>Príplatok za lepivosť horn. tr. 3 pre cesty</t>
  </si>
  <si>
    <t>12220-2209</t>
  </si>
  <si>
    <t>272</t>
  </si>
  <si>
    <t>162201102</t>
  </si>
  <si>
    <t>Vodorovné premiestnenie výkopu do 50 m horn. tr. 1-4</t>
  </si>
  <si>
    <t>16220-1102</t>
  </si>
  <si>
    <t>162701105</t>
  </si>
  <si>
    <t>Vodorovné premiestnenie výkopu do 10000 m horn. tr. 1-4</t>
  </si>
  <si>
    <t>16270-1105</t>
  </si>
  <si>
    <t>"odvoz výkopu"</t>
  </si>
  <si>
    <t>"dovoz štrkodrvy fr, 0-125"  33,40 =   33,400</t>
  </si>
  <si>
    <t>253</t>
  </si>
  <si>
    <t>166105111</t>
  </si>
  <si>
    <t>Prehodenie výkopku horn. 1-4</t>
  </si>
  <si>
    <t>16610-5111</t>
  </si>
  <si>
    <t>167101102</t>
  </si>
  <si>
    <t>Nakladanie výkopku nad 100 m3 v horn. tr. 1-4</t>
  </si>
  <si>
    <t>16710-1102</t>
  </si>
  <si>
    <t>45.11.21</t>
  </si>
  <si>
    <t>171101121</t>
  </si>
  <si>
    <t>Násypy zhut. z hornín nesúdržných kamenistých</t>
  </si>
  <si>
    <t>17110-1121</t>
  </si>
  <si>
    <t>MAT</t>
  </si>
  <si>
    <t>583373031</t>
  </si>
  <si>
    <t>Štrkodrva frakcia 0-125 Z</t>
  </si>
  <si>
    <t>14.21.11</t>
  </si>
  <si>
    <t>EZ</t>
  </si>
  <si>
    <t>171151102</t>
  </si>
  <si>
    <t>Zhutnené krajnice a svahovanie</t>
  </si>
  <si>
    <t>17115-1102</t>
  </si>
  <si>
    <t>51,30/0,10 =   513,000</t>
  </si>
  <si>
    <t>171201203</t>
  </si>
  <si>
    <t>Uloženie sypaniny na skládky nad 1 000 do 10 000 m3</t>
  </si>
  <si>
    <t>17120-1203</t>
  </si>
  <si>
    <t>171201210</t>
  </si>
  <si>
    <t>17120-1210</t>
  </si>
  <si>
    <t>17.05.04</t>
  </si>
  <si>
    <t>174101005</t>
  </si>
  <si>
    <t>Spätný zásyp a svahovanie prehodenou zeminou</t>
  </si>
  <si>
    <t>17410-1005</t>
  </si>
  <si>
    <t>37,80/0,10 =   378,000</t>
  </si>
  <si>
    <t xml:space="preserve">1 - ZEMNE PRÁCE  spolu: </t>
  </si>
  <si>
    <t>2 - ZÁKLADY</t>
  </si>
  <si>
    <t>002</t>
  </si>
  <si>
    <t>2119711101</t>
  </si>
  <si>
    <t>Zhotovenie položenia greotextílie</t>
  </si>
  <si>
    <t>21197-11101</t>
  </si>
  <si>
    <t>45.25.21</t>
  </si>
  <si>
    <t>"štrková komunikácia"            725,50 =   725,500</t>
  </si>
  <si>
    <t>"cementobet. komunikácia"    126,40 =   126,400</t>
  </si>
  <si>
    <t>693120010</t>
  </si>
  <si>
    <t>Geotextília netkaná separačná Polyfelt Rock PEC 95/95; 530 g/m2</t>
  </si>
  <si>
    <t xml:space="preserve">  .  .  </t>
  </si>
  <si>
    <t>851,90*1,10 =   937,090</t>
  </si>
  <si>
    <t>215901101</t>
  </si>
  <si>
    <t>Zhutnenie podložia z hor. súdr. do 92%PS a nesúdr. Id do 0,8</t>
  </si>
  <si>
    <t>21590-1101</t>
  </si>
  <si>
    <t xml:space="preserve">2 - ZÁKLADY  spolu: </t>
  </si>
  <si>
    <t>5 - KOMUNIKÁCIE</t>
  </si>
  <si>
    <t>564752116</t>
  </si>
  <si>
    <t>Zavalcovaná štrkodrva; 0/63I UMŠD; 0/63; Gp hr. 180 mm  (STN 73 6126)</t>
  </si>
  <si>
    <t>56475-2116</t>
  </si>
  <si>
    <t>45.23.11</t>
  </si>
  <si>
    <t>564871113</t>
  </si>
  <si>
    <t>Podklad zo štrkodrte ŠD 31,5 (45), (Eo=80MPa) UMŠD; 31,5 (45); Gc  hr. 250 mm  (STN 73 6126)</t>
  </si>
  <si>
    <t>56487-1113</t>
  </si>
  <si>
    <t>567132116</t>
  </si>
  <si>
    <t>Cementom stmelená zmes, (Eo=70MPa) CBGM C8/10,22CEMIII/A32,5N hr. 200 mm  (STN EN 14227-1)</t>
  </si>
  <si>
    <t>56713-2116</t>
  </si>
  <si>
    <t>569731111</t>
  </si>
  <si>
    <t>Spevnenie krajníc alebo komunik. kamenivom drveným hr. 100 mm</t>
  </si>
  <si>
    <t>56973-1111</t>
  </si>
  <si>
    <t>45.23.12</t>
  </si>
  <si>
    <t>5731111110</t>
  </si>
  <si>
    <t>Postrek živ. infiltračný s posypom kam. z asfaltu PI, A; C6584 - 0,7 kg/m2</t>
  </si>
  <si>
    <t>57311-11110</t>
  </si>
  <si>
    <t>"preplátovanie"   9,40 =   9,400</t>
  </si>
  <si>
    <t>5732111110</t>
  </si>
  <si>
    <t>Postrek živičný spojovací z cestného asfaltu 0,5-0,7 kg/m2 PS , A; C65B4 (STN EN 12591)</t>
  </si>
  <si>
    <t>57321-11110</t>
  </si>
  <si>
    <t>"preplátovanie"  9,40 =   9,400</t>
  </si>
  <si>
    <t>577141213</t>
  </si>
  <si>
    <t>Betón asfalt. obrusný AC 11 O,II; CA 50/70 (STN EN 13108-1) hr. 50 mm</t>
  </si>
  <si>
    <t>57714-1213</t>
  </si>
  <si>
    <t>"preplátovanie"     9,40 =   9,400</t>
  </si>
  <si>
    <t>577161225</t>
  </si>
  <si>
    <t>Betón asfaltový ložný AC 16 L,II; CA 50/70 (STN EN 13108-1) hr. 70 mm</t>
  </si>
  <si>
    <t>57716-1225</t>
  </si>
  <si>
    <t>582137118</t>
  </si>
  <si>
    <t>Kryt cementobetónový so šmykovými tŕňmi , metličková úprava, CB II; CEM I/42,5 hr. 180 mm (STN EN 13108-1)</t>
  </si>
  <si>
    <t>58213-7118</t>
  </si>
  <si>
    <t xml:space="preserve">5 - KOMUNIKÁCIE  spolu: </t>
  </si>
  <si>
    <t>9 - OSTATNÉ KONŠTRUKCIE A PRÁCE</t>
  </si>
  <si>
    <t>913111115</t>
  </si>
  <si>
    <t>Montáž a demontáž dočasnej dopravnej značky samostatnej základnej</t>
  </si>
  <si>
    <t>kus</t>
  </si>
  <si>
    <t>91311-1115</t>
  </si>
  <si>
    <t>913111211</t>
  </si>
  <si>
    <t>Príplatok k dočasnému podstavcu plastovému za prvý a ZKD deň použitia</t>
  </si>
  <si>
    <t>91311-1211</t>
  </si>
  <si>
    <t>19*30*18 =   10260,000</t>
  </si>
  <si>
    <t>913112111</t>
  </si>
  <si>
    <t>Montáž a demontáž dočasnej dopravnej značky kompletnej základnej</t>
  </si>
  <si>
    <t>91311-2111</t>
  </si>
  <si>
    <t>913112121</t>
  </si>
  <si>
    <t>Príplatok k dočasnej dopr. značke kompl. základnej za prvý a ZKD deň použitia</t>
  </si>
  <si>
    <t>91311-2121</t>
  </si>
  <si>
    <t>20*14 =   280,000</t>
  </si>
  <si>
    <t>9197262121</t>
  </si>
  <si>
    <t>Aplikácia pružnej asfaltovej zálievky</t>
  </si>
  <si>
    <t>m</t>
  </si>
  <si>
    <t>91972-62121</t>
  </si>
  <si>
    <t>45.23.14</t>
  </si>
  <si>
    <t>919735123</t>
  </si>
  <si>
    <t>Rezanie stávajúceho betónového krytu alebo podkladu hr. 100-150 mm</t>
  </si>
  <si>
    <t>91973-5123</t>
  </si>
  <si>
    <t>013</t>
  </si>
  <si>
    <t>979034452</t>
  </si>
  <si>
    <t>Statická skúška podložia a podkladných vrstiev</t>
  </si>
  <si>
    <t>ks</t>
  </si>
  <si>
    <t>97903-4452</t>
  </si>
  <si>
    <t>979082212</t>
  </si>
  <si>
    <t>Vodorovná doprava sute po suchu do 50 m</t>
  </si>
  <si>
    <t>t</t>
  </si>
  <si>
    <t>97908-2212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</si>
  <si>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</si>
  <si>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</si>
  <si>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</si>
  <si>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</si>
  <si>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</si>
  <si>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</si>
  <si>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3,581*10 =   35,810</t>
  </si>
  <si>
    <t>979087212</t>
  </si>
  <si>
    <t>Nakladanie sute na dopravný prostriedok</t>
  </si>
  <si>
    <t>97908-7212</t>
  </si>
  <si>
    <t>979131410</t>
  </si>
  <si>
    <t>Poplatok za ulož.a znešk.stav.sute na urč.sklád. -z demol.vozoviek "O"-ost.odpad</t>
  </si>
  <si>
    <t>97913-1410</t>
  </si>
  <si>
    <t>998222011</t>
  </si>
  <si>
    <t>Presun hmôt pre pozemné komunikácie, kryt z kameniva</t>
  </si>
  <si>
    <t>99822-2011</t>
  </si>
  <si>
    <t xml:space="preserve">9 - OSTATNÉ KONŠTRUKCIE A PRÁCE  spolu: </t>
  </si>
  <si>
    <t xml:space="preserve">PRÁCE A DODÁVKY HSV  spolu: </t>
  </si>
  <si>
    <t>Za rozpočet celkom</t>
  </si>
  <si>
    <t>Figura</t>
  </si>
  <si>
    <t>77,80</t>
  </si>
  <si>
    <t>Projektant: PROmat TN s.r.o.,  Trenčín</t>
  </si>
  <si>
    <t xml:space="preserve">Projektant: PROmat TN s.r.o.,  Trenčín </t>
  </si>
  <si>
    <t>PROmat TN s.r.o.</t>
  </si>
  <si>
    <t>351,30+246,60-37,80 =   560,100</t>
  </si>
  <si>
    <t>Zemina a kamenivo iné ako v 170503 uvedené, 17 05 04 (O) - (je to poplatok za výkopovú zeminu na skládke)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</si>
</sst>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1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6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5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1" fontId="16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2" xr:uid="{00000000-0005-0000-0000-000000000000}"/>
    <cellStyle name="1 000,-  Sk" xfId="2" xr:uid="{00000000-0005-0000-0000-000001000000}"/>
    <cellStyle name="1 000,- Kč" xfId="7" xr:uid="{00000000-0005-0000-0000-000002000000}"/>
    <cellStyle name="1 000,- Sk" xfId="11" xr:uid="{00000000-0005-0000-0000-000003000000}"/>
    <cellStyle name="1000 Sk_fakturuj99" xfId="4" xr:uid="{00000000-0005-0000-0000-000004000000}"/>
    <cellStyle name="20 % – Zvýraznění1" xfId="9" xr:uid="{00000000-0005-0000-0000-000005000000}"/>
    <cellStyle name="20 % – Zvýraznění2" xfId="10" xr:uid="{00000000-0005-0000-0000-000006000000}"/>
    <cellStyle name="20 % – Zvýraznění3" xfId="3" xr:uid="{00000000-0005-0000-0000-000007000000}"/>
    <cellStyle name="20 % – Zvýraznění4" xfId="13" xr:uid="{00000000-0005-0000-0000-000008000000}"/>
    <cellStyle name="20 % – Zvýraznění5" xfId="14" xr:uid="{00000000-0005-0000-0000-000009000000}"/>
    <cellStyle name="20 % – Zvýraznění6" xfId="15" xr:uid="{00000000-0005-0000-0000-00000A000000}"/>
    <cellStyle name="40 % – Zvýraznění1" xfId="5" xr:uid="{00000000-0005-0000-0000-00000B000000}"/>
    <cellStyle name="40 % – Zvýraznění2" xfId="16" xr:uid="{00000000-0005-0000-0000-00000C000000}"/>
    <cellStyle name="40 % – Zvýraznění3" xfId="17" xr:uid="{00000000-0005-0000-0000-00000D000000}"/>
    <cellStyle name="40 % – Zvýraznění4" xfId="18" xr:uid="{00000000-0005-0000-0000-00000E000000}"/>
    <cellStyle name="40 % – Zvýraznění5" xfId="6" xr:uid="{00000000-0005-0000-0000-00000F000000}"/>
    <cellStyle name="40 % – Zvýraznění6" xfId="19" xr:uid="{00000000-0005-0000-0000-000010000000}"/>
    <cellStyle name="60 % – Zvýraznění1" xfId="20" xr:uid="{00000000-0005-0000-0000-000011000000}"/>
    <cellStyle name="60 % – Zvýraznění2" xfId="21" xr:uid="{00000000-0005-0000-0000-000012000000}"/>
    <cellStyle name="60 % – Zvýraznění3" xfId="22" xr:uid="{00000000-0005-0000-0000-000013000000}"/>
    <cellStyle name="60 % – Zvýraznění4" xfId="23" xr:uid="{00000000-0005-0000-0000-000014000000}"/>
    <cellStyle name="60 % – Zvýraznění5" xfId="24" xr:uid="{00000000-0005-0000-0000-000015000000}"/>
    <cellStyle name="60 % – Zvýraznění6" xfId="25" xr:uid="{00000000-0005-0000-0000-000016000000}"/>
    <cellStyle name="Celkem" xfId="26" xr:uid="{00000000-0005-0000-0000-000017000000}"/>
    <cellStyle name="data" xfId="27" xr:uid="{00000000-0005-0000-0000-000018000000}"/>
    <cellStyle name="Název" xfId="28" xr:uid="{00000000-0005-0000-0000-000019000000}"/>
    <cellStyle name="normálne_KLs" xfId="1" xr:uid="{00000000-0005-0000-0000-00001B000000}"/>
    <cellStyle name="normálne_KLv" xfId="8" xr:uid="{00000000-0005-0000-0000-00001C000000}"/>
    <cellStyle name="Normální" xfId="0" builtinId="0"/>
    <cellStyle name="TEXT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1"/>
  <sheetViews>
    <sheetView showGridLines="0" tabSelected="1" workbookViewId="0"/>
  </sheetViews>
  <sheetFormatPr defaultColWidth="9.140625" defaultRowHeight="12.75"/>
  <cols>
    <col min="1" max="1" width="6.7109375" style="108" customWidth="1"/>
    <col min="2" max="2" width="3.7109375" style="109" customWidth="1"/>
    <col min="3" max="3" width="13" style="110" customWidth="1"/>
    <col min="4" max="4" width="35.7109375" style="111" customWidth="1"/>
    <col min="5" max="5" width="10.7109375" style="112" customWidth="1"/>
    <col min="6" max="6" width="5.28515625" style="113" customWidth="1"/>
    <col min="7" max="7" width="8.7109375" style="114" customWidth="1"/>
    <col min="8" max="9" width="9.7109375" style="114" hidden="1" customWidth="1"/>
    <col min="10" max="10" width="9.7109375" style="114" customWidth="1"/>
    <col min="11" max="11" width="7.42578125" style="115" hidden="1" customWidth="1"/>
    <col min="12" max="12" width="8.28515625" style="115" hidden="1" customWidth="1"/>
    <col min="13" max="13" width="9.140625" style="112" hidden="1" customWidth="1"/>
    <col min="14" max="14" width="7" style="112" hidden="1" customWidth="1"/>
    <col min="15" max="15" width="3.5703125" style="113" customWidth="1"/>
    <col min="16" max="16" width="12.7109375" style="113" hidden="1" customWidth="1"/>
    <col min="17" max="19" width="13.28515625" style="112" hidden="1" customWidth="1"/>
    <col min="20" max="20" width="10.5703125" style="116" hidden="1" customWidth="1"/>
    <col min="21" max="21" width="10.28515625" style="116" hidden="1" customWidth="1"/>
    <col min="22" max="22" width="5.7109375" style="116" hidden="1" customWidth="1"/>
    <col min="23" max="23" width="9.140625" style="117" hidden="1" customWidth="1"/>
    <col min="24" max="25" width="5.7109375" style="113" hidden="1" customWidth="1"/>
    <col min="26" max="26" width="7.5703125" style="113" hidden="1" customWidth="1"/>
    <col min="27" max="27" width="24.85546875" style="113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117</v>
      </c>
      <c r="B1" s="86"/>
      <c r="C1" s="86"/>
      <c r="D1" s="86"/>
      <c r="E1" s="90" t="s">
        <v>118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6</v>
      </c>
      <c r="AA1" s="165" t="s">
        <v>7</v>
      </c>
      <c r="AB1" s="83" t="s">
        <v>8</v>
      </c>
      <c r="AC1" s="83" t="s">
        <v>9</v>
      </c>
      <c r="AD1" s="83" t="s">
        <v>10</v>
      </c>
      <c r="AE1" s="138" t="s">
        <v>11</v>
      </c>
      <c r="AF1" s="139" t="s">
        <v>12</v>
      </c>
      <c r="AG1" s="86"/>
      <c r="AH1" s="86"/>
    </row>
    <row r="2" spans="1:37">
      <c r="A2" s="90" t="s">
        <v>320</v>
      </c>
      <c r="B2" s="86"/>
      <c r="C2" s="86"/>
      <c r="D2" s="86"/>
      <c r="E2" s="90" t="s">
        <v>119</v>
      </c>
      <c r="F2" s="86"/>
      <c r="G2" s="87"/>
      <c r="H2" s="118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13</v>
      </c>
      <c r="AA2" s="84" t="s">
        <v>14</v>
      </c>
      <c r="AB2" s="84" t="s">
        <v>15</v>
      </c>
      <c r="AC2" s="84"/>
      <c r="AD2" s="85"/>
      <c r="AE2" s="138">
        <v>1</v>
      </c>
      <c r="AF2" s="140">
        <v>123.5</v>
      </c>
      <c r="AG2" s="86"/>
      <c r="AH2" s="86"/>
    </row>
    <row r="3" spans="1:37">
      <c r="A3" s="90" t="s">
        <v>16</v>
      </c>
      <c r="B3" s="86"/>
      <c r="C3" s="86"/>
      <c r="D3" s="86"/>
      <c r="E3" s="90" t="s">
        <v>120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17</v>
      </c>
      <c r="AA3" s="84" t="s">
        <v>18</v>
      </c>
      <c r="AB3" s="84" t="s">
        <v>15</v>
      </c>
      <c r="AC3" s="84" t="s">
        <v>19</v>
      </c>
      <c r="AD3" s="85" t="s">
        <v>20</v>
      </c>
      <c r="AE3" s="138">
        <v>2</v>
      </c>
      <c r="AF3" s="141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21</v>
      </c>
      <c r="AA4" s="84" t="s">
        <v>22</v>
      </c>
      <c r="AB4" s="84" t="s">
        <v>15</v>
      </c>
      <c r="AC4" s="84"/>
      <c r="AD4" s="85"/>
      <c r="AE4" s="138">
        <v>3</v>
      </c>
      <c r="AF4" s="142">
        <v>123.45699999999999</v>
      </c>
      <c r="AG4" s="86"/>
      <c r="AH4" s="86"/>
    </row>
    <row r="5" spans="1:37">
      <c r="A5" s="90" t="s">
        <v>121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23</v>
      </c>
      <c r="AA5" s="84" t="s">
        <v>18</v>
      </c>
      <c r="AB5" s="84" t="s">
        <v>15</v>
      </c>
      <c r="AC5" s="84" t="s">
        <v>19</v>
      </c>
      <c r="AD5" s="85" t="s">
        <v>20</v>
      </c>
      <c r="AE5" s="138">
        <v>4</v>
      </c>
      <c r="AF5" s="143">
        <v>123.4567</v>
      </c>
      <c r="AG5" s="86"/>
      <c r="AH5" s="86"/>
    </row>
    <row r="6" spans="1:37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38" t="s">
        <v>24</v>
      </c>
      <c r="AF6" s="141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19"/>
      <c r="C8" s="120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25</v>
      </c>
      <c r="B9" s="92" t="s">
        <v>26</v>
      </c>
      <c r="C9" s="92" t="s">
        <v>27</v>
      </c>
      <c r="D9" s="92" t="s">
        <v>28</v>
      </c>
      <c r="E9" s="92" t="s">
        <v>29</v>
      </c>
      <c r="F9" s="92" t="s">
        <v>30</v>
      </c>
      <c r="G9" s="92" t="s">
        <v>31</v>
      </c>
      <c r="H9" s="92" t="s">
        <v>32</v>
      </c>
      <c r="I9" s="92" t="s">
        <v>33</v>
      </c>
      <c r="J9" s="92" t="s">
        <v>34</v>
      </c>
      <c r="K9" s="122" t="s">
        <v>35</v>
      </c>
      <c r="L9" s="123"/>
      <c r="M9" s="124" t="s">
        <v>36</v>
      </c>
      <c r="N9" s="123"/>
      <c r="O9" s="92" t="s">
        <v>4</v>
      </c>
      <c r="P9" s="125" t="s">
        <v>37</v>
      </c>
      <c r="Q9" s="128" t="s">
        <v>29</v>
      </c>
      <c r="R9" s="128" t="s">
        <v>29</v>
      </c>
      <c r="S9" s="125" t="s">
        <v>29</v>
      </c>
      <c r="T9" s="129" t="s">
        <v>38</v>
      </c>
      <c r="U9" s="130" t="s">
        <v>39</v>
      </c>
      <c r="V9" s="131" t="s">
        <v>40</v>
      </c>
      <c r="W9" s="92" t="s">
        <v>41</v>
      </c>
      <c r="X9" s="92" t="s">
        <v>42</v>
      </c>
      <c r="Y9" s="92" t="s">
        <v>43</v>
      </c>
      <c r="Z9" s="144" t="s">
        <v>44</v>
      </c>
      <c r="AA9" s="144" t="s">
        <v>45</v>
      </c>
      <c r="AB9" s="92" t="s">
        <v>40</v>
      </c>
      <c r="AC9" s="92" t="s">
        <v>46</v>
      </c>
      <c r="AD9" s="92" t="s">
        <v>47</v>
      </c>
      <c r="AE9" s="145" t="s">
        <v>48</v>
      </c>
      <c r="AF9" s="145" t="s">
        <v>49</v>
      </c>
      <c r="AG9" s="145" t="s">
        <v>29</v>
      </c>
      <c r="AH9" s="145" t="s">
        <v>50</v>
      </c>
      <c r="AJ9" s="86" t="s">
        <v>144</v>
      </c>
      <c r="AK9" s="86" t="s">
        <v>146</v>
      </c>
    </row>
    <row r="10" spans="1:37">
      <c r="A10" s="94" t="s">
        <v>51</v>
      </c>
      <c r="B10" s="94" t="s">
        <v>52</v>
      </c>
      <c r="C10" s="121"/>
      <c r="D10" s="94" t="s">
        <v>53</v>
      </c>
      <c r="E10" s="94" t="s">
        <v>54</v>
      </c>
      <c r="F10" s="94" t="s">
        <v>55</v>
      </c>
      <c r="G10" s="94" t="s">
        <v>56</v>
      </c>
      <c r="H10" s="94" t="s">
        <v>57</v>
      </c>
      <c r="I10" s="94" t="s">
        <v>58</v>
      </c>
      <c r="J10" s="94"/>
      <c r="K10" s="94" t="s">
        <v>31</v>
      </c>
      <c r="L10" s="94" t="s">
        <v>34</v>
      </c>
      <c r="M10" s="126" t="s">
        <v>31</v>
      </c>
      <c r="N10" s="94" t="s">
        <v>34</v>
      </c>
      <c r="O10" s="94" t="s">
        <v>59</v>
      </c>
      <c r="P10" s="127"/>
      <c r="Q10" s="132" t="s">
        <v>60</v>
      </c>
      <c r="R10" s="132" t="s">
        <v>61</v>
      </c>
      <c r="S10" s="127" t="s">
        <v>62</v>
      </c>
      <c r="T10" s="133" t="s">
        <v>63</v>
      </c>
      <c r="U10" s="134" t="s">
        <v>64</v>
      </c>
      <c r="V10" s="135" t="s">
        <v>65</v>
      </c>
      <c r="W10" s="136"/>
      <c r="X10" s="137"/>
      <c r="Y10" s="137"/>
      <c r="Z10" s="146" t="s">
        <v>66</v>
      </c>
      <c r="AA10" s="146" t="s">
        <v>51</v>
      </c>
      <c r="AB10" s="94" t="s">
        <v>67</v>
      </c>
      <c r="AC10" s="137"/>
      <c r="AD10" s="137"/>
      <c r="AE10" s="147"/>
      <c r="AF10" s="147"/>
      <c r="AG10" s="147"/>
      <c r="AH10" s="147"/>
      <c r="AJ10" s="86" t="s">
        <v>145</v>
      </c>
      <c r="AK10" s="86" t="s">
        <v>147</v>
      </c>
    </row>
    <row r="12" spans="1:37">
      <c r="B12" s="157" t="s">
        <v>148</v>
      </c>
    </row>
    <row r="13" spans="1:37">
      <c r="B13" s="110" t="s">
        <v>149</v>
      </c>
    </row>
    <row r="14" spans="1:37" ht="25.5">
      <c r="A14" s="108">
        <v>1</v>
      </c>
      <c r="B14" s="109" t="s">
        <v>150</v>
      </c>
      <c r="C14" s="110" t="s">
        <v>151</v>
      </c>
      <c r="D14" s="111" t="s">
        <v>152</v>
      </c>
      <c r="E14" s="112">
        <v>9.4</v>
      </c>
      <c r="F14" s="113" t="s">
        <v>153</v>
      </c>
      <c r="L14" s="115">
        <f>E14*K14</f>
        <v>0</v>
      </c>
      <c r="M14" s="112">
        <v>0.127</v>
      </c>
      <c r="N14" s="112">
        <f>E14*M14</f>
        <v>1.1938</v>
      </c>
      <c r="O14" s="113">
        <v>20</v>
      </c>
      <c r="P14" s="113" t="s">
        <v>154</v>
      </c>
      <c r="V14" s="116" t="s">
        <v>108</v>
      </c>
      <c r="W14" s="117">
        <v>2.0019999999999998</v>
      </c>
      <c r="X14" s="110" t="s">
        <v>155</v>
      </c>
      <c r="Y14" s="110" t="s">
        <v>151</v>
      </c>
      <c r="Z14" s="113" t="s">
        <v>156</v>
      </c>
      <c r="AB14" s="113">
        <v>1</v>
      </c>
      <c r="AJ14" s="86" t="s">
        <v>157</v>
      </c>
      <c r="AK14" s="86" t="s">
        <v>158</v>
      </c>
    </row>
    <row r="15" spans="1:37" ht="25.5">
      <c r="A15" s="108">
        <v>2</v>
      </c>
      <c r="B15" s="109" t="s">
        <v>150</v>
      </c>
      <c r="C15" s="110" t="s">
        <v>159</v>
      </c>
      <c r="D15" s="111" t="s">
        <v>160</v>
      </c>
      <c r="E15" s="112">
        <v>9.4</v>
      </c>
      <c r="F15" s="113" t="s">
        <v>153</v>
      </c>
      <c r="L15" s="115">
        <f>E15*K15</f>
        <v>0</v>
      </c>
      <c r="M15" s="112">
        <v>0.254</v>
      </c>
      <c r="N15" s="112">
        <f>E15*M15</f>
        <v>2.3875999999999999</v>
      </c>
      <c r="O15" s="113">
        <v>20</v>
      </c>
      <c r="P15" s="113" t="s">
        <v>154</v>
      </c>
      <c r="V15" s="116" t="s">
        <v>108</v>
      </c>
      <c r="W15" s="117">
        <v>2.4820000000000002</v>
      </c>
      <c r="X15" s="110" t="s">
        <v>161</v>
      </c>
      <c r="Y15" s="110" t="s">
        <v>159</v>
      </c>
      <c r="Z15" s="113" t="s">
        <v>156</v>
      </c>
      <c r="AB15" s="113">
        <v>1</v>
      </c>
      <c r="AJ15" s="86" t="s">
        <v>157</v>
      </c>
      <c r="AK15" s="86" t="s">
        <v>158</v>
      </c>
    </row>
    <row r="16" spans="1:37">
      <c r="D16" s="158" t="s">
        <v>162</v>
      </c>
      <c r="E16" s="159"/>
      <c r="F16" s="160"/>
      <c r="G16" s="161"/>
      <c r="H16" s="161"/>
      <c r="I16" s="161"/>
      <c r="J16" s="161"/>
      <c r="K16" s="162"/>
      <c r="L16" s="162"/>
      <c r="M16" s="159"/>
      <c r="N16" s="159"/>
      <c r="O16" s="160"/>
      <c r="P16" s="160"/>
      <c r="Q16" s="159"/>
      <c r="R16" s="159"/>
      <c r="S16" s="159"/>
      <c r="T16" s="163"/>
      <c r="U16" s="163"/>
      <c r="V16" s="163" t="s">
        <v>0</v>
      </c>
      <c r="W16" s="164"/>
      <c r="X16" s="160"/>
    </row>
    <row r="17" spans="1:37">
      <c r="D17" s="158" t="s">
        <v>163</v>
      </c>
      <c r="E17" s="159"/>
      <c r="F17" s="160"/>
      <c r="G17" s="161"/>
      <c r="H17" s="161"/>
      <c r="I17" s="161"/>
      <c r="J17" s="161"/>
      <c r="K17" s="162"/>
      <c r="L17" s="162"/>
      <c r="M17" s="159"/>
      <c r="N17" s="159"/>
      <c r="O17" s="160"/>
      <c r="P17" s="160"/>
      <c r="Q17" s="159"/>
      <c r="R17" s="159"/>
      <c r="S17" s="159"/>
      <c r="T17" s="163"/>
      <c r="U17" s="163"/>
      <c r="V17" s="163" t="s">
        <v>0</v>
      </c>
      <c r="W17" s="164"/>
      <c r="X17" s="160"/>
    </row>
    <row r="18" spans="1:37" ht="25.5">
      <c r="A18" s="108">
        <v>3</v>
      </c>
      <c r="B18" s="109" t="s">
        <v>164</v>
      </c>
      <c r="C18" s="110" t="s">
        <v>165</v>
      </c>
      <c r="D18" s="111" t="s">
        <v>166</v>
      </c>
      <c r="E18" s="112">
        <v>351.3</v>
      </c>
      <c r="F18" s="113" t="s">
        <v>167</v>
      </c>
      <c r="L18" s="115">
        <f>E18*K18</f>
        <v>0</v>
      </c>
      <c r="N18" s="112">
        <f>E18*M18</f>
        <v>0</v>
      </c>
      <c r="O18" s="113">
        <v>20</v>
      </c>
      <c r="P18" s="113" t="s">
        <v>154</v>
      </c>
      <c r="V18" s="116" t="s">
        <v>108</v>
      </c>
      <c r="W18" s="117">
        <v>19.933</v>
      </c>
      <c r="X18" s="110" t="s">
        <v>168</v>
      </c>
      <c r="Y18" s="110" t="s">
        <v>165</v>
      </c>
      <c r="Z18" s="113" t="s">
        <v>169</v>
      </c>
      <c r="AB18" s="113">
        <v>1</v>
      </c>
      <c r="AJ18" s="86" t="s">
        <v>157</v>
      </c>
      <c r="AK18" s="86" t="s">
        <v>158</v>
      </c>
    </row>
    <row r="19" spans="1:37">
      <c r="A19" s="108">
        <v>4</v>
      </c>
      <c r="B19" s="109" t="s">
        <v>164</v>
      </c>
      <c r="C19" s="110" t="s">
        <v>170</v>
      </c>
      <c r="D19" s="111" t="s">
        <v>171</v>
      </c>
      <c r="E19" s="112">
        <v>246.6</v>
      </c>
      <c r="F19" s="113" t="s">
        <v>167</v>
      </c>
      <c r="L19" s="115">
        <f>E19*K19</f>
        <v>0</v>
      </c>
      <c r="N19" s="112">
        <f>E19*M19</f>
        <v>0</v>
      </c>
      <c r="O19" s="113">
        <v>20</v>
      </c>
      <c r="P19" s="113" t="s">
        <v>154</v>
      </c>
      <c r="V19" s="116" t="s">
        <v>108</v>
      </c>
      <c r="W19" s="117">
        <v>30.085000000000001</v>
      </c>
      <c r="X19" s="110" t="s">
        <v>172</v>
      </c>
      <c r="Y19" s="110" t="s">
        <v>170</v>
      </c>
      <c r="Z19" s="113" t="s">
        <v>169</v>
      </c>
      <c r="AB19" s="113">
        <v>1</v>
      </c>
      <c r="AJ19" s="86" t="s">
        <v>157</v>
      </c>
      <c r="AK19" s="86" t="s">
        <v>158</v>
      </c>
    </row>
    <row r="20" spans="1:37">
      <c r="A20" s="108">
        <v>5</v>
      </c>
      <c r="B20" s="109" t="s">
        <v>164</v>
      </c>
      <c r="C20" s="110" t="s">
        <v>173</v>
      </c>
      <c r="D20" s="111" t="s">
        <v>174</v>
      </c>
      <c r="E20" s="112">
        <v>246.6</v>
      </c>
      <c r="F20" s="113" t="s">
        <v>167</v>
      </c>
      <c r="L20" s="115">
        <f>E20*K20</f>
        <v>0</v>
      </c>
      <c r="N20" s="112">
        <f>E20*M20</f>
        <v>0</v>
      </c>
      <c r="O20" s="113">
        <v>20</v>
      </c>
      <c r="P20" s="113" t="s">
        <v>154</v>
      </c>
      <c r="V20" s="116" t="s">
        <v>108</v>
      </c>
      <c r="W20" s="117">
        <v>10.603999999999999</v>
      </c>
      <c r="X20" s="110" t="s">
        <v>175</v>
      </c>
      <c r="Y20" s="110" t="s">
        <v>173</v>
      </c>
      <c r="Z20" s="113" t="s">
        <v>169</v>
      </c>
      <c r="AB20" s="113">
        <v>1</v>
      </c>
      <c r="AJ20" s="86" t="s">
        <v>157</v>
      </c>
      <c r="AK20" s="86" t="s">
        <v>158</v>
      </c>
    </row>
    <row r="21" spans="1:37">
      <c r="A21" s="108">
        <v>6</v>
      </c>
      <c r="B21" s="109" t="s">
        <v>176</v>
      </c>
      <c r="C21" s="110" t="s">
        <v>177</v>
      </c>
      <c r="D21" s="111" t="s">
        <v>178</v>
      </c>
      <c r="E21" s="112">
        <v>37.799999999999997</v>
      </c>
      <c r="F21" s="113" t="s">
        <v>167</v>
      </c>
      <c r="L21" s="115">
        <f>E21*K21</f>
        <v>0</v>
      </c>
      <c r="N21" s="112">
        <f>E21*M21</f>
        <v>0</v>
      </c>
      <c r="O21" s="113">
        <v>20</v>
      </c>
      <c r="P21" s="113" t="s">
        <v>154</v>
      </c>
      <c r="V21" s="116" t="s">
        <v>108</v>
      </c>
      <c r="W21" s="117">
        <v>2.6080000000000001</v>
      </c>
      <c r="X21" s="110" t="s">
        <v>179</v>
      </c>
      <c r="Y21" s="110" t="s">
        <v>177</v>
      </c>
      <c r="Z21" s="113" t="s">
        <v>169</v>
      </c>
      <c r="AB21" s="113">
        <v>1</v>
      </c>
      <c r="AJ21" s="86" t="s">
        <v>157</v>
      </c>
      <c r="AK21" s="86" t="s">
        <v>158</v>
      </c>
    </row>
    <row r="22" spans="1:37" ht="25.5">
      <c r="A22" s="108">
        <v>7</v>
      </c>
      <c r="B22" s="109" t="s">
        <v>176</v>
      </c>
      <c r="C22" s="110" t="s">
        <v>180</v>
      </c>
      <c r="D22" s="111" t="s">
        <v>181</v>
      </c>
      <c r="E22" s="112">
        <v>593.5</v>
      </c>
      <c r="F22" s="113" t="s">
        <v>167</v>
      </c>
      <c r="L22" s="115">
        <f>E22*K22</f>
        <v>0</v>
      </c>
      <c r="N22" s="112">
        <f>E22*M22</f>
        <v>0</v>
      </c>
      <c r="O22" s="113">
        <v>20</v>
      </c>
      <c r="P22" s="113" t="s">
        <v>154</v>
      </c>
      <c r="V22" s="116" t="s">
        <v>108</v>
      </c>
      <c r="W22" s="117">
        <v>14.846</v>
      </c>
      <c r="X22" s="110" t="s">
        <v>182</v>
      </c>
      <c r="Y22" s="110" t="s">
        <v>180</v>
      </c>
      <c r="Z22" s="113" t="s">
        <v>169</v>
      </c>
      <c r="AB22" s="113">
        <v>1</v>
      </c>
      <c r="AJ22" s="86" t="s">
        <v>157</v>
      </c>
      <c r="AK22" s="86" t="s">
        <v>158</v>
      </c>
    </row>
    <row r="23" spans="1:37">
      <c r="D23" s="158" t="s">
        <v>183</v>
      </c>
      <c r="E23" s="159"/>
      <c r="F23" s="160"/>
      <c r="G23" s="161"/>
      <c r="H23" s="161"/>
      <c r="I23" s="161"/>
      <c r="J23" s="161"/>
      <c r="K23" s="162"/>
      <c r="L23" s="162"/>
      <c r="M23" s="159"/>
      <c r="N23" s="159"/>
      <c r="O23" s="160"/>
      <c r="P23" s="160"/>
      <c r="Q23" s="159"/>
      <c r="R23" s="159"/>
      <c r="S23" s="159"/>
      <c r="T23" s="163"/>
      <c r="U23" s="163"/>
      <c r="V23" s="163" t="s">
        <v>0</v>
      </c>
      <c r="W23" s="164"/>
      <c r="X23" s="160"/>
    </row>
    <row r="24" spans="1:37">
      <c r="D24" s="158" t="s">
        <v>323</v>
      </c>
      <c r="E24" s="159"/>
      <c r="F24" s="160"/>
      <c r="G24" s="161"/>
      <c r="H24" s="161"/>
      <c r="I24" s="161"/>
      <c r="J24" s="161"/>
      <c r="K24" s="162"/>
      <c r="L24" s="162"/>
      <c r="M24" s="159"/>
      <c r="N24" s="159"/>
      <c r="O24" s="160"/>
      <c r="P24" s="160"/>
      <c r="Q24" s="159"/>
      <c r="R24" s="159"/>
      <c r="S24" s="159"/>
      <c r="T24" s="163"/>
      <c r="U24" s="163"/>
      <c r="V24" s="163" t="s">
        <v>0</v>
      </c>
      <c r="W24" s="164"/>
      <c r="X24" s="160"/>
    </row>
    <row r="25" spans="1:37">
      <c r="D25" s="158" t="s">
        <v>184</v>
      </c>
      <c r="E25" s="159"/>
      <c r="F25" s="160"/>
      <c r="G25" s="161"/>
      <c r="H25" s="161"/>
      <c r="I25" s="161"/>
      <c r="J25" s="161"/>
      <c r="K25" s="162"/>
      <c r="L25" s="162"/>
      <c r="M25" s="159"/>
      <c r="N25" s="159"/>
      <c r="O25" s="160"/>
      <c r="P25" s="160"/>
      <c r="Q25" s="159"/>
      <c r="R25" s="159"/>
      <c r="S25" s="159"/>
      <c r="T25" s="163"/>
      <c r="U25" s="163"/>
      <c r="V25" s="163" t="s">
        <v>0</v>
      </c>
      <c r="W25" s="164"/>
      <c r="X25" s="160"/>
    </row>
    <row r="26" spans="1:37">
      <c r="A26" s="108">
        <v>8</v>
      </c>
      <c r="B26" s="109" t="s">
        <v>185</v>
      </c>
      <c r="C26" s="110" t="s">
        <v>186</v>
      </c>
      <c r="D26" s="111" t="s">
        <v>187</v>
      </c>
      <c r="E26" s="112">
        <v>37.799999999999997</v>
      </c>
      <c r="F26" s="113" t="s">
        <v>167</v>
      </c>
      <c r="L26" s="115">
        <f>E26*K26</f>
        <v>0</v>
      </c>
      <c r="N26" s="112">
        <f>E26*M26</f>
        <v>0</v>
      </c>
      <c r="O26" s="113">
        <v>20</v>
      </c>
      <c r="P26" s="113" t="s">
        <v>154</v>
      </c>
      <c r="V26" s="116" t="s">
        <v>108</v>
      </c>
      <c r="W26" s="117">
        <v>22.189</v>
      </c>
      <c r="X26" s="110" t="s">
        <v>188</v>
      </c>
      <c r="Y26" s="110" t="s">
        <v>186</v>
      </c>
      <c r="Z26" s="113" t="s">
        <v>169</v>
      </c>
      <c r="AB26" s="113">
        <v>1</v>
      </c>
      <c r="AJ26" s="86" t="s">
        <v>157</v>
      </c>
      <c r="AK26" s="86" t="s">
        <v>158</v>
      </c>
    </row>
    <row r="27" spans="1:37">
      <c r="A27" s="108">
        <v>9</v>
      </c>
      <c r="B27" s="109" t="s">
        <v>176</v>
      </c>
      <c r="C27" s="110" t="s">
        <v>189</v>
      </c>
      <c r="D27" s="111" t="s">
        <v>190</v>
      </c>
      <c r="E27" s="112">
        <v>560.1</v>
      </c>
      <c r="F27" s="113" t="s">
        <v>167</v>
      </c>
      <c r="L27" s="115">
        <f>E27*K27</f>
        <v>0</v>
      </c>
      <c r="N27" s="112">
        <f>E27*M27</f>
        <v>0</v>
      </c>
      <c r="O27" s="113">
        <v>20</v>
      </c>
      <c r="P27" s="113" t="s">
        <v>154</v>
      </c>
      <c r="V27" s="116" t="s">
        <v>108</v>
      </c>
      <c r="W27" s="117">
        <v>119.774</v>
      </c>
      <c r="X27" s="110" t="s">
        <v>191</v>
      </c>
      <c r="Y27" s="110" t="s">
        <v>189</v>
      </c>
      <c r="Z27" s="113" t="s">
        <v>192</v>
      </c>
      <c r="AB27" s="113">
        <v>1</v>
      </c>
      <c r="AJ27" s="86" t="s">
        <v>157</v>
      </c>
      <c r="AK27" s="86" t="s">
        <v>158</v>
      </c>
    </row>
    <row r="28" spans="1:37">
      <c r="A28" s="108">
        <v>10</v>
      </c>
      <c r="B28" s="109" t="s">
        <v>164</v>
      </c>
      <c r="C28" s="110" t="s">
        <v>193</v>
      </c>
      <c r="D28" s="111" t="s">
        <v>194</v>
      </c>
      <c r="E28" s="112">
        <v>33.4</v>
      </c>
      <c r="F28" s="113" t="s">
        <v>167</v>
      </c>
      <c r="L28" s="115">
        <f>E28*K28</f>
        <v>0</v>
      </c>
      <c r="N28" s="112">
        <f>E28*M28</f>
        <v>0</v>
      </c>
      <c r="O28" s="113">
        <v>20</v>
      </c>
      <c r="P28" s="113" t="s">
        <v>154</v>
      </c>
      <c r="V28" s="116" t="s">
        <v>108</v>
      </c>
      <c r="W28" s="117">
        <v>1.603</v>
      </c>
      <c r="X28" s="110" t="s">
        <v>195</v>
      </c>
      <c r="Y28" s="110" t="s">
        <v>193</v>
      </c>
      <c r="Z28" s="113" t="s">
        <v>192</v>
      </c>
      <c r="AB28" s="113">
        <v>1</v>
      </c>
      <c r="AJ28" s="86" t="s">
        <v>157</v>
      </c>
      <c r="AK28" s="86" t="s">
        <v>158</v>
      </c>
    </row>
    <row r="29" spans="1:37">
      <c r="A29" s="108">
        <v>11</v>
      </c>
      <c r="B29" s="109" t="s">
        <v>196</v>
      </c>
      <c r="C29" s="110" t="s">
        <v>197</v>
      </c>
      <c r="D29" s="111" t="s">
        <v>198</v>
      </c>
      <c r="E29" s="112">
        <v>33.4</v>
      </c>
      <c r="F29" s="113" t="s">
        <v>167</v>
      </c>
      <c r="K29" s="115">
        <v>1.67</v>
      </c>
      <c r="L29" s="115">
        <f>E29*K29</f>
        <v>55.777999999999999</v>
      </c>
      <c r="N29" s="112">
        <f>E29*M29</f>
        <v>0</v>
      </c>
      <c r="O29" s="113">
        <v>20</v>
      </c>
      <c r="P29" s="113" t="s">
        <v>154</v>
      </c>
      <c r="V29" s="116" t="s">
        <v>101</v>
      </c>
      <c r="X29" s="110" t="s">
        <v>197</v>
      </c>
      <c r="Y29" s="110" t="s">
        <v>197</v>
      </c>
      <c r="Z29" s="113" t="s">
        <v>199</v>
      </c>
      <c r="AA29" s="110" t="s">
        <v>154</v>
      </c>
      <c r="AB29" s="113">
        <v>2</v>
      </c>
      <c r="AJ29" s="86" t="s">
        <v>200</v>
      </c>
      <c r="AK29" s="86" t="s">
        <v>158</v>
      </c>
    </row>
    <row r="30" spans="1:37">
      <c r="A30" s="108">
        <v>12</v>
      </c>
      <c r="B30" s="109" t="s">
        <v>164</v>
      </c>
      <c r="C30" s="110" t="s">
        <v>201</v>
      </c>
      <c r="D30" s="111" t="s">
        <v>202</v>
      </c>
      <c r="E30" s="112">
        <v>513</v>
      </c>
      <c r="F30" s="113" t="s">
        <v>153</v>
      </c>
      <c r="L30" s="115">
        <f>E30*K30</f>
        <v>0</v>
      </c>
      <c r="N30" s="112">
        <f>E30*M30</f>
        <v>0</v>
      </c>
      <c r="O30" s="113">
        <v>20</v>
      </c>
      <c r="P30" s="113" t="s">
        <v>154</v>
      </c>
      <c r="V30" s="116" t="s">
        <v>108</v>
      </c>
      <c r="W30" s="117">
        <v>6.1559999999999997</v>
      </c>
      <c r="X30" s="110" t="s">
        <v>203</v>
      </c>
      <c r="Y30" s="110" t="s">
        <v>201</v>
      </c>
      <c r="Z30" s="113" t="s">
        <v>169</v>
      </c>
      <c r="AB30" s="113">
        <v>1</v>
      </c>
      <c r="AJ30" s="86" t="s">
        <v>157</v>
      </c>
      <c r="AK30" s="86" t="s">
        <v>158</v>
      </c>
    </row>
    <row r="31" spans="1:37">
      <c r="D31" s="158" t="s">
        <v>204</v>
      </c>
      <c r="E31" s="159"/>
      <c r="F31" s="160"/>
      <c r="G31" s="161"/>
      <c r="H31" s="161"/>
      <c r="I31" s="161"/>
      <c r="J31" s="161"/>
      <c r="K31" s="162"/>
      <c r="L31" s="162"/>
      <c r="M31" s="159"/>
      <c r="N31" s="159"/>
      <c r="O31" s="160"/>
      <c r="P31" s="160"/>
      <c r="Q31" s="159"/>
      <c r="R31" s="159"/>
      <c r="S31" s="159"/>
      <c r="T31" s="163"/>
      <c r="U31" s="163"/>
      <c r="V31" s="163" t="s">
        <v>0</v>
      </c>
      <c r="W31" s="164"/>
      <c r="X31" s="160"/>
    </row>
    <row r="32" spans="1:37">
      <c r="A32" s="108">
        <v>13</v>
      </c>
      <c r="B32" s="109" t="s">
        <v>164</v>
      </c>
      <c r="C32" s="110" t="s">
        <v>205</v>
      </c>
      <c r="D32" s="111" t="s">
        <v>206</v>
      </c>
      <c r="E32" s="112">
        <v>560.1</v>
      </c>
      <c r="F32" s="113" t="s">
        <v>167</v>
      </c>
      <c r="L32" s="115">
        <f>E32*K32</f>
        <v>0</v>
      </c>
      <c r="N32" s="112">
        <f>E32*M32</f>
        <v>0</v>
      </c>
      <c r="O32" s="113">
        <v>20</v>
      </c>
      <c r="P32" s="113" t="s">
        <v>154</v>
      </c>
      <c r="V32" s="116" t="s">
        <v>108</v>
      </c>
      <c r="W32" s="117">
        <v>9.2129999999999992</v>
      </c>
      <c r="X32" s="110" t="s">
        <v>207</v>
      </c>
      <c r="Y32" s="110" t="s">
        <v>205</v>
      </c>
      <c r="Z32" s="113" t="s">
        <v>192</v>
      </c>
      <c r="AB32" s="113">
        <v>1</v>
      </c>
      <c r="AJ32" s="86" t="s">
        <v>157</v>
      </c>
      <c r="AK32" s="86" t="s">
        <v>158</v>
      </c>
    </row>
    <row r="33" spans="1:37" ht="25.5">
      <c r="A33" s="108">
        <v>14</v>
      </c>
      <c r="B33" s="109" t="s">
        <v>176</v>
      </c>
      <c r="C33" s="110" t="s">
        <v>208</v>
      </c>
      <c r="D33" s="111" t="s">
        <v>324</v>
      </c>
      <c r="E33" s="112">
        <v>560.1</v>
      </c>
      <c r="F33" s="113" t="s">
        <v>167</v>
      </c>
      <c r="K33" s="115">
        <v>1</v>
      </c>
      <c r="L33" s="115">
        <f>E33*K33</f>
        <v>560.1</v>
      </c>
      <c r="N33" s="112">
        <f>E33*M33</f>
        <v>0</v>
      </c>
      <c r="O33" s="113">
        <v>20</v>
      </c>
      <c r="P33" s="113" t="s">
        <v>154</v>
      </c>
      <c r="V33" s="116" t="s">
        <v>108</v>
      </c>
      <c r="X33" s="110" t="s">
        <v>209</v>
      </c>
      <c r="Y33" s="110" t="s">
        <v>208</v>
      </c>
      <c r="Z33" s="113" t="s">
        <v>210</v>
      </c>
      <c r="AB33" s="113">
        <v>1</v>
      </c>
      <c r="AJ33" s="86" t="s">
        <v>157</v>
      </c>
      <c r="AK33" s="86" t="s">
        <v>158</v>
      </c>
    </row>
    <row r="34" spans="1:37">
      <c r="A34" s="108">
        <v>15</v>
      </c>
      <c r="B34" s="109" t="s">
        <v>164</v>
      </c>
      <c r="C34" s="110" t="s">
        <v>211</v>
      </c>
      <c r="D34" s="111" t="s">
        <v>212</v>
      </c>
      <c r="E34" s="112">
        <v>378</v>
      </c>
      <c r="F34" s="113" t="s">
        <v>167</v>
      </c>
      <c r="L34" s="115">
        <f>E34*K34</f>
        <v>0</v>
      </c>
      <c r="N34" s="112">
        <f>E34*M34</f>
        <v>0</v>
      </c>
      <c r="O34" s="113">
        <v>20</v>
      </c>
      <c r="P34" s="113" t="s">
        <v>154</v>
      </c>
      <c r="V34" s="116" t="s">
        <v>108</v>
      </c>
      <c r="W34" s="117">
        <v>91.475999999999999</v>
      </c>
      <c r="X34" s="110" t="s">
        <v>213</v>
      </c>
      <c r="Y34" s="110" t="s">
        <v>211</v>
      </c>
      <c r="Z34" s="113" t="s">
        <v>192</v>
      </c>
      <c r="AB34" s="113">
        <v>1</v>
      </c>
      <c r="AJ34" s="86" t="s">
        <v>157</v>
      </c>
      <c r="AK34" s="86" t="s">
        <v>158</v>
      </c>
    </row>
    <row r="35" spans="1:37">
      <c r="D35" s="158" t="s">
        <v>214</v>
      </c>
      <c r="E35" s="159"/>
      <c r="F35" s="160"/>
      <c r="G35" s="161"/>
      <c r="H35" s="161"/>
      <c r="I35" s="161"/>
      <c r="J35" s="161"/>
      <c r="K35" s="162"/>
      <c r="L35" s="162"/>
      <c r="M35" s="159"/>
      <c r="N35" s="159"/>
      <c r="O35" s="160"/>
      <c r="P35" s="160"/>
      <c r="Q35" s="159"/>
      <c r="R35" s="159"/>
      <c r="S35" s="159"/>
      <c r="T35" s="163"/>
      <c r="U35" s="163"/>
      <c r="V35" s="163" t="s">
        <v>0</v>
      </c>
      <c r="W35" s="164"/>
      <c r="X35" s="160"/>
    </row>
    <row r="36" spans="1:37">
      <c r="D36" s="166" t="s">
        <v>215</v>
      </c>
      <c r="E36" s="167">
        <f>J36</f>
        <v>0</v>
      </c>
      <c r="H36" s="167"/>
      <c r="I36" s="167"/>
      <c r="J36" s="167"/>
      <c r="L36" s="168">
        <f>SUM(L12:L35)</f>
        <v>615.87800000000004</v>
      </c>
      <c r="N36" s="169">
        <f>SUM(N12:N35)</f>
        <v>3.5813999999999999</v>
      </c>
      <c r="W36" s="117">
        <f>SUM(W12:W35)</f>
        <v>332.971</v>
      </c>
    </row>
    <row r="38" spans="1:37">
      <c r="B38" s="110" t="s">
        <v>216</v>
      </c>
    </row>
    <row r="39" spans="1:37">
      <c r="A39" s="108">
        <v>16</v>
      </c>
      <c r="B39" s="109" t="s">
        <v>217</v>
      </c>
      <c r="C39" s="110" t="s">
        <v>218</v>
      </c>
      <c r="D39" s="111" t="s">
        <v>219</v>
      </c>
      <c r="E39" s="112">
        <v>851.9</v>
      </c>
      <c r="F39" s="113" t="s">
        <v>153</v>
      </c>
      <c r="K39" s="115">
        <v>1.3999999999999999E-4</v>
      </c>
      <c r="L39" s="115">
        <f>E39*K39</f>
        <v>0.11926599999999998</v>
      </c>
      <c r="N39" s="112">
        <f>E39*M39</f>
        <v>0</v>
      </c>
      <c r="O39" s="113">
        <v>20</v>
      </c>
      <c r="P39" s="113" t="s">
        <v>154</v>
      </c>
      <c r="V39" s="116" t="s">
        <v>108</v>
      </c>
      <c r="W39" s="117">
        <v>63.893000000000001</v>
      </c>
      <c r="X39" s="110" t="s">
        <v>220</v>
      </c>
      <c r="Y39" s="110" t="s">
        <v>218</v>
      </c>
      <c r="Z39" s="113" t="s">
        <v>221</v>
      </c>
      <c r="AB39" s="113">
        <v>1</v>
      </c>
      <c r="AJ39" s="86" t="s">
        <v>157</v>
      </c>
      <c r="AK39" s="86" t="s">
        <v>158</v>
      </c>
    </row>
    <row r="40" spans="1:37">
      <c r="D40" s="158" t="s">
        <v>222</v>
      </c>
      <c r="E40" s="159"/>
      <c r="F40" s="160"/>
      <c r="G40" s="161"/>
      <c r="H40" s="161"/>
      <c r="I40" s="161"/>
      <c r="J40" s="161"/>
      <c r="K40" s="162"/>
      <c r="L40" s="162"/>
      <c r="M40" s="159"/>
      <c r="N40" s="159"/>
      <c r="O40" s="160"/>
      <c r="P40" s="160"/>
      <c r="Q40" s="159"/>
      <c r="R40" s="159"/>
      <c r="S40" s="159"/>
      <c r="T40" s="163"/>
      <c r="U40" s="163"/>
      <c r="V40" s="163" t="s">
        <v>0</v>
      </c>
      <c r="W40" s="164"/>
      <c r="X40" s="160"/>
    </row>
    <row r="41" spans="1:37">
      <c r="D41" s="158" t="s">
        <v>223</v>
      </c>
      <c r="E41" s="159"/>
      <c r="F41" s="160"/>
      <c r="G41" s="161"/>
      <c r="H41" s="161"/>
      <c r="I41" s="161"/>
      <c r="J41" s="161"/>
      <c r="K41" s="162"/>
      <c r="L41" s="162"/>
      <c r="M41" s="159"/>
      <c r="N41" s="159"/>
      <c r="O41" s="160"/>
      <c r="P41" s="160"/>
      <c r="Q41" s="159"/>
      <c r="R41" s="159"/>
      <c r="S41" s="159"/>
      <c r="T41" s="163"/>
      <c r="U41" s="163"/>
      <c r="V41" s="163" t="s">
        <v>0</v>
      </c>
      <c r="W41" s="164"/>
      <c r="X41" s="160"/>
    </row>
    <row r="42" spans="1:37" ht="25.5">
      <c r="A42" s="108">
        <v>17</v>
      </c>
      <c r="B42" s="109" t="s">
        <v>196</v>
      </c>
      <c r="C42" s="110" t="s">
        <v>224</v>
      </c>
      <c r="D42" s="111" t="s">
        <v>225</v>
      </c>
      <c r="E42" s="112">
        <v>937.09</v>
      </c>
      <c r="F42" s="113" t="s">
        <v>153</v>
      </c>
      <c r="L42" s="115">
        <f>E42*K42</f>
        <v>0</v>
      </c>
      <c r="N42" s="112">
        <f>E42*M42</f>
        <v>0</v>
      </c>
      <c r="O42" s="113">
        <v>20</v>
      </c>
      <c r="P42" s="113" t="s">
        <v>154</v>
      </c>
      <c r="V42" s="116" t="s">
        <v>101</v>
      </c>
      <c r="X42" s="110" t="s">
        <v>224</v>
      </c>
      <c r="Y42" s="110" t="s">
        <v>224</v>
      </c>
      <c r="Z42" s="113" t="s">
        <v>226</v>
      </c>
      <c r="AA42" s="110" t="s">
        <v>154</v>
      </c>
      <c r="AB42" s="113">
        <v>2</v>
      </c>
      <c r="AJ42" s="86" t="s">
        <v>200</v>
      </c>
      <c r="AK42" s="86" t="s">
        <v>158</v>
      </c>
    </row>
    <row r="43" spans="1:37">
      <c r="D43" s="158" t="s">
        <v>227</v>
      </c>
      <c r="E43" s="159"/>
      <c r="F43" s="160"/>
      <c r="G43" s="161"/>
      <c r="H43" s="161"/>
      <c r="I43" s="161"/>
      <c r="J43" s="161"/>
      <c r="K43" s="162"/>
      <c r="L43" s="162"/>
      <c r="M43" s="159"/>
      <c r="N43" s="159"/>
      <c r="O43" s="160"/>
      <c r="P43" s="160"/>
      <c r="Q43" s="159"/>
      <c r="R43" s="159"/>
      <c r="S43" s="159"/>
      <c r="T43" s="163"/>
      <c r="U43" s="163"/>
      <c r="V43" s="163" t="s">
        <v>0</v>
      </c>
      <c r="W43" s="164"/>
      <c r="X43" s="160"/>
    </row>
    <row r="44" spans="1:37" ht="25.5">
      <c r="A44" s="108">
        <v>18</v>
      </c>
      <c r="B44" s="109" t="s">
        <v>164</v>
      </c>
      <c r="C44" s="110" t="s">
        <v>228</v>
      </c>
      <c r="D44" s="111" t="s">
        <v>229</v>
      </c>
      <c r="E44" s="112">
        <v>851.9</v>
      </c>
      <c r="F44" s="113" t="s">
        <v>153</v>
      </c>
      <c r="L44" s="115">
        <f>E44*K44</f>
        <v>0</v>
      </c>
      <c r="N44" s="112">
        <f>E44*M44</f>
        <v>0</v>
      </c>
      <c r="O44" s="113">
        <v>20</v>
      </c>
      <c r="P44" s="113" t="s">
        <v>154</v>
      </c>
      <c r="V44" s="116" t="s">
        <v>108</v>
      </c>
      <c r="W44" s="117">
        <v>4.26</v>
      </c>
      <c r="X44" s="110" t="s">
        <v>230</v>
      </c>
      <c r="Y44" s="110" t="s">
        <v>228</v>
      </c>
      <c r="Z44" s="113" t="s">
        <v>192</v>
      </c>
      <c r="AB44" s="113">
        <v>1</v>
      </c>
      <c r="AJ44" s="86" t="s">
        <v>157</v>
      </c>
      <c r="AK44" s="86" t="s">
        <v>158</v>
      </c>
    </row>
    <row r="45" spans="1:37">
      <c r="D45" s="158" t="s">
        <v>222</v>
      </c>
      <c r="E45" s="159"/>
      <c r="F45" s="160"/>
      <c r="G45" s="161"/>
      <c r="H45" s="161"/>
      <c r="I45" s="161"/>
      <c r="J45" s="161"/>
      <c r="K45" s="162"/>
      <c r="L45" s="162"/>
      <c r="M45" s="159"/>
      <c r="N45" s="159"/>
      <c r="O45" s="160"/>
      <c r="P45" s="160"/>
      <c r="Q45" s="159"/>
      <c r="R45" s="159"/>
      <c r="S45" s="159"/>
      <c r="T45" s="163"/>
      <c r="U45" s="163"/>
      <c r="V45" s="163" t="s">
        <v>0</v>
      </c>
      <c r="W45" s="164"/>
      <c r="X45" s="160"/>
    </row>
    <row r="46" spans="1:37">
      <c r="D46" s="158" t="s">
        <v>223</v>
      </c>
      <c r="E46" s="159"/>
      <c r="F46" s="160"/>
      <c r="G46" s="161"/>
      <c r="H46" s="161"/>
      <c r="I46" s="161"/>
      <c r="J46" s="161"/>
      <c r="K46" s="162"/>
      <c r="L46" s="162"/>
      <c r="M46" s="159"/>
      <c r="N46" s="159"/>
      <c r="O46" s="160"/>
      <c r="P46" s="160"/>
      <c r="Q46" s="159"/>
      <c r="R46" s="159"/>
      <c r="S46" s="159"/>
      <c r="T46" s="163"/>
      <c r="U46" s="163"/>
      <c r="V46" s="163" t="s">
        <v>0</v>
      </c>
      <c r="W46" s="164"/>
      <c r="X46" s="160"/>
    </row>
    <row r="47" spans="1:37">
      <c r="D47" s="166" t="s">
        <v>231</v>
      </c>
      <c r="E47" s="167">
        <f>J47</f>
        <v>0</v>
      </c>
      <c r="H47" s="167"/>
      <c r="I47" s="167"/>
      <c r="J47" s="167"/>
      <c r="L47" s="168">
        <f>SUM(L38:L46)</f>
        <v>0.11926599999999998</v>
      </c>
      <c r="N47" s="169">
        <f>SUM(N38:N46)</f>
        <v>0</v>
      </c>
      <c r="W47" s="117">
        <f>SUM(W38:W46)</f>
        <v>68.153000000000006</v>
      </c>
    </row>
    <row r="49" spans="1:37">
      <c r="B49" s="110" t="s">
        <v>232</v>
      </c>
    </row>
    <row r="50" spans="1:37" ht="25.5">
      <c r="A50" s="108">
        <v>19</v>
      </c>
      <c r="B50" s="109" t="s">
        <v>150</v>
      </c>
      <c r="C50" s="110" t="s">
        <v>233</v>
      </c>
      <c r="D50" s="111" t="s">
        <v>234</v>
      </c>
      <c r="E50" s="112">
        <v>725.5</v>
      </c>
      <c r="F50" s="113" t="s">
        <v>153</v>
      </c>
      <c r="K50" s="115">
        <v>0.43878</v>
      </c>
      <c r="L50" s="115">
        <f>E50*K50</f>
        <v>318.33489000000003</v>
      </c>
      <c r="N50" s="112">
        <f>E50*M50</f>
        <v>0</v>
      </c>
      <c r="O50" s="113">
        <v>20</v>
      </c>
      <c r="P50" s="113" t="s">
        <v>154</v>
      </c>
      <c r="V50" s="116" t="s">
        <v>108</v>
      </c>
      <c r="W50" s="117">
        <v>38.451999999999998</v>
      </c>
      <c r="X50" s="110" t="s">
        <v>235</v>
      </c>
      <c r="Y50" s="110" t="s">
        <v>233</v>
      </c>
      <c r="Z50" s="113" t="s">
        <v>236</v>
      </c>
      <c r="AB50" s="113">
        <v>1</v>
      </c>
      <c r="AJ50" s="86" t="s">
        <v>157</v>
      </c>
      <c r="AK50" s="86" t="s">
        <v>158</v>
      </c>
    </row>
    <row r="51" spans="1:37" ht="25.5">
      <c r="A51" s="108">
        <v>20</v>
      </c>
      <c r="B51" s="109" t="s">
        <v>150</v>
      </c>
      <c r="C51" s="110" t="s">
        <v>237</v>
      </c>
      <c r="D51" s="111" t="s">
        <v>238</v>
      </c>
      <c r="E51" s="112">
        <v>851.9</v>
      </c>
      <c r="F51" s="113" t="s">
        <v>153</v>
      </c>
      <c r="K51" s="115">
        <v>0.46166000000000001</v>
      </c>
      <c r="L51" s="115">
        <f>E51*K51</f>
        <v>393.28815400000002</v>
      </c>
      <c r="N51" s="112">
        <f>E51*M51</f>
        <v>0</v>
      </c>
      <c r="O51" s="113">
        <v>20</v>
      </c>
      <c r="P51" s="113" t="s">
        <v>154</v>
      </c>
      <c r="V51" s="116" t="s">
        <v>108</v>
      </c>
      <c r="W51" s="117">
        <v>25.556999999999999</v>
      </c>
      <c r="X51" s="110" t="s">
        <v>239</v>
      </c>
      <c r="Y51" s="110" t="s">
        <v>237</v>
      </c>
      <c r="Z51" s="113" t="s">
        <v>236</v>
      </c>
      <c r="AB51" s="113">
        <v>1</v>
      </c>
      <c r="AJ51" s="86" t="s">
        <v>157</v>
      </c>
      <c r="AK51" s="86" t="s">
        <v>158</v>
      </c>
    </row>
    <row r="52" spans="1:37">
      <c r="D52" s="158" t="s">
        <v>222</v>
      </c>
      <c r="E52" s="159"/>
      <c r="F52" s="160"/>
      <c r="G52" s="161"/>
      <c r="H52" s="161"/>
      <c r="I52" s="161"/>
      <c r="J52" s="161"/>
      <c r="K52" s="162"/>
      <c r="L52" s="162"/>
      <c r="M52" s="159"/>
      <c r="N52" s="159"/>
      <c r="O52" s="160"/>
      <c r="P52" s="160"/>
      <c r="Q52" s="159"/>
      <c r="R52" s="159"/>
      <c r="S52" s="159"/>
      <c r="T52" s="163"/>
      <c r="U52" s="163"/>
      <c r="V52" s="163" t="s">
        <v>0</v>
      </c>
      <c r="W52" s="164"/>
      <c r="X52" s="160"/>
    </row>
    <row r="53" spans="1:37">
      <c r="D53" s="158" t="s">
        <v>223</v>
      </c>
      <c r="E53" s="159"/>
      <c r="F53" s="160"/>
      <c r="G53" s="161"/>
      <c r="H53" s="161"/>
      <c r="I53" s="161"/>
      <c r="J53" s="161"/>
      <c r="K53" s="162"/>
      <c r="L53" s="162"/>
      <c r="M53" s="159"/>
      <c r="N53" s="159"/>
      <c r="O53" s="160"/>
      <c r="P53" s="160"/>
      <c r="Q53" s="159"/>
      <c r="R53" s="159"/>
      <c r="S53" s="159"/>
      <c r="T53" s="163"/>
      <c r="U53" s="163"/>
      <c r="V53" s="163" t="s">
        <v>0</v>
      </c>
      <c r="W53" s="164"/>
      <c r="X53" s="160"/>
    </row>
    <row r="54" spans="1:37" ht="25.5">
      <c r="A54" s="108">
        <v>21</v>
      </c>
      <c r="B54" s="109" t="s">
        <v>150</v>
      </c>
      <c r="C54" s="110" t="s">
        <v>240</v>
      </c>
      <c r="D54" s="111" t="s">
        <v>241</v>
      </c>
      <c r="E54" s="112">
        <v>851.9</v>
      </c>
      <c r="F54" s="113" t="s">
        <v>153</v>
      </c>
      <c r="K54" s="115">
        <v>0.51070000000000004</v>
      </c>
      <c r="L54" s="115">
        <f>E54*K54</f>
        <v>435.06533000000002</v>
      </c>
      <c r="N54" s="112">
        <f>E54*M54</f>
        <v>0</v>
      </c>
      <c r="O54" s="113">
        <v>20</v>
      </c>
      <c r="P54" s="113" t="s">
        <v>154</v>
      </c>
      <c r="V54" s="116" t="s">
        <v>108</v>
      </c>
      <c r="W54" s="117">
        <v>22.149000000000001</v>
      </c>
      <c r="X54" s="110" t="s">
        <v>242</v>
      </c>
      <c r="Y54" s="110" t="s">
        <v>240</v>
      </c>
      <c r="Z54" s="113" t="s">
        <v>236</v>
      </c>
      <c r="AB54" s="113">
        <v>1</v>
      </c>
      <c r="AJ54" s="86" t="s">
        <v>157</v>
      </c>
      <c r="AK54" s="86" t="s">
        <v>158</v>
      </c>
    </row>
    <row r="55" spans="1:37">
      <c r="D55" s="158" t="s">
        <v>222</v>
      </c>
      <c r="E55" s="159"/>
      <c r="F55" s="160"/>
      <c r="G55" s="161"/>
      <c r="H55" s="161"/>
      <c r="I55" s="161"/>
      <c r="J55" s="161"/>
      <c r="K55" s="162"/>
      <c r="L55" s="162"/>
      <c r="M55" s="159"/>
      <c r="N55" s="159"/>
      <c r="O55" s="160"/>
      <c r="P55" s="160"/>
      <c r="Q55" s="159"/>
      <c r="R55" s="159"/>
      <c r="S55" s="159"/>
      <c r="T55" s="163"/>
      <c r="U55" s="163"/>
      <c r="V55" s="163" t="s">
        <v>0</v>
      </c>
      <c r="W55" s="164"/>
      <c r="X55" s="160"/>
    </row>
    <row r="56" spans="1:37">
      <c r="D56" s="158" t="s">
        <v>223</v>
      </c>
      <c r="E56" s="159"/>
      <c r="F56" s="160"/>
      <c r="G56" s="161"/>
      <c r="H56" s="161"/>
      <c r="I56" s="161"/>
      <c r="J56" s="161"/>
      <c r="K56" s="162"/>
      <c r="L56" s="162"/>
      <c r="M56" s="159"/>
      <c r="N56" s="159"/>
      <c r="O56" s="160"/>
      <c r="P56" s="160"/>
      <c r="Q56" s="159"/>
      <c r="R56" s="159"/>
      <c r="S56" s="159"/>
      <c r="T56" s="163"/>
      <c r="U56" s="163"/>
      <c r="V56" s="163" t="s">
        <v>0</v>
      </c>
      <c r="W56" s="164"/>
      <c r="X56" s="160"/>
    </row>
    <row r="57" spans="1:37" ht="25.5">
      <c r="A57" s="108">
        <v>22</v>
      </c>
      <c r="B57" s="109" t="s">
        <v>150</v>
      </c>
      <c r="C57" s="110" t="s">
        <v>243</v>
      </c>
      <c r="D57" s="111" t="s">
        <v>244</v>
      </c>
      <c r="E57" s="112">
        <v>77.8</v>
      </c>
      <c r="F57" s="113" t="s">
        <v>153</v>
      </c>
      <c r="K57" s="115">
        <v>0.19694999999999999</v>
      </c>
      <c r="L57" s="115">
        <f>E57*K57</f>
        <v>15.322709999999999</v>
      </c>
      <c r="N57" s="112">
        <f>E57*M57</f>
        <v>0</v>
      </c>
      <c r="O57" s="113">
        <v>20</v>
      </c>
      <c r="P57" s="113" t="s">
        <v>154</v>
      </c>
      <c r="V57" s="116" t="s">
        <v>108</v>
      </c>
      <c r="W57" s="117">
        <v>37.344000000000001</v>
      </c>
      <c r="X57" s="110" t="s">
        <v>245</v>
      </c>
      <c r="Y57" s="110" t="s">
        <v>243</v>
      </c>
      <c r="Z57" s="113" t="s">
        <v>246</v>
      </c>
      <c r="AB57" s="113">
        <v>1</v>
      </c>
      <c r="AJ57" s="86" t="s">
        <v>157</v>
      </c>
      <c r="AK57" s="86" t="s">
        <v>158</v>
      </c>
    </row>
    <row r="58" spans="1:37">
      <c r="D58" s="158" t="s">
        <v>319</v>
      </c>
      <c r="E58" s="159"/>
      <c r="F58" s="160"/>
      <c r="G58" s="161"/>
      <c r="H58" s="161"/>
      <c r="I58" s="161"/>
      <c r="J58" s="161"/>
      <c r="K58" s="162"/>
      <c r="L58" s="162"/>
      <c r="M58" s="159"/>
      <c r="N58" s="159"/>
      <c r="O58" s="160"/>
      <c r="P58" s="160"/>
      <c r="Q58" s="159"/>
      <c r="R58" s="159"/>
      <c r="S58" s="159"/>
      <c r="T58" s="163"/>
      <c r="U58" s="163"/>
      <c r="V58" s="163" t="s">
        <v>0</v>
      </c>
      <c r="W58" s="164"/>
      <c r="X58" s="160"/>
    </row>
    <row r="59" spans="1:37" ht="25.5">
      <c r="A59" s="108">
        <v>23</v>
      </c>
      <c r="B59" s="109" t="s">
        <v>176</v>
      </c>
      <c r="C59" s="110" t="s">
        <v>247</v>
      </c>
      <c r="D59" s="111" t="s">
        <v>248</v>
      </c>
      <c r="E59" s="112">
        <v>9.4</v>
      </c>
      <c r="F59" s="113" t="s">
        <v>153</v>
      </c>
      <c r="K59" s="115">
        <v>5.6100000000000004E-3</v>
      </c>
      <c r="L59" s="115">
        <f>E59*K59</f>
        <v>5.2734000000000003E-2</v>
      </c>
      <c r="N59" s="112">
        <f>E59*M59</f>
        <v>0</v>
      </c>
      <c r="O59" s="113">
        <v>20</v>
      </c>
      <c r="P59" s="113" t="s">
        <v>154</v>
      </c>
      <c r="V59" s="116" t="s">
        <v>108</v>
      </c>
      <c r="W59" s="117">
        <v>3.7999999999999999E-2</v>
      </c>
      <c r="X59" s="110" t="s">
        <v>249</v>
      </c>
      <c r="Y59" s="110" t="s">
        <v>247</v>
      </c>
      <c r="Z59" s="113" t="s">
        <v>246</v>
      </c>
      <c r="AB59" s="113">
        <v>1</v>
      </c>
      <c r="AJ59" s="86" t="s">
        <v>157</v>
      </c>
      <c r="AK59" s="86" t="s">
        <v>158</v>
      </c>
    </row>
    <row r="60" spans="1:37">
      <c r="D60" s="158" t="s">
        <v>250</v>
      </c>
      <c r="E60" s="159"/>
      <c r="F60" s="160"/>
      <c r="G60" s="161"/>
      <c r="H60" s="161"/>
      <c r="I60" s="161"/>
      <c r="J60" s="161"/>
      <c r="K60" s="162"/>
      <c r="L60" s="162"/>
      <c r="M60" s="159"/>
      <c r="N60" s="159"/>
      <c r="O60" s="160"/>
      <c r="P60" s="160"/>
      <c r="Q60" s="159"/>
      <c r="R60" s="159"/>
      <c r="S60" s="159"/>
      <c r="T60" s="163"/>
      <c r="U60" s="163"/>
      <c r="V60" s="163" t="s">
        <v>0</v>
      </c>
      <c r="W60" s="164"/>
      <c r="X60" s="160"/>
    </row>
    <row r="61" spans="1:37" ht="25.5">
      <c r="A61" s="108">
        <v>24</v>
      </c>
      <c r="B61" s="109" t="s">
        <v>176</v>
      </c>
      <c r="C61" s="110" t="s">
        <v>251</v>
      </c>
      <c r="D61" s="111" t="s">
        <v>252</v>
      </c>
      <c r="E61" s="112">
        <v>9.4</v>
      </c>
      <c r="F61" s="113" t="s">
        <v>153</v>
      </c>
      <c r="K61" s="115">
        <v>6.0999999999999997E-4</v>
      </c>
      <c r="L61" s="115">
        <f>E61*K61</f>
        <v>5.7340000000000004E-3</v>
      </c>
      <c r="N61" s="112">
        <f>E61*M61</f>
        <v>0</v>
      </c>
      <c r="O61" s="113">
        <v>20</v>
      </c>
      <c r="P61" s="113" t="s">
        <v>154</v>
      </c>
      <c r="V61" s="116" t="s">
        <v>108</v>
      </c>
      <c r="W61" s="117">
        <v>1.9E-2</v>
      </c>
      <c r="X61" s="110" t="s">
        <v>253</v>
      </c>
      <c r="Y61" s="110" t="s">
        <v>251</v>
      </c>
      <c r="Z61" s="113" t="s">
        <v>246</v>
      </c>
      <c r="AB61" s="113">
        <v>1</v>
      </c>
      <c r="AJ61" s="86" t="s">
        <v>157</v>
      </c>
      <c r="AK61" s="86" t="s">
        <v>158</v>
      </c>
    </row>
    <row r="62" spans="1:37">
      <c r="D62" s="158" t="s">
        <v>254</v>
      </c>
      <c r="E62" s="159"/>
      <c r="F62" s="160"/>
      <c r="G62" s="161"/>
      <c r="H62" s="161"/>
      <c r="I62" s="161"/>
      <c r="J62" s="161"/>
      <c r="K62" s="162"/>
      <c r="L62" s="162"/>
      <c r="M62" s="159"/>
      <c r="N62" s="159"/>
      <c r="O62" s="160"/>
      <c r="P62" s="160"/>
      <c r="Q62" s="159"/>
      <c r="R62" s="159"/>
      <c r="S62" s="159"/>
      <c r="T62" s="163"/>
      <c r="U62" s="163"/>
      <c r="V62" s="163" t="s">
        <v>0</v>
      </c>
      <c r="W62" s="164"/>
      <c r="X62" s="160"/>
    </row>
    <row r="63" spans="1:37" ht="25.5">
      <c r="A63" s="108">
        <v>25</v>
      </c>
      <c r="B63" s="109" t="s">
        <v>150</v>
      </c>
      <c r="C63" s="110" t="s">
        <v>255</v>
      </c>
      <c r="D63" s="111" t="s">
        <v>256</v>
      </c>
      <c r="E63" s="112">
        <v>9.4</v>
      </c>
      <c r="F63" s="113" t="s">
        <v>153</v>
      </c>
      <c r="K63" s="115">
        <v>0.12184</v>
      </c>
      <c r="L63" s="115">
        <f>E63*K63</f>
        <v>1.1452960000000001</v>
      </c>
      <c r="N63" s="112">
        <f>E63*M63</f>
        <v>0</v>
      </c>
      <c r="O63" s="113">
        <v>20</v>
      </c>
      <c r="P63" s="113" t="s">
        <v>154</v>
      </c>
      <c r="V63" s="116" t="s">
        <v>108</v>
      </c>
      <c r="W63" s="117">
        <v>0.62</v>
      </c>
      <c r="X63" s="110" t="s">
        <v>257</v>
      </c>
      <c r="Y63" s="110" t="s">
        <v>255</v>
      </c>
      <c r="Z63" s="113" t="s">
        <v>246</v>
      </c>
      <c r="AB63" s="113">
        <v>1</v>
      </c>
      <c r="AJ63" s="86" t="s">
        <v>157</v>
      </c>
      <c r="AK63" s="86" t="s">
        <v>158</v>
      </c>
    </row>
    <row r="64" spans="1:37">
      <c r="D64" s="158" t="s">
        <v>258</v>
      </c>
      <c r="E64" s="159"/>
      <c r="F64" s="160"/>
      <c r="G64" s="161"/>
      <c r="H64" s="161"/>
      <c r="I64" s="161"/>
      <c r="J64" s="161"/>
      <c r="K64" s="162"/>
      <c r="L64" s="162"/>
      <c r="M64" s="159"/>
      <c r="N64" s="159"/>
      <c r="O64" s="160"/>
      <c r="P64" s="160"/>
      <c r="Q64" s="159"/>
      <c r="R64" s="159"/>
      <c r="S64" s="159"/>
      <c r="T64" s="163"/>
      <c r="U64" s="163"/>
      <c r="V64" s="163" t="s">
        <v>0</v>
      </c>
      <c r="W64" s="164"/>
      <c r="X64" s="160"/>
    </row>
    <row r="65" spans="1:37" ht="25.5">
      <c r="A65" s="108">
        <v>26</v>
      </c>
      <c r="B65" s="109" t="s">
        <v>150</v>
      </c>
      <c r="C65" s="110" t="s">
        <v>259</v>
      </c>
      <c r="D65" s="111" t="s">
        <v>260</v>
      </c>
      <c r="E65" s="112">
        <v>9.4</v>
      </c>
      <c r="F65" s="113" t="s">
        <v>153</v>
      </c>
      <c r="K65" s="115">
        <v>0.17246</v>
      </c>
      <c r="L65" s="115">
        <f>E65*K65</f>
        <v>1.621124</v>
      </c>
      <c r="N65" s="112">
        <f>E65*M65</f>
        <v>0</v>
      </c>
      <c r="O65" s="113">
        <v>20</v>
      </c>
      <c r="P65" s="113" t="s">
        <v>154</v>
      </c>
      <c r="V65" s="116" t="s">
        <v>108</v>
      </c>
      <c r="W65" s="117">
        <v>0.72399999999999998</v>
      </c>
      <c r="X65" s="110" t="s">
        <v>261</v>
      </c>
      <c r="Y65" s="110" t="s">
        <v>259</v>
      </c>
      <c r="Z65" s="113" t="s">
        <v>246</v>
      </c>
      <c r="AB65" s="113">
        <v>1</v>
      </c>
      <c r="AJ65" s="86" t="s">
        <v>157</v>
      </c>
      <c r="AK65" s="86" t="s">
        <v>158</v>
      </c>
    </row>
    <row r="66" spans="1:37">
      <c r="D66" s="158" t="s">
        <v>250</v>
      </c>
      <c r="E66" s="159"/>
      <c r="F66" s="160"/>
      <c r="G66" s="161"/>
      <c r="H66" s="161"/>
      <c r="I66" s="161"/>
      <c r="J66" s="161"/>
      <c r="K66" s="162"/>
      <c r="L66" s="162"/>
      <c r="M66" s="159"/>
      <c r="N66" s="159"/>
      <c r="O66" s="160"/>
      <c r="P66" s="160"/>
      <c r="Q66" s="159"/>
      <c r="R66" s="159"/>
      <c r="S66" s="159"/>
      <c r="T66" s="163"/>
      <c r="U66" s="163"/>
      <c r="V66" s="163" t="s">
        <v>0</v>
      </c>
      <c r="W66" s="164"/>
      <c r="X66" s="160"/>
    </row>
    <row r="67" spans="1:37" ht="38.25">
      <c r="A67" s="108">
        <v>27</v>
      </c>
      <c r="B67" s="109" t="s">
        <v>150</v>
      </c>
      <c r="C67" s="110" t="s">
        <v>262</v>
      </c>
      <c r="D67" s="111" t="s">
        <v>263</v>
      </c>
      <c r="E67" s="112">
        <v>126.4</v>
      </c>
      <c r="F67" s="113" t="s">
        <v>153</v>
      </c>
      <c r="K67" s="115">
        <v>0.49553999999999998</v>
      </c>
      <c r="L67" s="115">
        <f>E67*K67</f>
        <v>62.636256000000003</v>
      </c>
      <c r="N67" s="112">
        <f>E67*M67</f>
        <v>0</v>
      </c>
      <c r="O67" s="113">
        <v>20</v>
      </c>
      <c r="P67" s="113" t="s">
        <v>154</v>
      </c>
      <c r="V67" s="116" t="s">
        <v>108</v>
      </c>
      <c r="W67" s="117">
        <v>70.531000000000006</v>
      </c>
      <c r="X67" s="110" t="s">
        <v>264</v>
      </c>
      <c r="Y67" s="110" t="s">
        <v>262</v>
      </c>
      <c r="Z67" s="113" t="s">
        <v>226</v>
      </c>
      <c r="AB67" s="113">
        <v>1</v>
      </c>
      <c r="AJ67" s="86" t="s">
        <v>157</v>
      </c>
      <c r="AK67" s="86" t="s">
        <v>158</v>
      </c>
    </row>
    <row r="68" spans="1:37">
      <c r="D68" s="166" t="s">
        <v>265</v>
      </c>
      <c r="E68" s="167">
        <f>J68</f>
        <v>0</v>
      </c>
      <c r="H68" s="167"/>
      <c r="I68" s="167"/>
      <c r="J68" s="167"/>
      <c r="L68" s="168">
        <f>SUM(L49:L67)</f>
        <v>1227.4722280000001</v>
      </c>
      <c r="N68" s="169">
        <f>SUM(N49:N67)</f>
        <v>0</v>
      </c>
      <c r="W68" s="117">
        <f>SUM(W49:W67)</f>
        <v>195.43400000000003</v>
      </c>
    </row>
    <row r="70" spans="1:37">
      <c r="B70" s="110" t="s">
        <v>266</v>
      </c>
    </row>
    <row r="71" spans="1:37" ht="25.5">
      <c r="A71" s="108">
        <v>28</v>
      </c>
      <c r="B71" s="109" t="s">
        <v>150</v>
      </c>
      <c r="C71" s="110" t="s">
        <v>267</v>
      </c>
      <c r="D71" s="111" t="s">
        <v>268</v>
      </c>
      <c r="E71" s="112">
        <v>19</v>
      </c>
      <c r="F71" s="113" t="s">
        <v>269</v>
      </c>
      <c r="L71" s="115">
        <f>E71*K71</f>
        <v>0</v>
      </c>
      <c r="N71" s="112">
        <f>E71*M71</f>
        <v>0</v>
      </c>
      <c r="O71" s="113">
        <v>20</v>
      </c>
      <c r="P71" s="113" t="s">
        <v>154</v>
      </c>
      <c r="V71" s="116" t="s">
        <v>108</v>
      </c>
      <c r="W71" s="117">
        <v>1.653</v>
      </c>
      <c r="X71" s="110" t="s">
        <v>270</v>
      </c>
      <c r="Y71" s="110" t="s">
        <v>267</v>
      </c>
      <c r="Z71" s="113" t="s">
        <v>246</v>
      </c>
      <c r="AB71" s="113">
        <v>1</v>
      </c>
      <c r="AJ71" s="86" t="s">
        <v>157</v>
      </c>
      <c r="AK71" s="86" t="s">
        <v>158</v>
      </c>
    </row>
    <row r="72" spans="1:37" ht="25.5">
      <c r="A72" s="108">
        <v>29</v>
      </c>
      <c r="B72" s="109" t="s">
        <v>150</v>
      </c>
      <c r="C72" s="110" t="s">
        <v>271</v>
      </c>
      <c r="D72" s="111" t="s">
        <v>272</v>
      </c>
      <c r="E72" s="112">
        <v>10260</v>
      </c>
      <c r="F72" s="113" t="s">
        <v>269</v>
      </c>
      <c r="L72" s="115">
        <f>E72*K72</f>
        <v>0</v>
      </c>
      <c r="N72" s="112">
        <f>E72*M72</f>
        <v>0</v>
      </c>
      <c r="O72" s="113">
        <v>20</v>
      </c>
      <c r="P72" s="113" t="s">
        <v>154</v>
      </c>
      <c r="V72" s="116" t="s">
        <v>108</v>
      </c>
      <c r="X72" s="110" t="s">
        <v>273</v>
      </c>
      <c r="Y72" s="110" t="s">
        <v>271</v>
      </c>
      <c r="Z72" s="113" t="s">
        <v>246</v>
      </c>
      <c r="AB72" s="113">
        <v>1</v>
      </c>
      <c r="AJ72" s="86" t="s">
        <v>157</v>
      </c>
      <c r="AK72" s="86" t="s">
        <v>158</v>
      </c>
    </row>
    <row r="73" spans="1:37">
      <c r="D73" s="158" t="s">
        <v>274</v>
      </c>
      <c r="E73" s="159"/>
      <c r="F73" s="160"/>
      <c r="G73" s="161"/>
      <c r="H73" s="161"/>
      <c r="I73" s="161"/>
      <c r="J73" s="161"/>
      <c r="K73" s="162"/>
      <c r="L73" s="162"/>
      <c r="M73" s="159"/>
      <c r="N73" s="159"/>
      <c r="O73" s="160"/>
      <c r="P73" s="160"/>
      <c r="Q73" s="159"/>
      <c r="R73" s="159"/>
      <c r="S73" s="159"/>
      <c r="T73" s="163"/>
      <c r="U73" s="163"/>
      <c r="V73" s="163" t="s">
        <v>0</v>
      </c>
      <c r="W73" s="164"/>
      <c r="X73" s="160"/>
    </row>
    <row r="74" spans="1:37" ht="25.5">
      <c r="A74" s="108">
        <v>30</v>
      </c>
      <c r="B74" s="109" t="s">
        <v>150</v>
      </c>
      <c r="C74" s="110" t="s">
        <v>275</v>
      </c>
      <c r="D74" s="111" t="s">
        <v>276</v>
      </c>
      <c r="E74" s="112">
        <v>20</v>
      </c>
      <c r="F74" s="113" t="s">
        <v>269</v>
      </c>
      <c r="L74" s="115">
        <f>E74*K74</f>
        <v>0</v>
      </c>
      <c r="N74" s="112">
        <f>E74*M74</f>
        <v>0</v>
      </c>
      <c r="O74" s="113">
        <v>20</v>
      </c>
      <c r="P74" s="113" t="s">
        <v>154</v>
      </c>
      <c r="V74" s="116" t="s">
        <v>108</v>
      </c>
      <c r="W74" s="117">
        <v>3.38</v>
      </c>
      <c r="X74" s="110" t="s">
        <v>277</v>
      </c>
      <c r="Y74" s="110" t="s">
        <v>275</v>
      </c>
      <c r="Z74" s="113" t="s">
        <v>246</v>
      </c>
      <c r="AB74" s="113">
        <v>1</v>
      </c>
      <c r="AJ74" s="86" t="s">
        <v>157</v>
      </c>
      <c r="AK74" s="86" t="s">
        <v>158</v>
      </c>
    </row>
    <row r="75" spans="1:37" ht="25.5">
      <c r="A75" s="108">
        <v>31</v>
      </c>
      <c r="B75" s="109" t="s">
        <v>150</v>
      </c>
      <c r="C75" s="110" t="s">
        <v>278</v>
      </c>
      <c r="D75" s="111" t="s">
        <v>279</v>
      </c>
      <c r="E75" s="112">
        <v>280</v>
      </c>
      <c r="F75" s="113" t="s">
        <v>269</v>
      </c>
      <c r="L75" s="115">
        <f>E75*K75</f>
        <v>0</v>
      </c>
      <c r="N75" s="112">
        <f>E75*M75</f>
        <v>0</v>
      </c>
      <c r="O75" s="113">
        <v>20</v>
      </c>
      <c r="P75" s="113" t="s">
        <v>154</v>
      </c>
      <c r="V75" s="116" t="s">
        <v>108</v>
      </c>
      <c r="X75" s="110" t="s">
        <v>280</v>
      </c>
      <c r="Y75" s="110" t="s">
        <v>278</v>
      </c>
      <c r="Z75" s="113" t="s">
        <v>246</v>
      </c>
      <c r="AB75" s="113">
        <v>1</v>
      </c>
      <c r="AJ75" s="86" t="s">
        <v>157</v>
      </c>
      <c r="AK75" s="86" t="s">
        <v>158</v>
      </c>
    </row>
    <row r="76" spans="1:37">
      <c r="D76" s="158" t="s">
        <v>281</v>
      </c>
      <c r="E76" s="159"/>
      <c r="F76" s="160"/>
      <c r="G76" s="161"/>
      <c r="H76" s="161"/>
      <c r="I76" s="161"/>
      <c r="J76" s="161"/>
      <c r="K76" s="162"/>
      <c r="L76" s="162"/>
      <c r="M76" s="159"/>
      <c r="N76" s="159"/>
      <c r="O76" s="160"/>
      <c r="P76" s="160"/>
      <c r="Q76" s="159"/>
      <c r="R76" s="159"/>
      <c r="S76" s="159"/>
      <c r="T76" s="163"/>
      <c r="U76" s="163"/>
      <c r="V76" s="163" t="s">
        <v>0</v>
      </c>
      <c r="W76" s="164"/>
      <c r="X76" s="160"/>
    </row>
    <row r="77" spans="1:37">
      <c r="A77" s="108">
        <v>32</v>
      </c>
      <c r="B77" s="109" t="s">
        <v>150</v>
      </c>
      <c r="C77" s="110" t="s">
        <v>282</v>
      </c>
      <c r="D77" s="111" t="s">
        <v>283</v>
      </c>
      <c r="E77" s="112">
        <v>24.1</v>
      </c>
      <c r="F77" s="113" t="s">
        <v>284</v>
      </c>
      <c r="K77" s="115">
        <v>1E-4</v>
      </c>
      <c r="L77" s="115">
        <f t="shared" ref="L77:L82" si="0">E77*K77</f>
        <v>2.4100000000000002E-3</v>
      </c>
      <c r="N77" s="112">
        <f t="shared" ref="N77:N82" si="1">E77*M77</f>
        <v>0</v>
      </c>
      <c r="O77" s="113">
        <v>20</v>
      </c>
      <c r="P77" s="113" t="s">
        <v>154</v>
      </c>
      <c r="V77" s="116" t="s">
        <v>108</v>
      </c>
      <c r="W77" s="117">
        <v>2.169</v>
      </c>
      <c r="X77" s="110" t="s">
        <v>285</v>
      </c>
      <c r="Y77" s="110" t="s">
        <v>282</v>
      </c>
      <c r="Z77" s="113" t="s">
        <v>286</v>
      </c>
      <c r="AB77" s="113">
        <v>1</v>
      </c>
      <c r="AJ77" s="86" t="s">
        <v>157</v>
      </c>
      <c r="AK77" s="86" t="s">
        <v>158</v>
      </c>
    </row>
    <row r="78" spans="1:37" ht="25.5">
      <c r="A78" s="108">
        <v>33</v>
      </c>
      <c r="B78" s="109" t="s">
        <v>176</v>
      </c>
      <c r="C78" s="110" t="s">
        <v>287</v>
      </c>
      <c r="D78" s="111" t="s">
        <v>288</v>
      </c>
      <c r="E78" s="112">
        <v>24.1</v>
      </c>
      <c r="F78" s="113" t="s">
        <v>284</v>
      </c>
      <c r="K78" s="115">
        <v>8.0000000000000007E-5</v>
      </c>
      <c r="L78" s="115">
        <f t="shared" si="0"/>
        <v>1.9280000000000002E-3</v>
      </c>
      <c r="N78" s="112">
        <f t="shared" si="1"/>
        <v>0</v>
      </c>
      <c r="O78" s="113">
        <v>20</v>
      </c>
      <c r="P78" s="113" t="s">
        <v>154</v>
      </c>
      <c r="V78" s="116" t="s">
        <v>108</v>
      </c>
      <c r="W78" s="117">
        <v>12.05</v>
      </c>
      <c r="X78" s="110" t="s">
        <v>289</v>
      </c>
      <c r="Y78" s="110" t="s">
        <v>287</v>
      </c>
      <c r="Z78" s="113" t="s">
        <v>246</v>
      </c>
      <c r="AB78" s="113">
        <v>1</v>
      </c>
      <c r="AJ78" s="86" t="s">
        <v>157</v>
      </c>
      <c r="AK78" s="86" t="s">
        <v>158</v>
      </c>
    </row>
    <row r="79" spans="1:37">
      <c r="A79" s="108">
        <v>34</v>
      </c>
      <c r="B79" s="109" t="s">
        <v>290</v>
      </c>
      <c r="C79" s="110" t="s">
        <v>291</v>
      </c>
      <c r="D79" s="111" t="s">
        <v>292</v>
      </c>
      <c r="E79" s="112">
        <v>2</v>
      </c>
      <c r="F79" s="113" t="s">
        <v>293</v>
      </c>
      <c r="L79" s="115">
        <f t="shared" si="0"/>
        <v>0</v>
      </c>
      <c r="N79" s="112">
        <f t="shared" si="1"/>
        <v>0</v>
      </c>
      <c r="O79" s="113">
        <v>20</v>
      </c>
      <c r="P79" s="113" t="s">
        <v>154</v>
      </c>
      <c r="V79" s="116" t="s">
        <v>108</v>
      </c>
      <c r="W79" s="117">
        <v>2.5760000000000001</v>
      </c>
      <c r="X79" s="110" t="s">
        <v>294</v>
      </c>
      <c r="Y79" s="110" t="s">
        <v>291</v>
      </c>
      <c r="Z79" s="113" t="s">
        <v>156</v>
      </c>
      <c r="AB79" s="113">
        <v>1</v>
      </c>
      <c r="AJ79" s="86" t="s">
        <v>157</v>
      </c>
      <c r="AK79" s="86" t="s">
        <v>158</v>
      </c>
    </row>
    <row r="80" spans="1:37">
      <c r="A80" s="108">
        <v>35</v>
      </c>
      <c r="B80" s="109" t="s">
        <v>176</v>
      </c>
      <c r="C80" s="110" t="s">
        <v>295</v>
      </c>
      <c r="D80" s="111" t="s">
        <v>296</v>
      </c>
      <c r="E80" s="112">
        <v>3.581</v>
      </c>
      <c r="F80" s="113" t="s">
        <v>297</v>
      </c>
      <c r="L80" s="115">
        <f t="shared" si="0"/>
        <v>0</v>
      </c>
      <c r="N80" s="112">
        <f t="shared" si="1"/>
        <v>0</v>
      </c>
      <c r="O80" s="113">
        <v>20</v>
      </c>
      <c r="P80" s="113" t="s">
        <v>154</v>
      </c>
      <c r="V80" s="116" t="s">
        <v>108</v>
      </c>
      <c r="W80" s="117">
        <v>2.718</v>
      </c>
      <c r="X80" s="110" t="s">
        <v>298</v>
      </c>
      <c r="Y80" s="110" t="s">
        <v>295</v>
      </c>
      <c r="Z80" s="113" t="s">
        <v>156</v>
      </c>
      <c r="AB80" s="113">
        <v>1</v>
      </c>
      <c r="AJ80" s="86" t="s">
        <v>157</v>
      </c>
      <c r="AK80" s="86" t="s">
        <v>158</v>
      </c>
    </row>
    <row r="81" spans="1:37">
      <c r="A81" s="108">
        <v>36</v>
      </c>
      <c r="B81" s="109" t="s">
        <v>176</v>
      </c>
      <c r="C81" s="110" t="s">
        <v>299</v>
      </c>
      <c r="D81" s="111" t="s">
        <v>300</v>
      </c>
      <c r="E81" s="112">
        <v>3.581</v>
      </c>
      <c r="F81" s="113" t="s">
        <v>297</v>
      </c>
      <c r="L81" s="115">
        <f t="shared" si="0"/>
        <v>0</v>
      </c>
      <c r="N81" s="112">
        <f t="shared" si="1"/>
        <v>0</v>
      </c>
      <c r="O81" s="113">
        <v>20</v>
      </c>
      <c r="P81" s="113" t="s">
        <v>154</v>
      </c>
      <c r="V81" s="116" t="s">
        <v>108</v>
      </c>
      <c r="W81" s="117">
        <v>3.5999999999999997E-2</v>
      </c>
      <c r="X81" s="110" t="s">
        <v>301</v>
      </c>
      <c r="Y81" s="110" t="s">
        <v>299</v>
      </c>
      <c r="Z81" s="113" t="s">
        <v>156</v>
      </c>
      <c r="AB81" s="113">
        <v>1</v>
      </c>
      <c r="AJ81" s="86" t="s">
        <v>157</v>
      </c>
      <c r="AK81" s="86" t="s">
        <v>158</v>
      </c>
    </row>
    <row r="82" spans="1:37">
      <c r="A82" s="108">
        <v>37</v>
      </c>
      <c r="B82" s="109" t="s">
        <v>176</v>
      </c>
      <c r="C82" s="110" t="s">
        <v>302</v>
      </c>
      <c r="D82" s="111" t="s">
        <v>303</v>
      </c>
      <c r="E82" s="112">
        <v>35.81</v>
      </c>
      <c r="F82" s="113" t="s">
        <v>297</v>
      </c>
      <c r="L82" s="115">
        <f t="shared" si="0"/>
        <v>0</v>
      </c>
      <c r="N82" s="112">
        <f t="shared" si="1"/>
        <v>0</v>
      </c>
      <c r="O82" s="113">
        <v>20</v>
      </c>
      <c r="P82" s="113" t="s">
        <v>154</v>
      </c>
      <c r="V82" s="116" t="s">
        <v>108</v>
      </c>
      <c r="X82" s="110" t="s">
        <v>304</v>
      </c>
      <c r="Y82" s="110" t="s">
        <v>302</v>
      </c>
      <c r="Z82" s="113" t="s">
        <v>156</v>
      </c>
      <c r="AB82" s="113">
        <v>1</v>
      </c>
      <c r="AJ82" s="86" t="s">
        <v>157</v>
      </c>
      <c r="AK82" s="86" t="s">
        <v>158</v>
      </c>
    </row>
    <row r="83" spans="1:37">
      <c r="D83" s="158" t="s">
        <v>305</v>
      </c>
      <c r="E83" s="159"/>
      <c r="F83" s="160"/>
      <c r="G83" s="161"/>
      <c r="H83" s="161"/>
      <c r="I83" s="161"/>
      <c r="J83" s="161"/>
      <c r="K83" s="162"/>
      <c r="L83" s="162"/>
      <c r="M83" s="159"/>
      <c r="N83" s="159"/>
      <c r="O83" s="160"/>
      <c r="P83" s="160"/>
      <c r="Q83" s="159"/>
      <c r="R83" s="159"/>
      <c r="S83" s="159"/>
      <c r="T83" s="163"/>
      <c r="U83" s="163"/>
      <c r="V83" s="163" t="s">
        <v>0</v>
      </c>
      <c r="W83" s="164"/>
      <c r="X83" s="160"/>
    </row>
    <row r="84" spans="1:37">
      <c r="A84" s="108">
        <v>38</v>
      </c>
      <c r="B84" s="109" t="s">
        <v>176</v>
      </c>
      <c r="C84" s="110" t="s">
        <v>306</v>
      </c>
      <c r="D84" s="111" t="s">
        <v>307</v>
      </c>
      <c r="E84" s="112">
        <v>3.581</v>
      </c>
      <c r="F84" s="113" t="s">
        <v>297</v>
      </c>
      <c r="L84" s="115">
        <f>E84*K84</f>
        <v>0</v>
      </c>
      <c r="N84" s="112">
        <f>E84*M84</f>
        <v>0</v>
      </c>
      <c r="O84" s="113">
        <v>20</v>
      </c>
      <c r="P84" s="113" t="s">
        <v>154</v>
      </c>
      <c r="V84" s="116" t="s">
        <v>108</v>
      </c>
      <c r="W84" s="117">
        <v>0.32900000000000001</v>
      </c>
      <c r="X84" s="110" t="s">
        <v>308</v>
      </c>
      <c r="Y84" s="110" t="s">
        <v>306</v>
      </c>
      <c r="Z84" s="113" t="s">
        <v>156</v>
      </c>
      <c r="AB84" s="113">
        <v>1</v>
      </c>
      <c r="AJ84" s="86" t="s">
        <v>157</v>
      </c>
      <c r="AK84" s="86" t="s">
        <v>158</v>
      </c>
    </row>
    <row r="85" spans="1:37" ht="25.5">
      <c r="A85" s="108">
        <v>39</v>
      </c>
      <c r="B85" s="109" t="s">
        <v>176</v>
      </c>
      <c r="C85" s="110" t="s">
        <v>309</v>
      </c>
      <c r="D85" s="111" t="s">
        <v>310</v>
      </c>
      <c r="E85" s="112">
        <v>3.581</v>
      </c>
      <c r="F85" s="113" t="s">
        <v>297</v>
      </c>
      <c r="L85" s="115">
        <f>E85*K85</f>
        <v>0</v>
      </c>
      <c r="N85" s="112">
        <f>E85*M85</f>
        <v>0</v>
      </c>
      <c r="O85" s="113">
        <v>20</v>
      </c>
      <c r="P85" s="113" t="s">
        <v>154</v>
      </c>
      <c r="V85" s="116" t="s">
        <v>108</v>
      </c>
      <c r="X85" s="110" t="s">
        <v>311</v>
      </c>
      <c r="Y85" s="110" t="s">
        <v>309</v>
      </c>
      <c r="Z85" s="113" t="s">
        <v>156</v>
      </c>
      <c r="AB85" s="113">
        <v>1</v>
      </c>
      <c r="AJ85" s="86" t="s">
        <v>157</v>
      </c>
      <c r="AK85" s="86" t="s">
        <v>158</v>
      </c>
    </row>
    <row r="86" spans="1:37" ht="25.5">
      <c r="A86" s="108">
        <v>40</v>
      </c>
      <c r="B86" s="109" t="s">
        <v>150</v>
      </c>
      <c r="C86" s="110" t="s">
        <v>312</v>
      </c>
      <c r="D86" s="111" t="s">
        <v>313</v>
      </c>
      <c r="E86" s="112">
        <v>2737.4780000000001</v>
      </c>
      <c r="F86" s="113" t="s">
        <v>297</v>
      </c>
      <c r="L86" s="115">
        <f>E86*K86</f>
        <v>0</v>
      </c>
      <c r="N86" s="112">
        <f>E86*M86</f>
        <v>0</v>
      </c>
      <c r="O86" s="113">
        <v>20</v>
      </c>
      <c r="P86" s="113" t="s">
        <v>154</v>
      </c>
      <c r="V86" s="116" t="s">
        <v>108</v>
      </c>
      <c r="W86" s="117">
        <v>54.75</v>
      </c>
      <c r="X86" s="110" t="s">
        <v>314</v>
      </c>
      <c r="Y86" s="110" t="s">
        <v>312</v>
      </c>
      <c r="Z86" s="113" t="s">
        <v>236</v>
      </c>
      <c r="AB86" s="113">
        <v>1</v>
      </c>
      <c r="AJ86" s="86" t="s">
        <v>157</v>
      </c>
      <c r="AK86" s="86" t="s">
        <v>158</v>
      </c>
    </row>
    <row r="87" spans="1:37">
      <c r="D87" s="166" t="s">
        <v>315</v>
      </c>
      <c r="E87" s="167">
        <f>J87</f>
        <v>0</v>
      </c>
      <c r="H87" s="167"/>
      <c r="I87" s="167"/>
      <c r="J87" s="167"/>
      <c r="L87" s="168">
        <f>SUM(L70:L86)</f>
        <v>4.3380000000000007E-3</v>
      </c>
      <c r="N87" s="169">
        <f>SUM(N70:N86)</f>
        <v>0</v>
      </c>
      <c r="W87" s="117">
        <f>SUM(W70:W86)</f>
        <v>79.661000000000001</v>
      </c>
    </row>
    <row r="89" spans="1:37">
      <c r="D89" s="166" t="s">
        <v>316</v>
      </c>
      <c r="E89" s="167">
        <f>J89</f>
        <v>0</v>
      </c>
      <c r="H89" s="167"/>
      <c r="I89" s="167"/>
      <c r="J89" s="167"/>
      <c r="L89" s="168">
        <f>+L36+L47+L68+L87</f>
        <v>1843.4738320000001</v>
      </c>
      <c r="N89" s="169">
        <f>+N36+N47+N68+N87</f>
        <v>3.5813999999999999</v>
      </c>
      <c r="W89" s="117">
        <f>+W36+W47+W68+W87</f>
        <v>676.21900000000005</v>
      </c>
    </row>
    <row r="91" spans="1:37">
      <c r="D91" s="170" t="s">
        <v>317</v>
      </c>
      <c r="E91" s="167">
        <f>J91</f>
        <v>0</v>
      </c>
      <c r="H91" s="167"/>
      <c r="I91" s="167"/>
      <c r="J91" s="167"/>
      <c r="L91" s="168">
        <f>+L89</f>
        <v>1843.4738320000001</v>
      </c>
      <c r="N91" s="169">
        <f>+N89</f>
        <v>3.5813999999999999</v>
      </c>
      <c r="W91" s="117">
        <f>+W89</f>
        <v>676.21900000000005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GridLines="0" workbookViewId="0">
      <selection activeCell="A4" sqref="A4"/>
    </sheetView>
  </sheetViews>
  <sheetFormatPr defaultColWidth="9.140625" defaultRowHeight="12.75"/>
  <cols>
    <col min="1" max="1" width="15.7109375" style="95" customWidth="1"/>
    <col min="2" max="3" width="45.7109375" style="95" customWidth="1"/>
    <col min="4" max="4" width="11.28515625" style="96" customWidth="1"/>
    <col min="5" max="16384" width="9.140625" style="86"/>
  </cols>
  <sheetData>
    <row r="1" spans="1:6">
      <c r="A1" s="97" t="s">
        <v>117</v>
      </c>
      <c r="B1" s="98"/>
      <c r="C1" s="98"/>
      <c r="D1" s="99" t="s">
        <v>5</v>
      </c>
    </row>
    <row r="2" spans="1:6">
      <c r="A2" s="97" t="s">
        <v>321</v>
      </c>
      <c r="B2" s="98"/>
      <c r="C2" s="98"/>
      <c r="D2" s="99" t="s">
        <v>119</v>
      </c>
    </row>
    <row r="3" spans="1:6">
      <c r="A3" s="97" t="s">
        <v>16</v>
      </c>
      <c r="B3" s="98"/>
      <c r="C3" s="98"/>
      <c r="D3" s="99" t="s">
        <v>120</v>
      </c>
    </row>
    <row r="4" spans="1:6">
      <c r="A4" s="98"/>
      <c r="B4" s="98"/>
      <c r="C4" s="98"/>
      <c r="D4" s="98"/>
    </row>
    <row r="5" spans="1:6">
      <c r="A5" s="97" t="s">
        <v>121</v>
      </c>
      <c r="B5" s="98"/>
      <c r="C5" s="98"/>
      <c r="D5" s="98"/>
    </row>
    <row r="6" spans="1:6">
      <c r="A6" s="97"/>
      <c r="B6" s="98"/>
      <c r="C6" s="98"/>
      <c r="D6" s="98"/>
    </row>
    <row r="7" spans="1:6">
      <c r="A7" s="97"/>
      <c r="B7" s="98"/>
      <c r="C7" s="98"/>
      <c r="D7" s="98"/>
    </row>
    <row r="8" spans="1:6">
      <c r="A8" s="86"/>
      <c r="B8" s="100"/>
      <c r="C8" s="101"/>
      <c r="D8" s="102"/>
    </row>
    <row r="9" spans="1:6">
      <c r="A9" s="103" t="s">
        <v>68</v>
      </c>
      <c r="B9" s="103" t="s">
        <v>69</v>
      </c>
      <c r="C9" s="103" t="s">
        <v>70</v>
      </c>
      <c r="D9" s="104" t="s">
        <v>71</v>
      </c>
      <c r="F9" s="86" t="s">
        <v>318</v>
      </c>
    </row>
    <row r="10" spans="1:6">
      <c r="A10" s="105"/>
      <c r="B10" s="105"/>
      <c r="C10" s="106"/>
      <c r="D10" s="107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9"/>
  <sheetViews>
    <sheetView showGridLines="0" workbookViewId="0">
      <selection activeCell="A4" sqref="A4"/>
    </sheetView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117</v>
      </c>
      <c r="C1" s="86"/>
      <c r="E1" s="90" t="s">
        <v>118</v>
      </c>
      <c r="F1" s="86"/>
      <c r="G1" s="86"/>
      <c r="Z1" s="83" t="s">
        <v>6</v>
      </c>
      <c r="AA1" s="83" t="s">
        <v>7</v>
      </c>
      <c r="AB1" s="83" t="s">
        <v>8</v>
      </c>
      <c r="AC1" s="83" t="s">
        <v>9</v>
      </c>
      <c r="AD1" s="83" t="s">
        <v>10</v>
      </c>
    </row>
    <row r="2" spans="1:30">
      <c r="A2" s="90" t="s">
        <v>320</v>
      </c>
      <c r="C2" s="86"/>
      <c r="E2" s="90" t="s">
        <v>119</v>
      </c>
      <c r="F2" s="86"/>
      <c r="G2" s="86"/>
      <c r="Z2" s="83" t="s">
        <v>13</v>
      </c>
      <c r="AA2" s="84" t="s">
        <v>72</v>
      </c>
      <c r="AB2" s="84" t="s">
        <v>15</v>
      </c>
      <c r="AC2" s="84"/>
      <c r="AD2" s="85"/>
    </row>
    <row r="3" spans="1:30">
      <c r="A3" s="90" t="s">
        <v>16</v>
      </c>
      <c r="C3" s="86"/>
      <c r="E3" s="90" t="s">
        <v>120</v>
      </c>
      <c r="F3" s="86"/>
      <c r="G3" s="86"/>
      <c r="Z3" s="83" t="s">
        <v>17</v>
      </c>
      <c r="AA3" s="84" t="s">
        <v>73</v>
      </c>
      <c r="AB3" s="84" t="s">
        <v>15</v>
      </c>
      <c r="AC3" s="84" t="s">
        <v>19</v>
      </c>
      <c r="AD3" s="85" t="s">
        <v>20</v>
      </c>
    </row>
    <row r="4" spans="1:30">
      <c r="B4" s="86"/>
      <c r="C4" s="86"/>
      <c r="D4" s="86"/>
      <c r="E4" s="86"/>
      <c r="F4" s="86"/>
      <c r="G4" s="86"/>
      <c r="Z4" s="83" t="s">
        <v>21</v>
      </c>
      <c r="AA4" s="84" t="s">
        <v>74</v>
      </c>
      <c r="AB4" s="84" t="s">
        <v>15</v>
      </c>
      <c r="AC4" s="84"/>
      <c r="AD4" s="85"/>
    </row>
    <row r="5" spans="1:30">
      <c r="A5" s="90" t="s">
        <v>121</v>
      </c>
      <c r="B5" s="86"/>
      <c r="C5" s="86"/>
      <c r="D5" s="86"/>
      <c r="E5" s="86"/>
      <c r="F5" s="86"/>
      <c r="G5" s="86"/>
      <c r="Z5" s="83" t="s">
        <v>23</v>
      </c>
      <c r="AA5" s="84" t="s">
        <v>73</v>
      </c>
      <c r="AB5" s="84" t="s">
        <v>15</v>
      </c>
      <c r="AC5" s="84" t="s">
        <v>19</v>
      </c>
      <c r="AD5" s="85" t="s">
        <v>20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75</v>
      </c>
      <c r="B9" s="92" t="s">
        <v>32</v>
      </c>
      <c r="C9" s="92" t="s">
        <v>33</v>
      </c>
      <c r="D9" s="92" t="s">
        <v>34</v>
      </c>
      <c r="E9" s="93" t="s">
        <v>76</v>
      </c>
      <c r="F9" s="93" t="s">
        <v>36</v>
      </c>
      <c r="G9" s="93" t="s">
        <v>41</v>
      </c>
    </row>
    <row r="10" spans="1:30">
      <c r="A10" s="94"/>
      <c r="B10" s="94"/>
      <c r="C10" s="94" t="s">
        <v>58</v>
      </c>
      <c r="D10" s="94"/>
      <c r="E10" s="94" t="s">
        <v>34</v>
      </c>
      <c r="F10" s="94" t="s">
        <v>34</v>
      </c>
      <c r="G10" s="94" t="s">
        <v>34</v>
      </c>
    </row>
    <row r="12" spans="1:30">
      <c r="A12" s="86" t="s">
        <v>149</v>
      </c>
      <c r="B12" s="87">
        <f>Prehlad!H36</f>
        <v>0</v>
      </c>
      <c r="C12" s="87">
        <f>Prehlad!I36</f>
        <v>0</v>
      </c>
      <c r="D12" s="87">
        <f>Prehlad!J36</f>
        <v>0</v>
      </c>
      <c r="E12" s="88">
        <f>Prehlad!L36</f>
        <v>615.87800000000004</v>
      </c>
      <c r="F12" s="89">
        <f>Prehlad!N36</f>
        <v>3.5813999999999999</v>
      </c>
      <c r="G12" s="89">
        <f>Prehlad!W36</f>
        <v>332.971</v>
      </c>
    </row>
    <row r="13" spans="1:30">
      <c r="A13" s="86" t="s">
        <v>216</v>
      </c>
      <c r="B13" s="87">
        <f>Prehlad!H47</f>
        <v>0</v>
      </c>
      <c r="C13" s="87">
        <f>Prehlad!I47</f>
        <v>0</v>
      </c>
      <c r="D13" s="87">
        <f>Prehlad!J47</f>
        <v>0</v>
      </c>
      <c r="E13" s="88">
        <f>Prehlad!L47</f>
        <v>0.11926599999999998</v>
      </c>
      <c r="F13" s="89">
        <f>Prehlad!N47</f>
        <v>0</v>
      </c>
      <c r="G13" s="89">
        <f>Prehlad!W47</f>
        <v>68.153000000000006</v>
      </c>
    </row>
    <row r="14" spans="1:30">
      <c r="A14" s="86" t="s">
        <v>232</v>
      </c>
      <c r="B14" s="87">
        <f>Prehlad!H68</f>
        <v>0</v>
      </c>
      <c r="C14" s="87">
        <f>Prehlad!I68</f>
        <v>0</v>
      </c>
      <c r="D14" s="87">
        <f>Prehlad!J68</f>
        <v>0</v>
      </c>
      <c r="E14" s="88">
        <f>Prehlad!L68</f>
        <v>1227.4722280000001</v>
      </c>
      <c r="F14" s="89">
        <f>Prehlad!N68</f>
        <v>0</v>
      </c>
      <c r="G14" s="89">
        <f>Prehlad!W68</f>
        <v>195.43400000000003</v>
      </c>
    </row>
    <row r="15" spans="1:30">
      <c r="A15" s="86" t="s">
        <v>266</v>
      </c>
      <c r="B15" s="87">
        <f>Prehlad!H87</f>
        <v>0</v>
      </c>
      <c r="C15" s="87">
        <f>Prehlad!I87</f>
        <v>0</v>
      </c>
      <c r="D15" s="87">
        <f>Prehlad!J87</f>
        <v>0</v>
      </c>
      <c r="E15" s="88">
        <f>Prehlad!L87</f>
        <v>4.3380000000000007E-3</v>
      </c>
      <c r="F15" s="89">
        <f>Prehlad!N87</f>
        <v>0</v>
      </c>
      <c r="G15" s="89">
        <f>Prehlad!W87</f>
        <v>79.661000000000001</v>
      </c>
    </row>
    <row r="16" spans="1:30">
      <c r="A16" s="86" t="s">
        <v>316</v>
      </c>
      <c r="B16" s="87">
        <f>Prehlad!H89</f>
        <v>0</v>
      </c>
      <c r="C16" s="87">
        <f>Prehlad!I89</f>
        <v>0</v>
      </c>
      <c r="D16" s="87">
        <f>Prehlad!J89</f>
        <v>0</v>
      </c>
      <c r="E16" s="88">
        <f>Prehlad!L89</f>
        <v>1843.4738320000001</v>
      </c>
      <c r="F16" s="89">
        <f>Prehlad!N89</f>
        <v>3.5813999999999999</v>
      </c>
      <c r="G16" s="89">
        <f>Prehlad!W89</f>
        <v>676.21900000000005</v>
      </c>
    </row>
    <row r="19" spans="1:7">
      <c r="A19" s="86" t="s">
        <v>317</v>
      </c>
      <c r="B19" s="87">
        <f>Prehlad!H91</f>
        <v>0</v>
      </c>
      <c r="C19" s="87">
        <f>Prehlad!I91</f>
        <v>0</v>
      </c>
      <c r="D19" s="87">
        <f>Prehlad!J91</f>
        <v>0</v>
      </c>
      <c r="E19" s="88">
        <f>Prehlad!L91</f>
        <v>1843.4738320000001</v>
      </c>
      <c r="F19" s="89">
        <f>Prehlad!N91</f>
        <v>3.5813999999999999</v>
      </c>
      <c r="G19" s="89">
        <f>Prehlad!W91</f>
        <v>676.21900000000005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43"/>
  <sheetViews>
    <sheetView showGridLines="0" showZeros="0" workbookViewId="0">
      <selection activeCell="B1" sqref="B1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6</v>
      </c>
      <c r="AA1" s="83" t="s">
        <v>7</v>
      </c>
      <c r="AB1" s="83" t="s">
        <v>8</v>
      </c>
      <c r="AC1" s="83" t="s">
        <v>9</v>
      </c>
      <c r="AD1" s="83" t="s">
        <v>10</v>
      </c>
    </row>
    <row r="2" spans="2:30" ht="18" customHeight="1">
      <c r="B2" s="4"/>
      <c r="C2" s="5" t="s">
        <v>121</v>
      </c>
      <c r="D2" s="5"/>
      <c r="E2" s="5"/>
      <c r="F2" s="5"/>
      <c r="G2" s="6" t="s">
        <v>77</v>
      </c>
      <c r="H2" s="5" t="s">
        <v>122</v>
      </c>
      <c r="I2" s="5"/>
      <c r="J2" s="66"/>
      <c r="Z2" s="83" t="s">
        <v>13</v>
      </c>
      <c r="AA2" s="84" t="s">
        <v>78</v>
      </c>
      <c r="AB2" s="84" t="s">
        <v>15</v>
      </c>
      <c r="AC2" s="84"/>
      <c r="AD2" s="85"/>
    </row>
    <row r="3" spans="2:30" ht="18" customHeight="1">
      <c r="B3" s="7"/>
      <c r="C3" s="8"/>
      <c r="D3" s="8"/>
      <c r="E3" s="8"/>
      <c r="F3" s="8"/>
      <c r="G3" s="9" t="s">
        <v>123</v>
      </c>
      <c r="H3" s="8"/>
      <c r="I3" s="8"/>
      <c r="J3" s="67"/>
      <c r="Z3" s="83" t="s">
        <v>17</v>
      </c>
      <c r="AA3" s="84" t="s">
        <v>79</v>
      </c>
      <c r="AB3" s="84" t="s">
        <v>15</v>
      </c>
      <c r="AC3" s="84" t="s">
        <v>19</v>
      </c>
      <c r="AD3" s="85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21</v>
      </c>
      <c r="AA4" s="84" t="s">
        <v>80</v>
      </c>
      <c r="AB4" s="84" t="s">
        <v>15</v>
      </c>
      <c r="AC4" s="84"/>
      <c r="AD4" s="85"/>
    </row>
    <row r="5" spans="2:30" ht="18" customHeight="1">
      <c r="B5" s="13"/>
      <c r="C5" s="14" t="s">
        <v>124</v>
      </c>
      <c r="D5" s="14"/>
      <c r="E5" s="14" t="s">
        <v>81</v>
      </c>
      <c r="F5" s="15"/>
      <c r="G5" s="15" t="s">
        <v>82</v>
      </c>
      <c r="H5" s="14"/>
      <c r="I5" s="15" t="s">
        <v>83</v>
      </c>
      <c r="J5" s="69" t="s">
        <v>125</v>
      </c>
      <c r="Z5" s="83" t="s">
        <v>23</v>
      </c>
      <c r="AA5" s="84" t="s">
        <v>79</v>
      </c>
      <c r="AB5" s="84" t="s">
        <v>15</v>
      </c>
      <c r="AC5" s="84" t="s">
        <v>19</v>
      </c>
      <c r="AD5" s="85" t="s">
        <v>20</v>
      </c>
    </row>
    <row r="6" spans="2:30" ht="18" customHeight="1">
      <c r="B6" s="4"/>
      <c r="C6" s="5" t="s">
        <v>2</v>
      </c>
      <c r="D6" s="5" t="s">
        <v>126</v>
      </c>
      <c r="E6" s="5"/>
      <c r="F6" s="5"/>
      <c r="G6" s="5" t="s">
        <v>84</v>
      </c>
      <c r="H6" s="5"/>
      <c r="I6" s="5"/>
      <c r="J6" s="66"/>
    </row>
    <row r="7" spans="2:30" ht="18" customHeight="1">
      <c r="B7" s="16"/>
      <c r="C7" s="17"/>
      <c r="D7" s="18" t="s">
        <v>127</v>
      </c>
      <c r="E7" s="18"/>
      <c r="F7" s="18"/>
      <c r="G7" s="18" t="s">
        <v>85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84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85</v>
      </c>
      <c r="H9" s="11"/>
      <c r="I9" s="11"/>
      <c r="J9" s="68"/>
    </row>
    <row r="10" spans="2:30" ht="18" customHeight="1">
      <c r="B10" s="7"/>
      <c r="C10" s="8" t="s">
        <v>86</v>
      </c>
      <c r="D10" s="8" t="s">
        <v>322</v>
      </c>
      <c r="E10" s="8"/>
      <c r="F10" s="8"/>
      <c r="G10" s="8" t="s">
        <v>84</v>
      </c>
      <c r="H10" s="8"/>
      <c r="I10" s="8"/>
      <c r="J10" s="67"/>
    </row>
    <row r="11" spans="2:30" ht="18" customHeight="1">
      <c r="B11" s="19"/>
      <c r="C11" s="20"/>
      <c r="D11" s="20" t="s">
        <v>128</v>
      </c>
      <c r="E11" s="20"/>
      <c r="F11" s="20"/>
      <c r="G11" s="20" t="s">
        <v>85</v>
      </c>
      <c r="H11" s="20"/>
      <c r="I11" s="20"/>
      <c r="J11" s="71"/>
    </row>
    <row r="12" spans="2:30" ht="18" customHeight="1">
      <c r="B12" s="21">
        <v>1</v>
      </c>
      <c r="C12" s="5" t="s">
        <v>129</v>
      </c>
      <c r="D12" s="5"/>
      <c r="E12" s="5"/>
      <c r="F12" s="22">
        <f>IF(B12&lt;&gt;0,ROUND($J$31/B12,0),0)</f>
        <v>0</v>
      </c>
      <c r="G12" s="6">
        <v>1</v>
      </c>
      <c r="H12" s="5" t="s">
        <v>132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130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131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87</v>
      </c>
      <c r="C15" s="29" t="s">
        <v>88</v>
      </c>
      <c r="D15" s="30" t="s">
        <v>32</v>
      </c>
      <c r="E15" s="30" t="s">
        <v>89</v>
      </c>
      <c r="F15" s="31" t="s">
        <v>90</v>
      </c>
      <c r="G15" s="28" t="s">
        <v>91</v>
      </c>
      <c r="H15" s="32" t="s">
        <v>92</v>
      </c>
      <c r="I15" s="43"/>
      <c r="J15" s="44"/>
    </row>
    <row r="16" spans="2:30" ht="18" customHeight="1">
      <c r="B16" s="33">
        <v>1</v>
      </c>
      <c r="C16" s="34" t="s">
        <v>93</v>
      </c>
      <c r="D16" s="148">
        <f>Prehlad!H89</f>
        <v>0</v>
      </c>
      <c r="E16" s="148">
        <f>Prehlad!I89</f>
        <v>0</v>
      </c>
      <c r="F16" s="149">
        <f>D16+E16</f>
        <v>0</v>
      </c>
      <c r="G16" s="33">
        <v>6</v>
      </c>
      <c r="H16" s="35" t="s">
        <v>133</v>
      </c>
      <c r="I16" s="75"/>
      <c r="J16" s="149">
        <v>0</v>
      </c>
    </row>
    <row r="17" spans="2:10" ht="18" customHeight="1">
      <c r="B17" s="36">
        <v>2</v>
      </c>
      <c r="C17" s="37" t="s">
        <v>94</v>
      </c>
      <c r="D17" s="150"/>
      <c r="E17" s="150"/>
      <c r="F17" s="149">
        <f>D17+E17</f>
        <v>0</v>
      </c>
      <c r="G17" s="36">
        <v>7</v>
      </c>
      <c r="H17" s="38" t="s">
        <v>134</v>
      </c>
      <c r="I17" s="8"/>
      <c r="J17" s="151">
        <v>0</v>
      </c>
    </row>
    <row r="18" spans="2:10" ht="18" customHeight="1">
      <c r="B18" s="36">
        <v>3</v>
      </c>
      <c r="C18" s="37" t="s">
        <v>95</v>
      </c>
      <c r="D18" s="150"/>
      <c r="E18" s="150"/>
      <c r="F18" s="149">
        <f>D18+E18</f>
        <v>0</v>
      </c>
      <c r="G18" s="36">
        <v>8</v>
      </c>
      <c r="H18" s="38" t="s">
        <v>135</v>
      </c>
      <c r="I18" s="8"/>
      <c r="J18" s="151">
        <v>0</v>
      </c>
    </row>
    <row r="19" spans="2:10" ht="18" customHeight="1">
      <c r="B19" s="36">
        <v>4</v>
      </c>
      <c r="C19" s="37" t="s">
        <v>96</v>
      </c>
      <c r="D19" s="150"/>
      <c r="E19" s="150"/>
      <c r="F19" s="152">
        <f>D19+E19</f>
        <v>0</v>
      </c>
      <c r="G19" s="36">
        <v>9</v>
      </c>
      <c r="H19" s="38" t="s">
        <v>3</v>
      </c>
      <c r="I19" s="8"/>
      <c r="J19" s="151">
        <v>0</v>
      </c>
    </row>
    <row r="20" spans="2:10" ht="18" customHeight="1">
      <c r="B20" s="39">
        <v>5</v>
      </c>
      <c r="C20" s="40" t="s">
        <v>97</v>
      </c>
      <c r="D20" s="153">
        <f>SUM(D16:D19)</f>
        <v>0</v>
      </c>
      <c r="E20" s="154">
        <f>SUM(E16:E19)</f>
        <v>0</v>
      </c>
      <c r="F20" s="155">
        <f>SUM(F16:F19)</f>
        <v>0</v>
      </c>
      <c r="G20" s="41">
        <v>10</v>
      </c>
      <c r="I20" s="76" t="s">
        <v>98</v>
      </c>
      <c r="J20" s="155">
        <f>SUM(J16:J19)</f>
        <v>0</v>
      </c>
    </row>
    <row r="21" spans="2:10" ht="18" customHeight="1">
      <c r="B21" s="28" t="s">
        <v>99</v>
      </c>
      <c r="C21" s="42"/>
      <c r="D21" s="43" t="s">
        <v>100</v>
      </c>
      <c r="E21" s="43"/>
      <c r="F21" s="44"/>
      <c r="G21" s="28" t="s">
        <v>101</v>
      </c>
      <c r="H21" s="32" t="s">
        <v>102</v>
      </c>
      <c r="I21" s="43"/>
      <c r="J21" s="44"/>
    </row>
    <row r="22" spans="2:10" ht="18" customHeight="1">
      <c r="B22" s="33">
        <v>11</v>
      </c>
      <c r="C22" s="35" t="s">
        <v>136</v>
      </c>
      <c r="D22" s="45" t="s">
        <v>3</v>
      </c>
      <c r="E22" s="46">
        <v>0</v>
      </c>
      <c r="F22" s="149">
        <f>ROUND(((D16+E16+D17+E17+D18+E18)*E22),2)</f>
        <v>0</v>
      </c>
      <c r="G22" s="36">
        <v>16</v>
      </c>
      <c r="H22" s="38" t="s">
        <v>103</v>
      </c>
      <c r="I22" s="77"/>
      <c r="J22" s="151">
        <v>0</v>
      </c>
    </row>
    <row r="23" spans="2:10" ht="18" customHeight="1">
      <c r="B23" s="36">
        <v>12</v>
      </c>
      <c r="C23" s="38" t="s">
        <v>137</v>
      </c>
      <c r="D23" s="47"/>
      <c r="E23" s="48">
        <v>0</v>
      </c>
      <c r="F23" s="151">
        <f>ROUND(((D16+E16+D17+E17+D18+E18)*E23),2)</f>
        <v>0</v>
      </c>
      <c r="G23" s="36">
        <v>17</v>
      </c>
      <c r="H23" s="38" t="s">
        <v>139</v>
      </c>
      <c r="I23" s="77"/>
      <c r="J23" s="151">
        <v>0</v>
      </c>
    </row>
    <row r="24" spans="2:10" ht="18" customHeight="1">
      <c r="B24" s="36">
        <v>13</v>
      </c>
      <c r="C24" s="38" t="s">
        <v>138</v>
      </c>
      <c r="D24" s="47"/>
      <c r="E24" s="48">
        <v>0</v>
      </c>
      <c r="F24" s="151">
        <f>ROUND(((D16+E16+D17+E17)*E24),2)</f>
        <v>0</v>
      </c>
      <c r="G24" s="36">
        <v>18</v>
      </c>
      <c r="H24" s="38" t="s">
        <v>140</v>
      </c>
      <c r="I24" s="77"/>
      <c r="J24" s="151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51">
        <f>ROUND(((D16+E16+D17+E17+D18+E18)*E25),2)</f>
        <v>0</v>
      </c>
      <c r="G25" s="36">
        <v>19</v>
      </c>
      <c r="H25" s="38" t="s">
        <v>3</v>
      </c>
      <c r="I25" s="77"/>
      <c r="J25" s="151">
        <v>0</v>
      </c>
    </row>
    <row r="26" spans="2:10" ht="18" customHeight="1">
      <c r="B26" s="39">
        <v>15</v>
      </c>
      <c r="C26" s="49"/>
      <c r="D26" s="50"/>
      <c r="E26" s="50" t="s">
        <v>104</v>
      </c>
      <c r="F26" s="155">
        <f>SUM(F22:F25)</f>
        <v>0</v>
      </c>
      <c r="G26" s="39">
        <v>20</v>
      </c>
      <c r="H26" s="49"/>
      <c r="I26" s="50" t="s">
        <v>105</v>
      </c>
      <c r="J26" s="155">
        <f>SUM(J22:J25)</f>
        <v>0</v>
      </c>
    </row>
    <row r="27" spans="2:10" ht="18" customHeight="1">
      <c r="B27" s="51"/>
      <c r="C27" s="52" t="s">
        <v>106</v>
      </c>
      <c r="D27" s="53"/>
      <c r="E27" s="54" t="s">
        <v>107</v>
      </c>
      <c r="F27" s="55"/>
      <c r="G27" s="28" t="s">
        <v>108</v>
      </c>
      <c r="H27" s="32" t="s">
        <v>109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110</v>
      </c>
      <c r="J28" s="149">
        <f>ROUND(F20,2)+J20+F26+J26</f>
        <v>0</v>
      </c>
    </row>
    <row r="29" spans="2:10" ht="18" customHeight="1">
      <c r="B29" s="56"/>
      <c r="C29" s="58" t="s">
        <v>111</v>
      </c>
      <c r="D29" s="58"/>
      <c r="E29" s="60"/>
      <c r="F29" s="55"/>
      <c r="G29" s="36">
        <v>22</v>
      </c>
      <c r="H29" s="38" t="s">
        <v>141</v>
      </c>
      <c r="I29" s="156">
        <f>J28-I30</f>
        <v>0</v>
      </c>
      <c r="J29" s="151">
        <f>ROUND((I29*20)/100,2)</f>
        <v>0</v>
      </c>
    </row>
    <row r="30" spans="2:10" ht="18" customHeight="1">
      <c r="B30" s="7"/>
      <c r="C30" s="8" t="s">
        <v>112</v>
      </c>
      <c r="D30" s="8"/>
      <c r="E30" s="60"/>
      <c r="F30" s="55"/>
      <c r="G30" s="36">
        <v>23</v>
      </c>
      <c r="H30" s="38" t="s">
        <v>142</v>
      </c>
      <c r="I30" s="156">
        <f>SUMIF(Prehlad!O11:O9999,0,Prehlad!J11:J9999)</f>
        <v>0</v>
      </c>
      <c r="J30" s="151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113</v>
      </c>
      <c r="J31" s="155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114</v>
      </c>
      <c r="H32" s="63" t="s">
        <v>143</v>
      </c>
      <c r="I32" s="79"/>
      <c r="J32" s="80">
        <v>0</v>
      </c>
    </row>
    <row r="33" spans="2:10" ht="18" customHeight="1">
      <c r="B33" s="64"/>
      <c r="C33" s="65"/>
      <c r="D33" s="52" t="s">
        <v>115</v>
      </c>
      <c r="E33" s="65"/>
      <c r="F33" s="65"/>
      <c r="G33" s="65"/>
      <c r="H33" s="65" t="s">
        <v>116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111</v>
      </c>
      <c r="D35" s="58"/>
      <c r="E35" s="58"/>
      <c r="F35" s="57"/>
      <c r="G35" s="58" t="s">
        <v>111</v>
      </c>
      <c r="H35" s="58"/>
      <c r="I35" s="58"/>
      <c r="J35" s="82"/>
    </row>
    <row r="36" spans="2:10" ht="18" customHeight="1">
      <c r="B36" s="7"/>
      <c r="C36" s="8" t="s">
        <v>112</v>
      </c>
      <c r="D36" s="8"/>
      <c r="E36" s="8"/>
      <c r="F36" s="9"/>
      <c r="G36" s="8" t="s">
        <v>112</v>
      </c>
      <c r="H36" s="8"/>
      <c r="I36" s="8"/>
      <c r="J36" s="67"/>
    </row>
    <row r="37" spans="2:10" ht="18" customHeight="1">
      <c r="B37" s="56"/>
      <c r="C37" s="58" t="s">
        <v>107</v>
      </c>
      <c r="D37" s="58"/>
      <c r="E37" s="58"/>
      <c r="F37" s="57"/>
      <c r="G37" s="58" t="s">
        <v>107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Figury!Názvy_tisku</vt:lpstr>
      <vt:lpstr>Prehlad!Názvy_tisku</vt:lpstr>
      <vt:lpstr>Rekapitulacia!Názvy_tisku</vt:lpstr>
      <vt:lpstr>Figury!Oblast_tisku</vt:lpstr>
      <vt:lpstr>'Kryci list'!Oblast_tisku</vt:lpstr>
      <vt:lpstr>Prehlad!Oblast_tisku</vt:lpstr>
      <vt:lpstr>Rekapitulacia!Oblast_tisku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promat.tn@gmail.com</cp:lastModifiedBy>
  <cp:lastPrinted>2020-03-16T07:24:38Z</cp:lastPrinted>
  <dcterms:created xsi:type="dcterms:W3CDTF">1999-04-06T07:39:00Z</dcterms:created>
  <dcterms:modified xsi:type="dcterms:W3CDTF">2020-05-27T09:39:03Z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