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01_PHM benzínky_NB, LBC, RY/"/>
    </mc:Choice>
  </mc:AlternateContent>
  <xr:revisionPtr revIDLastSave="4" documentId="8_{5A4578C1-C28F-40E4-99EB-48E0936E32B3}" xr6:coauthVersionLast="47" xr6:coauthVersionMax="47" xr10:uidLastSave="{1BE38145-790E-4AB3-AEE1-38776A63DE92}"/>
  <bookViews>
    <workbookView xWindow="-28920" yWindow="-900" windowWidth="29040" windowHeight="15720" xr2:uid="{CBAF04EF-269D-477D-93BD-78A91B680673}"/>
  </bookViews>
  <sheets>
    <sheet name="Liberec" sheetId="20" r:id="rId1"/>
    <sheet name="Nový Bor - Okrouhlá" sheetId="11" r:id="rId2"/>
    <sheet name="Rychnov u J. n. N." sheetId="10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I17" i="20"/>
  <c r="I6" i="20"/>
  <c r="I17" i="10"/>
  <c r="I13" i="10"/>
  <c r="I13" i="20" l="1"/>
  <c r="I13" i="11"/>
  <c r="I6" i="10" l="1"/>
  <c r="I6" i="11" l="1"/>
</calcChain>
</file>

<file path=xl/sharedStrings.xml><?xml version="1.0" encoding="utf-8"?>
<sst xmlns="http://schemas.openxmlformats.org/spreadsheetml/2006/main" count="87" uniqueCount="25">
  <si>
    <t xml:space="preserve">Příloha č. 3 ZD - Tabulka dodávek k ocenění - Středisko Liberec </t>
  </si>
  <si>
    <t>název dodavatele:</t>
  </si>
  <si>
    <t>[doplní účastník]</t>
  </si>
  <si>
    <t>A</t>
  </si>
  <si>
    <t>B</t>
  </si>
  <si>
    <t>C</t>
  </si>
  <si>
    <t>D</t>
  </si>
  <si>
    <t>E</t>
  </si>
  <si>
    <t>aritmetický průměr všech uveřejněných denních kotací Platts
Northwest Europe Cargoes CIF NWE - ULSD 10 ppm Mean pro naftu motorovou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</si>
  <si>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</si>
  <si>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</si>
  <si>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</si>
  <si>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</si>
  <si>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</si>
  <si>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</si>
  <si>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>Nafta</t>
  </si>
  <si>
    <t>aritmetický průměr všech uveřejněných denních kotací Platts Northwest Europe Cargoes CIF NWE - Gasoline 10 ppm Mean pro Natural 95 za předcházející týden v USD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</si>
  <si>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</si>
  <si>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</si>
  <si>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>Natural 95</t>
  </si>
  <si>
    <t xml:space="preserve">celková cena za 1l v Kč bez DPH určená k hodnocení </t>
  </si>
  <si>
    <t>Dodavatel vyplní zeleně podbarvená políčka.</t>
  </si>
  <si>
    <t xml:space="preserve">Tabulka dodávek k ocenění - Středisko Nový Bor - Okrouhlá </t>
  </si>
  <si>
    <t>Tabulka dodávek k ocenění - Středisko Rychnov u J. n. N.</t>
  </si>
  <si>
    <t xml:space="preserve">Celková cena za 1 l v Kč bez DPH určená k hodnocení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</si>
</sst>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3" borderId="1" xfId="0" applyFill="1" applyBorder="1" applyProtection="1"/>
    <xf numFmtId="0" fontId="1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4" borderId="3" xfId="0" applyFont="1" applyFill="1" applyBorder="1" applyAlignment="1" applyProtection="1">
      <alignment horizontal="left" vertical="center" wrapText="1"/>
    </xf>
    <xf numFmtId="164" fontId="1" fillId="0" borderId="2" xfId="0" applyNumberFormat="1" applyFont="1" applyBorder="1" applyAlignment="1" applyProtection="1">
      <alignment vertical="center"/>
    </xf>
    <xf numFmtId="0" fontId="2" fillId="5" borderId="0" xfId="0" applyFont="1" applyFill="1" applyAlignment="1" applyProtection="1">
      <alignment horizontal="left"/>
    </xf>
    <xf numFmtId="0" fontId="0" fillId="5" borderId="1" xfId="0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sheetPr>
    <pageSetUpPr fitToPage="1"/>
  </sheetPr>
  <dimension ref="A1:I18"/>
  <sheetViews>
    <sheetView tabSelected="1" topLeftCell="A5" zoomScaleNormal="100" workbookViewId="0">
      <selection activeCell="K12" sqref="A1:XFD1048576"/>
    </sheetView>
  </sheetViews>
  <sheetFormatPr defaultRowHeight="15" x14ac:dyDescent="0.25"/>
  <cols>
    <col min="1" max="1" width="2" style="9" customWidth="1"/>
    <col min="2" max="2" width="10.7109375" style="9" customWidth="1"/>
    <col min="3" max="3" width="33" style="9" customWidth="1"/>
    <col min="4" max="4" width="30.42578125" style="9" customWidth="1"/>
    <col min="5" max="5" width="44" style="9" customWidth="1"/>
    <col min="6" max="6" width="16.140625" style="9" customWidth="1"/>
    <col min="7" max="7" width="13.85546875" style="9" customWidth="1"/>
    <col min="8" max="8" width="13.28515625" style="9" customWidth="1"/>
    <col min="9" max="10" width="16.140625" style="9" customWidth="1"/>
    <col min="11" max="16384" width="9.140625" style="9"/>
  </cols>
  <sheetData>
    <row r="1" spans="1:9" s="7" customFormat="1" ht="23.25" customHeight="1" x14ac:dyDescent="0.25">
      <c r="A1" s="6" t="s">
        <v>0</v>
      </c>
      <c r="F1" s="8" t="s">
        <v>1</v>
      </c>
      <c r="G1" s="21" t="s">
        <v>2</v>
      </c>
      <c r="H1" s="21"/>
      <c r="I1" s="21"/>
    </row>
    <row r="4" spans="1:9" x14ac:dyDescent="0.25">
      <c r="B4" s="10"/>
      <c r="C4" s="10" t="s">
        <v>3</v>
      </c>
      <c r="D4" s="10" t="s">
        <v>4</v>
      </c>
      <c r="E4" s="10" t="s">
        <v>5</v>
      </c>
      <c r="F4" s="10" t="s">
        <v>6</v>
      </c>
      <c r="G4" s="10"/>
      <c r="H4" s="10"/>
      <c r="I4" s="10" t="s">
        <v>7</v>
      </c>
    </row>
    <row r="5" spans="1:9" s="11" customFormat="1" ht="135" x14ac:dyDescent="0.25">
      <c r="B5" s="12"/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</row>
    <row r="6" spans="1:9" s="7" customFormat="1" ht="26.25" customHeight="1" x14ac:dyDescent="0.25">
      <c r="B6" s="14" t="s">
        <v>15</v>
      </c>
      <c r="C6" s="20"/>
      <c r="D6" s="20"/>
      <c r="E6" s="20"/>
      <c r="F6" s="20"/>
      <c r="G6" s="15">
        <v>8.4500000000000005E-4</v>
      </c>
      <c r="H6" s="15">
        <v>9.9499999999999993</v>
      </c>
      <c r="I6" s="16">
        <f>((C6*0.93)+(D6*0.07)+E6)*F6*G6+H6</f>
        <v>9.9499999999999993</v>
      </c>
    </row>
    <row r="11" spans="1:9" x14ac:dyDescent="0.25">
      <c r="B11" s="10"/>
      <c r="C11" s="10" t="s">
        <v>3</v>
      </c>
      <c r="D11" s="10" t="s">
        <v>4</v>
      </c>
      <c r="E11" s="10" t="s">
        <v>5</v>
      </c>
      <c r="F11" s="10" t="s">
        <v>6</v>
      </c>
      <c r="G11" s="10"/>
      <c r="H11" s="10"/>
      <c r="I11" s="10" t="s">
        <v>7</v>
      </c>
    </row>
    <row r="12" spans="1:9" s="11" customFormat="1" ht="135.75" customHeight="1" x14ac:dyDescent="0.25">
      <c r="B12" s="12"/>
      <c r="C12" s="13" t="s">
        <v>16</v>
      </c>
      <c r="D12" s="13" t="s">
        <v>17</v>
      </c>
      <c r="E12" s="13" t="s">
        <v>10</v>
      </c>
      <c r="F12" s="13" t="s">
        <v>18</v>
      </c>
      <c r="G12" s="13" t="s">
        <v>12</v>
      </c>
      <c r="H12" s="13" t="s">
        <v>13</v>
      </c>
      <c r="I12" s="13" t="s">
        <v>14</v>
      </c>
    </row>
    <row r="13" spans="1:9" s="7" customFormat="1" ht="28.5" customHeight="1" x14ac:dyDescent="0.25">
      <c r="B13" s="14" t="s">
        <v>19</v>
      </c>
      <c r="C13" s="20"/>
      <c r="D13" s="20"/>
      <c r="E13" s="20"/>
      <c r="F13" s="20"/>
      <c r="G13" s="15">
        <v>7.5500000000000003E-4</v>
      </c>
      <c r="H13" s="15">
        <v>12.84</v>
      </c>
      <c r="I13" s="16">
        <f>((C13*0.95)+(D13*0.05/0.755)+E13)*F13*G13+H13</f>
        <v>12.84</v>
      </c>
    </row>
    <row r="17" spans="2:9" s="6" customFormat="1" ht="60" x14ac:dyDescent="0.25">
      <c r="H17" s="17" t="s">
        <v>24</v>
      </c>
      <c r="I17" s="18">
        <f>I6*0.67+I13*0.33</f>
        <v>10.903700000000001</v>
      </c>
    </row>
    <row r="18" spans="2:9" x14ac:dyDescent="0.25">
      <c r="B18" s="19" t="s">
        <v>21</v>
      </c>
      <c r="C18" s="19"/>
      <c r="D18" s="19"/>
    </row>
  </sheetData>
  <sheetProtection algorithmName="SHA-512" hashValue="N6CPhx5knjebYA4GOJYn2zCvNOUFqlQiPwlLgLb3GU32nZ9zi9DhAGzQ4CTSvnq+LHZX4VhxQypGU5JKeZaSdw==" saltValue="ns541Bj3yME3QjAlWj7MMg==" spinCount="100000" sheet="1" objects="1" scenarios="1"/>
  <mergeCells count="2">
    <mergeCell ref="B18:D18"/>
    <mergeCell ref="G1:I1"/>
  </mergeCells>
  <pageMargins left="0.70866141732283472" right="0.70866141732283472" top="0.98425196850393704" bottom="0.98425196850393704" header="0.31496062992125984" footer="0.31496062992125984"/>
  <pageSetup paperSize="9" scale="47" fitToHeight="0" orientation="landscape" r:id="rId1"/>
  <headerFooter>
    <oddHeader>&amp;L&amp;G&amp;R
Z26001 - Odběr pohonných hmot – střediska Liberec, Nový Bor – Okrouhlá a Rychnov u J. n. N. 2026 - 2028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topLeftCell="A6" zoomScale="85" zoomScaleNormal="85" workbookViewId="0">
      <selection activeCell="I17" sqref="I17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22</v>
      </c>
    </row>
    <row r="4" spans="1:9" x14ac:dyDescent="0.25">
      <c r="B4" s="4"/>
      <c r="C4" s="4" t="s">
        <v>3</v>
      </c>
      <c r="D4" s="4" t="s">
        <v>4</v>
      </c>
      <c r="E4" s="4" t="s">
        <v>5</v>
      </c>
      <c r="F4" s="4" t="s">
        <v>6</v>
      </c>
      <c r="G4" s="4"/>
      <c r="H4" s="4"/>
      <c r="I4" s="4" t="s">
        <v>7</v>
      </c>
    </row>
    <row r="5" spans="1:9" ht="120" x14ac:dyDescent="0.25">
      <c r="B5" s="4"/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</row>
    <row r="6" spans="1:9" x14ac:dyDescent="0.25">
      <c r="B6" s="4" t="s">
        <v>15</v>
      </c>
      <c r="C6" s="2"/>
      <c r="D6" s="3"/>
      <c r="E6" s="2"/>
      <c r="F6" s="2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11" spans="1:9" x14ac:dyDescent="0.25">
      <c r="B11" s="4"/>
      <c r="C11" s="4" t="s">
        <v>3</v>
      </c>
      <c r="D11" s="4" t="s">
        <v>4</v>
      </c>
      <c r="E11" s="4" t="s">
        <v>5</v>
      </c>
      <c r="F11" s="4" t="s">
        <v>6</v>
      </c>
      <c r="G11" s="4"/>
      <c r="H11" s="4"/>
      <c r="I11" s="4" t="s">
        <v>7</v>
      </c>
    </row>
    <row r="12" spans="1:9" ht="105" x14ac:dyDescent="0.25">
      <c r="B12" s="4"/>
      <c r="C12" s="5" t="s">
        <v>16</v>
      </c>
      <c r="D12" s="5" t="s">
        <v>17</v>
      </c>
      <c r="E12" s="5" t="s">
        <v>10</v>
      </c>
      <c r="F12" s="5" t="s">
        <v>18</v>
      </c>
      <c r="G12" s="5" t="s">
        <v>12</v>
      </c>
      <c r="H12" s="5" t="s">
        <v>13</v>
      </c>
      <c r="I12" s="5" t="s">
        <v>14</v>
      </c>
    </row>
    <row r="13" spans="1:9" x14ac:dyDescent="0.25">
      <c r="B13" s="4" t="s">
        <v>19</v>
      </c>
      <c r="C13" s="2"/>
      <c r="D13" s="3"/>
      <c r="E13" s="2"/>
      <c r="F13" s="2"/>
      <c r="G13" s="2">
        <v>7.5500000000000003E-4</v>
      </c>
      <c r="H13" s="2">
        <v>12.84</v>
      </c>
      <c r="I13" s="2">
        <f>((C13*0.95)+(D13*0.05/0.755)+E13)*F13*G13+H13</f>
        <v>12.84</v>
      </c>
    </row>
    <row r="16" spans="1:9" ht="60" x14ac:dyDescent="0.25">
      <c r="I16" s="5" t="s">
        <v>20</v>
      </c>
    </row>
    <row r="17" spans="9:9" x14ac:dyDescent="0.25">
      <c r="I17" s="2">
        <f>I6*0.96+I13*0.04</f>
        <v>10.0656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topLeftCell="A7" zoomScale="85" zoomScaleNormal="85" workbookViewId="0">
      <selection activeCell="I17" sqref="I17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2" width="16.140625" customWidth="1"/>
  </cols>
  <sheetData>
    <row r="1" spans="1:9" x14ac:dyDescent="0.25">
      <c r="A1" s="1" t="s">
        <v>23</v>
      </c>
    </row>
    <row r="4" spans="1:9" x14ac:dyDescent="0.25">
      <c r="B4" s="4"/>
      <c r="C4" s="4" t="s">
        <v>3</v>
      </c>
      <c r="D4" s="4" t="s">
        <v>4</v>
      </c>
      <c r="E4" s="4" t="s">
        <v>5</v>
      </c>
      <c r="F4" s="4" t="s">
        <v>6</v>
      </c>
      <c r="G4" s="4"/>
      <c r="H4" s="4"/>
      <c r="I4" s="4" t="s">
        <v>7</v>
      </c>
    </row>
    <row r="5" spans="1:9" ht="120" x14ac:dyDescent="0.25">
      <c r="B5" s="4"/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</row>
    <row r="6" spans="1:9" x14ac:dyDescent="0.25">
      <c r="B6" s="4" t="s">
        <v>15</v>
      </c>
      <c r="C6" s="2"/>
      <c r="D6" s="3"/>
      <c r="E6" s="2"/>
      <c r="F6" s="2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11" spans="1:9" x14ac:dyDescent="0.25">
      <c r="B11" s="4"/>
      <c r="C11" s="4" t="s">
        <v>3</v>
      </c>
      <c r="D11" s="4" t="s">
        <v>4</v>
      </c>
      <c r="E11" s="4" t="s">
        <v>5</v>
      </c>
      <c r="F11" s="4" t="s">
        <v>6</v>
      </c>
      <c r="G11" s="4"/>
      <c r="H11" s="4"/>
      <c r="I11" s="4" t="s">
        <v>7</v>
      </c>
    </row>
    <row r="12" spans="1:9" ht="105" x14ac:dyDescent="0.25">
      <c r="B12" s="4"/>
      <c r="C12" s="5" t="s">
        <v>16</v>
      </c>
      <c r="D12" s="5" t="s">
        <v>17</v>
      </c>
      <c r="E12" s="5" t="s">
        <v>10</v>
      </c>
      <c r="F12" s="5" t="s">
        <v>18</v>
      </c>
      <c r="G12" s="5" t="s">
        <v>12</v>
      </c>
      <c r="H12" s="5" t="s">
        <v>13</v>
      </c>
      <c r="I12" s="5" t="s">
        <v>14</v>
      </c>
    </row>
    <row r="13" spans="1:9" x14ac:dyDescent="0.25">
      <c r="B13" s="4" t="s">
        <v>19</v>
      </c>
      <c r="C13" s="2"/>
      <c r="D13" s="3"/>
      <c r="E13" s="2"/>
      <c r="F13" s="2"/>
      <c r="G13" s="2">
        <v>7.5500000000000003E-4</v>
      </c>
      <c r="H13" s="2">
        <v>12.84</v>
      </c>
      <c r="I13" s="2">
        <f>((C13*0.95)+(D13*0.05/0.755)+E13)*F13*G13+H13</f>
        <v>12.84</v>
      </c>
    </row>
    <row r="16" spans="1:9" ht="60" x14ac:dyDescent="0.25">
      <c r="I16" s="5" t="s">
        <v>20</v>
      </c>
    </row>
    <row r="17" spans="9:9" x14ac:dyDescent="0.25">
      <c r="I17" s="2">
        <f>I6*0.5+I13*0.5</f>
        <v>11.395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(19. 1. 2026 06:47) - dokument odeslán ke schválení administrátorovi
Monika Poslová (19. 1. 2026 11:58) - schváleno administrátorem
Monika Poslová (19. 1. 2026 11:58) - odesláno ke schválení představenstvu - Petr Správka, Silnice LK a.s., Zdeněk Sameš, Silnice LK a.s.</Log_schvalovani>
    <_Flow_SignoffStatus xmlns="8b673dc0-8509-40e9-b30f-da1c7f909cf0" xsi:nil="true"/>
    <ID_zakazky xmlns="8b673dc0-8509-40e9-b30f-da1c7f909cf0">345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4C091-9584-49B7-8C2F-7B16614CF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92255-9382-408E-AD05-A98CD33B3B5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3512D938-8FF1-4C41-8EDA-7E8902CA2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Liberec</vt:lpstr>
      <vt:lpstr>Nový Bor - Okrouhlá</vt:lpstr>
      <vt:lpstr>Rychnov u J. n. N.</vt:lpstr>
    </vt:vector>
  </TitlesOfParts>
  <Manager/>
  <Company>HAVEL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>Monika Poslová, Silnice LK a.s.</cp:lastModifiedBy>
  <cp:revision/>
  <dcterms:created xsi:type="dcterms:W3CDTF">2020-09-15T15:13:50Z</dcterms:created>
  <dcterms:modified xsi:type="dcterms:W3CDTF">2026-01-20T13:13:39Z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