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Oprava střechy ob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01 - Oprava střechy ob...'!$C$99:$K$577</definedName>
    <definedName name="_xlnm.Print_Area" localSheetId="1">'SO 01 - Oprava střechy ob...'!$C$4:$J$39,'SO 01 - Oprava střechy ob...'!$C$45:$J$81,'SO 01 - Oprava střechy ob...'!$C$87:$K$577</definedName>
    <definedName name="_xlnm.Print_Titles" localSheetId="1">'SO 01 - Oprava střechy ob...'!$99:$99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573"/>
  <c r="BH573"/>
  <c r="BG573"/>
  <c r="BF573"/>
  <c r="T573"/>
  <c r="R573"/>
  <c r="P573"/>
  <c r="BK573"/>
  <c r="J573"/>
  <c r="BE573"/>
  <c r="BI568"/>
  <c r="BH568"/>
  <c r="BG568"/>
  <c r="BF568"/>
  <c r="T568"/>
  <c r="T567"/>
  <c r="R568"/>
  <c r="R567"/>
  <c r="P568"/>
  <c r="P567"/>
  <c r="BK568"/>
  <c r="BK567"/>
  <c r="J567"/>
  <c r="J568"/>
  <c r="BE568"/>
  <c r="J80"/>
  <c r="BI562"/>
  <c r="BH562"/>
  <c r="BG562"/>
  <c r="BF562"/>
  <c r="T562"/>
  <c r="T561"/>
  <c r="R562"/>
  <c r="R561"/>
  <c r="P562"/>
  <c r="P561"/>
  <c r="BK562"/>
  <c r="BK561"/>
  <c r="J561"/>
  <c r="J562"/>
  <c r="BE562"/>
  <c r="J79"/>
  <c r="BI556"/>
  <c r="BH556"/>
  <c r="BG556"/>
  <c r="BF556"/>
  <c r="T556"/>
  <c r="T555"/>
  <c r="T554"/>
  <c r="R556"/>
  <c r="R555"/>
  <c r="R554"/>
  <c r="P556"/>
  <c r="P555"/>
  <c r="P554"/>
  <c r="BK556"/>
  <c r="BK555"/>
  <c r="J555"/>
  <c r="BK554"/>
  <c r="J554"/>
  <c r="J556"/>
  <c r="BE556"/>
  <c r="J78"/>
  <c r="J77"/>
  <c r="BI549"/>
  <c r="BH549"/>
  <c r="BG549"/>
  <c r="BF549"/>
  <c r="T549"/>
  <c r="R549"/>
  <c r="P549"/>
  <c r="BK549"/>
  <c r="J549"/>
  <c r="BE549"/>
  <c r="BI544"/>
  <c r="BH544"/>
  <c r="BG544"/>
  <c r="BF544"/>
  <c r="T544"/>
  <c r="T543"/>
  <c r="R544"/>
  <c r="R543"/>
  <c r="P544"/>
  <c r="P543"/>
  <c r="BK544"/>
  <c r="BK543"/>
  <c r="J543"/>
  <c r="J544"/>
  <c r="BE544"/>
  <c r="J76"/>
  <c r="BI538"/>
  <c r="BH538"/>
  <c r="BG538"/>
  <c r="BF538"/>
  <c r="T538"/>
  <c r="R538"/>
  <c r="P538"/>
  <c r="BK538"/>
  <c r="J538"/>
  <c r="BE538"/>
  <c r="BI533"/>
  <c r="BH533"/>
  <c r="BG533"/>
  <c r="BF533"/>
  <c r="T533"/>
  <c r="T532"/>
  <c r="R533"/>
  <c r="R532"/>
  <c r="P533"/>
  <c r="P532"/>
  <c r="BK533"/>
  <c r="BK532"/>
  <c r="J532"/>
  <c r="J533"/>
  <c r="BE533"/>
  <c r="J75"/>
  <c r="BI526"/>
  <c r="BH526"/>
  <c r="BG526"/>
  <c r="BF526"/>
  <c r="T526"/>
  <c r="T525"/>
  <c r="R526"/>
  <c r="R525"/>
  <c r="P526"/>
  <c r="P525"/>
  <c r="BK526"/>
  <c r="BK525"/>
  <c r="J525"/>
  <c r="J526"/>
  <c r="BE526"/>
  <c r="J74"/>
  <c r="BI524"/>
  <c r="BH524"/>
  <c r="BG524"/>
  <c r="BF524"/>
  <c r="T524"/>
  <c r="R524"/>
  <c r="P524"/>
  <c r="BK524"/>
  <c r="J524"/>
  <c r="BE524"/>
  <c r="BI522"/>
  <c r="BH522"/>
  <c r="BG522"/>
  <c r="BF522"/>
  <c r="T522"/>
  <c r="R522"/>
  <c r="P522"/>
  <c r="BK522"/>
  <c r="J522"/>
  <c r="BE522"/>
  <c r="BI517"/>
  <c r="BH517"/>
  <c r="BG517"/>
  <c r="BF517"/>
  <c r="T517"/>
  <c r="T516"/>
  <c r="R517"/>
  <c r="R516"/>
  <c r="P517"/>
  <c r="P516"/>
  <c r="BK517"/>
  <c r="BK516"/>
  <c r="J516"/>
  <c r="J517"/>
  <c r="BE517"/>
  <c r="J73"/>
  <c r="BI515"/>
  <c r="BH515"/>
  <c r="BG515"/>
  <c r="BF515"/>
  <c r="T515"/>
  <c r="R515"/>
  <c r="P515"/>
  <c r="BK515"/>
  <c r="J515"/>
  <c r="BE515"/>
  <c r="BI510"/>
  <c r="BH510"/>
  <c r="BG510"/>
  <c r="BF510"/>
  <c r="T510"/>
  <c r="R510"/>
  <c r="P510"/>
  <c r="BK510"/>
  <c r="J510"/>
  <c r="BE510"/>
  <c r="BI505"/>
  <c r="BH505"/>
  <c r="BG505"/>
  <c r="BF505"/>
  <c r="T505"/>
  <c r="R505"/>
  <c r="P505"/>
  <c r="BK505"/>
  <c r="J505"/>
  <c r="BE505"/>
  <c r="BI500"/>
  <c r="BH500"/>
  <c r="BG500"/>
  <c r="BF500"/>
  <c r="T500"/>
  <c r="R500"/>
  <c r="P500"/>
  <c r="BK500"/>
  <c r="J500"/>
  <c r="BE500"/>
  <c r="BI495"/>
  <c r="BH495"/>
  <c r="BG495"/>
  <c r="BF495"/>
  <c r="T495"/>
  <c r="R495"/>
  <c r="P495"/>
  <c r="BK495"/>
  <c r="J495"/>
  <c r="BE495"/>
  <c r="BI490"/>
  <c r="BH490"/>
  <c r="BG490"/>
  <c r="BF490"/>
  <c r="T490"/>
  <c r="R490"/>
  <c r="P490"/>
  <c r="BK490"/>
  <c r="J490"/>
  <c r="BE490"/>
  <c r="BI485"/>
  <c r="BH485"/>
  <c r="BG485"/>
  <c r="BF485"/>
  <c r="T485"/>
  <c r="R485"/>
  <c r="P485"/>
  <c r="BK485"/>
  <c r="J485"/>
  <c r="BE485"/>
  <c r="BI480"/>
  <c r="BH480"/>
  <c r="BG480"/>
  <c r="BF480"/>
  <c r="T480"/>
  <c r="R480"/>
  <c r="P480"/>
  <c r="BK480"/>
  <c r="J480"/>
  <c r="BE480"/>
  <c r="BI475"/>
  <c r="BH475"/>
  <c r="BG475"/>
  <c r="BF475"/>
  <c r="T475"/>
  <c r="R475"/>
  <c r="P475"/>
  <c r="BK475"/>
  <c r="J475"/>
  <c r="BE475"/>
  <c r="BI466"/>
  <c r="BH466"/>
  <c r="BG466"/>
  <c r="BF466"/>
  <c r="T466"/>
  <c r="R466"/>
  <c r="P466"/>
  <c r="BK466"/>
  <c r="J466"/>
  <c r="BE466"/>
  <c r="BI461"/>
  <c r="BH461"/>
  <c r="BG461"/>
  <c r="BF461"/>
  <c r="T461"/>
  <c r="T460"/>
  <c r="R461"/>
  <c r="R460"/>
  <c r="P461"/>
  <c r="P460"/>
  <c r="BK461"/>
  <c r="BK460"/>
  <c r="J460"/>
  <c r="J461"/>
  <c r="BE461"/>
  <c r="J72"/>
  <c r="BI459"/>
  <c r="BH459"/>
  <c r="BG459"/>
  <c r="BF459"/>
  <c r="T459"/>
  <c r="R459"/>
  <c r="P459"/>
  <c r="BK459"/>
  <c r="J459"/>
  <c r="BE459"/>
  <c r="BI454"/>
  <c r="BH454"/>
  <c r="BG454"/>
  <c r="BF454"/>
  <c r="T454"/>
  <c r="R454"/>
  <c r="P454"/>
  <c r="BK454"/>
  <c r="J454"/>
  <c r="BE454"/>
  <c r="BI452"/>
  <c r="BH452"/>
  <c r="BG452"/>
  <c r="BF452"/>
  <c r="T452"/>
  <c r="R452"/>
  <c r="P452"/>
  <c r="BK452"/>
  <c r="J452"/>
  <c r="BE452"/>
  <c r="BI447"/>
  <c r="BH447"/>
  <c r="BG447"/>
  <c r="BF447"/>
  <c r="T447"/>
  <c r="T446"/>
  <c r="R447"/>
  <c r="R446"/>
  <c r="P447"/>
  <c r="P446"/>
  <c r="BK447"/>
  <c r="BK446"/>
  <c r="J446"/>
  <c r="J447"/>
  <c r="BE447"/>
  <c r="J71"/>
  <c r="BI441"/>
  <c r="BH441"/>
  <c r="BG441"/>
  <c r="BF441"/>
  <c r="T441"/>
  <c r="T440"/>
  <c r="R441"/>
  <c r="R440"/>
  <c r="P441"/>
  <c r="P440"/>
  <c r="BK441"/>
  <c r="BK440"/>
  <c r="J440"/>
  <c r="J441"/>
  <c r="BE441"/>
  <c r="J70"/>
  <c r="BI439"/>
  <c r="BH439"/>
  <c r="BG439"/>
  <c r="BF439"/>
  <c r="T439"/>
  <c r="R439"/>
  <c r="P439"/>
  <c r="BK439"/>
  <c r="J439"/>
  <c r="BE439"/>
  <c r="BI434"/>
  <c r="BH434"/>
  <c r="BG434"/>
  <c r="BF434"/>
  <c r="T434"/>
  <c r="R434"/>
  <c r="P434"/>
  <c r="BK434"/>
  <c r="J434"/>
  <c r="BE434"/>
  <c r="BI429"/>
  <c r="BH429"/>
  <c r="BG429"/>
  <c r="BF429"/>
  <c r="T429"/>
  <c r="R429"/>
  <c r="P429"/>
  <c r="BK429"/>
  <c r="J429"/>
  <c r="BE429"/>
  <c r="BI424"/>
  <c r="BH424"/>
  <c r="BG424"/>
  <c r="BF424"/>
  <c r="T424"/>
  <c r="R424"/>
  <c r="P424"/>
  <c r="BK424"/>
  <c r="J424"/>
  <c r="BE424"/>
  <c r="BI419"/>
  <c r="BH419"/>
  <c r="BG419"/>
  <c r="BF419"/>
  <c r="T419"/>
  <c r="R419"/>
  <c r="P419"/>
  <c r="BK419"/>
  <c r="J419"/>
  <c r="BE419"/>
  <c r="BI414"/>
  <c r="BH414"/>
  <c r="BG414"/>
  <c r="BF414"/>
  <c r="T414"/>
  <c r="T413"/>
  <c r="R414"/>
  <c r="R413"/>
  <c r="P414"/>
  <c r="P413"/>
  <c r="BK414"/>
  <c r="BK413"/>
  <c r="J413"/>
  <c r="J414"/>
  <c r="BE414"/>
  <c r="J69"/>
  <c r="BI412"/>
  <c r="BH412"/>
  <c r="BG412"/>
  <c r="BF412"/>
  <c r="T412"/>
  <c r="R412"/>
  <c r="P412"/>
  <c r="BK412"/>
  <c r="J412"/>
  <c r="BE412"/>
  <c r="BI406"/>
  <c r="BH406"/>
  <c r="BG406"/>
  <c r="BF406"/>
  <c r="T406"/>
  <c r="R406"/>
  <c r="P406"/>
  <c r="BK406"/>
  <c r="J406"/>
  <c r="BE406"/>
  <c r="BI401"/>
  <c r="BH401"/>
  <c r="BG401"/>
  <c r="BF401"/>
  <c r="T401"/>
  <c r="R401"/>
  <c r="P401"/>
  <c r="BK401"/>
  <c r="J401"/>
  <c r="BE401"/>
  <c r="BI399"/>
  <c r="BH399"/>
  <c r="BG399"/>
  <c r="BF399"/>
  <c r="T399"/>
  <c r="R399"/>
  <c r="P399"/>
  <c r="BK399"/>
  <c r="J399"/>
  <c r="BE399"/>
  <c r="BI390"/>
  <c r="BH390"/>
  <c r="BG390"/>
  <c r="BF390"/>
  <c r="T390"/>
  <c r="R390"/>
  <c r="P390"/>
  <c r="BK390"/>
  <c r="J390"/>
  <c r="BE390"/>
  <c r="BI384"/>
  <c r="BH384"/>
  <c r="BG384"/>
  <c r="BF384"/>
  <c r="T384"/>
  <c r="R384"/>
  <c r="P384"/>
  <c r="BK384"/>
  <c r="J384"/>
  <c r="BE384"/>
  <c r="BI378"/>
  <c r="BH378"/>
  <c r="BG378"/>
  <c r="BF378"/>
  <c r="T378"/>
  <c r="R378"/>
  <c r="P378"/>
  <c r="BK378"/>
  <c r="J378"/>
  <c r="BE378"/>
  <c r="BI372"/>
  <c r="BH372"/>
  <c r="BG372"/>
  <c r="BF372"/>
  <c r="T372"/>
  <c r="R372"/>
  <c r="P372"/>
  <c r="BK372"/>
  <c r="J372"/>
  <c r="BE372"/>
  <c r="BI366"/>
  <c r="BH366"/>
  <c r="BG366"/>
  <c r="BF366"/>
  <c r="T366"/>
  <c r="R366"/>
  <c r="P366"/>
  <c r="BK366"/>
  <c r="J366"/>
  <c r="BE366"/>
  <c r="BI359"/>
  <c r="BH359"/>
  <c r="BG359"/>
  <c r="BF359"/>
  <c r="T359"/>
  <c r="R359"/>
  <c r="P359"/>
  <c r="BK359"/>
  <c r="J359"/>
  <c r="BE359"/>
  <c r="BI353"/>
  <c r="BH353"/>
  <c r="BG353"/>
  <c r="BF353"/>
  <c r="T353"/>
  <c r="R353"/>
  <c r="P353"/>
  <c r="BK353"/>
  <c r="J353"/>
  <c r="BE353"/>
  <c r="BI348"/>
  <c r="BH348"/>
  <c r="BG348"/>
  <c r="BF348"/>
  <c r="T348"/>
  <c r="T347"/>
  <c r="R348"/>
  <c r="R347"/>
  <c r="P348"/>
  <c r="P347"/>
  <c r="BK348"/>
  <c r="BK347"/>
  <c r="J347"/>
  <c r="J348"/>
  <c r="BE348"/>
  <c r="J68"/>
  <c r="BI346"/>
  <c r="BH346"/>
  <c r="BG346"/>
  <c r="BF346"/>
  <c r="T346"/>
  <c r="R346"/>
  <c r="P346"/>
  <c r="BK346"/>
  <c r="J346"/>
  <c r="BE346"/>
  <c r="BI341"/>
  <c r="BH341"/>
  <c r="BG341"/>
  <c r="BF341"/>
  <c r="T341"/>
  <c r="R341"/>
  <c r="P341"/>
  <c r="BK341"/>
  <c r="J341"/>
  <c r="BE341"/>
  <c r="BI336"/>
  <c r="BH336"/>
  <c r="BG336"/>
  <c r="BF336"/>
  <c r="T336"/>
  <c r="R336"/>
  <c r="P336"/>
  <c r="BK336"/>
  <c r="J336"/>
  <c r="BE336"/>
  <c r="BI329"/>
  <c r="BH329"/>
  <c r="BG329"/>
  <c r="BF329"/>
  <c r="T329"/>
  <c r="R329"/>
  <c r="P329"/>
  <c r="BK329"/>
  <c r="J329"/>
  <c r="BE329"/>
  <c r="BI322"/>
  <c r="BH322"/>
  <c r="BG322"/>
  <c r="BF322"/>
  <c r="T322"/>
  <c r="R322"/>
  <c r="P322"/>
  <c r="BK322"/>
  <c r="J322"/>
  <c r="BE322"/>
  <c r="BI315"/>
  <c r="BH315"/>
  <c r="BG315"/>
  <c r="BF315"/>
  <c r="T315"/>
  <c r="R315"/>
  <c r="P315"/>
  <c r="BK315"/>
  <c r="J315"/>
  <c r="BE315"/>
  <c r="BI308"/>
  <c r="BH308"/>
  <c r="BG308"/>
  <c r="BF308"/>
  <c r="T308"/>
  <c r="R308"/>
  <c r="P308"/>
  <c r="BK308"/>
  <c r="J308"/>
  <c r="BE308"/>
  <c r="BI301"/>
  <c r="BH301"/>
  <c r="BG301"/>
  <c r="BF301"/>
  <c r="T301"/>
  <c r="R301"/>
  <c r="P301"/>
  <c r="BK301"/>
  <c r="J301"/>
  <c r="BE301"/>
  <c r="BI295"/>
  <c r="BH295"/>
  <c r="BG295"/>
  <c r="BF295"/>
  <c r="T295"/>
  <c r="R295"/>
  <c r="P295"/>
  <c r="BK295"/>
  <c r="J295"/>
  <c r="BE295"/>
  <c r="BI289"/>
  <c r="BH289"/>
  <c r="BG289"/>
  <c r="BF289"/>
  <c r="T289"/>
  <c r="R289"/>
  <c r="P289"/>
  <c r="BK289"/>
  <c r="J289"/>
  <c r="BE289"/>
  <c r="BI283"/>
  <c r="BH283"/>
  <c r="BG283"/>
  <c r="BF283"/>
  <c r="T283"/>
  <c r="R283"/>
  <c r="P283"/>
  <c r="BK283"/>
  <c r="J283"/>
  <c r="BE283"/>
  <c r="BI277"/>
  <c r="BH277"/>
  <c r="BG277"/>
  <c r="BF277"/>
  <c r="T277"/>
  <c r="R277"/>
  <c r="P277"/>
  <c r="BK277"/>
  <c r="J277"/>
  <c r="BE277"/>
  <c r="BI271"/>
  <c r="BH271"/>
  <c r="BG271"/>
  <c r="BF271"/>
  <c r="T271"/>
  <c r="R271"/>
  <c r="P271"/>
  <c r="BK271"/>
  <c r="J271"/>
  <c r="BE271"/>
  <c r="BI265"/>
  <c r="BH265"/>
  <c r="BG265"/>
  <c r="BF265"/>
  <c r="T265"/>
  <c r="R265"/>
  <c r="P265"/>
  <c r="BK265"/>
  <c r="J265"/>
  <c r="BE265"/>
  <c r="BI259"/>
  <c r="BH259"/>
  <c r="BG259"/>
  <c r="BF259"/>
  <c r="T259"/>
  <c r="R259"/>
  <c r="P259"/>
  <c r="BK259"/>
  <c r="J259"/>
  <c r="BE259"/>
  <c r="BI248"/>
  <c r="BH248"/>
  <c r="BG248"/>
  <c r="BF248"/>
  <c r="T248"/>
  <c r="R248"/>
  <c r="P248"/>
  <c r="BK248"/>
  <c r="J248"/>
  <c r="BE248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27"/>
  <c r="BH227"/>
  <c r="BG227"/>
  <c r="BF227"/>
  <c r="T227"/>
  <c r="R227"/>
  <c r="P227"/>
  <c r="BK227"/>
  <c r="J227"/>
  <c r="BE227"/>
  <c r="BI215"/>
  <c r="BH215"/>
  <c r="BG215"/>
  <c r="BF215"/>
  <c r="T215"/>
  <c r="R215"/>
  <c r="P215"/>
  <c r="BK215"/>
  <c r="J215"/>
  <c r="BE215"/>
  <c r="BI204"/>
  <c r="BH204"/>
  <c r="BG204"/>
  <c r="BF204"/>
  <c r="T204"/>
  <c r="R204"/>
  <c r="P204"/>
  <c r="BK204"/>
  <c r="J204"/>
  <c r="BE204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0"/>
  <c r="BH190"/>
  <c r="BG190"/>
  <c r="BF190"/>
  <c r="T190"/>
  <c r="R190"/>
  <c r="P190"/>
  <c r="BK190"/>
  <c r="J190"/>
  <c r="BE190"/>
  <c r="BI184"/>
  <c r="BH184"/>
  <c r="BG184"/>
  <c r="BF184"/>
  <c r="T184"/>
  <c r="R184"/>
  <c r="P184"/>
  <c r="BK184"/>
  <c r="J184"/>
  <c r="BE184"/>
  <c r="BI173"/>
  <c r="BH173"/>
  <c r="BG173"/>
  <c r="BF173"/>
  <c r="T173"/>
  <c r="R173"/>
  <c r="P173"/>
  <c r="BK173"/>
  <c r="J173"/>
  <c r="BE173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58"/>
  <c r="BH158"/>
  <c r="BG158"/>
  <c r="BF158"/>
  <c r="T158"/>
  <c r="R158"/>
  <c r="P158"/>
  <c r="BK158"/>
  <c r="J158"/>
  <c r="BE158"/>
  <c r="BI152"/>
  <c r="BH152"/>
  <c r="BG152"/>
  <c r="BF152"/>
  <c r="T152"/>
  <c r="T151"/>
  <c r="T150"/>
  <c r="R152"/>
  <c r="R151"/>
  <c r="R150"/>
  <c r="P152"/>
  <c r="P151"/>
  <c r="P150"/>
  <c r="BK152"/>
  <c r="BK151"/>
  <c r="J151"/>
  <c r="BK150"/>
  <c r="J150"/>
  <c r="J152"/>
  <c r="BE152"/>
  <c r="J67"/>
  <c r="J66"/>
  <c r="BI149"/>
  <c r="BH149"/>
  <c r="BG149"/>
  <c r="BF149"/>
  <c r="T149"/>
  <c r="T148"/>
  <c r="R149"/>
  <c r="R148"/>
  <c r="P149"/>
  <c r="P148"/>
  <c r="BK149"/>
  <c r="BK148"/>
  <c r="J148"/>
  <c r="J149"/>
  <c r="BE149"/>
  <c r="J65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T140"/>
  <c r="R141"/>
  <c r="R140"/>
  <c r="P141"/>
  <c r="P140"/>
  <c r="BK141"/>
  <c r="BK140"/>
  <c r="J140"/>
  <c r="J141"/>
  <c r="BE141"/>
  <c r="J64"/>
  <c r="BI135"/>
  <c r="BH135"/>
  <c r="BG135"/>
  <c r="BF135"/>
  <c r="T135"/>
  <c r="T134"/>
  <c r="R135"/>
  <c r="R134"/>
  <c r="P135"/>
  <c r="P134"/>
  <c r="BK135"/>
  <c r="BK134"/>
  <c r="J134"/>
  <c r="J135"/>
  <c r="BE135"/>
  <c r="J63"/>
  <c r="BI129"/>
  <c r="BH129"/>
  <c r="BG129"/>
  <c r="BF129"/>
  <c r="T129"/>
  <c r="R129"/>
  <c r="P129"/>
  <c r="BK129"/>
  <c r="J129"/>
  <c r="BE129"/>
  <c r="BI124"/>
  <c r="BH124"/>
  <c r="BG124"/>
  <c r="BF124"/>
  <c r="T124"/>
  <c r="R124"/>
  <c r="P124"/>
  <c r="BK124"/>
  <c r="J124"/>
  <c r="BE124"/>
  <c r="BI119"/>
  <c r="BH119"/>
  <c r="BG119"/>
  <c r="BF119"/>
  <c r="T119"/>
  <c r="R119"/>
  <c r="P119"/>
  <c r="BK119"/>
  <c r="J119"/>
  <c r="BE119"/>
  <c r="BI114"/>
  <c r="BH114"/>
  <c r="BG114"/>
  <c r="BF114"/>
  <c r="T114"/>
  <c r="R114"/>
  <c r="P114"/>
  <c r="BK114"/>
  <c r="J114"/>
  <c r="BE114"/>
  <c r="BI109"/>
  <c r="BH109"/>
  <c r="BG109"/>
  <c r="BF109"/>
  <c r="T109"/>
  <c r="T108"/>
  <c r="R109"/>
  <c r="R108"/>
  <c r="P109"/>
  <c r="P108"/>
  <c r="BK109"/>
  <c r="BK108"/>
  <c r="J108"/>
  <c r="J109"/>
  <c r="BE109"/>
  <c r="J62"/>
  <c r="BI103"/>
  <c r="F37"/>
  <c i="1" r="BD55"/>
  <c i="2" r="BH103"/>
  <c r="F36"/>
  <c i="1" r="BC55"/>
  <c i="2" r="BG103"/>
  <c r="F35"/>
  <c i="1" r="BB55"/>
  <c i="2" r="BF103"/>
  <c r="J34"/>
  <c i="1" r="AW55"/>
  <c i="2" r="F34"/>
  <c i="1" r="BA55"/>
  <c i="2" r="T103"/>
  <c r="T102"/>
  <c r="T101"/>
  <c r="T100"/>
  <c r="R103"/>
  <c r="R102"/>
  <c r="R101"/>
  <c r="R100"/>
  <c r="P103"/>
  <c r="P102"/>
  <c r="P101"/>
  <c r="P100"/>
  <c i="1" r="AU55"/>
  <c i="2" r="BK103"/>
  <c r="BK102"/>
  <c r="J102"/>
  <c r="BK101"/>
  <c r="J101"/>
  <c r="BK100"/>
  <c r="J100"/>
  <c r="J59"/>
  <c r="J30"/>
  <c i="1" r="AG55"/>
  <c i="2" r="J103"/>
  <c r="BE103"/>
  <c r="J33"/>
  <c i="1" r="AV55"/>
  <c i="2" r="F33"/>
  <c i="1" r="AZ55"/>
  <c i="2" r="J61"/>
  <c r="J60"/>
  <c r="J97"/>
  <c r="J96"/>
  <c r="F96"/>
  <c r="F94"/>
  <c r="E92"/>
  <c r="J55"/>
  <c r="J54"/>
  <c r="F54"/>
  <c r="F52"/>
  <c r="E50"/>
  <c r="J39"/>
  <c r="J18"/>
  <c r="E18"/>
  <c r="F97"/>
  <c r="F55"/>
  <c r="J17"/>
  <c r="J12"/>
  <c r="J94"/>
  <c r="J52"/>
  <c r="E7"/>
  <c r="E90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<sst xmlns="http://schemas.openxmlformats.org/spreadsheetml/2006/main">
  <si>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</si>
  <si>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</si>
  <si>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</si>
  <si>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</si>
  <si>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</si>
  <si>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{62174a6c-9fd9-42c9-98a0-f7319ce48c86}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</si>
  <si>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</si>
  <si>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</si>
  <si>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</si>
  <si>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</si>
  <si>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</si>
  <si>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</si>
  <si>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</si>
  <si>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</si>
  <si>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1905-02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</si>
  <si>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</si>
  <si>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</si>
  <si>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Mateřská školka, Československé armády 650/13, Zábřeh</t>
  </si>
  <si>
    <t>KSO:</t>
  </si>
  <si>
    <t>801 31</t>
  </si>
  <si>
    <t>CC-CZ:</t>
  </si>
  <si>
    <t>1263</t>
  </si>
  <si>
    <t>Místo:</t>
  </si>
  <si>
    <t>Zábřeh</t>
  </si>
  <si>
    <t>Datum:</t>
  </si>
  <si>
    <t>28. 6. 2019</t>
  </si>
  <si>
    <t>CZ-CPV:</t>
  </si>
  <si>
    <t>45000000-7</t>
  </si>
  <si>
    <t>CZ-CPA:</t>
  </si>
  <si>
    <t>41.00.28</t>
  </si>
  <si>
    <t>Zadavatel:</t>
  </si>
  <si>
    <t>IČ:</t>
  </si>
  <si>
    <t>00303640</t>
  </si>
  <si>
    <t>Město Zábřeh</t>
  </si>
  <si>
    <t>DIČ:</t>
  </si>
  <si>
    <t/>
  </si>
  <si>
    <t>Uchazeč:</t>
  </si>
  <si>
    <t>Vyplň údaj</t>
  </si>
  <si>
    <t>Projektant:</t>
  </si>
  <si>
    <t>DEKPROJEKT s.r.o.</t>
  </si>
  <si>
    <t>True</t>
  </si>
  <si>
    <t>Zpracovatel:</t>
  </si>
  <si>
    <t>Bc. Jan Konečný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</si>
  <si>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</si>
  <si>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</si>
  <si>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</si>
  <si>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</si>
  <si>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</si>
  <si>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</si>
  <si>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</si>
  <si>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</si>
  <si>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</si>
  <si>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</si>
  <si>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</si>
  <si>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</si>
  <si>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</si>
  <si>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</si>
  <si>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</si>
  <si>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</si>
  <si>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</si>
  <si>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</si>
  <si>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</si>
  <si>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</si>
  <si>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</si>
  <si>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</si>
  <si>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</si>
  <si>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</si>
  <si>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</si>
  <si>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</si>
  <si>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</si>
  <si>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</si>
  <si>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</si>
  <si>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</si>
  <si>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</si>
  <si>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</si>
  <si>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</si>
  <si>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</si>
  <si>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</si>
  <si>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</si>
  <si>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</si>
  <si>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</si>
  <si>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</si>
  <si>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</si>
  <si>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</si>
  <si>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</si>
  <si>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střechy objektu</t>
  </si>
  <si>
    <t>STA</t>
  </si>
  <si>
    <t>1</t>
  </si>
  <si>
    <t>{ff8c9a6b-6588-4a91-bf52-6e9ad1b69fb2}</t>
  </si>
  <si>
    <t>2</t>
  </si>
  <si>
    <t>KRYCÍ LIST SOUPISU PRACÍ</t>
  </si>
  <si>
    <t>Objekt:</t>
  </si>
  <si>
    <t>SO 01 - Oprava střechy objektu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</si>
  <si>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</si>
  <si>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</si>
  <si>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</si>
  <si>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</si>
  <si>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</si>
  <si>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</si>
  <si>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</si>
  <si>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</si>
  <si>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</si>
  <si>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</si>
  <si>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</si>
  <si>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</si>
  <si>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</si>
  <si>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</si>
  <si>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</si>
  <si>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</si>
  <si>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</si>
  <si>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</si>
  <si>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</si>
  <si>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</si>
  <si>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</si>
  <si>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</si>
  <si>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</si>
  <si>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</si>
  <si>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</si>
  <si>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</si>
  <si>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</si>
  <si>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</si>
  <si>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</si>
  <si>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</si>
  <si>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</si>
  <si>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</si>
  <si>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</si>
  <si>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</si>
  <si>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</si>
  <si>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</si>
  <si>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</si>
  <si>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</si>
  <si>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</si>
  <si>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</si>
  <si>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</si>
  <si>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</si>
  <si>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</si>
  <si>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</si>
  <si>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316381117</t>
  </si>
  <si>
    <t>Komínové krycí desky z betonu tř. C 12/15 až C 16/20 s případnou konstrukční obvodovou výztuží včetně bednění, s potěrem nebo s povrchem vyhlazeným ve spádu k okrajům, s přesahem do 70 mm sešikmeným v podhledu proti zatékání, tl. přes 100 do 120 mm</t>
  </si>
  <si>
    <t>m2</t>
  </si>
  <si>
    <t>CS ÚRS 2019 01</t>
  </si>
  <si>
    <t>4</t>
  </si>
  <si>
    <t>-2023761290</t>
  </si>
  <si>
    <t>VV</t>
  </si>
  <si>
    <t>"komínová hlava"</t>
  </si>
  <si>
    <t>(0,8*0,63)</t>
  </si>
  <si>
    <t>Součet</t>
  </si>
  <si>
    <t>Viz. výkres D.1.1.02, D1.1.04-09 a technická zpráva</t>
  </si>
  <si>
    <t>6</t>
  </si>
  <si>
    <t>Úpravy povrchů, podlahy a osazování výplní</t>
  </si>
  <si>
    <t>617325413</t>
  </si>
  <si>
    <t>Oprava vápenocementové omítky vnitřních ploch hladké, tloušťky do 20 mm světlíků nebo výtahových šachet, v rozsahu opravované plochy přes 30 do 50%</t>
  </si>
  <si>
    <t>1079994946</t>
  </si>
  <si>
    <t>"Det B"</t>
  </si>
  <si>
    <t>0,7*(4*0,6)</t>
  </si>
  <si>
    <t>622325107</t>
  </si>
  <si>
    <t>Oprava vápenocementové omítky vnějších ploch stupně členitosti 1 hladké stěn, v rozsahu opravované plochy přes 50 do 65%</t>
  </si>
  <si>
    <t>619721478</t>
  </si>
  <si>
    <t>"Det D"</t>
  </si>
  <si>
    <t>1,2*(0,8*2+2*0,63)</t>
  </si>
  <si>
    <t>623131101</t>
  </si>
  <si>
    <t>Podkladní a spojovací vrstva vnějších omítaných ploch cementový postřik nanášený ručně celoplošně pilířů nebo sloupů</t>
  </si>
  <si>
    <t>-1157801996</t>
  </si>
  <si>
    <t>5</t>
  </si>
  <si>
    <t>623331121</t>
  </si>
  <si>
    <t>Omítka cementová vnějších ploch nanášená ručně jednovrstvá, tloušťky do 15 mm hladká pilířů nebo sloupů</t>
  </si>
  <si>
    <t>1514849787</t>
  </si>
  <si>
    <t>629995101</t>
  </si>
  <si>
    <t>Očištění vnějších ploch tlakovou vodou omytím</t>
  </si>
  <si>
    <t>1551732714</t>
  </si>
  <si>
    <t>9</t>
  </si>
  <si>
    <t>Ostatní konstrukce a práce, bourání</t>
  </si>
  <si>
    <t>7</t>
  </si>
  <si>
    <t>965042121</t>
  </si>
  <si>
    <t>Bourání mazanin betonových nebo z litého asfaltu tl. do 100 mm, plochy do 1 m2</t>
  </si>
  <si>
    <t>m3</t>
  </si>
  <si>
    <t>-700557908</t>
  </si>
  <si>
    <t>0,2*(0,8*0,63)</t>
  </si>
  <si>
    <t>997</t>
  </si>
  <si>
    <t>Přesun sutě</t>
  </si>
  <si>
    <t>8</t>
  </si>
  <si>
    <t>997013112</t>
  </si>
  <si>
    <t>Vnitrostaveništní doprava suti a vybouraných hmot vodorovně do 50 m svisle s použitím mechanizace pro budovy a haly výšky přes 6 do 9 m</t>
  </si>
  <si>
    <t>t</t>
  </si>
  <si>
    <t>-1698744673</t>
  </si>
  <si>
    <t>997013501</t>
  </si>
  <si>
    <t>Odvoz suti a vybouraných hmot na skládku nebo meziskládku se složením, na vzdálenost do 1 km</t>
  </si>
  <si>
    <t>703613987</t>
  </si>
  <si>
    <t>10</t>
  </si>
  <si>
    <t>997013509</t>
  </si>
  <si>
    <t>Odvoz suti a vybouraných hmot na skládku nebo meziskládku se složením, na vzdálenost Příplatek k ceně za každý další i započatý 1 km přes 1 km</t>
  </si>
  <si>
    <t>-2065328153</t>
  </si>
  <si>
    <t>0,956*19 'Přepočtené koeficientem množství</t>
  </si>
  <si>
    <t>11</t>
  </si>
  <si>
    <t>997013801</t>
  </si>
  <si>
    <t>Poplatek za uložení stavebního odpadu na skládce (skládkovné) z prostého betonu zatříděného do Katalogu odpadů pod kódem 170 101</t>
  </si>
  <si>
    <t>1921276387</t>
  </si>
  <si>
    <t>12</t>
  </si>
  <si>
    <t>997013813</t>
  </si>
  <si>
    <t>Poplatek za uložení stavebního odpadu na skládce (skládkovné) z plastických hmot zatříděného do Katalogu odpadů pod kódem 170 203</t>
  </si>
  <si>
    <t>-1173788988</t>
  </si>
  <si>
    <t>13</t>
  </si>
  <si>
    <t>R99722385</t>
  </si>
  <si>
    <t>Poplatek za uložení na skládce (skládkovné) - železný šrot (výkup)</t>
  </si>
  <si>
    <t>R - položka</t>
  </si>
  <si>
    <t>1121888816</t>
  </si>
  <si>
    <t>998</t>
  </si>
  <si>
    <t>Přesun hmot</t>
  </si>
  <si>
    <t>14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</si>
  <si>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</si>
  <si>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</si>
  <si>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856463367</t>
  </si>
  <si>
    <t>PSV</t>
  </si>
  <si>
    <t>Práce a dodávky PSV</t>
  </si>
  <si>
    <t>712</t>
  </si>
  <si>
    <t>Povlakové krytiny</t>
  </si>
  <si>
    <t>R712111</t>
  </si>
  <si>
    <t>Ochrana vnitřních prostor před zatečením</t>
  </si>
  <si>
    <t>soubor</t>
  </si>
  <si>
    <t>704931677</t>
  </si>
  <si>
    <t>P</t>
  </si>
  <si>
    <t>Poznámka k položce:_x000d_
Položka zahrnuje:_x000d_
- zakrytí opravovaných míst mobilním přístřeškem, který se bude v rámci prací_x000d_
na etapy přemisťovat, včetně nákladů na montáž, pronájem, demontáž a dopravu přístřešku._x000d_
- při odstraňování stávající skladby střešní konstrukce je nutné po spádu střechy před každým vzniklým otvorem vytvořit zábranu bránící zatečení do odebrané skladby_x000d_
- provizorní hydroizolační napojení mezi realizovanou plochou pod provizorním_x000d_
zastřešením a plochou ponechanou k pozdější realizaci. Tzn. udělat vodotěsné napojení mezi novým povlakem z asfaltových pásů, který bude v nové skladbě sloužit jako parotěsnící vrstva (respektive jako provizorní hydroizolační vrstva) a mezi stávající krytinou._x000d_
- dodávku všech potřebnýh materiálů_x000d_
- likvidaci veškerých vzniklých odpadů včetně dopravy na skládku_x000d_
_x000d_
CENU NUTNO UPŘESNIT ZHOTOVITELEM PO ODSOUHLASENÉM POSTUPU STAVEBNÍCH PRACÍ.</t>
  </si>
  <si>
    <t>Viz. technická zpráva</t>
  </si>
  <si>
    <t>16</t>
  </si>
  <si>
    <t>712311101</t>
  </si>
  <si>
    <t>Provedení povlakové krytiny střech plochých do 10° natěradly a tmely za studena nátěrem lakem penetračním nebo asfaltovým</t>
  </si>
  <si>
    <t>-1533978319</t>
  </si>
  <si>
    <t>"Det A"</t>
  </si>
  <si>
    <t>(15,3*2+54,7*2)*(0,79)</t>
  </si>
  <si>
    <t>"Det F"</t>
  </si>
  <si>
    <t>19*0,3*0,3</t>
  </si>
  <si>
    <t>Viz. výkres D.1.1.02 a technická zpráva</t>
  </si>
  <si>
    <t>17</t>
  </si>
  <si>
    <t>M</t>
  </si>
  <si>
    <t>11163150</t>
  </si>
  <si>
    <t>lak penetrační asfaltový</t>
  </si>
  <si>
    <t>1143917466</t>
  </si>
  <si>
    <t>Poznámka k položce:_x000d_
Spotřeba 0,3-0,4kg/m2</t>
  </si>
  <si>
    <t>112,31*0,0003 'Přepočtené koeficientem množství</t>
  </si>
  <si>
    <t>18</t>
  </si>
  <si>
    <t>712399095</t>
  </si>
  <si>
    <t>Provedení povlakové krytiny střech plochých do 10° -ostatní práce Příplatek k cenám za plochu do 10 m2 natěradly za studena nebo za horka</t>
  </si>
  <si>
    <t>503074318</t>
  </si>
  <si>
    <t>19</t>
  </si>
  <si>
    <t>712300851</t>
  </si>
  <si>
    <t>Odstranění ze střech plochých do 10° ukončení izolace střechy kovovými profily přímými</t>
  </si>
  <si>
    <t>m</t>
  </si>
  <si>
    <t>2063937055</t>
  </si>
  <si>
    <t>(15,3*2+54,7*2)</t>
  </si>
  <si>
    <t>(4*0,76)</t>
  </si>
  <si>
    <t>"Det C"</t>
  </si>
  <si>
    <t>(1,85*2+0,85*2)</t>
  </si>
  <si>
    <t>(0,8*2+2*0,63)</t>
  </si>
  <si>
    <t>20</t>
  </si>
  <si>
    <t>712300921</t>
  </si>
  <si>
    <t>Opravy povlakové krytiny střech plochých do 10° Příplatek k ceně za správkový kus NAIP přitavením</t>
  </si>
  <si>
    <t>kus</t>
  </si>
  <si>
    <t>1186813872</t>
  </si>
  <si>
    <t>"správkový kus-předpoklad"</t>
  </si>
  <si>
    <t>Pozn. vč. prořezání boulí</t>
  </si>
  <si>
    <t>712331111</t>
  </si>
  <si>
    <t>Provedení povlakové krytiny střech plochých do 10° pásy na sucho podkladní samolepící asfaltový pás</t>
  </si>
  <si>
    <t>2019365831</t>
  </si>
  <si>
    <t>"S01N"</t>
  </si>
  <si>
    <t>15*54,7+0,3*42,95-(1,85*0,85+0,63*0,8+0,76*0,76)</t>
  </si>
  <si>
    <t>22</t>
  </si>
  <si>
    <t>62866281</t>
  </si>
  <si>
    <t>pás asfaltový samolepicí modifikovaný SBS tl 3mm s vložkou ze skleněné tkaniny se spalitelnou fólií nebo jemnozrnným minerálním posypem nebo textilií na horním povrchu</t>
  </si>
  <si>
    <t>32</t>
  </si>
  <si>
    <t>1156939041</t>
  </si>
  <si>
    <t>890,342*1,15 'Přepočtené koeficientem množství</t>
  </si>
  <si>
    <t>23</t>
  </si>
  <si>
    <t>712341559</t>
  </si>
  <si>
    <t>Provedení povlakové krytiny střech plochých do 10° pásy přitavením NAIP v plné ploše</t>
  </si>
  <si>
    <t>1824934643</t>
  </si>
  <si>
    <t>24</t>
  </si>
  <si>
    <t>62853004</t>
  </si>
  <si>
    <t>pás asfaltový natavitelný modifikovaný SBS tl 4,0mm s vložkou ze skleněné tkaniny a spalitelnou PE fólií nebo jemnozrnný minerálním posypem na horním povrchu</t>
  </si>
  <si>
    <t>833418724</t>
  </si>
  <si>
    <t>0,35*(4*0,76)</t>
  </si>
  <si>
    <t>0,45*(0,8*2+2*0,63)</t>
  </si>
  <si>
    <t>25</t>
  </si>
  <si>
    <t>62852256</t>
  </si>
  <si>
    <t>pás asfaltový natavitelný modifikovaný SBS tl 4,2mm s vložkou z polyesterové rohože a hrubozrnným břidličným posypem na horním povrchu</t>
  </si>
  <si>
    <t>1068351106</t>
  </si>
  <si>
    <t>0,56*(4*0,76)</t>
  </si>
  <si>
    <t>0,2*(1,85*2+0,85*2)</t>
  </si>
  <si>
    <t>0,29*(0,8*2+2*0,63)</t>
  </si>
  <si>
    <t>834,342*1,15 'Přepočtené koeficientem množství</t>
  </si>
  <si>
    <t>26</t>
  </si>
  <si>
    <t>712811101</t>
  </si>
  <si>
    <t>Provedení povlakové krytiny střech samostatným vytažením izolačního povlaku za studena na konstrukce převyšující úroveň střechy, nátěrem penetračním</t>
  </si>
  <si>
    <t>-1265231815</t>
  </si>
  <si>
    <t>27</t>
  </si>
  <si>
    <t>211916127</t>
  </si>
  <si>
    <t>2,351*0,001 'Přepočtené koeficientem množství</t>
  </si>
  <si>
    <t>28</t>
  </si>
  <si>
    <t>712831101</t>
  </si>
  <si>
    <t>Provedení povlakové krytiny střech samostatným vytažením izolačního povlaku pásy na sucho na konstrukce převyšující úroveň střechy, AIP, NAIP nebo tkaninou</t>
  </si>
  <si>
    <t>-376750967</t>
  </si>
  <si>
    <t>(15,3*2+54,7*2)*(0,25+0,15)</t>
  </si>
  <si>
    <t>29</t>
  </si>
  <si>
    <t>712841559</t>
  </si>
  <si>
    <t>Provedení povlakové krytiny střech samostatným vytažením izolačního povlaku pásy přitavením na konstrukce převyšující úroveň střechy, NAIP</t>
  </si>
  <si>
    <t>953077676</t>
  </si>
  <si>
    <t>30</t>
  </si>
  <si>
    <t>R712341559</t>
  </si>
  <si>
    <t>Provedení povlakové krytiny střech plochých do 10° hydroizolační stěrkou s výztužnou tkaninou v plné ploše</t>
  </si>
  <si>
    <t>77960747</t>
  </si>
  <si>
    <t>Poznámka k položce:_x000d_
vč. dodávky materiálu PUR izolace a tkaniny</t>
  </si>
  <si>
    <t>1,85*0,85</t>
  </si>
  <si>
    <t>31</t>
  </si>
  <si>
    <t>R7123635411</t>
  </si>
  <si>
    <t>Příplatek - provedení mechnického kotvení povlakové krytiny střech plochých do 10° včetně vrtací soupravy pro montáž kotevních prvků přes sypké vrstvy, kotvené do betonu nebo pórobetonu vnitřní plocha</t>
  </si>
  <si>
    <t>1198164679</t>
  </si>
  <si>
    <t>"4ks/m2"</t>
  </si>
  <si>
    <t>11*50,7-(1,85*0,85+0,63*0,8+0,76*0,76)</t>
  </si>
  <si>
    <t>Viz. výkres D.1.1.03 a technická zpráva</t>
  </si>
  <si>
    <t>R7123635422</t>
  </si>
  <si>
    <t>Příplatek - provedení mechnického kotvení povlakové krytiny střech plochých do 10° včetně vrtací soupravy pro montáž kotevních prvků přes sypké vrstvy, kotvené do betonu nebo pórobetonu okraj</t>
  </si>
  <si>
    <t>-813172712</t>
  </si>
  <si>
    <t>"6,5ks/m2"</t>
  </si>
  <si>
    <t>2*(6,4*1,6)+2*(46,1*1,6)+0,3*42,95</t>
  </si>
  <si>
    <t>33</t>
  </si>
  <si>
    <t>R7123635433</t>
  </si>
  <si>
    <t>Příplatek - provedení mechnického kotvení povlakové krytiny střech plochých do 10° včetně vrtací soupravy pro montáž kotevních prvků přes sypké vrstvy, kotvené do betonu nebo pórobetonu roh</t>
  </si>
  <si>
    <t>-1534775955</t>
  </si>
  <si>
    <t>"8,5ks/m2"</t>
  </si>
  <si>
    <t>4*(3,9*1,6+2,3*1,6)</t>
  </si>
  <si>
    <t>34</t>
  </si>
  <si>
    <t>R71255996</t>
  </si>
  <si>
    <t>Odtěžení skladby střechy a následné uvedení do původního stavu, rozměr 400 x 400 mm</t>
  </si>
  <si>
    <t>-869574606</t>
  </si>
  <si>
    <t xml:space="preserve">Poznámka k položce:_x000d_
Položka zahrnuje:_x000d_
- demontáž vrstev skladby ploché střechy až po nosnou konstrukci_x000d_
- uložení demontovaných materiálů_x000d_
- zpětnou montáž vrstev skladby ploché střechy až po nosnou konstrukci_x000d_
- důkladné zapravení_x000d_
- případnou výměnu za nový materiál v drobném rozsahu_x000d_
</t>
  </si>
  <si>
    <t>"pro záchytný systém"</t>
  </si>
  <si>
    <t>Viz. výkres D.1.1.01 a technická zpráva</t>
  </si>
  <si>
    <t>35</t>
  </si>
  <si>
    <t>R71284159</t>
  </si>
  <si>
    <t>Provedení povlakové krytiny střech samostatným vytažením izolačního povlaku hydroizolační stěrkou na konstrukce převyšující úroveň střechy</t>
  </si>
  <si>
    <t>-360308401</t>
  </si>
  <si>
    <t>0,15*(3,14*0,45)*5</t>
  </si>
  <si>
    <t>36</t>
  </si>
  <si>
    <t>R7129521</t>
  </si>
  <si>
    <t>Nerezová objímka stahovací</t>
  </si>
  <si>
    <t>64560552</t>
  </si>
  <si>
    <t>Poznámka k položce:_x000d_
Dodávka a montáž nerezové objímky na střešní prostupy</t>
  </si>
  <si>
    <t>"odvětrávací komínek vč. prostupu parozábranou"</t>
  </si>
  <si>
    <t>37</t>
  </si>
  <si>
    <t>R71299885</t>
  </si>
  <si>
    <t>Osazení odvětrávacího komínku</t>
  </si>
  <si>
    <t>-159734428</t>
  </si>
  <si>
    <t>"vzt-prostupy"</t>
  </si>
  <si>
    <t>2*3</t>
  </si>
  <si>
    <t>38</t>
  </si>
  <si>
    <t>R281031174</t>
  </si>
  <si>
    <t>odvětrávací komínek s integrovaným bitumenovým límcem o průměru do 125mm</t>
  </si>
  <si>
    <t>-1944993960</t>
  </si>
  <si>
    <t>"odvětrávací komínek DN 90"</t>
  </si>
  <si>
    <t>"odvětrávací komínek DN 110"</t>
  </si>
  <si>
    <t>39</t>
  </si>
  <si>
    <t>R564365143</t>
  </si>
  <si>
    <t>odvětrávací komínek s integrovaným bitumenovým límcem o průměru do 150 mm</t>
  </si>
  <si>
    <t>-263898527</t>
  </si>
  <si>
    <t>"odvětrávací komínek DN 125"</t>
  </si>
  <si>
    <t>"odvětrávací komínek DN 145"</t>
  </si>
  <si>
    <t>40</t>
  </si>
  <si>
    <t>R6817615</t>
  </si>
  <si>
    <t>prostup parozábranou s bitumenovou manžetou DN 110</t>
  </si>
  <si>
    <t>2003967623</t>
  </si>
  <si>
    <t>41</t>
  </si>
  <si>
    <t>R645862615</t>
  </si>
  <si>
    <t>prostup parozábranou s bitumenovou manžetou do DN 150</t>
  </si>
  <si>
    <t>1997817636</t>
  </si>
  <si>
    <t>42</t>
  </si>
  <si>
    <t>R36448425</t>
  </si>
  <si>
    <t>prostup pro kabely s bitumenovou manžetou DN 50</t>
  </si>
  <si>
    <t>244915530</t>
  </si>
  <si>
    <t>"vzt"</t>
  </si>
  <si>
    <t>43</t>
  </si>
  <si>
    <t>R6811549</t>
  </si>
  <si>
    <t>prostup parozábranou s bitumenovou manžetou DN 50</t>
  </si>
  <si>
    <t>1906930040</t>
  </si>
  <si>
    <t>44</t>
  </si>
  <si>
    <t>998712102</t>
  </si>
  <si>
    <t>Přesun hmot pro povlakové krytiny stanovený z hmotnosti přesunovaného materiálu vodorovná dopravní vzdálenost do 50 m v objektech výšky přes 6 do 12 m</t>
  </si>
  <si>
    <t>1218539533</t>
  </si>
  <si>
    <t>713</t>
  </si>
  <si>
    <t>Izolace tepelné</t>
  </si>
  <si>
    <t>45</t>
  </si>
  <si>
    <t>713131141</t>
  </si>
  <si>
    <t>Montáž tepelné izolace stěn rohožemi, pásy, deskami, dílci, bloky (izolační materiál ve specifikaci) lepením celoplošně</t>
  </si>
  <si>
    <t>-1917433825</t>
  </si>
  <si>
    <t>(0,35+0,2)*(4*0,76)</t>
  </si>
  <si>
    <t>46</t>
  </si>
  <si>
    <t>28372309</t>
  </si>
  <si>
    <t>deska EPS 100 pro trvalé zatížení v tlaku (max. 2000 kg/m2) tl 100mm</t>
  </si>
  <si>
    <t>1995139775</t>
  </si>
  <si>
    <t>1,672*1,08 'Přepočtené koeficientem množství</t>
  </si>
  <si>
    <t>47</t>
  </si>
  <si>
    <t>713141136</t>
  </si>
  <si>
    <t>Montáž tepelné izolace střech plochých rohožemi, pásy, deskami, dílci, bloky (izolační materiál ve specifikaci) přilepenými za studena nízkoexpanzní (PUR) pěnou</t>
  </si>
  <si>
    <t>123735221</t>
  </si>
  <si>
    <t>"tl. 80 mm"791</t>
  </si>
  <si>
    <t>"tl. 20 mm"6</t>
  </si>
  <si>
    <t>"tl. 120 mm"364</t>
  </si>
  <si>
    <t>48</t>
  </si>
  <si>
    <t>28372301</t>
  </si>
  <si>
    <t>deska EPS 100 pro trvalé zatížení v tlaku (max. 2000 kg/m2) tl 20mm</t>
  </si>
  <si>
    <t>128</t>
  </si>
  <si>
    <t>169474156</t>
  </si>
  <si>
    <t>6*1,08 'Přepočtené koeficientem množství</t>
  </si>
  <si>
    <t>49</t>
  </si>
  <si>
    <t>28372308</t>
  </si>
  <si>
    <t>deska EPS 100 pro trvalé zatížení v tlaku (max. 2000 kg/m2) tl 80mm</t>
  </si>
  <si>
    <t>2099360422</t>
  </si>
  <si>
    <t>791*1,08 'Přepočtené koeficientem množství</t>
  </si>
  <si>
    <t>50</t>
  </si>
  <si>
    <t>28372312</t>
  </si>
  <si>
    <t>deska EPS 100 pro trvalé zatížení v tlaku (max. 2000 kg/m2) tl 120mm</t>
  </si>
  <si>
    <t>-2044086532</t>
  </si>
  <si>
    <t>364*1,08 'Přepočtené koeficientem množství</t>
  </si>
  <si>
    <t>51</t>
  </si>
  <si>
    <t>28375915</t>
  </si>
  <si>
    <t>deska EPS 150 pro trvalé zatížení v tlaku (max. 3000 kg/m2) tl 120mm</t>
  </si>
  <si>
    <t>-1775026638</t>
  </si>
  <si>
    <t>((15,3*2+54,7*2)*0,42*2)</t>
  </si>
  <si>
    <t>117,6*1,08 'Přepočtené koeficientem množství</t>
  </si>
  <si>
    <t>52</t>
  </si>
  <si>
    <t>713141211</t>
  </si>
  <si>
    <t>Montáž tepelné izolace střech plochých atikovými klíny kladenými volně</t>
  </si>
  <si>
    <t>-1680522328</t>
  </si>
  <si>
    <t>53</t>
  </si>
  <si>
    <t>63152005</t>
  </si>
  <si>
    <t>klín atikový přechodný minerální plochých střech tl.50 x 50 mm</t>
  </si>
  <si>
    <t>-822982649</t>
  </si>
  <si>
    <t>11,3*1,08 'Přepočtené koeficientem množství</t>
  </si>
  <si>
    <t>54</t>
  </si>
  <si>
    <t>713141336</t>
  </si>
  <si>
    <t>Montáž tepelné izolace střech plochých spádovými klíny v ploše přilepenými za studena nízkoexpanzní (PUR) pěnou</t>
  </si>
  <si>
    <t>-1255012665</t>
  </si>
  <si>
    <t>55</t>
  </si>
  <si>
    <t>28376141</t>
  </si>
  <si>
    <t>klín izolační z pěnového polystyrenu EPS 100 spádový</t>
  </si>
  <si>
    <t>-1486049116</t>
  </si>
  <si>
    <t>66,67</t>
  </si>
  <si>
    <t>66,67*1,08 'Přepočtené koeficientem množství</t>
  </si>
  <si>
    <t>56</t>
  </si>
  <si>
    <t>998713102</t>
  </si>
  <si>
    <t>Přesun hmot pro izolace tepelné stanovený z hmotnosti přesunovaného materiálu vodorovná dopravní vzdálenost do 50 m v objektech výšky přes 6 m do 12 m</t>
  </si>
  <si>
    <t>1433087193</t>
  </si>
  <si>
    <t>721</t>
  </si>
  <si>
    <t>Zdravotechnika - vnitřní kanalizace</t>
  </si>
  <si>
    <t>57</t>
  </si>
  <si>
    <t>721171914</t>
  </si>
  <si>
    <t>Opravy odpadního potrubí plastového propojení dosavadního potrubí DN 75</t>
  </si>
  <si>
    <t>-1712200672</t>
  </si>
  <si>
    <t>"Det E"</t>
  </si>
  <si>
    <t>58</t>
  </si>
  <si>
    <t>721210822</t>
  </si>
  <si>
    <t>Demontáž kanalizačního příslušenství střešních vtoků DN 100</t>
  </si>
  <si>
    <t>-39583284</t>
  </si>
  <si>
    <t>59</t>
  </si>
  <si>
    <t>721233111</t>
  </si>
  <si>
    <t>Střešní vtoky (vpusti) polypropylenové (PP) pro ploché střechy s odtokem svislým DN 75</t>
  </si>
  <si>
    <t>-428057588</t>
  </si>
  <si>
    <t>60</t>
  </si>
  <si>
    <t>R7228135665</t>
  </si>
  <si>
    <t>nástavec pro svislou střešní vpusť s bitumenovou manžetou a ochranným košem</t>
  </si>
  <si>
    <t>-33460239</t>
  </si>
  <si>
    <t>61</t>
  </si>
  <si>
    <t>721300912</t>
  </si>
  <si>
    <t>Pročištění svislých odpadů v jednom podlaží do DN 200</t>
  </si>
  <si>
    <t>1142651682</t>
  </si>
  <si>
    <t>62</t>
  </si>
  <si>
    <t>998721102</t>
  </si>
  <si>
    <t>Přesun hmot pro vnitřní kanalizace stanovený z hmotnosti přesunovaného materiálu vodorovná dopravní vzdálenost do 50 m v objektech výšky přes 6 do 12 m</t>
  </si>
  <si>
    <t>1307202642</t>
  </si>
  <si>
    <t>742</t>
  </si>
  <si>
    <t>Elektroinstalace - slaboproud</t>
  </si>
  <si>
    <t>63</t>
  </si>
  <si>
    <t>742420821</t>
  </si>
  <si>
    <t>Demontáž společné televizní antény anténního stožáru</t>
  </si>
  <si>
    <t>519279111</t>
  </si>
  <si>
    <t>"antena"</t>
  </si>
  <si>
    <t>762</t>
  </si>
  <si>
    <t>Konstrukce tesařské</t>
  </si>
  <si>
    <t>64</t>
  </si>
  <si>
    <t>762341270</t>
  </si>
  <si>
    <t>Bednění a laťování montáž bednění střech rovných a šikmých sklonu do 60° s vyřezáním otvorů z desek dřevotřískových nebo dřevoštěpkových na sraz</t>
  </si>
  <si>
    <t>-954356353</t>
  </si>
  <si>
    <t>(15,3*2+54,7*2)*0,43</t>
  </si>
  <si>
    <t>65</t>
  </si>
  <si>
    <t>60623495</t>
  </si>
  <si>
    <t>překližka vodovzdorná smrk 1250x2500mm tl 21mm jakost II.</t>
  </si>
  <si>
    <t>-1504497454</t>
  </si>
  <si>
    <t>60,2*1,08 'Přepočtené koeficientem množství</t>
  </si>
  <si>
    <t>66</t>
  </si>
  <si>
    <t>762395000</t>
  </si>
  <si>
    <t>Spojovací prostředky krovů, bednění a laťování, nadstřešních konstrukcí svory, prkna, hřebíky, pásová ocel, vruty</t>
  </si>
  <si>
    <t>1303422651</t>
  </si>
  <si>
    <t>(15,3*2+54,7*2)*0,43*0,021</t>
  </si>
  <si>
    <t>67</t>
  </si>
  <si>
    <t>998762102</t>
  </si>
  <si>
    <t>Přesun hmot pro konstrukce tesařské stanovený z hmotnosti přesunovaného materiálu vodorovná dopravní vzdálenost do 50 m v objektech výšky přes 6 do 12 m</t>
  </si>
  <si>
    <t>924054511</t>
  </si>
  <si>
    <t>764</t>
  </si>
  <si>
    <t>Konstrukce klempířské</t>
  </si>
  <si>
    <t>68</t>
  </si>
  <si>
    <t>764002841</t>
  </si>
  <si>
    <t>Demontáž klempířských konstrukcí oplechování horních ploch zdí a nadezdívek do suti</t>
  </si>
  <si>
    <t>1904121720</t>
  </si>
  <si>
    <t>"oplechování atiky"</t>
  </si>
  <si>
    <t>69</t>
  </si>
  <si>
    <t>764002871</t>
  </si>
  <si>
    <t>Demontáž klempířských konstrukcí lemování zdí do suti</t>
  </si>
  <si>
    <t>-398949665</t>
  </si>
  <si>
    <t>70</t>
  </si>
  <si>
    <t>764003801</t>
  </si>
  <si>
    <t>Demontáž klempířských konstrukcí lemování trub, konzol, držáků, ventilačních nástavců a ostatních kusových prvků do suti</t>
  </si>
  <si>
    <t>1036855693</t>
  </si>
  <si>
    <t>"odvětrávací komínky a vntilační hlavice"</t>
  </si>
  <si>
    <t>10+19</t>
  </si>
  <si>
    <t>71</t>
  </si>
  <si>
    <t>764011402</t>
  </si>
  <si>
    <t>Podkladní plech z pozinkovaného plechu tloušťky 0,55 mm rš 200 mm</t>
  </si>
  <si>
    <t>-1676891770</t>
  </si>
  <si>
    <t>"K1"</t>
  </si>
  <si>
    <t>154</t>
  </si>
  <si>
    <t>Viz. výkres D.1.1.02, D1.1.04-010 a technická zpráva</t>
  </si>
  <si>
    <t>72</t>
  </si>
  <si>
    <t>764011403</t>
  </si>
  <si>
    <t>Podkladní plech z pozinkovaného plechu tloušťky 0,55 mm rš 250 mm</t>
  </si>
  <si>
    <t>-1029521585</t>
  </si>
  <si>
    <t>"K3"</t>
  </si>
  <si>
    <t>73</t>
  </si>
  <si>
    <t>764214605</t>
  </si>
  <si>
    <t>Oplechování horních ploch zdí a nadezdívek (atik) z pozinkovaného plechu s povrchovou úpravou mechanicky kotvené rš 400 mm</t>
  </si>
  <si>
    <t>-1478839411</t>
  </si>
  <si>
    <t>"K2"</t>
  </si>
  <si>
    <t>74</t>
  </si>
  <si>
    <t>765192811</t>
  </si>
  <si>
    <t>Demontáž střešního výlezu jakékoliv plochy</t>
  </si>
  <si>
    <t>769523161</t>
  </si>
  <si>
    <t>75</t>
  </si>
  <si>
    <t>R764011420</t>
  </si>
  <si>
    <t>Pásek z Pz plechu včetně tmelení rš 50 mm</t>
  </si>
  <si>
    <t>508099014</t>
  </si>
  <si>
    <t>"K4"</t>
  </si>
  <si>
    <t>9,2</t>
  </si>
  <si>
    <t>76</t>
  </si>
  <si>
    <t>R764011620</t>
  </si>
  <si>
    <t>Stěnová lišta z Pz s povrchovou úpravou včetně tmelení rš 70 mm</t>
  </si>
  <si>
    <t>-1907199996</t>
  </si>
  <si>
    <t>"K5"</t>
  </si>
  <si>
    <t>3,2</t>
  </si>
  <si>
    <t>77</t>
  </si>
  <si>
    <t>R764311603</t>
  </si>
  <si>
    <t>Krycí plech z Pz s povrchovou úpravou rš 150 mm</t>
  </si>
  <si>
    <t>-1580219076</t>
  </si>
  <si>
    <t>"K6"</t>
  </si>
  <si>
    <t>78</t>
  </si>
  <si>
    <t>998764102</t>
  </si>
  <si>
    <t>Přesun hmot pro konstrukce klempířské stanovený z hmotnosti přesunovaného materiálu vodorovná dopravní vzdálenost do 50 m v objektech výšky přes 6 do 12 m</t>
  </si>
  <si>
    <t>-998598616</t>
  </si>
  <si>
    <t>766</t>
  </si>
  <si>
    <t>Konstrukce truhlářské</t>
  </si>
  <si>
    <t>79</t>
  </si>
  <si>
    <t>766671025</t>
  </si>
  <si>
    <t>Montáž střešních oken dřevěných nebo plastových kyvných, výklopných/kyvných s okenním rámem a lemováním, s plisovaným límcem, s napojením na krytinu do krytiny tvarované, rozměru 78 x 140 cm</t>
  </si>
  <si>
    <t>-100476013</t>
  </si>
  <si>
    <t>80</t>
  </si>
  <si>
    <t>R1124306</t>
  </si>
  <si>
    <t>střešní výlez - křídlo ploché otvírací A=60x60cm, neprůhledné zasklení, PVC manžeta kolmá, výška 15cm, pneu písty</t>
  </si>
  <si>
    <t>-91637288</t>
  </si>
  <si>
    <t xml:space="preserve">Poznámka k položce:_x000d_
Položka zahrnuje:_x000d_
- křídlo ploché neprůhledné  A=60x60cm, Ug/Uw=0,9/1,2 W/m2.K,_x000d_
- Neprůhledné nepožární ploché zasklení_x000d_
- PVC manžeta kolmá B=60x60cm, výška 15cm, tl.zat.30mm, Up=0,92W/m2K_x000d_
- ocelová západka kombinovaná s pneu písty_x000d_
- příplatek za zamykání_x000d_
- manipulace dle místa dodání_x000d_
</t>
  </si>
  <si>
    <t>81</t>
  </si>
  <si>
    <t>998766102</t>
  </si>
  <si>
    <t>Přesun hmot pro konstrukce truhlářské stanovený z hmotnosti přesunovaného materiálu vodorovná dopravní vzdálenost do 50 m v objektech výšky přes 6 do 12 m</t>
  </si>
  <si>
    <t>-2064487823</t>
  </si>
  <si>
    <t>767</t>
  </si>
  <si>
    <t>Konstrukce zámečnické</t>
  </si>
  <si>
    <t>82</t>
  </si>
  <si>
    <t>R7678811</t>
  </si>
  <si>
    <t>Záchytný systém proti pádu osob</t>
  </si>
  <si>
    <t>-1138023275</t>
  </si>
  <si>
    <t xml:space="preserve">Poznámka k položce:_x000d_
Položka obsahuje:_x000d_
- dodávku materiálu v potřebném rozsahu:					_x000d_
- kotvicí bod nerezový  10 ks_x000d_
- montážní lano dl. 50 m		               	  					_x000d_
- montáž_x000d_
- revize a předání do užívání_x000d_
</t>
  </si>
  <si>
    <t>"záchytný systém"</t>
  </si>
  <si>
    <t>784</t>
  </si>
  <si>
    <t>Dokončovací práce - malby a tapety</t>
  </si>
  <si>
    <t>83</t>
  </si>
  <si>
    <t>784181101</t>
  </si>
  <si>
    <t>Penetrace podkladu jednonásobná základní akrylátová v místnostech výšky do 3,80 m</t>
  </si>
  <si>
    <t>-1753872125</t>
  </si>
  <si>
    <t>84</t>
  </si>
  <si>
    <t>784211101</t>
  </si>
  <si>
    <t>Malby z malířských směsí otěruvzdorných za mokra dvojnásobné, bílé za mokra otěruvzdorné výborně v místnostech výšky do 3,80 m</t>
  </si>
  <si>
    <t>1964557016</t>
  </si>
  <si>
    <t>HZS</t>
  </si>
  <si>
    <t>Hodinové zúčtovací sazby</t>
  </si>
  <si>
    <t>85</t>
  </si>
  <si>
    <t>HZS2222</t>
  </si>
  <si>
    <t>Hodinové zúčtovací sazby profesí PSV provádění stavebních instalací elektrikář odborný</t>
  </si>
  <si>
    <t>hod</t>
  </si>
  <si>
    <t>512</t>
  </si>
  <si>
    <t>-1755730124</t>
  </si>
  <si>
    <t>"demontáž a zpětné osazení hromosvodu"</t>
  </si>
  <si>
    <t>Viz. výkres D.1.1.01, D1.1.02 a technická zpráva</t>
  </si>
  <si>
    <t>86</t>
  </si>
  <si>
    <t>HZS3211</t>
  </si>
  <si>
    <t>Hodinové zúčtovací sazby montáží technologických zařízení na stavebních objektech montér vzduchotechniky a chlazení</t>
  </si>
  <si>
    <t>1092949578</t>
  </si>
  <si>
    <t>"demontáž a zpětné osazení VZT-předpoklad"</t>
  </si>
  <si>
    <t>VRN</t>
  </si>
  <si>
    <t>Vedlejší rozpočtové náklady</t>
  </si>
  <si>
    <t>VRN1</t>
  </si>
  <si>
    <t>Průzkumné, geodetické a projektové práce</t>
  </si>
  <si>
    <t>87</t>
  </si>
  <si>
    <t>011002000</t>
  </si>
  <si>
    <t>Průzkumné práce</t>
  </si>
  <si>
    <t>…</t>
  </si>
  <si>
    <t>1024</t>
  </si>
  <si>
    <t>-1476548404</t>
  </si>
  <si>
    <t>"zaměření instalací ve střeše"</t>
  </si>
  <si>
    <t>VRN3</t>
  </si>
  <si>
    <t>Zařízení staveniště</t>
  </si>
  <si>
    <t>88</t>
  </si>
  <si>
    <t>030001000</t>
  </si>
  <si>
    <t>-1802681049</t>
  </si>
  <si>
    <t>"zařízení staveniště"</t>
  </si>
  <si>
    <t>VRN4</t>
  </si>
  <si>
    <t>Inženýrská činnost</t>
  </si>
  <si>
    <t>89</t>
  </si>
  <si>
    <t>043002000</t>
  </si>
  <si>
    <t>Zkoušky a ostatní měření</t>
  </si>
  <si>
    <t>339302248</t>
  </si>
  <si>
    <t>"výtažné zkoušky"</t>
  </si>
  <si>
    <t>90</t>
  </si>
  <si>
    <t>044002000</t>
  </si>
  <si>
    <t>Revize</t>
  </si>
  <si>
    <t>-1276829611</t>
  </si>
  <si>
    <t>"revize hromosvod"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</si>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</sst>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4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top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8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ht="29.28" customHeight="1">
      <c r="B9" s="20"/>
      <c r="C9" s="21"/>
      <c r="D9" s="25" t="s">
        <v>26</v>
      </c>
      <c r="E9" s="21"/>
      <c r="F9" s="21"/>
      <c r="G9" s="21"/>
      <c r="H9" s="21"/>
      <c r="I9" s="21"/>
      <c r="J9" s="21"/>
      <c r="K9" s="33" t="s">
        <v>27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28</v>
      </c>
      <c r="AL9" s="21"/>
      <c r="AM9" s="21"/>
      <c r="AN9" s="33" t="s">
        <v>29</v>
      </c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30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31</v>
      </c>
      <c r="AL10" s="21"/>
      <c r="AM10" s="21"/>
      <c r="AN10" s="26" t="s">
        <v>32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33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34</v>
      </c>
      <c r="AL11" s="21"/>
      <c r="AM11" s="21"/>
      <c r="AN11" s="26" t="s">
        <v>35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31</v>
      </c>
      <c r="AL13" s="21"/>
      <c r="AM13" s="21"/>
      <c r="AN13" s="34" t="s">
        <v>37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4" t="s">
        <v>37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34</v>
      </c>
      <c r="AL14" s="21"/>
      <c r="AM14" s="21"/>
      <c r="AN14" s="34" t="s">
        <v>37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38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31</v>
      </c>
      <c r="AL16" s="21"/>
      <c r="AM16" s="21"/>
      <c r="AN16" s="26" t="s">
        <v>35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34</v>
      </c>
      <c r="AL17" s="21"/>
      <c r="AM17" s="21"/>
      <c r="AN17" s="26" t="s">
        <v>35</v>
      </c>
      <c r="AO17" s="21"/>
      <c r="AP17" s="21"/>
      <c r="AQ17" s="21"/>
      <c r="AR17" s="19"/>
      <c r="BE17" s="30"/>
      <c r="BS17" s="16" t="s">
        <v>40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41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31</v>
      </c>
      <c r="AL19" s="21"/>
      <c r="AM19" s="21"/>
      <c r="AN19" s="26" t="s">
        <v>35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42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34</v>
      </c>
      <c r="AL20" s="21"/>
      <c r="AM20" s="21"/>
      <c r="AN20" s="26" t="s">
        <v>35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43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45" customHeight="1">
      <c r="B23" s="20"/>
      <c r="C23" s="21"/>
      <c r="D23" s="21"/>
      <c r="E23" s="36" t="s">
        <v>44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E25" s="30"/>
    </row>
    <row r="26" s="1" customFormat="1" ht="25.92" customHeight="1">
      <c r="B26" s="38"/>
      <c r="C26" s="39"/>
      <c r="D26" s="40" t="s">
        <v>45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48</v>
      </c>
      <c r="AL28" s="44"/>
      <c r="AM28" s="44"/>
      <c r="AN28" s="44"/>
      <c r="AO28" s="44"/>
      <c r="AP28" s="39"/>
      <c r="AQ28" s="39"/>
      <c r="AR28" s="43"/>
      <c r="BE28" s="30"/>
    </row>
    <row r="29" s="2" customFormat="1" ht="14.4" customHeight="1">
      <c r="B29" s="45"/>
      <c r="C29" s="46"/>
      <c r="D29" s="31" t="s">
        <v>49</v>
      </c>
      <c r="E29" s="46"/>
      <c r="F29" s="31" t="s">
        <v>50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30"/>
    </row>
    <row r="30" s="2" customFormat="1" ht="14.4" customHeight="1">
      <c r="B30" s="45"/>
      <c r="C30" s="46"/>
      <c r="D30" s="46"/>
      <c r="E30" s="46"/>
      <c r="F30" s="31" t="s">
        <v>51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30"/>
    </row>
    <row r="31" hidden="1" s="2" customFormat="1" ht="14.4" customHeight="1">
      <c r="B31" s="45"/>
      <c r="C31" s="46"/>
      <c r="D31" s="46"/>
      <c r="E31" s="46"/>
      <c r="F31" s="31" t="s">
        <v>52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30"/>
    </row>
    <row r="32" hidden="1" s="2" customFormat="1" ht="14.4" customHeight="1">
      <c r="B32" s="45"/>
      <c r="C32" s="46"/>
      <c r="D32" s="46"/>
      <c r="E32" s="46"/>
      <c r="F32" s="31" t="s">
        <v>53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30"/>
    </row>
    <row r="33" hidden="1" s="2" customFormat="1" ht="14.4" customHeight="1">
      <c r="B33" s="45"/>
      <c r="C33" s="46"/>
      <c r="D33" s="46"/>
      <c r="E33" s="46"/>
      <c r="F33" s="31" t="s">
        <v>54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</row>
    <row r="35" s="1" customFormat="1" ht="25.92" customHeight="1">
      <c r="B35" s="38"/>
      <c r="C35" s="50"/>
      <c r="D35" s="51" t="s">
        <v>55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56</v>
      </c>
      <c r="U35" s="52"/>
      <c r="V35" s="52"/>
      <c r="W35" s="52"/>
      <c r="X35" s="54" t="s">
        <v>57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3"/>
    </row>
    <row r="41" s="1" customFormat="1" ht="6.96" customHeight="1"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3"/>
    </row>
    <row r="42" s="1" customFormat="1" ht="24.96" customHeight="1">
      <c r="B42" s="38"/>
      <c r="C42" s="22" t="s">
        <v>58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1" customFormat="1" ht="12" customHeight="1">
      <c r="B44" s="38"/>
      <c r="C44" s="31" t="s">
        <v>13</v>
      </c>
      <c r="D44" s="39"/>
      <c r="E44" s="39"/>
      <c r="F44" s="39"/>
      <c r="G44" s="39"/>
      <c r="H44" s="39"/>
      <c r="I44" s="39"/>
      <c r="J44" s="39"/>
      <c r="K44" s="39"/>
      <c r="L44" s="39" t="str">
        <f>K5</f>
        <v>1905-02</v>
      </c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43"/>
    </row>
    <row r="45" s="3" customFormat="1" ht="36.96" customHeight="1">
      <c r="B45" s="61"/>
      <c r="C45" s="62" t="s">
        <v>16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Mateřská školka, Československé armády 650/13, Zábřeh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66" t="str">
        <f>IF(K8="","",K8)</f>
        <v>Zábřeh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67" t="str">
        <f>IF(AN8= "","",AN8)</f>
        <v>28. 6. 2019</v>
      </c>
      <c r="AN47" s="67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13.65" customHeight="1">
      <c r="B49" s="38"/>
      <c r="C49" s="31" t="s">
        <v>30</v>
      </c>
      <c r="D49" s="39"/>
      <c r="E49" s="39"/>
      <c r="F49" s="39"/>
      <c r="G49" s="39"/>
      <c r="H49" s="39"/>
      <c r="I49" s="39"/>
      <c r="J49" s="39"/>
      <c r="K49" s="39"/>
      <c r="L49" s="39" t="str">
        <f>IF(E11= "","",E11)</f>
        <v>Město Zábřeh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38</v>
      </c>
      <c r="AJ49" s="39"/>
      <c r="AK49" s="39"/>
      <c r="AL49" s="39"/>
      <c r="AM49" s="68" t="str">
        <f>IF(E17="","",E17)</f>
        <v>DEKPROJEKT s.r.o.</v>
      </c>
      <c r="AN49" s="39"/>
      <c r="AO49" s="39"/>
      <c r="AP49" s="39"/>
      <c r="AQ49" s="39"/>
      <c r="AR49" s="43"/>
      <c r="AS49" s="69" t="s">
        <v>59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</row>
    <row r="50" s="1" customFormat="1" ht="13.65" customHeight="1">
      <c r="B50" s="38"/>
      <c r="C50" s="31" t="s">
        <v>36</v>
      </c>
      <c r="D50" s="39"/>
      <c r="E50" s="39"/>
      <c r="F50" s="39"/>
      <c r="G50" s="39"/>
      <c r="H50" s="39"/>
      <c r="I50" s="39"/>
      <c r="J50" s="39"/>
      <c r="K50" s="39"/>
      <c r="L50" s="39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41</v>
      </c>
      <c r="AJ50" s="39"/>
      <c r="AK50" s="39"/>
      <c r="AL50" s="39"/>
      <c r="AM50" s="68" t="str">
        <f>IF(E20="","",E20)</f>
        <v>Bc. Jan Konečný</v>
      </c>
      <c r="AN50" s="39"/>
      <c r="AO50" s="39"/>
      <c r="AP50" s="39"/>
      <c r="AQ50" s="39"/>
      <c r="AR50" s="43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</row>
    <row r="52" s="1" customFormat="1" ht="29.28" customHeight="1">
      <c r="B52" s="38"/>
      <c r="C52" s="81" t="s">
        <v>60</v>
      </c>
      <c r="D52" s="82"/>
      <c r="E52" s="82"/>
      <c r="F52" s="82"/>
      <c r="G52" s="82"/>
      <c r="H52" s="83"/>
      <c r="I52" s="84" t="s">
        <v>61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62</v>
      </c>
      <c r="AH52" s="82"/>
      <c r="AI52" s="82"/>
      <c r="AJ52" s="82"/>
      <c r="AK52" s="82"/>
      <c r="AL52" s="82"/>
      <c r="AM52" s="82"/>
      <c r="AN52" s="84" t="s">
        <v>63</v>
      </c>
      <c r="AO52" s="82"/>
      <c r="AP52" s="82"/>
      <c r="AQ52" s="86" t="s">
        <v>64</v>
      </c>
      <c r="AR52" s="43"/>
      <c r="AS52" s="87" t="s">
        <v>65</v>
      </c>
      <c r="AT52" s="88" t="s">
        <v>66</v>
      </c>
      <c r="AU52" s="88" t="s">
        <v>67</v>
      </c>
      <c r="AV52" s="88" t="s">
        <v>68</v>
      </c>
      <c r="AW52" s="88" t="s">
        <v>69</v>
      </c>
      <c r="AX52" s="88" t="s">
        <v>70</v>
      </c>
      <c r="AY52" s="88" t="s">
        <v>71</v>
      </c>
      <c r="AZ52" s="88" t="s">
        <v>72</v>
      </c>
      <c r="BA52" s="88" t="s">
        <v>73</v>
      </c>
      <c r="BB52" s="88" t="s">
        <v>74</v>
      </c>
      <c r="BC52" s="88" t="s">
        <v>75</v>
      </c>
      <c r="BD52" s="89" t="s">
        <v>76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77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35</v>
      </c>
      <c r="AR54" s="99"/>
      <c r="AS54" s="100">
        <f>ROUND(AS55,2)</f>
        <v>0</v>
      </c>
      <c r="AT54" s="101">
        <f>ROUND(SUM(AV54:AW54),2)</f>
        <v>0</v>
      </c>
      <c r="AU54" s="102">
        <f>ROUND(AU55,5)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ROUND(AZ55,2)</f>
        <v>0</v>
      </c>
      <c r="BA54" s="101">
        <f>ROUND(BA55,2)</f>
        <v>0</v>
      </c>
      <c r="BB54" s="101">
        <f>ROUND(BB55,2)</f>
        <v>0</v>
      </c>
      <c r="BC54" s="101">
        <f>ROUND(BC55,2)</f>
        <v>0</v>
      </c>
      <c r="BD54" s="103">
        <f>ROUND(BD55,2)</f>
        <v>0</v>
      </c>
      <c r="BS54" s="104" t="s">
        <v>78</v>
      </c>
      <c r="BT54" s="104" t="s">
        <v>79</v>
      </c>
      <c r="BU54" s="105" t="s">
        <v>80</v>
      </c>
      <c r="BV54" s="104" t="s">
        <v>81</v>
      </c>
      <c r="BW54" s="104" t="s">
        <v>5</v>
      </c>
      <c r="BX54" s="104" t="s">
        <v>82</v>
      </c>
      <c r="CL54" s="104" t="s">
        <v>19</v>
      </c>
    </row>
    <row r="55" s="5" customFormat="1" ht="16.5" customHeight="1">
      <c r="A55" s="106" t="s">
        <v>83</v>
      </c>
      <c r="B55" s="107"/>
      <c r="C55" s="108"/>
      <c r="D55" s="109" t="s">
        <v>84</v>
      </c>
      <c r="E55" s="109"/>
      <c r="F55" s="109"/>
      <c r="G55" s="109"/>
      <c r="H55" s="109"/>
      <c r="I55" s="110"/>
      <c r="J55" s="109" t="s">
        <v>85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'SO 01 - Oprava střechy ob...'!J30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86</v>
      </c>
      <c r="AR55" s="113"/>
      <c r="AS55" s="114">
        <v>0</v>
      </c>
      <c r="AT55" s="115">
        <f>ROUND(SUM(AV55:AW55),2)</f>
        <v>0</v>
      </c>
      <c r="AU55" s="116">
        <f>'SO 01 - Oprava střechy ob...'!P100</f>
        <v>0</v>
      </c>
      <c r="AV55" s="115">
        <f>'SO 01 - Oprava střechy ob...'!J33</f>
        <v>0</v>
      </c>
      <c r="AW55" s="115">
        <f>'SO 01 - Oprava střechy ob...'!J34</f>
        <v>0</v>
      </c>
      <c r="AX55" s="115">
        <f>'SO 01 - Oprava střechy ob...'!J35</f>
        <v>0</v>
      </c>
      <c r="AY55" s="115">
        <f>'SO 01 - Oprava střechy ob...'!J36</f>
        <v>0</v>
      </c>
      <c r="AZ55" s="115">
        <f>'SO 01 - Oprava střechy ob...'!F33</f>
        <v>0</v>
      </c>
      <c r="BA55" s="115">
        <f>'SO 01 - Oprava střechy ob...'!F34</f>
        <v>0</v>
      </c>
      <c r="BB55" s="115">
        <f>'SO 01 - Oprava střechy ob...'!F35</f>
        <v>0</v>
      </c>
      <c r="BC55" s="115">
        <f>'SO 01 - Oprava střechy ob...'!F36</f>
        <v>0</v>
      </c>
      <c r="BD55" s="117">
        <f>'SO 01 - Oprava střechy ob...'!F37</f>
        <v>0</v>
      </c>
      <c r="BT55" s="118" t="s">
        <v>87</v>
      </c>
      <c r="BV55" s="118" t="s">
        <v>81</v>
      </c>
      <c r="BW55" s="118" t="s">
        <v>88</v>
      </c>
      <c r="BX55" s="118" t="s">
        <v>5</v>
      </c>
      <c r="CL55" s="118" t="s">
        <v>35</v>
      </c>
      <c r="CM55" s="118" t="s">
        <v>89</v>
      </c>
    </row>
    <row r="56" s="1" customFormat="1" ht="30" customHeight="1"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</row>
    <row r="57" s="1" customFormat="1" ht="6.96" customHeight="1"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3"/>
    </row>
  </sheetData>
  <sheetProtection sheet="1" formatColumns="0" formatRows="0" objects="1" scenarios="1" spinCount="100000" saltValue="PQJ2+yRSWGo78LgO8x9NJm409GNKoUn/8KmY3xukHtVPRYP5jEsjr4VMHZoviMRXhH3Dr5YDlzpFvipKzZISDA==" hashValue="wnoRhMZFc8X2Eu0N0hGX621oPWsuo3dczl65RqavdS6hmO+3JKgyXpyFebioaaD7n2vR9L2wm7WlIeAtYzM5dQ==" algorithmName="SHA-512" password="CC35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SO 01 - Oprava střechy ob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88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9"/>
      <c r="AT3" s="16" t="s">
        <v>89</v>
      </c>
    </row>
    <row r="4" ht="24.96" customHeight="1">
      <c r="B4" s="19"/>
      <c r="D4" s="123" t="s">
        <v>90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4" t="s">
        <v>16</v>
      </c>
      <c r="L6" s="19"/>
    </row>
    <row r="7" ht="16.5" customHeight="1">
      <c r="B7" s="19"/>
      <c r="E7" s="125" t="str">
        <f>'Rekapitulace stavby'!K6</f>
        <v>Mateřská školka, Československé armády 650/13, Zábřeh</v>
      </c>
      <c r="F7" s="124"/>
      <c r="G7" s="124"/>
      <c r="H7" s="124"/>
      <c r="L7" s="19"/>
    </row>
    <row r="8" s="1" customFormat="1" ht="12" customHeight="1">
      <c r="B8" s="43"/>
      <c r="D8" s="124" t="s">
        <v>91</v>
      </c>
      <c r="I8" s="126"/>
      <c r="L8" s="43"/>
    </row>
    <row r="9" s="1" customFormat="1" ht="36.96" customHeight="1">
      <c r="B9" s="43"/>
      <c r="E9" s="127" t="s">
        <v>92</v>
      </c>
      <c r="F9" s="1"/>
      <c r="G9" s="1"/>
      <c r="H9" s="1"/>
      <c r="I9" s="126"/>
      <c r="L9" s="43"/>
    </row>
    <row r="10" s="1" customFormat="1">
      <c r="B10" s="43"/>
      <c r="I10" s="126"/>
      <c r="L10" s="43"/>
    </row>
    <row r="11" s="1" customFormat="1" ht="12" customHeight="1">
      <c r="B11" s="43"/>
      <c r="D11" s="124" t="s">
        <v>18</v>
      </c>
      <c r="F11" s="16" t="s">
        <v>35</v>
      </c>
      <c r="I11" s="128" t="s">
        <v>20</v>
      </c>
      <c r="J11" s="16" t="s">
        <v>35</v>
      </c>
      <c r="L11" s="43"/>
    </row>
    <row r="12" s="1" customFormat="1" ht="12" customHeight="1">
      <c r="B12" s="43"/>
      <c r="D12" s="124" t="s">
        <v>22</v>
      </c>
      <c r="F12" s="16" t="s">
        <v>23</v>
      </c>
      <c r="I12" s="128" t="s">
        <v>24</v>
      </c>
      <c r="J12" s="129" t="str">
        <f>'Rekapitulace stavby'!AN8</f>
        <v>28. 6. 2019</v>
      </c>
      <c r="L12" s="43"/>
    </row>
    <row r="13" s="1" customFormat="1" ht="10.8" customHeight="1">
      <c r="B13" s="43"/>
      <c r="I13" s="126"/>
      <c r="L13" s="43"/>
    </row>
    <row r="14" s="1" customFormat="1" ht="12" customHeight="1">
      <c r="B14" s="43"/>
      <c r="D14" s="124" t="s">
        <v>30</v>
      </c>
      <c r="I14" s="128" t="s">
        <v>31</v>
      </c>
      <c r="J14" s="16" t="s">
        <v>32</v>
      </c>
      <c r="L14" s="43"/>
    </row>
    <row r="15" s="1" customFormat="1" ht="18" customHeight="1">
      <c r="B15" s="43"/>
      <c r="E15" s="16" t="s">
        <v>33</v>
      </c>
      <c r="I15" s="128" t="s">
        <v>34</v>
      </c>
      <c r="J15" s="16" t="s">
        <v>35</v>
      </c>
      <c r="L15" s="43"/>
    </row>
    <row r="16" s="1" customFormat="1" ht="6.96" customHeight="1">
      <c r="B16" s="43"/>
      <c r="I16" s="126"/>
      <c r="L16" s="43"/>
    </row>
    <row r="17" s="1" customFormat="1" ht="12" customHeight="1">
      <c r="B17" s="43"/>
      <c r="D17" s="124" t="s">
        <v>36</v>
      </c>
      <c r="I17" s="128" t="s">
        <v>31</v>
      </c>
      <c r="J17" s="32" t="str">
        <f>'Rekapitulace stavby'!AN13</f>
        <v>Vyplň údaj</v>
      </c>
      <c r="L17" s="43"/>
    </row>
    <row r="18" s="1" customFormat="1" ht="18" customHeight="1">
      <c r="B18" s="43"/>
      <c r="E18" s="32" t="str">
        <f>'Rekapitulace stavby'!E14</f>
        <v>Vyplň údaj</v>
      </c>
      <c r="F18" s="16"/>
      <c r="G18" s="16"/>
      <c r="H18" s="16"/>
      <c r="I18" s="128" t="s">
        <v>34</v>
      </c>
      <c r="J18" s="32" t="str">
        <f>'Rekapitulace stavby'!AN14</f>
        <v>Vyplň údaj</v>
      </c>
      <c r="L18" s="43"/>
    </row>
    <row r="19" s="1" customFormat="1" ht="6.96" customHeight="1">
      <c r="B19" s="43"/>
      <c r="I19" s="126"/>
      <c r="L19" s="43"/>
    </row>
    <row r="20" s="1" customFormat="1" ht="12" customHeight="1">
      <c r="B20" s="43"/>
      <c r="D20" s="124" t="s">
        <v>38</v>
      </c>
      <c r="I20" s="128" t="s">
        <v>31</v>
      </c>
      <c r="J20" s="16" t="s">
        <v>35</v>
      </c>
      <c r="L20" s="43"/>
    </row>
    <row r="21" s="1" customFormat="1" ht="18" customHeight="1">
      <c r="B21" s="43"/>
      <c r="E21" s="16" t="s">
        <v>39</v>
      </c>
      <c r="I21" s="128" t="s">
        <v>34</v>
      </c>
      <c r="J21" s="16" t="s">
        <v>35</v>
      </c>
      <c r="L21" s="43"/>
    </row>
    <row r="22" s="1" customFormat="1" ht="6.96" customHeight="1">
      <c r="B22" s="43"/>
      <c r="I22" s="126"/>
      <c r="L22" s="43"/>
    </row>
    <row r="23" s="1" customFormat="1" ht="12" customHeight="1">
      <c r="B23" s="43"/>
      <c r="D23" s="124" t="s">
        <v>41</v>
      </c>
      <c r="I23" s="128" t="s">
        <v>31</v>
      </c>
      <c r="J23" s="16" t="s">
        <v>35</v>
      </c>
      <c r="L23" s="43"/>
    </row>
    <row r="24" s="1" customFormat="1" ht="18" customHeight="1">
      <c r="B24" s="43"/>
      <c r="E24" s="16" t="s">
        <v>42</v>
      </c>
      <c r="I24" s="128" t="s">
        <v>34</v>
      </c>
      <c r="J24" s="16" t="s">
        <v>35</v>
      </c>
      <c r="L24" s="43"/>
    </row>
    <row r="25" s="1" customFormat="1" ht="6.96" customHeight="1">
      <c r="B25" s="43"/>
      <c r="I25" s="126"/>
      <c r="L25" s="43"/>
    </row>
    <row r="26" s="1" customFormat="1" ht="12" customHeight="1">
      <c r="B26" s="43"/>
      <c r="D26" s="124" t="s">
        <v>43</v>
      </c>
      <c r="I26" s="126"/>
      <c r="L26" s="43"/>
    </row>
    <row r="27" s="6" customFormat="1" ht="45" customHeight="1">
      <c r="B27" s="130"/>
      <c r="E27" s="131" t="s">
        <v>44</v>
      </c>
      <c r="F27" s="131"/>
      <c r="G27" s="131"/>
      <c r="H27" s="131"/>
      <c r="I27" s="132"/>
      <c r="L27" s="130"/>
    </row>
    <row r="28" s="1" customFormat="1" ht="6.96" customHeight="1">
      <c r="B28" s="43"/>
      <c r="I28" s="126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33"/>
      <c r="J29" s="71"/>
      <c r="K29" s="71"/>
      <c r="L29" s="43"/>
    </row>
    <row r="30" s="1" customFormat="1" ht="25.44" customHeight="1">
      <c r="B30" s="43"/>
      <c r="D30" s="134" t="s">
        <v>45</v>
      </c>
      <c r="I30" s="126"/>
      <c r="J30" s="135">
        <f>ROUND(J100,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33"/>
      <c r="J31" s="71"/>
      <c r="K31" s="71"/>
      <c r="L31" s="43"/>
    </row>
    <row r="32" s="1" customFormat="1" ht="14.4" customHeight="1">
      <c r="B32" s="43"/>
      <c r="F32" s="136" t="s">
        <v>47</v>
      </c>
      <c r="I32" s="137" t="s">
        <v>46</v>
      </c>
      <c r="J32" s="136" t="s">
        <v>48</v>
      </c>
      <c r="L32" s="43"/>
    </row>
    <row r="33" s="1" customFormat="1" ht="14.4" customHeight="1">
      <c r="B33" s="43"/>
      <c r="D33" s="124" t="s">
        <v>49</v>
      </c>
      <c r="E33" s="124" t="s">
        <v>50</v>
      </c>
      <c r="F33" s="138">
        <f>ROUND((SUM(BE100:BE577)),  2)</f>
        <v>0</v>
      </c>
      <c r="I33" s="139">
        <v>0.20999999999999999</v>
      </c>
      <c r="J33" s="138">
        <f>ROUND(((SUM(BE100:BE577))*I33),  2)</f>
        <v>0</v>
      </c>
      <c r="L33" s="43"/>
    </row>
    <row r="34" s="1" customFormat="1" ht="14.4" customHeight="1">
      <c r="B34" s="43"/>
      <c r="E34" s="124" t="s">
        <v>51</v>
      </c>
      <c r="F34" s="138">
        <f>ROUND((SUM(BF100:BF577)),  2)</f>
        <v>0</v>
      </c>
      <c r="I34" s="139">
        <v>0.14999999999999999</v>
      </c>
      <c r="J34" s="138">
        <f>ROUND(((SUM(BF100:BF577))*I34),  2)</f>
        <v>0</v>
      </c>
      <c r="L34" s="43"/>
    </row>
    <row r="35" hidden="1" s="1" customFormat="1" ht="14.4" customHeight="1">
      <c r="B35" s="43"/>
      <c r="E35" s="124" t="s">
        <v>52</v>
      </c>
      <c r="F35" s="138">
        <f>ROUND((SUM(BG100:BG577)),  2)</f>
        <v>0</v>
      </c>
      <c r="I35" s="139">
        <v>0.20999999999999999</v>
      </c>
      <c r="J35" s="138">
        <f>0</f>
        <v>0</v>
      </c>
      <c r="L35" s="43"/>
    </row>
    <row r="36" hidden="1" s="1" customFormat="1" ht="14.4" customHeight="1">
      <c r="B36" s="43"/>
      <c r="E36" s="124" t="s">
        <v>53</v>
      </c>
      <c r="F36" s="138">
        <f>ROUND((SUM(BH100:BH577)),  2)</f>
        <v>0</v>
      </c>
      <c r="I36" s="139">
        <v>0.14999999999999999</v>
      </c>
      <c r="J36" s="138">
        <f>0</f>
        <v>0</v>
      </c>
      <c r="L36" s="43"/>
    </row>
    <row r="37" hidden="1" s="1" customFormat="1" ht="14.4" customHeight="1">
      <c r="B37" s="43"/>
      <c r="E37" s="124" t="s">
        <v>54</v>
      </c>
      <c r="F37" s="138">
        <f>ROUND((SUM(BI100:BI577)),  2)</f>
        <v>0</v>
      </c>
      <c r="I37" s="139">
        <v>0</v>
      </c>
      <c r="J37" s="138">
        <f>0</f>
        <v>0</v>
      </c>
      <c r="L37" s="43"/>
    </row>
    <row r="38" s="1" customFormat="1" ht="6.96" customHeight="1">
      <c r="B38" s="43"/>
      <c r="I38" s="126"/>
      <c r="L38" s="43"/>
    </row>
    <row r="39" s="1" customFormat="1" ht="25.44" customHeight="1">
      <c r="B39" s="43"/>
      <c r="C39" s="140"/>
      <c r="D39" s="141" t="s">
        <v>55</v>
      </c>
      <c r="E39" s="142"/>
      <c r="F39" s="142"/>
      <c r="G39" s="143" t="s">
        <v>56</v>
      </c>
      <c r="H39" s="144" t="s">
        <v>57</v>
      </c>
      <c r="I39" s="145"/>
      <c r="J39" s="146">
        <f>SUM(J30:J37)</f>
        <v>0</v>
      </c>
      <c r="K39" s="147"/>
      <c r="L39" s="43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43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43"/>
    </row>
    <row r="45" s="1" customFormat="1" ht="24.96" customHeight="1">
      <c r="B45" s="38"/>
      <c r="C45" s="22" t="s">
        <v>93</v>
      </c>
      <c r="D45" s="39"/>
      <c r="E45" s="39"/>
      <c r="F45" s="39"/>
      <c r="G45" s="39"/>
      <c r="H45" s="39"/>
      <c r="I45" s="126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26"/>
      <c r="J46" s="39"/>
      <c r="K46" s="39"/>
      <c r="L46" s="43"/>
    </row>
    <row r="47" s="1" customFormat="1" ht="12" customHeight="1">
      <c r="B47" s="38"/>
      <c r="C47" s="31" t="s">
        <v>16</v>
      </c>
      <c r="D47" s="39"/>
      <c r="E47" s="39"/>
      <c r="F47" s="39"/>
      <c r="G47" s="39"/>
      <c r="H47" s="39"/>
      <c r="I47" s="126"/>
      <c r="J47" s="39"/>
      <c r="K47" s="39"/>
      <c r="L47" s="43"/>
    </row>
    <row r="48" s="1" customFormat="1" ht="16.5" customHeight="1">
      <c r="B48" s="38"/>
      <c r="C48" s="39"/>
      <c r="D48" s="39"/>
      <c r="E48" s="154" t="str">
        <f>E7</f>
        <v>Mateřská školka, Československé armády 650/13, Zábřeh</v>
      </c>
      <c r="F48" s="31"/>
      <c r="G48" s="31"/>
      <c r="H48" s="31"/>
      <c r="I48" s="126"/>
      <c r="J48" s="39"/>
      <c r="K48" s="39"/>
      <c r="L48" s="43"/>
    </row>
    <row r="49" s="1" customFormat="1" ht="12" customHeight="1">
      <c r="B49" s="38"/>
      <c r="C49" s="31" t="s">
        <v>91</v>
      </c>
      <c r="D49" s="39"/>
      <c r="E49" s="39"/>
      <c r="F49" s="39"/>
      <c r="G49" s="39"/>
      <c r="H49" s="39"/>
      <c r="I49" s="126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SO 01 - Oprava střechy objektu</v>
      </c>
      <c r="F50" s="39"/>
      <c r="G50" s="39"/>
      <c r="H50" s="39"/>
      <c r="I50" s="126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26"/>
      <c r="J51" s="39"/>
      <c r="K51" s="39"/>
      <c r="L51" s="43"/>
    </row>
    <row r="52" s="1" customFormat="1" ht="12" customHeight="1">
      <c r="B52" s="38"/>
      <c r="C52" s="31" t="s">
        <v>22</v>
      </c>
      <c r="D52" s="39"/>
      <c r="E52" s="39"/>
      <c r="F52" s="26" t="str">
        <f>F12</f>
        <v>Zábřeh</v>
      </c>
      <c r="G52" s="39"/>
      <c r="H52" s="39"/>
      <c r="I52" s="128" t="s">
        <v>24</v>
      </c>
      <c r="J52" s="67" t="str">
        <f>IF(J12="","",J12)</f>
        <v>28. 6. 2019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26"/>
      <c r="J53" s="39"/>
      <c r="K53" s="39"/>
      <c r="L53" s="43"/>
    </row>
    <row r="54" s="1" customFormat="1" ht="13.65" customHeight="1">
      <c r="B54" s="38"/>
      <c r="C54" s="31" t="s">
        <v>30</v>
      </c>
      <c r="D54" s="39"/>
      <c r="E54" s="39"/>
      <c r="F54" s="26" t="str">
        <f>E15</f>
        <v>Město Zábřeh</v>
      </c>
      <c r="G54" s="39"/>
      <c r="H54" s="39"/>
      <c r="I54" s="128" t="s">
        <v>38</v>
      </c>
      <c r="J54" s="36" t="str">
        <f>E21</f>
        <v>DEKPROJEKT s.r.o.</v>
      </c>
      <c r="K54" s="39"/>
      <c r="L54" s="43"/>
    </row>
    <row r="55" s="1" customFormat="1" ht="13.65" customHeight="1">
      <c r="B55" s="38"/>
      <c r="C55" s="31" t="s">
        <v>36</v>
      </c>
      <c r="D55" s="39"/>
      <c r="E55" s="39"/>
      <c r="F55" s="26" t="str">
        <f>IF(E18="","",E18)</f>
        <v>Vyplň údaj</v>
      </c>
      <c r="G55" s="39"/>
      <c r="H55" s="39"/>
      <c r="I55" s="128" t="s">
        <v>41</v>
      </c>
      <c r="J55" s="36" t="str">
        <f>E24</f>
        <v>Bc. Jan Konečný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26"/>
      <c r="J56" s="39"/>
      <c r="K56" s="39"/>
      <c r="L56" s="43"/>
    </row>
    <row r="57" s="1" customFormat="1" ht="29.28" customHeight="1">
      <c r="B57" s="38"/>
      <c r="C57" s="155" t="s">
        <v>94</v>
      </c>
      <c r="D57" s="156"/>
      <c r="E57" s="156"/>
      <c r="F57" s="156"/>
      <c r="G57" s="156"/>
      <c r="H57" s="156"/>
      <c r="I57" s="157"/>
      <c r="J57" s="158" t="s">
        <v>95</v>
      </c>
      <c r="K57" s="156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26"/>
      <c r="J58" s="39"/>
      <c r="K58" s="39"/>
      <c r="L58" s="43"/>
    </row>
    <row r="59" s="1" customFormat="1" ht="22.8" customHeight="1">
      <c r="B59" s="38"/>
      <c r="C59" s="159" t="s">
        <v>77</v>
      </c>
      <c r="D59" s="39"/>
      <c r="E59" s="39"/>
      <c r="F59" s="39"/>
      <c r="G59" s="39"/>
      <c r="H59" s="39"/>
      <c r="I59" s="126"/>
      <c r="J59" s="97">
        <f>J100</f>
        <v>0</v>
      </c>
      <c r="K59" s="39"/>
      <c r="L59" s="43"/>
      <c r="AU59" s="16" t="s">
        <v>96</v>
      </c>
    </row>
    <row r="60" s="7" customFormat="1" ht="24.96" customHeight="1">
      <c r="B60" s="160"/>
      <c r="C60" s="161"/>
      <c r="D60" s="162" t="s">
        <v>97</v>
      </c>
      <c r="E60" s="163"/>
      <c r="F60" s="163"/>
      <c r="G60" s="163"/>
      <c r="H60" s="163"/>
      <c r="I60" s="164"/>
      <c r="J60" s="165">
        <f>J101</f>
        <v>0</v>
      </c>
      <c r="K60" s="161"/>
      <c r="L60" s="166"/>
    </row>
    <row r="61" s="8" customFormat="1" ht="19.92" customHeight="1">
      <c r="B61" s="167"/>
      <c r="C61" s="168"/>
      <c r="D61" s="169" t="s">
        <v>98</v>
      </c>
      <c r="E61" s="170"/>
      <c r="F61" s="170"/>
      <c r="G61" s="170"/>
      <c r="H61" s="170"/>
      <c r="I61" s="171"/>
      <c r="J61" s="172">
        <f>J102</f>
        <v>0</v>
      </c>
      <c r="K61" s="168"/>
      <c r="L61" s="173"/>
    </row>
    <row r="62" s="8" customFormat="1" ht="19.92" customHeight="1">
      <c r="B62" s="167"/>
      <c r="C62" s="168"/>
      <c r="D62" s="169" t="s">
        <v>99</v>
      </c>
      <c r="E62" s="170"/>
      <c r="F62" s="170"/>
      <c r="G62" s="170"/>
      <c r="H62" s="170"/>
      <c r="I62" s="171"/>
      <c r="J62" s="172">
        <f>J108</f>
        <v>0</v>
      </c>
      <c r="K62" s="168"/>
      <c r="L62" s="173"/>
    </row>
    <row r="63" s="8" customFormat="1" ht="19.92" customHeight="1">
      <c r="B63" s="167"/>
      <c r="C63" s="168"/>
      <c r="D63" s="169" t="s">
        <v>100</v>
      </c>
      <c r="E63" s="170"/>
      <c r="F63" s="170"/>
      <c r="G63" s="170"/>
      <c r="H63" s="170"/>
      <c r="I63" s="171"/>
      <c r="J63" s="172">
        <f>J134</f>
        <v>0</v>
      </c>
      <c r="K63" s="168"/>
      <c r="L63" s="173"/>
    </row>
    <row r="64" s="8" customFormat="1" ht="19.92" customHeight="1">
      <c r="B64" s="167"/>
      <c r="C64" s="168"/>
      <c r="D64" s="169" t="s">
        <v>101</v>
      </c>
      <c r="E64" s="170"/>
      <c r="F64" s="170"/>
      <c r="G64" s="170"/>
      <c r="H64" s="170"/>
      <c r="I64" s="171"/>
      <c r="J64" s="172">
        <f>J140</f>
        <v>0</v>
      </c>
      <c r="K64" s="168"/>
      <c r="L64" s="173"/>
    </row>
    <row r="65" s="8" customFormat="1" ht="19.92" customHeight="1">
      <c r="B65" s="167"/>
      <c r="C65" s="168"/>
      <c r="D65" s="169" t="s">
        <v>102</v>
      </c>
      <c r="E65" s="170"/>
      <c r="F65" s="170"/>
      <c r="G65" s="170"/>
      <c r="H65" s="170"/>
      <c r="I65" s="171"/>
      <c r="J65" s="172">
        <f>J148</f>
        <v>0</v>
      </c>
      <c r="K65" s="168"/>
      <c r="L65" s="173"/>
    </row>
    <row r="66" s="7" customFormat="1" ht="24.96" customHeight="1">
      <c r="B66" s="160"/>
      <c r="C66" s="161"/>
      <c r="D66" s="162" t="s">
        <v>103</v>
      </c>
      <c r="E66" s="163"/>
      <c r="F66" s="163"/>
      <c r="G66" s="163"/>
      <c r="H66" s="163"/>
      <c r="I66" s="164"/>
      <c r="J66" s="165">
        <f>J150</f>
        <v>0</v>
      </c>
      <c r="K66" s="161"/>
      <c r="L66" s="166"/>
    </row>
    <row r="67" s="8" customFormat="1" ht="19.92" customHeight="1">
      <c r="B67" s="167"/>
      <c r="C67" s="168"/>
      <c r="D67" s="169" t="s">
        <v>104</v>
      </c>
      <c r="E67" s="170"/>
      <c r="F67" s="170"/>
      <c r="G67" s="170"/>
      <c r="H67" s="170"/>
      <c r="I67" s="171"/>
      <c r="J67" s="172">
        <f>J151</f>
        <v>0</v>
      </c>
      <c r="K67" s="168"/>
      <c r="L67" s="173"/>
    </row>
    <row r="68" s="8" customFormat="1" ht="19.92" customHeight="1">
      <c r="B68" s="167"/>
      <c r="C68" s="168"/>
      <c r="D68" s="169" t="s">
        <v>105</v>
      </c>
      <c r="E68" s="170"/>
      <c r="F68" s="170"/>
      <c r="G68" s="170"/>
      <c r="H68" s="170"/>
      <c r="I68" s="171"/>
      <c r="J68" s="172">
        <f>J347</f>
        <v>0</v>
      </c>
      <c r="K68" s="168"/>
      <c r="L68" s="173"/>
    </row>
    <row r="69" s="8" customFormat="1" ht="19.92" customHeight="1">
      <c r="B69" s="167"/>
      <c r="C69" s="168"/>
      <c r="D69" s="169" t="s">
        <v>106</v>
      </c>
      <c r="E69" s="170"/>
      <c r="F69" s="170"/>
      <c r="G69" s="170"/>
      <c r="H69" s="170"/>
      <c r="I69" s="171"/>
      <c r="J69" s="172">
        <f>J413</f>
        <v>0</v>
      </c>
      <c r="K69" s="168"/>
      <c r="L69" s="173"/>
    </row>
    <row r="70" s="8" customFormat="1" ht="19.92" customHeight="1">
      <c r="B70" s="167"/>
      <c r="C70" s="168"/>
      <c r="D70" s="169" t="s">
        <v>107</v>
      </c>
      <c r="E70" s="170"/>
      <c r="F70" s="170"/>
      <c r="G70" s="170"/>
      <c r="H70" s="170"/>
      <c r="I70" s="171"/>
      <c r="J70" s="172">
        <f>J440</f>
        <v>0</v>
      </c>
      <c r="K70" s="168"/>
      <c r="L70" s="173"/>
    </row>
    <row r="71" s="8" customFormat="1" ht="19.92" customHeight="1">
      <c r="B71" s="167"/>
      <c r="C71" s="168"/>
      <c r="D71" s="169" t="s">
        <v>108</v>
      </c>
      <c r="E71" s="170"/>
      <c r="F71" s="170"/>
      <c r="G71" s="170"/>
      <c r="H71" s="170"/>
      <c r="I71" s="171"/>
      <c r="J71" s="172">
        <f>J446</f>
        <v>0</v>
      </c>
      <c r="K71" s="168"/>
      <c r="L71" s="173"/>
    </row>
    <row r="72" s="8" customFormat="1" ht="19.92" customHeight="1">
      <c r="B72" s="167"/>
      <c r="C72" s="168"/>
      <c r="D72" s="169" t="s">
        <v>109</v>
      </c>
      <c r="E72" s="170"/>
      <c r="F72" s="170"/>
      <c r="G72" s="170"/>
      <c r="H72" s="170"/>
      <c r="I72" s="171"/>
      <c r="J72" s="172">
        <f>J460</f>
        <v>0</v>
      </c>
      <c r="K72" s="168"/>
      <c r="L72" s="173"/>
    </row>
    <row r="73" s="8" customFormat="1" ht="19.92" customHeight="1">
      <c r="B73" s="167"/>
      <c r="C73" s="168"/>
      <c r="D73" s="169" t="s">
        <v>110</v>
      </c>
      <c r="E73" s="170"/>
      <c r="F73" s="170"/>
      <c r="G73" s="170"/>
      <c r="H73" s="170"/>
      <c r="I73" s="171"/>
      <c r="J73" s="172">
        <f>J516</f>
        <v>0</v>
      </c>
      <c r="K73" s="168"/>
      <c r="L73" s="173"/>
    </row>
    <row r="74" s="8" customFormat="1" ht="19.92" customHeight="1">
      <c r="B74" s="167"/>
      <c r="C74" s="168"/>
      <c r="D74" s="169" t="s">
        <v>111</v>
      </c>
      <c r="E74" s="170"/>
      <c r="F74" s="170"/>
      <c r="G74" s="170"/>
      <c r="H74" s="170"/>
      <c r="I74" s="171"/>
      <c r="J74" s="172">
        <f>J525</f>
        <v>0</v>
      </c>
      <c r="K74" s="168"/>
      <c r="L74" s="173"/>
    </row>
    <row r="75" s="8" customFormat="1" ht="19.92" customHeight="1">
      <c r="B75" s="167"/>
      <c r="C75" s="168"/>
      <c r="D75" s="169" t="s">
        <v>112</v>
      </c>
      <c r="E75" s="170"/>
      <c r="F75" s="170"/>
      <c r="G75" s="170"/>
      <c r="H75" s="170"/>
      <c r="I75" s="171"/>
      <c r="J75" s="172">
        <f>J532</f>
        <v>0</v>
      </c>
      <c r="K75" s="168"/>
      <c r="L75" s="173"/>
    </row>
    <row r="76" s="7" customFormat="1" ht="24.96" customHeight="1">
      <c r="B76" s="160"/>
      <c r="C76" s="161"/>
      <c r="D76" s="162" t="s">
        <v>113</v>
      </c>
      <c r="E76" s="163"/>
      <c r="F76" s="163"/>
      <c r="G76" s="163"/>
      <c r="H76" s="163"/>
      <c r="I76" s="164"/>
      <c r="J76" s="165">
        <f>J543</f>
        <v>0</v>
      </c>
      <c r="K76" s="161"/>
      <c r="L76" s="166"/>
    </row>
    <row r="77" s="7" customFormat="1" ht="24.96" customHeight="1">
      <c r="B77" s="160"/>
      <c r="C77" s="161"/>
      <c r="D77" s="162" t="s">
        <v>114</v>
      </c>
      <c r="E77" s="163"/>
      <c r="F77" s="163"/>
      <c r="G77" s="163"/>
      <c r="H77" s="163"/>
      <c r="I77" s="164"/>
      <c r="J77" s="165">
        <f>J554</f>
        <v>0</v>
      </c>
      <c r="K77" s="161"/>
      <c r="L77" s="166"/>
    </row>
    <row r="78" s="8" customFormat="1" ht="19.92" customHeight="1">
      <c r="B78" s="167"/>
      <c r="C78" s="168"/>
      <c r="D78" s="169" t="s">
        <v>115</v>
      </c>
      <c r="E78" s="170"/>
      <c r="F78" s="170"/>
      <c r="G78" s="170"/>
      <c r="H78" s="170"/>
      <c r="I78" s="171"/>
      <c r="J78" s="172">
        <f>J555</f>
        <v>0</v>
      </c>
      <c r="K78" s="168"/>
      <c r="L78" s="173"/>
    </row>
    <row r="79" s="8" customFormat="1" ht="19.92" customHeight="1">
      <c r="B79" s="167"/>
      <c r="C79" s="168"/>
      <c r="D79" s="169" t="s">
        <v>116</v>
      </c>
      <c r="E79" s="170"/>
      <c r="F79" s="170"/>
      <c r="G79" s="170"/>
      <c r="H79" s="170"/>
      <c r="I79" s="171"/>
      <c r="J79" s="172">
        <f>J561</f>
        <v>0</v>
      </c>
      <c r="K79" s="168"/>
      <c r="L79" s="173"/>
    </row>
    <row r="80" s="8" customFormat="1" ht="19.92" customHeight="1">
      <c r="B80" s="167"/>
      <c r="C80" s="168"/>
      <c r="D80" s="169" t="s">
        <v>117</v>
      </c>
      <c r="E80" s="170"/>
      <c r="F80" s="170"/>
      <c r="G80" s="170"/>
      <c r="H80" s="170"/>
      <c r="I80" s="171"/>
      <c r="J80" s="172">
        <f>J567</f>
        <v>0</v>
      </c>
      <c r="K80" s="168"/>
      <c r="L80" s="173"/>
    </row>
    <row r="81" s="1" customFormat="1" ht="21.84" customHeight="1">
      <c r="B81" s="38"/>
      <c r="C81" s="39"/>
      <c r="D81" s="39"/>
      <c r="E81" s="39"/>
      <c r="F81" s="39"/>
      <c r="G81" s="39"/>
      <c r="H81" s="39"/>
      <c r="I81" s="126"/>
      <c r="J81" s="39"/>
      <c r="K81" s="39"/>
      <c r="L81" s="43"/>
    </row>
    <row r="82" s="1" customFormat="1" ht="6.96" customHeight="1">
      <c r="B82" s="57"/>
      <c r="C82" s="58"/>
      <c r="D82" s="58"/>
      <c r="E82" s="58"/>
      <c r="F82" s="58"/>
      <c r="G82" s="58"/>
      <c r="H82" s="58"/>
      <c r="I82" s="150"/>
      <c r="J82" s="58"/>
      <c r="K82" s="58"/>
      <c r="L82" s="43"/>
    </row>
    <row r="86" s="1" customFormat="1" ht="6.96" customHeight="1">
      <c r="B86" s="59"/>
      <c r="C86" s="60"/>
      <c r="D86" s="60"/>
      <c r="E86" s="60"/>
      <c r="F86" s="60"/>
      <c r="G86" s="60"/>
      <c r="H86" s="60"/>
      <c r="I86" s="153"/>
      <c r="J86" s="60"/>
      <c r="K86" s="60"/>
      <c r="L86" s="43"/>
    </row>
    <row r="87" s="1" customFormat="1" ht="24.96" customHeight="1">
      <c r="B87" s="38"/>
      <c r="C87" s="22" t="s">
        <v>118</v>
      </c>
      <c r="D87" s="39"/>
      <c r="E87" s="39"/>
      <c r="F87" s="39"/>
      <c r="G87" s="39"/>
      <c r="H87" s="39"/>
      <c r="I87" s="126"/>
      <c r="J87" s="39"/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26"/>
      <c r="J88" s="39"/>
      <c r="K88" s="39"/>
      <c r="L88" s="43"/>
    </row>
    <row r="89" s="1" customFormat="1" ht="12" customHeight="1">
      <c r="B89" s="38"/>
      <c r="C89" s="31" t="s">
        <v>16</v>
      </c>
      <c r="D89" s="39"/>
      <c r="E89" s="39"/>
      <c r="F89" s="39"/>
      <c r="G89" s="39"/>
      <c r="H89" s="39"/>
      <c r="I89" s="126"/>
      <c r="J89" s="39"/>
      <c r="K89" s="39"/>
      <c r="L89" s="43"/>
    </row>
    <row r="90" s="1" customFormat="1" ht="16.5" customHeight="1">
      <c r="B90" s="38"/>
      <c r="C90" s="39"/>
      <c r="D90" s="39"/>
      <c r="E90" s="154" t="str">
        <f>E7</f>
        <v>Mateřská školka, Československé armády 650/13, Zábřeh</v>
      </c>
      <c r="F90" s="31"/>
      <c r="G90" s="31"/>
      <c r="H90" s="31"/>
      <c r="I90" s="126"/>
      <c r="J90" s="39"/>
      <c r="K90" s="39"/>
      <c r="L90" s="43"/>
    </row>
    <row r="91" s="1" customFormat="1" ht="12" customHeight="1">
      <c r="B91" s="38"/>
      <c r="C91" s="31" t="s">
        <v>91</v>
      </c>
      <c r="D91" s="39"/>
      <c r="E91" s="39"/>
      <c r="F91" s="39"/>
      <c r="G91" s="39"/>
      <c r="H91" s="39"/>
      <c r="I91" s="126"/>
      <c r="J91" s="39"/>
      <c r="K91" s="39"/>
      <c r="L91" s="43"/>
    </row>
    <row r="92" s="1" customFormat="1" ht="16.5" customHeight="1">
      <c r="B92" s="38"/>
      <c r="C92" s="39"/>
      <c r="D92" s="39"/>
      <c r="E92" s="64" t="str">
        <f>E9</f>
        <v>SO 01 - Oprava střechy objektu</v>
      </c>
      <c r="F92" s="39"/>
      <c r="G92" s="39"/>
      <c r="H92" s="39"/>
      <c r="I92" s="126"/>
      <c r="J92" s="39"/>
      <c r="K92" s="39"/>
      <c r="L92" s="43"/>
    </row>
    <row r="93" s="1" customFormat="1" ht="6.96" customHeight="1">
      <c r="B93" s="38"/>
      <c r="C93" s="39"/>
      <c r="D93" s="39"/>
      <c r="E93" s="39"/>
      <c r="F93" s="39"/>
      <c r="G93" s="39"/>
      <c r="H93" s="39"/>
      <c r="I93" s="126"/>
      <c r="J93" s="39"/>
      <c r="K93" s="39"/>
      <c r="L93" s="43"/>
    </row>
    <row r="94" s="1" customFormat="1" ht="12" customHeight="1">
      <c r="B94" s="38"/>
      <c r="C94" s="31" t="s">
        <v>22</v>
      </c>
      <c r="D94" s="39"/>
      <c r="E94" s="39"/>
      <c r="F94" s="26" t="str">
        <f>F12</f>
        <v>Zábřeh</v>
      </c>
      <c r="G94" s="39"/>
      <c r="H94" s="39"/>
      <c r="I94" s="128" t="s">
        <v>24</v>
      </c>
      <c r="J94" s="67" t="str">
        <f>IF(J12="","",J12)</f>
        <v>28. 6. 2019</v>
      </c>
      <c r="K94" s="39"/>
      <c r="L94" s="43"/>
    </row>
    <row r="95" s="1" customFormat="1" ht="6.96" customHeight="1">
      <c r="B95" s="38"/>
      <c r="C95" s="39"/>
      <c r="D95" s="39"/>
      <c r="E95" s="39"/>
      <c r="F95" s="39"/>
      <c r="G95" s="39"/>
      <c r="H95" s="39"/>
      <c r="I95" s="126"/>
      <c r="J95" s="39"/>
      <c r="K95" s="39"/>
      <c r="L95" s="43"/>
    </row>
    <row r="96" s="1" customFormat="1" ht="13.65" customHeight="1">
      <c r="B96" s="38"/>
      <c r="C96" s="31" t="s">
        <v>30</v>
      </c>
      <c r="D96" s="39"/>
      <c r="E96" s="39"/>
      <c r="F96" s="26" t="str">
        <f>E15</f>
        <v>Město Zábřeh</v>
      </c>
      <c r="G96" s="39"/>
      <c r="H96" s="39"/>
      <c r="I96" s="128" t="s">
        <v>38</v>
      </c>
      <c r="J96" s="36" t="str">
        <f>E21</f>
        <v>DEKPROJEKT s.r.o.</v>
      </c>
      <c r="K96" s="39"/>
      <c r="L96" s="43"/>
    </row>
    <row r="97" s="1" customFormat="1" ht="13.65" customHeight="1">
      <c r="B97" s="38"/>
      <c r="C97" s="31" t="s">
        <v>36</v>
      </c>
      <c r="D97" s="39"/>
      <c r="E97" s="39"/>
      <c r="F97" s="26" t="str">
        <f>IF(E18="","",E18)</f>
        <v>Vyplň údaj</v>
      </c>
      <c r="G97" s="39"/>
      <c r="H97" s="39"/>
      <c r="I97" s="128" t="s">
        <v>41</v>
      </c>
      <c r="J97" s="36" t="str">
        <f>E24</f>
        <v>Bc. Jan Konečný</v>
      </c>
      <c r="K97" s="39"/>
      <c r="L97" s="43"/>
    </row>
    <row r="98" s="1" customFormat="1" ht="10.32" customHeight="1">
      <c r="B98" s="38"/>
      <c r="C98" s="39"/>
      <c r="D98" s="39"/>
      <c r="E98" s="39"/>
      <c r="F98" s="39"/>
      <c r="G98" s="39"/>
      <c r="H98" s="39"/>
      <c r="I98" s="126"/>
      <c r="J98" s="39"/>
      <c r="K98" s="39"/>
      <c r="L98" s="43"/>
    </row>
    <row r="99" s="9" customFormat="1" ht="29.28" customHeight="1">
      <c r="B99" s="174"/>
      <c r="C99" s="175" t="s">
        <v>119</v>
      </c>
      <c r="D99" s="176" t="s">
        <v>64</v>
      </c>
      <c r="E99" s="176" t="s">
        <v>60</v>
      </c>
      <c r="F99" s="176" t="s">
        <v>61</v>
      </c>
      <c r="G99" s="176" t="s">
        <v>120</v>
      </c>
      <c r="H99" s="176" t="s">
        <v>121</v>
      </c>
      <c r="I99" s="177" t="s">
        <v>122</v>
      </c>
      <c r="J99" s="176" t="s">
        <v>95</v>
      </c>
      <c r="K99" s="178" t="s">
        <v>123</v>
      </c>
      <c r="L99" s="179"/>
      <c r="M99" s="87" t="s">
        <v>35</v>
      </c>
      <c r="N99" s="88" t="s">
        <v>49</v>
      </c>
      <c r="O99" s="88" t="s">
        <v>124</v>
      </c>
      <c r="P99" s="88" t="s">
        <v>125</v>
      </c>
      <c r="Q99" s="88" t="s">
        <v>126</v>
      </c>
      <c r="R99" s="88" t="s">
        <v>127</v>
      </c>
      <c r="S99" s="88" t="s">
        <v>128</v>
      </c>
      <c r="T99" s="89" t="s">
        <v>129</v>
      </c>
    </row>
    <row r="100" s="1" customFormat="1" ht="22.8" customHeight="1">
      <c r="B100" s="38"/>
      <c r="C100" s="94" t="s">
        <v>130</v>
      </c>
      <c r="D100" s="39"/>
      <c r="E100" s="39"/>
      <c r="F100" s="39"/>
      <c r="G100" s="39"/>
      <c r="H100" s="39"/>
      <c r="I100" s="126"/>
      <c r="J100" s="180">
        <f>BK100</f>
        <v>0</v>
      </c>
      <c r="K100" s="39"/>
      <c r="L100" s="43"/>
      <c r="M100" s="90"/>
      <c r="N100" s="91"/>
      <c r="O100" s="91"/>
      <c r="P100" s="181">
        <f>P101+P150+P543+P554</f>
        <v>0</v>
      </c>
      <c r="Q100" s="91"/>
      <c r="R100" s="181">
        <f>R101+R150+R543+R554</f>
        <v>13.810211800000001</v>
      </c>
      <c r="S100" s="91"/>
      <c r="T100" s="182">
        <f>T101+T150+T543+T554</f>
        <v>0.95590500000000012</v>
      </c>
      <c r="AT100" s="16" t="s">
        <v>78</v>
      </c>
      <c r="AU100" s="16" t="s">
        <v>96</v>
      </c>
      <c r="BK100" s="183">
        <f>BK101+BK150+BK543+BK554</f>
        <v>0</v>
      </c>
    </row>
    <row r="101" s="10" customFormat="1" ht="25.92" customHeight="1">
      <c r="B101" s="184"/>
      <c r="C101" s="185"/>
      <c r="D101" s="186" t="s">
        <v>78</v>
      </c>
      <c r="E101" s="187" t="s">
        <v>131</v>
      </c>
      <c r="F101" s="187" t="s">
        <v>132</v>
      </c>
      <c r="G101" s="185"/>
      <c r="H101" s="185"/>
      <c r="I101" s="188"/>
      <c r="J101" s="189">
        <f>BK101</f>
        <v>0</v>
      </c>
      <c r="K101" s="185"/>
      <c r="L101" s="190"/>
      <c r="M101" s="191"/>
      <c r="N101" s="192"/>
      <c r="O101" s="192"/>
      <c r="P101" s="193">
        <f>P102+P108+P134+P140+P148</f>
        <v>0</v>
      </c>
      <c r="Q101" s="192"/>
      <c r="R101" s="193">
        <f>R102+R108+R134+R140+R148</f>
        <v>0.40363223999999998</v>
      </c>
      <c r="S101" s="192"/>
      <c r="T101" s="194">
        <f>T102+T108+T134+T140+T148</f>
        <v>0.22220000000000004</v>
      </c>
      <c r="AR101" s="195" t="s">
        <v>87</v>
      </c>
      <c r="AT101" s="196" t="s">
        <v>78</v>
      </c>
      <c r="AU101" s="196" t="s">
        <v>79</v>
      </c>
      <c r="AY101" s="195" t="s">
        <v>133</v>
      </c>
      <c r="BK101" s="197">
        <f>BK102+BK108+BK134+BK140+BK148</f>
        <v>0</v>
      </c>
    </row>
    <row r="102" s="10" customFormat="1" ht="22.8" customHeight="1">
      <c r="B102" s="184"/>
      <c r="C102" s="185"/>
      <c r="D102" s="186" t="s">
        <v>78</v>
      </c>
      <c r="E102" s="198" t="s">
        <v>134</v>
      </c>
      <c r="F102" s="198" t="s">
        <v>135</v>
      </c>
      <c r="G102" s="185"/>
      <c r="H102" s="185"/>
      <c r="I102" s="188"/>
      <c r="J102" s="199">
        <f>BK102</f>
        <v>0</v>
      </c>
      <c r="K102" s="185"/>
      <c r="L102" s="190"/>
      <c r="M102" s="191"/>
      <c r="N102" s="192"/>
      <c r="O102" s="192"/>
      <c r="P102" s="193">
        <f>SUM(P103:P107)</f>
        <v>0</v>
      </c>
      <c r="Q102" s="192"/>
      <c r="R102" s="193">
        <f>SUM(R103:R107)</f>
        <v>0.1535436</v>
      </c>
      <c r="S102" s="192"/>
      <c r="T102" s="194">
        <f>SUM(T103:T107)</f>
        <v>0</v>
      </c>
      <c r="AR102" s="195" t="s">
        <v>87</v>
      </c>
      <c r="AT102" s="196" t="s">
        <v>78</v>
      </c>
      <c r="AU102" s="196" t="s">
        <v>87</v>
      </c>
      <c r="AY102" s="195" t="s">
        <v>133</v>
      </c>
      <c r="BK102" s="197">
        <f>SUM(BK103:BK107)</f>
        <v>0</v>
      </c>
    </row>
    <row r="103" s="1" customFormat="1" ht="33.75" customHeight="1">
      <c r="B103" s="38"/>
      <c r="C103" s="200" t="s">
        <v>87</v>
      </c>
      <c r="D103" s="200" t="s">
        <v>136</v>
      </c>
      <c r="E103" s="201" t="s">
        <v>137</v>
      </c>
      <c r="F103" s="202" t="s">
        <v>138</v>
      </c>
      <c r="G103" s="203" t="s">
        <v>139</v>
      </c>
      <c r="H103" s="204">
        <v>0.504</v>
      </c>
      <c r="I103" s="205"/>
      <c r="J103" s="206">
        <f>ROUND(I103*H103,2)</f>
        <v>0</v>
      </c>
      <c r="K103" s="202" t="s">
        <v>140</v>
      </c>
      <c r="L103" s="43"/>
      <c r="M103" s="207" t="s">
        <v>35</v>
      </c>
      <c r="N103" s="208" t="s">
        <v>50</v>
      </c>
      <c r="O103" s="79"/>
      <c r="P103" s="209">
        <f>O103*H103</f>
        <v>0</v>
      </c>
      <c r="Q103" s="209">
        <v>0.30464999999999998</v>
      </c>
      <c r="R103" s="209">
        <f>Q103*H103</f>
        <v>0.1535436</v>
      </c>
      <c r="S103" s="209">
        <v>0</v>
      </c>
      <c r="T103" s="210">
        <f>S103*H103</f>
        <v>0</v>
      </c>
      <c r="AR103" s="16" t="s">
        <v>141</v>
      </c>
      <c r="AT103" s="16" t="s">
        <v>136</v>
      </c>
      <c r="AU103" s="16" t="s">
        <v>89</v>
      </c>
      <c r="AY103" s="16" t="s">
        <v>133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6" t="s">
        <v>87</v>
      </c>
      <c r="BK103" s="211">
        <f>ROUND(I103*H103,2)</f>
        <v>0</v>
      </c>
      <c r="BL103" s="16" t="s">
        <v>141</v>
      </c>
      <c r="BM103" s="16" t="s">
        <v>142</v>
      </c>
    </row>
    <row r="104" s="11" customFormat="1">
      <c r="B104" s="212"/>
      <c r="C104" s="213"/>
      <c r="D104" s="214" t="s">
        <v>143</v>
      </c>
      <c r="E104" s="215" t="s">
        <v>35</v>
      </c>
      <c r="F104" s="216" t="s">
        <v>144</v>
      </c>
      <c r="G104" s="213"/>
      <c r="H104" s="215" t="s">
        <v>35</v>
      </c>
      <c r="I104" s="217"/>
      <c r="J104" s="213"/>
      <c r="K104" s="213"/>
      <c r="L104" s="218"/>
      <c r="M104" s="219"/>
      <c r="N104" s="220"/>
      <c r="O104" s="220"/>
      <c r="P104" s="220"/>
      <c r="Q104" s="220"/>
      <c r="R104" s="220"/>
      <c r="S104" s="220"/>
      <c r="T104" s="221"/>
      <c r="AT104" s="222" t="s">
        <v>143</v>
      </c>
      <c r="AU104" s="222" t="s">
        <v>89</v>
      </c>
      <c r="AV104" s="11" t="s">
        <v>87</v>
      </c>
      <c r="AW104" s="11" t="s">
        <v>40</v>
      </c>
      <c r="AX104" s="11" t="s">
        <v>79</v>
      </c>
      <c r="AY104" s="222" t="s">
        <v>133</v>
      </c>
    </row>
    <row r="105" s="12" customFormat="1">
      <c r="B105" s="223"/>
      <c r="C105" s="224"/>
      <c r="D105" s="214" t="s">
        <v>143</v>
      </c>
      <c r="E105" s="225" t="s">
        <v>35</v>
      </c>
      <c r="F105" s="226" t="s">
        <v>145</v>
      </c>
      <c r="G105" s="224"/>
      <c r="H105" s="227">
        <v>0.504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AT105" s="233" t="s">
        <v>143</v>
      </c>
      <c r="AU105" s="233" t="s">
        <v>89</v>
      </c>
      <c r="AV105" s="12" t="s">
        <v>89</v>
      </c>
      <c r="AW105" s="12" t="s">
        <v>40</v>
      </c>
      <c r="AX105" s="12" t="s">
        <v>79</v>
      </c>
      <c r="AY105" s="233" t="s">
        <v>133</v>
      </c>
    </row>
    <row r="106" s="13" customFormat="1">
      <c r="B106" s="234"/>
      <c r="C106" s="235"/>
      <c r="D106" s="214" t="s">
        <v>143</v>
      </c>
      <c r="E106" s="236" t="s">
        <v>35</v>
      </c>
      <c r="F106" s="237" t="s">
        <v>146</v>
      </c>
      <c r="G106" s="235"/>
      <c r="H106" s="238">
        <v>0.504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AT106" s="244" t="s">
        <v>143</v>
      </c>
      <c r="AU106" s="244" t="s">
        <v>89</v>
      </c>
      <c r="AV106" s="13" t="s">
        <v>141</v>
      </c>
      <c r="AW106" s="13" t="s">
        <v>40</v>
      </c>
      <c r="AX106" s="13" t="s">
        <v>87</v>
      </c>
      <c r="AY106" s="244" t="s">
        <v>133</v>
      </c>
    </row>
    <row r="107" s="11" customFormat="1">
      <c r="B107" s="212"/>
      <c r="C107" s="213"/>
      <c r="D107" s="214" t="s">
        <v>143</v>
      </c>
      <c r="E107" s="215" t="s">
        <v>35</v>
      </c>
      <c r="F107" s="216" t="s">
        <v>147</v>
      </c>
      <c r="G107" s="213"/>
      <c r="H107" s="215" t="s">
        <v>35</v>
      </c>
      <c r="I107" s="217"/>
      <c r="J107" s="213"/>
      <c r="K107" s="213"/>
      <c r="L107" s="218"/>
      <c r="M107" s="219"/>
      <c r="N107" s="220"/>
      <c r="O107" s="220"/>
      <c r="P107" s="220"/>
      <c r="Q107" s="220"/>
      <c r="R107" s="220"/>
      <c r="S107" s="220"/>
      <c r="T107" s="221"/>
      <c r="AT107" s="222" t="s">
        <v>143</v>
      </c>
      <c r="AU107" s="222" t="s">
        <v>89</v>
      </c>
      <c r="AV107" s="11" t="s">
        <v>87</v>
      </c>
      <c r="AW107" s="11" t="s">
        <v>40</v>
      </c>
      <c r="AX107" s="11" t="s">
        <v>79</v>
      </c>
      <c r="AY107" s="222" t="s">
        <v>133</v>
      </c>
    </row>
    <row r="108" s="10" customFormat="1" ht="22.8" customHeight="1">
      <c r="B108" s="184"/>
      <c r="C108" s="185"/>
      <c r="D108" s="186" t="s">
        <v>78</v>
      </c>
      <c r="E108" s="198" t="s">
        <v>148</v>
      </c>
      <c r="F108" s="198" t="s">
        <v>149</v>
      </c>
      <c r="G108" s="185"/>
      <c r="H108" s="185"/>
      <c r="I108" s="188"/>
      <c r="J108" s="199">
        <f>BK108</f>
        <v>0</v>
      </c>
      <c r="K108" s="185"/>
      <c r="L108" s="190"/>
      <c r="M108" s="191"/>
      <c r="N108" s="192"/>
      <c r="O108" s="192"/>
      <c r="P108" s="193">
        <f>SUM(P109:P133)</f>
        <v>0</v>
      </c>
      <c r="Q108" s="192"/>
      <c r="R108" s="193">
        <f>SUM(R109:R133)</f>
        <v>0.25008863999999997</v>
      </c>
      <c r="S108" s="192"/>
      <c r="T108" s="194">
        <f>SUM(T109:T133)</f>
        <v>0</v>
      </c>
      <c r="AR108" s="195" t="s">
        <v>87</v>
      </c>
      <c r="AT108" s="196" t="s">
        <v>78</v>
      </c>
      <c r="AU108" s="196" t="s">
        <v>87</v>
      </c>
      <c r="AY108" s="195" t="s">
        <v>133</v>
      </c>
      <c r="BK108" s="197">
        <f>SUM(BK109:BK133)</f>
        <v>0</v>
      </c>
    </row>
    <row r="109" s="1" customFormat="1" ht="22.5" customHeight="1">
      <c r="B109" s="38"/>
      <c r="C109" s="200" t="s">
        <v>89</v>
      </c>
      <c r="D109" s="200" t="s">
        <v>136</v>
      </c>
      <c r="E109" s="201" t="s">
        <v>150</v>
      </c>
      <c r="F109" s="202" t="s">
        <v>151</v>
      </c>
      <c r="G109" s="203" t="s">
        <v>139</v>
      </c>
      <c r="H109" s="204">
        <v>1.6799999999999999</v>
      </c>
      <c r="I109" s="205"/>
      <c r="J109" s="206">
        <f>ROUND(I109*H109,2)</f>
        <v>0</v>
      </c>
      <c r="K109" s="202" t="s">
        <v>140</v>
      </c>
      <c r="L109" s="43"/>
      <c r="M109" s="207" t="s">
        <v>35</v>
      </c>
      <c r="N109" s="208" t="s">
        <v>50</v>
      </c>
      <c r="O109" s="79"/>
      <c r="P109" s="209">
        <f>O109*H109</f>
        <v>0</v>
      </c>
      <c r="Q109" s="209">
        <v>0.019099999999999999</v>
      </c>
      <c r="R109" s="209">
        <f>Q109*H109</f>
        <v>0.032087999999999998</v>
      </c>
      <c r="S109" s="209">
        <v>0</v>
      </c>
      <c r="T109" s="210">
        <f>S109*H109</f>
        <v>0</v>
      </c>
      <c r="AR109" s="16" t="s">
        <v>141</v>
      </c>
      <c r="AT109" s="16" t="s">
        <v>136</v>
      </c>
      <c r="AU109" s="16" t="s">
        <v>89</v>
      </c>
      <c r="AY109" s="16" t="s">
        <v>133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6" t="s">
        <v>87</v>
      </c>
      <c r="BK109" s="211">
        <f>ROUND(I109*H109,2)</f>
        <v>0</v>
      </c>
      <c r="BL109" s="16" t="s">
        <v>141</v>
      </c>
      <c r="BM109" s="16" t="s">
        <v>152</v>
      </c>
    </row>
    <row r="110" s="11" customFormat="1">
      <c r="B110" s="212"/>
      <c r="C110" s="213"/>
      <c r="D110" s="214" t="s">
        <v>143</v>
      </c>
      <c r="E110" s="215" t="s">
        <v>35</v>
      </c>
      <c r="F110" s="216" t="s">
        <v>153</v>
      </c>
      <c r="G110" s="213"/>
      <c r="H110" s="215" t="s">
        <v>35</v>
      </c>
      <c r="I110" s="217"/>
      <c r="J110" s="213"/>
      <c r="K110" s="213"/>
      <c r="L110" s="218"/>
      <c r="M110" s="219"/>
      <c r="N110" s="220"/>
      <c r="O110" s="220"/>
      <c r="P110" s="220"/>
      <c r="Q110" s="220"/>
      <c r="R110" s="220"/>
      <c r="S110" s="220"/>
      <c r="T110" s="221"/>
      <c r="AT110" s="222" t="s">
        <v>143</v>
      </c>
      <c r="AU110" s="222" t="s">
        <v>89</v>
      </c>
      <c r="AV110" s="11" t="s">
        <v>87</v>
      </c>
      <c r="AW110" s="11" t="s">
        <v>40</v>
      </c>
      <c r="AX110" s="11" t="s">
        <v>79</v>
      </c>
      <c r="AY110" s="222" t="s">
        <v>133</v>
      </c>
    </row>
    <row r="111" s="12" customFormat="1">
      <c r="B111" s="223"/>
      <c r="C111" s="224"/>
      <c r="D111" s="214" t="s">
        <v>143</v>
      </c>
      <c r="E111" s="225" t="s">
        <v>35</v>
      </c>
      <c r="F111" s="226" t="s">
        <v>154</v>
      </c>
      <c r="G111" s="224"/>
      <c r="H111" s="227">
        <v>1.6799999999999999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AT111" s="233" t="s">
        <v>143</v>
      </c>
      <c r="AU111" s="233" t="s">
        <v>89</v>
      </c>
      <c r="AV111" s="12" t="s">
        <v>89</v>
      </c>
      <c r="AW111" s="12" t="s">
        <v>40</v>
      </c>
      <c r="AX111" s="12" t="s">
        <v>79</v>
      </c>
      <c r="AY111" s="233" t="s">
        <v>133</v>
      </c>
    </row>
    <row r="112" s="13" customFormat="1">
      <c r="B112" s="234"/>
      <c r="C112" s="235"/>
      <c r="D112" s="214" t="s">
        <v>143</v>
      </c>
      <c r="E112" s="236" t="s">
        <v>35</v>
      </c>
      <c r="F112" s="237" t="s">
        <v>146</v>
      </c>
      <c r="G112" s="235"/>
      <c r="H112" s="238">
        <v>1.6799999999999999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AT112" s="244" t="s">
        <v>143</v>
      </c>
      <c r="AU112" s="244" t="s">
        <v>89</v>
      </c>
      <c r="AV112" s="13" t="s">
        <v>141</v>
      </c>
      <c r="AW112" s="13" t="s">
        <v>40</v>
      </c>
      <c r="AX112" s="13" t="s">
        <v>87</v>
      </c>
      <c r="AY112" s="244" t="s">
        <v>133</v>
      </c>
    </row>
    <row r="113" s="11" customFormat="1">
      <c r="B113" s="212"/>
      <c r="C113" s="213"/>
      <c r="D113" s="214" t="s">
        <v>143</v>
      </c>
      <c r="E113" s="215" t="s">
        <v>35</v>
      </c>
      <c r="F113" s="216" t="s">
        <v>147</v>
      </c>
      <c r="G113" s="213"/>
      <c r="H113" s="215" t="s">
        <v>35</v>
      </c>
      <c r="I113" s="217"/>
      <c r="J113" s="213"/>
      <c r="K113" s="213"/>
      <c r="L113" s="218"/>
      <c r="M113" s="219"/>
      <c r="N113" s="220"/>
      <c r="O113" s="220"/>
      <c r="P113" s="220"/>
      <c r="Q113" s="220"/>
      <c r="R113" s="220"/>
      <c r="S113" s="220"/>
      <c r="T113" s="221"/>
      <c r="AT113" s="222" t="s">
        <v>143</v>
      </c>
      <c r="AU113" s="222" t="s">
        <v>89</v>
      </c>
      <c r="AV113" s="11" t="s">
        <v>87</v>
      </c>
      <c r="AW113" s="11" t="s">
        <v>40</v>
      </c>
      <c r="AX113" s="11" t="s">
        <v>79</v>
      </c>
      <c r="AY113" s="222" t="s">
        <v>133</v>
      </c>
    </row>
    <row r="114" s="1" customFormat="1" ht="22.5" customHeight="1">
      <c r="B114" s="38"/>
      <c r="C114" s="200" t="s">
        <v>134</v>
      </c>
      <c r="D114" s="200" t="s">
        <v>136</v>
      </c>
      <c r="E114" s="201" t="s">
        <v>155</v>
      </c>
      <c r="F114" s="202" t="s">
        <v>156</v>
      </c>
      <c r="G114" s="203" t="s">
        <v>139</v>
      </c>
      <c r="H114" s="204">
        <v>3.4319999999999999</v>
      </c>
      <c r="I114" s="205"/>
      <c r="J114" s="206">
        <f>ROUND(I114*H114,2)</f>
        <v>0</v>
      </c>
      <c r="K114" s="202" t="s">
        <v>140</v>
      </c>
      <c r="L114" s="43"/>
      <c r="M114" s="207" t="s">
        <v>35</v>
      </c>
      <c r="N114" s="208" t="s">
        <v>50</v>
      </c>
      <c r="O114" s="79"/>
      <c r="P114" s="209">
        <f>O114*H114</f>
        <v>0</v>
      </c>
      <c r="Q114" s="209">
        <v>0.024670000000000001</v>
      </c>
      <c r="R114" s="209">
        <f>Q114*H114</f>
        <v>0.084667439999999997</v>
      </c>
      <c r="S114" s="209">
        <v>0</v>
      </c>
      <c r="T114" s="210">
        <f>S114*H114</f>
        <v>0</v>
      </c>
      <c r="AR114" s="16" t="s">
        <v>141</v>
      </c>
      <c r="AT114" s="16" t="s">
        <v>136</v>
      </c>
      <c r="AU114" s="16" t="s">
        <v>89</v>
      </c>
      <c r="AY114" s="16" t="s">
        <v>133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6" t="s">
        <v>87</v>
      </c>
      <c r="BK114" s="211">
        <f>ROUND(I114*H114,2)</f>
        <v>0</v>
      </c>
      <c r="BL114" s="16" t="s">
        <v>141</v>
      </c>
      <c r="BM114" s="16" t="s">
        <v>157</v>
      </c>
    </row>
    <row r="115" s="11" customFormat="1">
      <c r="B115" s="212"/>
      <c r="C115" s="213"/>
      <c r="D115" s="214" t="s">
        <v>143</v>
      </c>
      <c r="E115" s="215" t="s">
        <v>35</v>
      </c>
      <c r="F115" s="216" t="s">
        <v>158</v>
      </c>
      <c r="G115" s="213"/>
      <c r="H115" s="215" t="s">
        <v>35</v>
      </c>
      <c r="I115" s="217"/>
      <c r="J115" s="213"/>
      <c r="K115" s="213"/>
      <c r="L115" s="218"/>
      <c r="M115" s="219"/>
      <c r="N115" s="220"/>
      <c r="O115" s="220"/>
      <c r="P115" s="220"/>
      <c r="Q115" s="220"/>
      <c r="R115" s="220"/>
      <c r="S115" s="220"/>
      <c r="T115" s="221"/>
      <c r="AT115" s="222" t="s">
        <v>143</v>
      </c>
      <c r="AU115" s="222" t="s">
        <v>89</v>
      </c>
      <c r="AV115" s="11" t="s">
        <v>87</v>
      </c>
      <c r="AW115" s="11" t="s">
        <v>40</v>
      </c>
      <c r="AX115" s="11" t="s">
        <v>79</v>
      </c>
      <c r="AY115" s="222" t="s">
        <v>133</v>
      </c>
    </row>
    <row r="116" s="12" customFormat="1">
      <c r="B116" s="223"/>
      <c r="C116" s="224"/>
      <c r="D116" s="214" t="s">
        <v>143</v>
      </c>
      <c r="E116" s="225" t="s">
        <v>35</v>
      </c>
      <c r="F116" s="226" t="s">
        <v>159</v>
      </c>
      <c r="G116" s="224"/>
      <c r="H116" s="227">
        <v>3.4319999999999999</v>
      </c>
      <c r="I116" s="228"/>
      <c r="J116" s="224"/>
      <c r="K116" s="224"/>
      <c r="L116" s="229"/>
      <c r="M116" s="230"/>
      <c r="N116" s="231"/>
      <c r="O116" s="231"/>
      <c r="P116" s="231"/>
      <c r="Q116" s="231"/>
      <c r="R116" s="231"/>
      <c r="S116" s="231"/>
      <c r="T116" s="232"/>
      <c r="AT116" s="233" t="s">
        <v>143</v>
      </c>
      <c r="AU116" s="233" t="s">
        <v>89</v>
      </c>
      <c r="AV116" s="12" t="s">
        <v>89</v>
      </c>
      <c r="AW116" s="12" t="s">
        <v>40</v>
      </c>
      <c r="AX116" s="12" t="s">
        <v>79</v>
      </c>
      <c r="AY116" s="233" t="s">
        <v>133</v>
      </c>
    </row>
    <row r="117" s="13" customFormat="1">
      <c r="B117" s="234"/>
      <c r="C117" s="235"/>
      <c r="D117" s="214" t="s">
        <v>143</v>
      </c>
      <c r="E117" s="236" t="s">
        <v>35</v>
      </c>
      <c r="F117" s="237" t="s">
        <v>146</v>
      </c>
      <c r="G117" s="235"/>
      <c r="H117" s="238">
        <v>3.4319999999999999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AT117" s="244" t="s">
        <v>143</v>
      </c>
      <c r="AU117" s="244" t="s">
        <v>89</v>
      </c>
      <c r="AV117" s="13" t="s">
        <v>141</v>
      </c>
      <c r="AW117" s="13" t="s">
        <v>40</v>
      </c>
      <c r="AX117" s="13" t="s">
        <v>87</v>
      </c>
      <c r="AY117" s="244" t="s">
        <v>133</v>
      </c>
    </row>
    <row r="118" s="11" customFormat="1">
      <c r="B118" s="212"/>
      <c r="C118" s="213"/>
      <c r="D118" s="214" t="s">
        <v>143</v>
      </c>
      <c r="E118" s="215" t="s">
        <v>35</v>
      </c>
      <c r="F118" s="216" t="s">
        <v>147</v>
      </c>
      <c r="G118" s="213"/>
      <c r="H118" s="215" t="s">
        <v>35</v>
      </c>
      <c r="I118" s="217"/>
      <c r="J118" s="213"/>
      <c r="K118" s="213"/>
      <c r="L118" s="218"/>
      <c r="M118" s="219"/>
      <c r="N118" s="220"/>
      <c r="O118" s="220"/>
      <c r="P118" s="220"/>
      <c r="Q118" s="220"/>
      <c r="R118" s="220"/>
      <c r="S118" s="220"/>
      <c r="T118" s="221"/>
      <c r="AT118" s="222" t="s">
        <v>143</v>
      </c>
      <c r="AU118" s="222" t="s">
        <v>89</v>
      </c>
      <c r="AV118" s="11" t="s">
        <v>87</v>
      </c>
      <c r="AW118" s="11" t="s">
        <v>40</v>
      </c>
      <c r="AX118" s="11" t="s">
        <v>79</v>
      </c>
      <c r="AY118" s="222" t="s">
        <v>133</v>
      </c>
    </row>
    <row r="119" s="1" customFormat="1" ht="16.5" customHeight="1">
      <c r="B119" s="38"/>
      <c r="C119" s="200" t="s">
        <v>141</v>
      </c>
      <c r="D119" s="200" t="s">
        <v>136</v>
      </c>
      <c r="E119" s="201" t="s">
        <v>160</v>
      </c>
      <c r="F119" s="202" t="s">
        <v>161</v>
      </c>
      <c r="G119" s="203" t="s">
        <v>139</v>
      </c>
      <c r="H119" s="204">
        <v>3.4319999999999999</v>
      </c>
      <c r="I119" s="205"/>
      <c r="J119" s="206">
        <f>ROUND(I119*H119,2)</f>
        <v>0</v>
      </c>
      <c r="K119" s="202" t="s">
        <v>140</v>
      </c>
      <c r="L119" s="43"/>
      <c r="M119" s="207" t="s">
        <v>35</v>
      </c>
      <c r="N119" s="208" t="s">
        <v>50</v>
      </c>
      <c r="O119" s="79"/>
      <c r="P119" s="209">
        <f>O119*H119</f>
        <v>0</v>
      </c>
      <c r="Q119" s="209">
        <v>0.0073499999999999998</v>
      </c>
      <c r="R119" s="209">
        <f>Q119*H119</f>
        <v>0.0252252</v>
      </c>
      <c r="S119" s="209">
        <v>0</v>
      </c>
      <c r="T119" s="210">
        <f>S119*H119</f>
        <v>0</v>
      </c>
      <c r="AR119" s="16" t="s">
        <v>141</v>
      </c>
      <c r="AT119" s="16" t="s">
        <v>136</v>
      </c>
      <c r="AU119" s="16" t="s">
        <v>89</v>
      </c>
      <c r="AY119" s="16" t="s">
        <v>133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87</v>
      </c>
      <c r="BK119" s="211">
        <f>ROUND(I119*H119,2)</f>
        <v>0</v>
      </c>
      <c r="BL119" s="16" t="s">
        <v>141</v>
      </c>
      <c r="BM119" s="16" t="s">
        <v>162</v>
      </c>
    </row>
    <row r="120" s="11" customFormat="1">
      <c r="B120" s="212"/>
      <c r="C120" s="213"/>
      <c r="D120" s="214" t="s">
        <v>143</v>
      </c>
      <c r="E120" s="215" t="s">
        <v>35</v>
      </c>
      <c r="F120" s="216" t="s">
        <v>158</v>
      </c>
      <c r="G120" s="213"/>
      <c r="H120" s="215" t="s">
        <v>35</v>
      </c>
      <c r="I120" s="217"/>
      <c r="J120" s="213"/>
      <c r="K120" s="213"/>
      <c r="L120" s="218"/>
      <c r="M120" s="219"/>
      <c r="N120" s="220"/>
      <c r="O120" s="220"/>
      <c r="P120" s="220"/>
      <c r="Q120" s="220"/>
      <c r="R120" s="220"/>
      <c r="S120" s="220"/>
      <c r="T120" s="221"/>
      <c r="AT120" s="222" t="s">
        <v>143</v>
      </c>
      <c r="AU120" s="222" t="s">
        <v>89</v>
      </c>
      <c r="AV120" s="11" t="s">
        <v>87</v>
      </c>
      <c r="AW120" s="11" t="s">
        <v>40</v>
      </c>
      <c r="AX120" s="11" t="s">
        <v>79</v>
      </c>
      <c r="AY120" s="222" t="s">
        <v>133</v>
      </c>
    </row>
    <row r="121" s="12" customFormat="1">
      <c r="B121" s="223"/>
      <c r="C121" s="224"/>
      <c r="D121" s="214" t="s">
        <v>143</v>
      </c>
      <c r="E121" s="225" t="s">
        <v>35</v>
      </c>
      <c r="F121" s="226" t="s">
        <v>159</v>
      </c>
      <c r="G121" s="224"/>
      <c r="H121" s="227">
        <v>3.4319999999999999</v>
      </c>
      <c r="I121" s="228"/>
      <c r="J121" s="224"/>
      <c r="K121" s="224"/>
      <c r="L121" s="229"/>
      <c r="M121" s="230"/>
      <c r="N121" s="231"/>
      <c r="O121" s="231"/>
      <c r="P121" s="231"/>
      <c r="Q121" s="231"/>
      <c r="R121" s="231"/>
      <c r="S121" s="231"/>
      <c r="T121" s="232"/>
      <c r="AT121" s="233" t="s">
        <v>143</v>
      </c>
      <c r="AU121" s="233" t="s">
        <v>89</v>
      </c>
      <c r="AV121" s="12" t="s">
        <v>89</v>
      </c>
      <c r="AW121" s="12" t="s">
        <v>40</v>
      </c>
      <c r="AX121" s="12" t="s">
        <v>79</v>
      </c>
      <c r="AY121" s="233" t="s">
        <v>133</v>
      </c>
    </row>
    <row r="122" s="13" customFormat="1">
      <c r="B122" s="234"/>
      <c r="C122" s="235"/>
      <c r="D122" s="214" t="s">
        <v>143</v>
      </c>
      <c r="E122" s="236" t="s">
        <v>35</v>
      </c>
      <c r="F122" s="237" t="s">
        <v>146</v>
      </c>
      <c r="G122" s="235"/>
      <c r="H122" s="238">
        <v>3.4319999999999999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AT122" s="244" t="s">
        <v>143</v>
      </c>
      <c r="AU122" s="244" t="s">
        <v>89</v>
      </c>
      <c r="AV122" s="13" t="s">
        <v>141</v>
      </c>
      <c r="AW122" s="13" t="s">
        <v>40</v>
      </c>
      <c r="AX122" s="13" t="s">
        <v>87</v>
      </c>
      <c r="AY122" s="244" t="s">
        <v>133</v>
      </c>
    </row>
    <row r="123" s="11" customFormat="1">
      <c r="B123" s="212"/>
      <c r="C123" s="213"/>
      <c r="D123" s="214" t="s">
        <v>143</v>
      </c>
      <c r="E123" s="215" t="s">
        <v>35</v>
      </c>
      <c r="F123" s="216" t="s">
        <v>147</v>
      </c>
      <c r="G123" s="213"/>
      <c r="H123" s="215" t="s">
        <v>35</v>
      </c>
      <c r="I123" s="217"/>
      <c r="J123" s="213"/>
      <c r="K123" s="213"/>
      <c r="L123" s="218"/>
      <c r="M123" s="219"/>
      <c r="N123" s="220"/>
      <c r="O123" s="220"/>
      <c r="P123" s="220"/>
      <c r="Q123" s="220"/>
      <c r="R123" s="220"/>
      <c r="S123" s="220"/>
      <c r="T123" s="221"/>
      <c r="AT123" s="222" t="s">
        <v>143</v>
      </c>
      <c r="AU123" s="222" t="s">
        <v>89</v>
      </c>
      <c r="AV123" s="11" t="s">
        <v>87</v>
      </c>
      <c r="AW123" s="11" t="s">
        <v>40</v>
      </c>
      <c r="AX123" s="11" t="s">
        <v>79</v>
      </c>
      <c r="AY123" s="222" t="s">
        <v>133</v>
      </c>
    </row>
    <row r="124" s="1" customFormat="1" ht="16.5" customHeight="1">
      <c r="B124" s="38"/>
      <c r="C124" s="200" t="s">
        <v>163</v>
      </c>
      <c r="D124" s="200" t="s">
        <v>136</v>
      </c>
      <c r="E124" s="201" t="s">
        <v>164</v>
      </c>
      <c r="F124" s="202" t="s">
        <v>165</v>
      </c>
      <c r="G124" s="203" t="s">
        <v>139</v>
      </c>
      <c r="H124" s="204">
        <v>3.4319999999999999</v>
      </c>
      <c r="I124" s="205"/>
      <c r="J124" s="206">
        <f>ROUND(I124*H124,2)</f>
        <v>0</v>
      </c>
      <c r="K124" s="202" t="s">
        <v>140</v>
      </c>
      <c r="L124" s="43"/>
      <c r="M124" s="207" t="s">
        <v>35</v>
      </c>
      <c r="N124" s="208" t="s">
        <v>50</v>
      </c>
      <c r="O124" s="79"/>
      <c r="P124" s="209">
        <f>O124*H124</f>
        <v>0</v>
      </c>
      <c r="Q124" s="209">
        <v>0.0315</v>
      </c>
      <c r="R124" s="209">
        <f>Q124*H124</f>
        <v>0.108108</v>
      </c>
      <c r="S124" s="209">
        <v>0</v>
      </c>
      <c r="T124" s="210">
        <f>S124*H124</f>
        <v>0</v>
      </c>
      <c r="AR124" s="16" t="s">
        <v>141</v>
      </c>
      <c r="AT124" s="16" t="s">
        <v>136</v>
      </c>
      <c r="AU124" s="16" t="s">
        <v>89</v>
      </c>
      <c r="AY124" s="16" t="s">
        <v>133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6" t="s">
        <v>87</v>
      </c>
      <c r="BK124" s="211">
        <f>ROUND(I124*H124,2)</f>
        <v>0</v>
      </c>
      <c r="BL124" s="16" t="s">
        <v>141</v>
      </c>
      <c r="BM124" s="16" t="s">
        <v>166</v>
      </c>
    </row>
    <row r="125" s="11" customFormat="1">
      <c r="B125" s="212"/>
      <c r="C125" s="213"/>
      <c r="D125" s="214" t="s">
        <v>143</v>
      </c>
      <c r="E125" s="215" t="s">
        <v>35</v>
      </c>
      <c r="F125" s="216" t="s">
        <v>158</v>
      </c>
      <c r="G125" s="213"/>
      <c r="H125" s="215" t="s">
        <v>35</v>
      </c>
      <c r="I125" s="217"/>
      <c r="J125" s="213"/>
      <c r="K125" s="213"/>
      <c r="L125" s="218"/>
      <c r="M125" s="219"/>
      <c r="N125" s="220"/>
      <c r="O125" s="220"/>
      <c r="P125" s="220"/>
      <c r="Q125" s="220"/>
      <c r="R125" s="220"/>
      <c r="S125" s="220"/>
      <c r="T125" s="221"/>
      <c r="AT125" s="222" t="s">
        <v>143</v>
      </c>
      <c r="AU125" s="222" t="s">
        <v>89</v>
      </c>
      <c r="AV125" s="11" t="s">
        <v>87</v>
      </c>
      <c r="AW125" s="11" t="s">
        <v>40</v>
      </c>
      <c r="AX125" s="11" t="s">
        <v>79</v>
      </c>
      <c r="AY125" s="222" t="s">
        <v>133</v>
      </c>
    </row>
    <row r="126" s="12" customFormat="1">
      <c r="B126" s="223"/>
      <c r="C126" s="224"/>
      <c r="D126" s="214" t="s">
        <v>143</v>
      </c>
      <c r="E126" s="225" t="s">
        <v>35</v>
      </c>
      <c r="F126" s="226" t="s">
        <v>159</v>
      </c>
      <c r="G126" s="224"/>
      <c r="H126" s="227">
        <v>3.4319999999999999</v>
      </c>
      <c r="I126" s="228"/>
      <c r="J126" s="224"/>
      <c r="K126" s="224"/>
      <c r="L126" s="229"/>
      <c r="M126" s="230"/>
      <c r="N126" s="231"/>
      <c r="O126" s="231"/>
      <c r="P126" s="231"/>
      <c r="Q126" s="231"/>
      <c r="R126" s="231"/>
      <c r="S126" s="231"/>
      <c r="T126" s="232"/>
      <c r="AT126" s="233" t="s">
        <v>143</v>
      </c>
      <c r="AU126" s="233" t="s">
        <v>89</v>
      </c>
      <c r="AV126" s="12" t="s">
        <v>89</v>
      </c>
      <c r="AW126" s="12" t="s">
        <v>40</v>
      </c>
      <c r="AX126" s="12" t="s">
        <v>79</v>
      </c>
      <c r="AY126" s="233" t="s">
        <v>133</v>
      </c>
    </row>
    <row r="127" s="13" customFormat="1">
      <c r="B127" s="234"/>
      <c r="C127" s="235"/>
      <c r="D127" s="214" t="s">
        <v>143</v>
      </c>
      <c r="E127" s="236" t="s">
        <v>35</v>
      </c>
      <c r="F127" s="237" t="s">
        <v>146</v>
      </c>
      <c r="G127" s="235"/>
      <c r="H127" s="238">
        <v>3.4319999999999999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AT127" s="244" t="s">
        <v>143</v>
      </c>
      <c r="AU127" s="244" t="s">
        <v>89</v>
      </c>
      <c r="AV127" s="13" t="s">
        <v>141</v>
      </c>
      <c r="AW127" s="13" t="s">
        <v>40</v>
      </c>
      <c r="AX127" s="13" t="s">
        <v>87</v>
      </c>
      <c r="AY127" s="244" t="s">
        <v>133</v>
      </c>
    </row>
    <row r="128" s="11" customFormat="1">
      <c r="B128" s="212"/>
      <c r="C128" s="213"/>
      <c r="D128" s="214" t="s">
        <v>143</v>
      </c>
      <c r="E128" s="215" t="s">
        <v>35</v>
      </c>
      <c r="F128" s="216" t="s">
        <v>147</v>
      </c>
      <c r="G128" s="213"/>
      <c r="H128" s="215" t="s">
        <v>35</v>
      </c>
      <c r="I128" s="217"/>
      <c r="J128" s="213"/>
      <c r="K128" s="213"/>
      <c r="L128" s="218"/>
      <c r="M128" s="219"/>
      <c r="N128" s="220"/>
      <c r="O128" s="220"/>
      <c r="P128" s="220"/>
      <c r="Q128" s="220"/>
      <c r="R128" s="220"/>
      <c r="S128" s="220"/>
      <c r="T128" s="221"/>
      <c r="AT128" s="222" t="s">
        <v>143</v>
      </c>
      <c r="AU128" s="222" t="s">
        <v>89</v>
      </c>
      <c r="AV128" s="11" t="s">
        <v>87</v>
      </c>
      <c r="AW128" s="11" t="s">
        <v>40</v>
      </c>
      <c r="AX128" s="11" t="s">
        <v>79</v>
      </c>
      <c r="AY128" s="222" t="s">
        <v>133</v>
      </c>
    </row>
    <row r="129" s="1" customFormat="1" ht="16.5" customHeight="1">
      <c r="B129" s="38"/>
      <c r="C129" s="200" t="s">
        <v>148</v>
      </c>
      <c r="D129" s="200" t="s">
        <v>136</v>
      </c>
      <c r="E129" s="201" t="s">
        <v>167</v>
      </c>
      <c r="F129" s="202" t="s">
        <v>168</v>
      </c>
      <c r="G129" s="203" t="s">
        <v>139</v>
      </c>
      <c r="H129" s="204">
        <v>3.4319999999999999</v>
      </c>
      <c r="I129" s="205"/>
      <c r="J129" s="206">
        <f>ROUND(I129*H129,2)</f>
        <v>0</v>
      </c>
      <c r="K129" s="202" t="s">
        <v>140</v>
      </c>
      <c r="L129" s="43"/>
      <c r="M129" s="207" t="s">
        <v>35</v>
      </c>
      <c r="N129" s="208" t="s">
        <v>50</v>
      </c>
      <c r="O129" s="79"/>
      <c r="P129" s="209">
        <f>O129*H129</f>
        <v>0</v>
      </c>
      <c r="Q129" s="209">
        <v>0</v>
      </c>
      <c r="R129" s="209">
        <f>Q129*H129</f>
        <v>0</v>
      </c>
      <c r="S129" s="209">
        <v>0</v>
      </c>
      <c r="T129" s="210">
        <f>S129*H129</f>
        <v>0</v>
      </c>
      <c r="AR129" s="16" t="s">
        <v>141</v>
      </c>
      <c r="AT129" s="16" t="s">
        <v>136</v>
      </c>
      <c r="AU129" s="16" t="s">
        <v>89</v>
      </c>
      <c r="AY129" s="16" t="s">
        <v>133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6" t="s">
        <v>87</v>
      </c>
      <c r="BK129" s="211">
        <f>ROUND(I129*H129,2)</f>
        <v>0</v>
      </c>
      <c r="BL129" s="16" t="s">
        <v>141</v>
      </c>
      <c r="BM129" s="16" t="s">
        <v>169</v>
      </c>
    </row>
    <row r="130" s="11" customFormat="1">
      <c r="B130" s="212"/>
      <c r="C130" s="213"/>
      <c r="D130" s="214" t="s">
        <v>143</v>
      </c>
      <c r="E130" s="215" t="s">
        <v>35</v>
      </c>
      <c r="F130" s="216" t="s">
        <v>158</v>
      </c>
      <c r="G130" s="213"/>
      <c r="H130" s="215" t="s">
        <v>35</v>
      </c>
      <c r="I130" s="217"/>
      <c r="J130" s="213"/>
      <c r="K130" s="213"/>
      <c r="L130" s="218"/>
      <c r="M130" s="219"/>
      <c r="N130" s="220"/>
      <c r="O130" s="220"/>
      <c r="P130" s="220"/>
      <c r="Q130" s="220"/>
      <c r="R130" s="220"/>
      <c r="S130" s="220"/>
      <c r="T130" s="221"/>
      <c r="AT130" s="222" t="s">
        <v>143</v>
      </c>
      <c r="AU130" s="222" t="s">
        <v>89</v>
      </c>
      <c r="AV130" s="11" t="s">
        <v>87</v>
      </c>
      <c r="AW130" s="11" t="s">
        <v>40</v>
      </c>
      <c r="AX130" s="11" t="s">
        <v>79</v>
      </c>
      <c r="AY130" s="222" t="s">
        <v>133</v>
      </c>
    </row>
    <row r="131" s="12" customFormat="1">
      <c r="B131" s="223"/>
      <c r="C131" s="224"/>
      <c r="D131" s="214" t="s">
        <v>143</v>
      </c>
      <c r="E131" s="225" t="s">
        <v>35</v>
      </c>
      <c r="F131" s="226" t="s">
        <v>159</v>
      </c>
      <c r="G131" s="224"/>
      <c r="H131" s="227">
        <v>3.4319999999999999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AT131" s="233" t="s">
        <v>143</v>
      </c>
      <c r="AU131" s="233" t="s">
        <v>89</v>
      </c>
      <c r="AV131" s="12" t="s">
        <v>89</v>
      </c>
      <c r="AW131" s="12" t="s">
        <v>40</v>
      </c>
      <c r="AX131" s="12" t="s">
        <v>79</v>
      </c>
      <c r="AY131" s="233" t="s">
        <v>133</v>
      </c>
    </row>
    <row r="132" s="13" customFormat="1">
      <c r="B132" s="234"/>
      <c r="C132" s="235"/>
      <c r="D132" s="214" t="s">
        <v>143</v>
      </c>
      <c r="E132" s="236" t="s">
        <v>35</v>
      </c>
      <c r="F132" s="237" t="s">
        <v>146</v>
      </c>
      <c r="G132" s="235"/>
      <c r="H132" s="238">
        <v>3.4319999999999999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AT132" s="244" t="s">
        <v>143</v>
      </c>
      <c r="AU132" s="244" t="s">
        <v>89</v>
      </c>
      <c r="AV132" s="13" t="s">
        <v>141</v>
      </c>
      <c r="AW132" s="13" t="s">
        <v>40</v>
      </c>
      <c r="AX132" s="13" t="s">
        <v>87</v>
      </c>
      <c r="AY132" s="244" t="s">
        <v>133</v>
      </c>
    </row>
    <row r="133" s="11" customFormat="1">
      <c r="B133" s="212"/>
      <c r="C133" s="213"/>
      <c r="D133" s="214" t="s">
        <v>143</v>
      </c>
      <c r="E133" s="215" t="s">
        <v>35</v>
      </c>
      <c r="F133" s="216" t="s">
        <v>147</v>
      </c>
      <c r="G133" s="213"/>
      <c r="H133" s="215" t="s">
        <v>35</v>
      </c>
      <c r="I133" s="217"/>
      <c r="J133" s="213"/>
      <c r="K133" s="213"/>
      <c r="L133" s="218"/>
      <c r="M133" s="219"/>
      <c r="N133" s="220"/>
      <c r="O133" s="220"/>
      <c r="P133" s="220"/>
      <c r="Q133" s="220"/>
      <c r="R133" s="220"/>
      <c r="S133" s="220"/>
      <c r="T133" s="221"/>
      <c r="AT133" s="222" t="s">
        <v>143</v>
      </c>
      <c r="AU133" s="222" t="s">
        <v>89</v>
      </c>
      <c r="AV133" s="11" t="s">
        <v>87</v>
      </c>
      <c r="AW133" s="11" t="s">
        <v>40</v>
      </c>
      <c r="AX133" s="11" t="s">
        <v>79</v>
      </c>
      <c r="AY133" s="222" t="s">
        <v>133</v>
      </c>
    </row>
    <row r="134" s="10" customFormat="1" ht="22.8" customHeight="1">
      <c r="B134" s="184"/>
      <c r="C134" s="185"/>
      <c r="D134" s="186" t="s">
        <v>78</v>
      </c>
      <c r="E134" s="198" t="s">
        <v>170</v>
      </c>
      <c r="F134" s="198" t="s">
        <v>171</v>
      </c>
      <c r="G134" s="185"/>
      <c r="H134" s="185"/>
      <c r="I134" s="188"/>
      <c r="J134" s="199">
        <f>BK134</f>
        <v>0</v>
      </c>
      <c r="K134" s="185"/>
      <c r="L134" s="190"/>
      <c r="M134" s="191"/>
      <c r="N134" s="192"/>
      <c r="O134" s="192"/>
      <c r="P134" s="193">
        <f>SUM(P135:P139)</f>
        <v>0</v>
      </c>
      <c r="Q134" s="192"/>
      <c r="R134" s="193">
        <f>SUM(R135:R139)</f>
        <v>0</v>
      </c>
      <c r="S134" s="192"/>
      <c r="T134" s="194">
        <f>SUM(T135:T139)</f>
        <v>0.22220000000000004</v>
      </c>
      <c r="AR134" s="195" t="s">
        <v>87</v>
      </c>
      <c r="AT134" s="196" t="s">
        <v>78</v>
      </c>
      <c r="AU134" s="196" t="s">
        <v>87</v>
      </c>
      <c r="AY134" s="195" t="s">
        <v>133</v>
      </c>
      <c r="BK134" s="197">
        <f>SUM(BK135:BK139)</f>
        <v>0</v>
      </c>
    </row>
    <row r="135" s="1" customFormat="1" ht="16.5" customHeight="1">
      <c r="B135" s="38"/>
      <c r="C135" s="200" t="s">
        <v>172</v>
      </c>
      <c r="D135" s="200" t="s">
        <v>136</v>
      </c>
      <c r="E135" s="201" t="s">
        <v>173</v>
      </c>
      <c r="F135" s="202" t="s">
        <v>174</v>
      </c>
      <c r="G135" s="203" t="s">
        <v>175</v>
      </c>
      <c r="H135" s="204">
        <v>0.10100000000000001</v>
      </c>
      <c r="I135" s="205"/>
      <c r="J135" s="206">
        <f>ROUND(I135*H135,2)</f>
        <v>0</v>
      </c>
      <c r="K135" s="202" t="s">
        <v>140</v>
      </c>
      <c r="L135" s="43"/>
      <c r="M135" s="207" t="s">
        <v>35</v>
      </c>
      <c r="N135" s="208" t="s">
        <v>50</v>
      </c>
      <c r="O135" s="79"/>
      <c r="P135" s="209">
        <f>O135*H135</f>
        <v>0</v>
      </c>
      <c r="Q135" s="209">
        <v>0</v>
      </c>
      <c r="R135" s="209">
        <f>Q135*H135</f>
        <v>0</v>
      </c>
      <c r="S135" s="209">
        <v>2.2000000000000002</v>
      </c>
      <c r="T135" s="210">
        <f>S135*H135</f>
        <v>0.22220000000000004</v>
      </c>
      <c r="AR135" s="16" t="s">
        <v>141</v>
      </c>
      <c r="AT135" s="16" t="s">
        <v>136</v>
      </c>
      <c r="AU135" s="16" t="s">
        <v>89</v>
      </c>
      <c r="AY135" s="16" t="s">
        <v>133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6" t="s">
        <v>87</v>
      </c>
      <c r="BK135" s="211">
        <f>ROUND(I135*H135,2)</f>
        <v>0</v>
      </c>
      <c r="BL135" s="16" t="s">
        <v>141</v>
      </c>
      <c r="BM135" s="16" t="s">
        <v>176</v>
      </c>
    </row>
    <row r="136" s="11" customFormat="1">
      <c r="B136" s="212"/>
      <c r="C136" s="213"/>
      <c r="D136" s="214" t="s">
        <v>143</v>
      </c>
      <c r="E136" s="215" t="s">
        <v>35</v>
      </c>
      <c r="F136" s="216" t="s">
        <v>144</v>
      </c>
      <c r="G136" s="213"/>
      <c r="H136" s="215" t="s">
        <v>35</v>
      </c>
      <c r="I136" s="217"/>
      <c r="J136" s="213"/>
      <c r="K136" s="213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143</v>
      </c>
      <c r="AU136" s="222" t="s">
        <v>89</v>
      </c>
      <c r="AV136" s="11" t="s">
        <v>87</v>
      </c>
      <c r="AW136" s="11" t="s">
        <v>40</v>
      </c>
      <c r="AX136" s="11" t="s">
        <v>79</v>
      </c>
      <c r="AY136" s="222" t="s">
        <v>133</v>
      </c>
    </row>
    <row r="137" s="12" customFormat="1">
      <c r="B137" s="223"/>
      <c r="C137" s="224"/>
      <c r="D137" s="214" t="s">
        <v>143</v>
      </c>
      <c r="E137" s="225" t="s">
        <v>35</v>
      </c>
      <c r="F137" s="226" t="s">
        <v>177</v>
      </c>
      <c r="G137" s="224"/>
      <c r="H137" s="227">
        <v>0.10100000000000001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AT137" s="233" t="s">
        <v>143</v>
      </c>
      <c r="AU137" s="233" t="s">
        <v>89</v>
      </c>
      <c r="AV137" s="12" t="s">
        <v>89</v>
      </c>
      <c r="AW137" s="12" t="s">
        <v>40</v>
      </c>
      <c r="AX137" s="12" t="s">
        <v>79</v>
      </c>
      <c r="AY137" s="233" t="s">
        <v>133</v>
      </c>
    </row>
    <row r="138" s="13" customFormat="1">
      <c r="B138" s="234"/>
      <c r="C138" s="235"/>
      <c r="D138" s="214" t="s">
        <v>143</v>
      </c>
      <c r="E138" s="236" t="s">
        <v>35</v>
      </c>
      <c r="F138" s="237" t="s">
        <v>146</v>
      </c>
      <c r="G138" s="235"/>
      <c r="H138" s="238">
        <v>0.10100000000000001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AT138" s="244" t="s">
        <v>143</v>
      </c>
      <c r="AU138" s="244" t="s">
        <v>89</v>
      </c>
      <c r="AV138" s="13" t="s">
        <v>141</v>
      </c>
      <c r="AW138" s="13" t="s">
        <v>40</v>
      </c>
      <c r="AX138" s="13" t="s">
        <v>87</v>
      </c>
      <c r="AY138" s="244" t="s">
        <v>133</v>
      </c>
    </row>
    <row r="139" s="11" customFormat="1">
      <c r="B139" s="212"/>
      <c r="C139" s="213"/>
      <c r="D139" s="214" t="s">
        <v>143</v>
      </c>
      <c r="E139" s="215" t="s">
        <v>35</v>
      </c>
      <c r="F139" s="216" t="s">
        <v>147</v>
      </c>
      <c r="G139" s="213"/>
      <c r="H139" s="215" t="s">
        <v>35</v>
      </c>
      <c r="I139" s="217"/>
      <c r="J139" s="213"/>
      <c r="K139" s="213"/>
      <c r="L139" s="218"/>
      <c r="M139" s="219"/>
      <c r="N139" s="220"/>
      <c r="O139" s="220"/>
      <c r="P139" s="220"/>
      <c r="Q139" s="220"/>
      <c r="R139" s="220"/>
      <c r="S139" s="220"/>
      <c r="T139" s="221"/>
      <c r="AT139" s="222" t="s">
        <v>143</v>
      </c>
      <c r="AU139" s="222" t="s">
        <v>89</v>
      </c>
      <c r="AV139" s="11" t="s">
        <v>87</v>
      </c>
      <c r="AW139" s="11" t="s">
        <v>40</v>
      </c>
      <c r="AX139" s="11" t="s">
        <v>79</v>
      </c>
      <c r="AY139" s="222" t="s">
        <v>133</v>
      </c>
    </row>
    <row r="140" s="10" customFormat="1" ht="22.8" customHeight="1">
      <c r="B140" s="184"/>
      <c r="C140" s="185"/>
      <c r="D140" s="186" t="s">
        <v>78</v>
      </c>
      <c r="E140" s="198" t="s">
        <v>178</v>
      </c>
      <c r="F140" s="198" t="s">
        <v>179</v>
      </c>
      <c r="G140" s="185"/>
      <c r="H140" s="185"/>
      <c r="I140" s="188"/>
      <c r="J140" s="199">
        <f>BK140</f>
        <v>0</v>
      </c>
      <c r="K140" s="185"/>
      <c r="L140" s="190"/>
      <c r="M140" s="191"/>
      <c r="N140" s="192"/>
      <c r="O140" s="192"/>
      <c r="P140" s="193">
        <f>SUM(P141:P147)</f>
        <v>0</v>
      </c>
      <c r="Q140" s="192"/>
      <c r="R140" s="193">
        <f>SUM(R141:R147)</f>
        <v>0</v>
      </c>
      <c r="S140" s="192"/>
      <c r="T140" s="194">
        <f>SUM(T141:T147)</f>
        <v>0</v>
      </c>
      <c r="AR140" s="195" t="s">
        <v>87</v>
      </c>
      <c r="AT140" s="196" t="s">
        <v>78</v>
      </c>
      <c r="AU140" s="196" t="s">
        <v>87</v>
      </c>
      <c r="AY140" s="195" t="s">
        <v>133</v>
      </c>
      <c r="BK140" s="197">
        <f>SUM(BK141:BK147)</f>
        <v>0</v>
      </c>
    </row>
    <row r="141" s="1" customFormat="1" ht="22.5" customHeight="1">
      <c r="B141" s="38"/>
      <c r="C141" s="200" t="s">
        <v>180</v>
      </c>
      <c r="D141" s="200" t="s">
        <v>136</v>
      </c>
      <c r="E141" s="201" t="s">
        <v>181</v>
      </c>
      <c r="F141" s="202" t="s">
        <v>182</v>
      </c>
      <c r="G141" s="203" t="s">
        <v>183</v>
      </c>
      <c r="H141" s="204">
        <v>0.95599999999999996</v>
      </c>
      <c r="I141" s="205"/>
      <c r="J141" s="206">
        <f>ROUND(I141*H141,2)</f>
        <v>0</v>
      </c>
      <c r="K141" s="202" t="s">
        <v>140</v>
      </c>
      <c r="L141" s="43"/>
      <c r="M141" s="207" t="s">
        <v>35</v>
      </c>
      <c r="N141" s="208" t="s">
        <v>50</v>
      </c>
      <c r="O141" s="79"/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AR141" s="16" t="s">
        <v>141</v>
      </c>
      <c r="AT141" s="16" t="s">
        <v>136</v>
      </c>
      <c r="AU141" s="16" t="s">
        <v>89</v>
      </c>
      <c r="AY141" s="16" t="s">
        <v>133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6" t="s">
        <v>87</v>
      </c>
      <c r="BK141" s="211">
        <f>ROUND(I141*H141,2)</f>
        <v>0</v>
      </c>
      <c r="BL141" s="16" t="s">
        <v>141</v>
      </c>
      <c r="BM141" s="16" t="s">
        <v>184</v>
      </c>
    </row>
    <row r="142" s="1" customFormat="1" ht="16.5" customHeight="1">
      <c r="B142" s="38"/>
      <c r="C142" s="200" t="s">
        <v>170</v>
      </c>
      <c r="D142" s="200" t="s">
        <v>136</v>
      </c>
      <c r="E142" s="201" t="s">
        <v>185</v>
      </c>
      <c r="F142" s="202" t="s">
        <v>186</v>
      </c>
      <c r="G142" s="203" t="s">
        <v>183</v>
      </c>
      <c r="H142" s="204">
        <v>0.95599999999999996</v>
      </c>
      <c r="I142" s="205"/>
      <c r="J142" s="206">
        <f>ROUND(I142*H142,2)</f>
        <v>0</v>
      </c>
      <c r="K142" s="202" t="s">
        <v>140</v>
      </c>
      <c r="L142" s="43"/>
      <c r="M142" s="207" t="s">
        <v>35</v>
      </c>
      <c r="N142" s="208" t="s">
        <v>50</v>
      </c>
      <c r="O142" s="79"/>
      <c r="P142" s="209">
        <f>O142*H142</f>
        <v>0</v>
      </c>
      <c r="Q142" s="209">
        <v>0</v>
      </c>
      <c r="R142" s="209">
        <f>Q142*H142</f>
        <v>0</v>
      </c>
      <c r="S142" s="209">
        <v>0</v>
      </c>
      <c r="T142" s="210">
        <f>S142*H142</f>
        <v>0</v>
      </c>
      <c r="AR142" s="16" t="s">
        <v>141</v>
      </c>
      <c r="AT142" s="16" t="s">
        <v>136</v>
      </c>
      <c r="AU142" s="16" t="s">
        <v>89</v>
      </c>
      <c r="AY142" s="16" t="s">
        <v>133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6" t="s">
        <v>87</v>
      </c>
      <c r="BK142" s="211">
        <f>ROUND(I142*H142,2)</f>
        <v>0</v>
      </c>
      <c r="BL142" s="16" t="s">
        <v>141</v>
      </c>
      <c r="BM142" s="16" t="s">
        <v>187</v>
      </c>
    </row>
    <row r="143" s="1" customFormat="1" ht="22.5" customHeight="1">
      <c r="B143" s="38"/>
      <c r="C143" s="200" t="s">
        <v>188</v>
      </c>
      <c r="D143" s="200" t="s">
        <v>136</v>
      </c>
      <c r="E143" s="201" t="s">
        <v>189</v>
      </c>
      <c r="F143" s="202" t="s">
        <v>190</v>
      </c>
      <c r="G143" s="203" t="s">
        <v>183</v>
      </c>
      <c r="H143" s="204">
        <v>18.164000000000001</v>
      </c>
      <c r="I143" s="205"/>
      <c r="J143" s="206">
        <f>ROUND(I143*H143,2)</f>
        <v>0</v>
      </c>
      <c r="K143" s="202" t="s">
        <v>140</v>
      </c>
      <c r="L143" s="43"/>
      <c r="M143" s="207" t="s">
        <v>35</v>
      </c>
      <c r="N143" s="208" t="s">
        <v>50</v>
      </c>
      <c r="O143" s="79"/>
      <c r="P143" s="209">
        <f>O143*H143</f>
        <v>0</v>
      </c>
      <c r="Q143" s="209">
        <v>0</v>
      </c>
      <c r="R143" s="209">
        <f>Q143*H143</f>
        <v>0</v>
      </c>
      <c r="S143" s="209">
        <v>0</v>
      </c>
      <c r="T143" s="210">
        <f>S143*H143</f>
        <v>0</v>
      </c>
      <c r="AR143" s="16" t="s">
        <v>141</v>
      </c>
      <c r="AT143" s="16" t="s">
        <v>136</v>
      </c>
      <c r="AU143" s="16" t="s">
        <v>89</v>
      </c>
      <c r="AY143" s="16" t="s">
        <v>133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6" t="s">
        <v>87</v>
      </c>
      <c r="BK143" s="211">
        <f>ROUND(I143*H143,2)</f>
        <v>0</v>
      </c>
      <c r="BL143" s="16" t="s">
        <v>141</v>
      </c>
      <c r="BM143" s="16" t="s">
        <v>191</v>
      </c>
    </row>
    <row r="144" s="12" customFormat="1">
      <c r="B144" s="223"/>
      <c r="C144" s="224"/>
      <c r="D144" s="214" t="s">
        <v>143</v>
      </c>
      <c r="E144" s="224"/>
      <c r="F144" s="226" t="s">
        <v>192</v>
      </c>
      <c r="G144" s="224"/>
      <c r="H144" s="227">
        <v>18.164000000000001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AT144" s="233" t="s">
        <v>143</v>
      </c>
      <c r="AU144" s="233" t="s">
        <v>89</v>
      </c>
      <c r="AV144" s="12" t="s">
        <v>89</v>
      </c>
      <c r="AW144" s="12" t="s">
        <v>4</v>
      </c>
      <c r="AX144" s="12" t="s">
        <v>87</v>
      </c>
      <c r="AY144" s="233" t="s">
        <v>133</v>
      </c>
    </row>
    <row r="145" s="1" customFormat="1" ht="22.5" customHeight="1">
      <c r="B145" s="38"/>
      <c r="C145" s="200" t="s">
        <v>193</v>
      </c>
      <c r="D145" s="200" t="s">
        <v>136</v>
      </c>
      <c r="E145" s="201" t="s">
        <v>194</v>
      </c>
      <c r="F145" s="202" t="s">
        <v>195</v>
      </c>
      <c r="G145" s="203" t="s">
        <v>183</v>
      </c>
      <c r="H145" s="204">
        <v>0.222</v>
      </c>
      <c r="I145" s="205"/>
      <c r="J145" s="206">
        <f>ROUND(I145*H145,2)</f>
        <v>0</v>
      </c>
      <c r="K145" s="202" t="s">
        <v>140</v>
      </c>
      <c r="L145" s="43"/>
      <c r="M145" s="207" t="s">
        <v>35</v>
      </c>
      <c r="N145" s="208" t="s">
        <v>50</v>
      </c>
      <c r="O145" s="79"/>
      <c r="P145" s="209">
        <f>O145*H145</f>
        <v>0</v>
      </c>
      <c r="Q145" s="209">
        <v>0</v>
      </c>
      <c r="R145" s="209">
        <f>Q145*H145</f>
        <v>0</v>
      </c>
      <c r="S145" s="209">
        <v>0</v>
      </c>
      <c r="T145" s="210">
        <f>S145*H145</f>
        <v>0</v>
      </c>
      <c r="AR145" s="16" t="s">
        <v>141</v>
      </c>
      <c r="AT145" s="16" t="s">
        <v>136</v>
      </c>
      <c r="AU145" s="16" t="s">
        <v>89</v>
      </c>
      <c r="AY145" s="16" t="s">
        <v>133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6" t="s">
        <v>87</v>
      </c>
      <c r="BK145" s="211">
        <f>ROUND(I145*H145,2)</f>
        <v>0</v>
      </c>
      <c r="BL145" s="16" t="s">
        <v>141</v>
      </c>
      <c r="BM145" s="16" t="s">
        <v>196</v>
      </c>
    </row>
    <row r="146" s="1" customFormat="1" ht="22.5" customHeight="1">
      <c r="B146" s="38"/>
      <c r="C146" s="200" t="s">
        <v>197</v>
      </c>
      <c r="D146" s="200" t="s">
        <v>136</v>
      </c>
      <c r="E146" s="201" t="s">
        <v>198</v>
      </c>
      <c r="F146" s="202" t="s">
        <v>199</v>
      </c>
      <c r="G146" s="203" t="s">
        <v>183</v>
      </c>
      <c r="H146" s="204">
        <v>0.10199999999999999</v>
      </c>
      <c r="I146" s="205"/>
      <c r="J146" s="206">
        <f>ROUND(I146*H146,2)</f>
        <v>0</v>
      </c>
      <c r="K146" s="202" t="s">
        <v>140</v>
      </c>
      <c r="L146" s="43"/>
      <c r="M146" s="207" t="s">
        <v>35</v>
      </c>
      <c r="N146" s="208" t="s">
        <v>50</v>
      </c>
      <c r="O146" s="79"/>
      <c r="P146" s="209">
        <f>O146*H146</f>
        <v>0</v>
      </c>
      <c r="Q146" s="209">
        <v>0</v>
      </c>
      <c r="R146" s="209">
        <f>Q146*H146</f>
        <v>0</v>
      </c>
      <c r="S146" s="209">
        <v>0</v>
      </c>
      <c r="T146" s="210">
        <f>S146*H146</f>
        <v>0</v>
      </c>
      <c r="AR146" s="16" t="s">
        <v>141</v>
      </c>
      <c r="AT146" s="16" t="s">
        <v>136</v>
      </c>
      <c r="AU146" s="16" t="s">
        <v>89</v>
      </c>
      <c r="AY146" s="16" t="s">
        <v>133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6" t="s">
        <v>87</v>
      </c>
      <c r="BK146" s="211">
        <f>ROUND(I146*H146,2)</f>
        <v>0</v>
      </c>
      <c r="BL146" s="16" t="s">
        <v>141</v>
      </c>
      <c r="BM146" s="16" t="s">
        <v>200</v>
      </c>
    </row>
    <row r="147" s="1" customFormat="1" ht="16.5" customHeight="1">
      <c r="B147" s="38"/>
      <c r="C147" s="200" t="s">
        <v>201</v>
      </c>
      <c r="D147" s="200" t="s">
        <v>136</v>
      </c>
      <c r="E147" s="201" t="s">
        <v>202</v>
      </c>
      <c r="F147" s="202" t="s">
        <v>203</v>
      </c>
      <c r="G147" s="203" t="s">
        <v>183</v>
      </c>
      <c r="H147" s="204">
        <v>0.63200000000000001</v>
      </c>
      <c r="I147" s="205"/>
      <c r="J147" s="206">
        <f>ROUND(I147*H147,2)</f>
        <v>0</v>
      </c>
      <c r="K147" s="202" t="s">
        <v>204</v>
      </c>
      <c r="L147" s="43"/>
      <c r="M147" s="207" t="s">
        <v>35</v>
      </c>
      <c r="N147" s="208" t="s">
        <v>50</v>
      </c>
      <c r="O147" s="79"/>
      <c r="P147" s="209">
        <f>O147*H147</f>
        <v>0</v>
      </c>
      <c r="Q147" s="209">
        <v>0</v>
      </c>
      <c r="R147" s="209">
        <f>Q147*H147</f>
        <v>0</v>
      </c>
      <c r="S147" s="209">
        <v>0</v>
      </c>
      <c r="T147" s="210">
        <f>S147*H147</f>
        <v>0</v>
      </c>
      <c r="AR147" s="16" t="s">
        <v>141</v>
      </c>
      <c r="AT147" s="16" t="s">
        <v>136</v>
      </c>
      <c r="AU147" s="16" t="s">
        <v>89</v>
      </c>
      <c r="AY147" s="16" t="s">
        <v>133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6" t="s">
        <v>87</v>
      </c>
      <c r="BK147" s="211">
        <f>ROUND(I147*H147,2)</f>
        <v>0</v>
      </c>
      <c r="BL147" s="16" t="s">
        <v>141</v>
      </c>
      <c r="BM147" s="16" t="s">
        <v>205</v>
      </c>
    </row>
    <row r="148" s="10" customFormat="1" ht="22.8" customHeight="1">
      <c r="B148" s="184"/>
      <c r="C148" s="185"/>
      <c r="D148" s="186" t="s">
        <v>78</v>
      </c>
      <c r="E148" s="198" t="s">
        <v>206</v>
      </c>
      <c r="F148" s="198" t="s">
        <v>207</v>
      </c>
      <c r="G148" s="185"/>
      <c r="H148" s="185"/>
      <c r="I148" s="188"/>
      <c r="J148" s="199">
        <f>BK148</f>
        <v>0</v>
      </c>
      <c r="K148" s="185"/>
      <c r="L148" s="190"/>
      <c r="M148" s="191"/>
      <c r="N148" s="192"/>
      <c r="O148" s="192"/>
      <c r="P148" s="193">
        <f>P149</f>
        <v>0</v>
      </c>
      <c r="Q148" s="192"/>
      <c r="R148" s="193">
        <f>R149</f>
        <v>0</v>
      </c>
      <c r="S148" s="192"/>
      <c r="T148" s="194">
        <f>T149</f>
        <v>0</v>
      </c>
      <c r="AR148" s="195" t="s">
        <v>87</v>
      </c>
      <c r="AT148" s="196" t="s">
        <v>78</v>
      </c>
      <c r="AU148" s="196" t="s">
        <v>87</v>
      </c>
      <c r="AY148" s="195" t="s">
        <v>133</v>
      </c>
      <c r="BK148" s="197">
        <f>BK149</f>
        <v>0</v>
      </c>
    </row>
    <row r="149" s="1" customFormat="1" ht="22.5" customHeight="1">
      <c r="B149" s="38"/>
      <c r="C149" s="200" t="s">
        <v>208</v>
      </c>
      <c r="D149" s="200" t="s">
        <v>136</v>
      </c>
      <c r="E149" s="201" t="s">
        <v>209</v>
      </c>
      <c r="F149" s="202" t="s">
        <v>210</v>
      </c>
      <c r="G149" s="203" t="s">
        <v>183</v>
      </c>
      <c r="H149" s="204">
        <v>0.54700000000000004</v>
      </c>
      <c r="I149" s="205"/>
      <c r="J149" s="206">
        <f>ROUND(I149*H149,2)</f>
        <v>0</v>
      </c>
      <c r="K149" s="202" t="s">
        <v>140</v>
      </c>
      <c r="L149" s="43"/>
      <c r="M149" s="207" t="s">
        <v>35</v>
      </c>
      <c r="N149" s="208" t="s">
        <v>50</v>
      </c>
      <c r="O149" s="79"/>
      <c r="P149" s="209">
        <f>O149*H149</f>
        <v>0</v>
      </c>
      <c r="Q149" s="209">
        <v>0</v>
      </c>
      <c r="R149" s="209">
        <f>Q149*H149</f>
        <v>0</v>
      </c>
      <c r="S149" s="209">
        <v>0</v>
      </c>
      <c r="T149" s="210">
        <f>S149*H149</f>
        <v>0</v>
      </c>
      <c r="AR149" s="16" t="s">
        <v>141</v>
      </c>
      <c r="AT149" s="16" t="s">
        <v>136</v>
      </c>
      <c r="AU149" s="16" t="s">
        <v>89</v>
      </c>
      <c r="AY149" s="16" t="s">
        <v>133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6" t="s">
        <v>87</v>
      </c>
      <c r="BK149" s="211">
        <f>ROUND(I149*H149,2)</f>
        <v>0</v>
      </c>
      <c r="BL149" s="16" t="s">
        <v>141</v>
      </c>
      <c r="BM149" s="16" t="s">
        <v>211</v>
      </c>
    </row>
    <row r="150" s="10" customFormat="1" ht="25.92" customHeight="1">
      <c r="B150" s="184"/>
      <c r="C150" s="185"/>
      <c r="D150" s="186" t="s">
        <v>78</v>
      </c>
      <c r="E150" s="187" t="s">
        <v>212</v>
      </c>
      <c r="F150" s="187" t="s">
        <v>213</v>
      </c>
      <c r="G150" s="185"/>
      <c r="H150" s="185"/>
      <c r="I150" s="188"/>
      <c r="J150" s="189">
        <f>BK150</f>
        <v>0</v>
      </c>
      <c r="K150" s="185"/>
      <c r="L150" s="190"/>
      <c r="M150" s="191"/>
      <c r="N150" s="192"/>
      <c r="O150" s="192"/>
      <c r="P150" s="193">
        <f>P151+P347+P413+P440+P446+P460+P516+P525+P532</f>
        <v>0</v>
      </c>
      <c r="Q150" s="192"/>
      <c r="R150" s="193">
        <f>R151+R347+R413+R440+R446+R460+R516+R525+R532</f>
        <v>13.406579560000001</v>
      </c>
      <c r="S150" s="192"/>
      <c r="T150" s="194">
        <f>T151+T347+T413+T440+T446+T460+T516+T525+T532</f>
        <v>0.73370500000000005</v>
      </c>
      <c r="AR150" s="195" t="s">
        <v>89</v>
      </c>
      <c r="AT150" s="196" t="s">
        <v>78</v>
      </c>
      <c r="AU150" s="196" t="s">
        <v>79</v>
      </c>
      <c r="AY150" s="195" t="s">
        <v>133</v>
      </c>
      <c r="BK150" s="197">
        <f>BK151+BK347+BK413+BK440+BK446+BK460+BK516+BK525+BK532</f>
        <v>0</v>
      </c>
    </row>
    <row r="151" s="10" customFormat="1" ht="22.8" customHeight="1">
      <c r="B151" s="184"/>
      <c r="C151" s="185"/>
      <c r="D151" s="186" t="s">
        <v>78</v>
      </c>
      <c r="E151" s="198" t="s">
        <v>214</v>
      </c>
      <c r="F151" s="198" t="s">
        <v>215</v>
      </c>
      <c r="G151" s="185"/>
      <c r="H151" s="185"/>
      <c r="I151" s="188"/>
      <c r="J151" s="199">
        <f>BK151</f>
        <v>0</v>
      </c>
      <c r="K151" s="185"/>
      <c r="L151" s="190"/>
      <c r="M151" s="191"/>
      <c r="N151" s="192"/>
      <c r="O151" s="192"/>
      <c r="P151" s="193">
        <f>SUM(P152:P346)</f>
        <v>0</v>
      </c>
      <c r="Q151" s="192"/>
      <c r="R151" s="193">
        <f>SUM(R152:R346)</f>
        <v>6.3160820400000004</v>
      </c>
      <c r="S151" s="192"/>
      <c r="T151" s="194">
        <f>SUM(T152:T346)</f>
        <v>0.25720999999999999</v>
      </c>
      <c r="AR151" s="195" t="s">
        <v>89</v>
      </c>
      <c r="AT151" s="196" t="s">
        <v>78</v>
      </c>
      <c r="AU151" s="196" t="s">
        <v>87</v>
      </c>
      <c r="AY151" s="195" t="s">
        <v>133</v>
      </c>
      <c r="BK151" s="197">
        <f>SUM(BK152:BK346)</f>
        <v>0</v>
      </c>
    </row>
    <row r="152" s="1" customFormat="1" ht="16.5" customHeight="1">
      <c r="B152" s="38"/>
      <c r="C152" s="200" t="s">
        <v>8</v>
      </c>
      <c r="D152" s="200" t="s">
        <v>136</v>
      </c>
      <c r="E152" s="201" t="s">
        <v>216</v>
      </c>
      <c r="F152" s="202" t="s">
        <v>217</v>
      </c>
      <c r="G152" s="203" t="s">
        <v>218</v>
      </c>
      <c r="H152" s="204">
        <v>1</v>
      </c>
      <c r="I152" s="205"/>
      <c r="J152" s="206">
        <f>ROUND(I152*H152,2)</f>
        <v>0</v>
      </c>
      <c r="K152" s="202" t="s">
        <v>204</v>
      </c>
      <c r="L152" s="43"/>
      <c r="M152" s="207" t="s">
        <v>35</v>
      </c>
      <c r="N152" s="208" t="s">
        <v>50</v>
      </c>
      <c r="O152" s="79"/>
      <c r="P152" s="209">
        <f>O152*H152</f>
        <v>0</v>
      </c>
      <c r="Q152" s="209">
        <v>0</v>
      </c>
      <c r="R152" s="209">
        <f>Q152*H152</f>
        <v>0</v>
      </c>
      <c r="S152" s="209">
        <v>0</v>
      </c>
      <c r="T152" s="210">
        <f>S152*H152</f>
        <v>0</v>
      </c>
      <c r="AR152" s="16" t="s">
        <v>141</v>
      </c>
      <c r="AT152" s="16" t="s">
        <v>136</v>
      </c>
      <c r="AU152" s="16" t="s">
        <v>89</v>
      </c>
      <c r="AY152" s="16" t="s">
        <v>133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6" t="s">
        <v>87</v>
      </c>
      <c r="BK152" s="211">
        <f>ROUND(I152*H152,2)</f>
        <v>0</v>
      </c>
      <c r="BL152" s="16" t="s">
        <v>141</v>
      </c>
      <c r="BM152" s="16" t="s">
        <v>219</v>
      </c>
    </row>
    <row r="153" s="1" customFormat="1">
      <c r="B153" s="38"/>
      <c r="C153" s="39"/>
      <c r="D153" s="214" t="s">
        <v>220</v>
      </c>
      <c r="E153" s="39"/>
      <c r="F153" s="245" t="s">
        <v>221</v>
      </c>
      <c r="G153" s="39"/>
      <c r="H153" s="39"/>
      <c r="I153" s="126"/>
      <c r="J153" s="39"/>
      <c r="K153" s="39"/>
      <c r="L153" s="43"/>
      <c r="M153" s="246"/>
      <c r="N153" s="79"/>
      <c r="O153" s="79"/>
      <c r="P153" s="79"/>
      <c r="Q153" s="79"/>
      <c r="R153" s="79"/>
      <c r="S153" s="79"/>
      <c r="T153" s="80"/>
      <c r="AT153" s="16" t="s">
        <v>220</v>
      </c>
      <c r="AU153" s="16" t="s">
        <v>89</v>
      </c>
    </row>
    <row r="154" s="11" customFormat="1">
      <c r="B154" s="212"/>
      <c r="C154" s="213"/>
      <c r="D154" s="214" t="s">
        <v>143</v>
      </c>
      <c r="E154" s="215" t="s">
        <v>35</v>
      </c>
      <c r="F154" s="216" t="s">
        <v>217</v>
      </c>
      <c r="G154" s="213"/>
      <c r="H154" s="215" t="s">
        <v>35</v>
      </c>
      <c r="I154" s="217"/>
      <c r="J154" s="213"/>
      <c r="K154" s="213"/>
      <c r="L154" s="218"/>
      <c r="M154" s="219"/>
      <c r="N154" s="220"/>
      <c r="O154" s="220"/>
      <c r="P154" s="220"/>
      <c r="Q154" s="220"/>
      <c r="R154" s="220"/>
      <c r="S154" s="220"/>
      <c r="T154" s="221"/>
      <c r="AT154" s="222" t="s">
        <v>143</v>
      </c>
      <c r="AU154" s="222" t="s">
        <v>89</v>
      </c>
      <c r="AV154" s="11" t="s">
        <v>87</v>
      </c>
      <c r="AW154" s="11" t="s">
        <v>40</v>
      </c>
      <c r="AX154" s="11" t="s">
        <v>79</v>
      </c>
      <c r="AY154" s="222" t="s">
        <v>133</v>
      </c>
    </row>
    <row r="155" s="12" customFormat="1">
      <c r="B155" s="223"/>
      <c r="C155" s="224"/>
      <c r="D155" s="214" t="s">
        <v>143</v>
      </c>
      <c r="E155" s="225" t="s">
        <v>35</v>
      </c>
      <c r="F155" s="226" t="s">
        <v>87</v>
      </c>
      <c r="G155" s="224"/>
      <c r="H155" s="227">
        <v>1</v>
      </c>
      <c r="I155" s="228"/>
      <c r="J155" s="224"/>
      <c r="K155" s="224"/>
      <c r="L155" s="229"/>
      <c r="M155" s="230"/>
      <c r="N155" s="231"/>
      <c r="O155" s="231"/>
      <c r="P155" s="231"/>
      <c r="Q155" s="231"/>
      <c r="R155" s="231"/>
      <c r="S155" s="231"/>
      <c r="T155" s="232"/>
      <c r="AT155" s="233" t="s">
        <v>143</v>
      </c>
      <c r="AU155" s="233" t="s">
        <v>89</v>
      </c>
      <c r="AV155" s="12" t="s">
        <v>89</v>
      </c>
      <c r="AW155" s="12" t="s">
        <v>40</v>
      </c>
      <c r="AX155" s="12" t="s">
        <v>79</v>
      </c>
      <c r="AY155" s="233" t="s">
        <v>133</v>
      </c>
    </row>
    <row r="156" s="13" customFormat="1">
      <c r="B156" s="234"/>
      <c r="C156" s="235"/>
      <c r="D156" s="214" t="s">
        <v>143</v>
      </c>
      <c r="E156" s="236" t="s">
        <v>35</v>
      </c>
      <c r="F156" s="237" t="s">
        <v>146</v>
      </c>
      <c r="G156" s="235"/>
      <c r="H156" s="238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AT156" s="244" t="s">
        <v>143</v>
      </c>
      <c r="AU156" s="244" t="s">
        <v>89</v>
      </c>
      <c r="AV156" s="13" t="s">
        <v>141</v>
      </c>
      <c r="AW156" s="13" t="s">
        <v>40</v>
      </c>
      <c r="AX156" s="13" t="s">
        <v>87</v>
      </c>
      <c r="AY156" s="244" t="s">
        <v>133</v>
      </c>
    </row>
    <row r="157" s="11" customFormat="1">
      <c r="B157" s="212"/>
      <c r="C157" s="213"/>
      <c r="D157" s="214" t="s">
        <v>143</v>
      </c>
      <c r="E157" s="215" t="s">
        <v>35</v>
      </c>
      <c r="F157" s="216" t="s">
        <v>222</v>
      </c>
      <c r="G157" s="213"/>
      <c r="H157" s="215" t="s">
        <v>35</v>
      </c>
      <c r="I157" s="217"/>
      <c r="J157" s="213"/>
      <c r="K157" s="213"/>
      <c r="L157" s="218"/>
      <c r="M157" s="219"/>
      <c r="N157" s="220"/>
      <c r="O157" s="220"/>
      <c r="P157" s="220"/>
      <c r="Q157" s="220"/>
      <c r="R157" s="220"/>
      <c r="S157" s="220"/>
      <c r="T157" s="221"/>
      <c r="AT157" s="222" t="s">
        <v>143</v>
      </c>
      <c r="AU157" s="222" t="s">
        <v>89</v>
      </c>
      <c r="AV157" s="11" t="s">
        <v>87</v>
      </c>
      <c r="AW157" s="11" t="s">
        <v>40</v>
      </c>
      <c r="AX157" s="11" t="s">
        <v>79</v>
      </c>
      <c r="AY157" s="222" t="s">
        <v>133</v>
      </c>
    </row>
    <row r="158" s="1" customFormat="1" ht="22.5" customHeight="1">
      <c r="B158" s="38"/>
      <c r="C158" s="200" t="s">
        <v>223</v>
      </c>
      <c r="D158" s="200" t="s">
        <v>136</v>
      </c>
      <c r="E158" s="201" t="s">
        <v>224</v>
      </c>
      <c r="F158" s="202" t="s">
        <v>225</v>
      </c>
      <c r="G158" s="203" t="s">
        <v>139</v>
      </c>
      <c r="H158" s="204">
        <v>112.31</v>
      </c>
      <c r="I158" s="205"/>
      <c r="J158" s="206">
        <f>ROUND(I158*H158,2)</f>
        <v>0</v>
      </c>
      <c r="K158" s="202" t="s">
        <v>140</v>
      </c>
      <c r="L158" s="43"/>
      <c r="M158" s="207" t="s">
        <v>35</v>
      </c>
      <c r="N158" s="208" t="s">
        <v>50</v>
      </c>
      <c r="O158" s="79"/>
      <c r="P158" s="209">
        <f>O158*H158</f>
        <v>0</v>
      </c>
      <c r="Q158" s="209">
        <v>0</v>
      </c>
      <c r="R158" s="209">
        <f>Q158*H158</f>
        <v>0</v>
      </c>
      <c r="S158" s="209">
        <v>0</v>
      </c>
      <c r="T158" s="210">
        <f>S158*H158</f>
        <v>0</v>
      </c>
      <c r="AR158" s="16" t="s">
        <v>141</v>
      </c>
      <c r="AT158" s="16" t="s">
        <v>136</v>
      </c>
      <c r="AU158" s="16" t="s">
        <v>89</v>
      </c>
      <c r="AY158" s="16" t="s">
        <v>133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6" t="s">
        <v>87</v>
      </c>
      <c r="BK158" s="211">
        <f>ROUND(I158*H158,2)</f>
        <v>0</v>
      </c>
      <c r="BL158" s="16" t="s">
        <v>141</v>
      </c>
      <c r="BM158" s="16" t="s">
        <v>226</v>
      </c>
    </row>
    <row r="159" s="11" customFormat="1">
      <c r="B159" s="212"/>
      <c r="C159" s="213"/>
      <c r="D159" s="214" t="s">
        <v>143</v>
      </c>
      <c r="E159" s="215" t="s">
        <v>35</v>
      </c>
      <c r="F159" s="216" t="s">
        <v>227</v>
      </c>
      <c r="G159" s="213"/>
      <c r="H159" s="215" t="s">
        <v>35</v>
      </c>
      <c r="I159" s="217"/>
      <c r="J159" s="213"/>
      <c r="K159" s="213"/>
      <c r="L159" s="218"/>
      <c r="M159" s="219"/>
      <c r="N159" s="220"/>
      <c r="O159" s="220"/>
      <c r="P159" s="220"/>
      <c r="Q159" s="220"/>
      <c r="R159" s="220"/>
      <c r="S159" s="220"/>
      <c r="T159" s="221"/>
      <c r="AT159" s="222" t="s">
        <v>143</v>
      </c>
      <c r="AU159" s="222" t="s">
        <v>89</v>
      </c>
      <c r="AV159" s="11" t="s">
        <v>87</v>
      </c>
      <c r="AW159" s="11" t="s">
        <v>40</v>
      </c>
      <c r="AX159" s="11" t="s">
        <v>79</v>
      </c>
      <c r="AY159" s="222" t="s">
        <v>133</v>
      </c>
    </row>
    <row r="160" s="12" customFormat="1">
      <c r="B160" s="223"/>
      <c r="C160" s="224"/>
      <c r="D160" s="214" t="s">
        <v>143</v>
      </c>
      <c r="E160" s="225" t="s">
        <v>35</v>
      </c>
      <c r="F160" s="226" t="s">
        <v>228</v>
      </c>
      <c r="G160" s="224"/>
      <c r="H160" s="227">
        <v>110.59999999999999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AT160" s="233" t="s">
        <v>143</v>
      </c>
      <c r="AU160" s="233" t="s">
        <v>89</v>
      </c>
      <c r="AV160" s="12" t="s">
        <v>89</v>
      </c>
      <c r="AW160" s="12" t="s">
        <v>40</v>
      </c>
      <c r="AX160" s="12" t="s">
        <v>79</v>
      </c>
      <c r="AY160" s="233" t="s">
        <v>133</v>
      </c>
    </row>
    <row r="161" s="11" customFormat="1">
      <c r="B161" s="212"/>
      <c r="C161" s="213"/>
      <c r="D161" s="214" t="s">
        <v>143</v>
      </c>
      <c r="E161" s="215" t="s">
        <v>35</v>
      </c>
      <c r="F161" s="216" t="s">
        <v>229</v>
      </c>
      <c r="G161" s="213"/>
      <c r="H161" s="215" t="s">
        <v>35</v>
      </c>
      <c r="I161" s="217"/>
      <c r="J161" s="213"/>
      <c r="K161" s="213"/>
      <c r="L161" s="218"/>
      <c r="M161" s="219"/>
      <c r="N161" s="220"/>
      <c r="O161" s="220"/>
      <c r="P161" s="220"/>
      <c r="Q161" s="220"/>
      <c r="R161" s="220"/>
      <c r="S161" s="220"/>
      <c r="T161" s="221"/>
      <c r="AT161" s="222" t="s">
        <v>143</v>
      </c>
      <c r="AU161" s="222" t="s">
        <v>89</v>
      </c>
      <c r="AV161" s="11" t="s">
        <v>87</v>
      </c>
      <c r="AW161" s="11" t="s">
        <v>40</v>
      </c>
      <c r="AX161" s="11" t="s">
        <v>79</v>
      </c>
      <c r="AY161" s="222" t="s">
        <v>133</v>
      </c>
    </row>
    <row r="162" s="12" customFormat="1">
      <c r="B162" s="223"/>
      <c r="C162" s="224"/>
      <c r="D162" s="214" t="s">
        <v>143</v>
      </c>
      <c r="E162" s="225" t="s">
        <v>35</v>
      </c>
      <c r="F162" s="226" t="s">
        <v>230</v>
      </c>
      <c r="G162" s="224"/>
      <c r="H162" s="227">
        <v>1.71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AT162" s="233" t="s">
        <v>143</v>
      </c>
      <c r="AU162" s="233" t="s">
        <v>89</v>
      </c>
      <c r="AV162" s="12" t="s">
        <v>89</v>
      </c>
      <c r="AW162" s="12" t="s">
        <v>40</v>
      </c>
      <c r="AX162" s="12" t="s">
        <v>79</v>
      </c>
      <c r="AY162" s="233" t="s">
        <v>133</v>
      </c>
    </row>
    <row r="163" s="13" customFormat="1">
      <c r="B163" s="234"/>
      <c r="C163" s="235"/>
      <c r="D163" s="214" t="s">
        <v>143</v>
      </c>
      <c r="E163" s="236" t="s">
        <v>35</v>
      </c>
      <c r="F163" s="237" t="s">
        <v>146</v>
      </c>
      <c r="G163" s="235"/>
      <c r="H163" s="238">
        <v>112.31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AT163" s="244" t="s">
        <v>143</v>
      </c>
      <c r="AU163" s="244" t="s">
        <v>89</v>
      </c>
      <c r="AV163" s="13" t="s">
        <v>141</v>
      </c>
      <c r="AW163" s="13" t="s">
        <v>40</v>
      </c>
      <c r="AX163" s="13" t="s">
        <v>87</v>
      </c>
      <c r="AY163" s="244" t="s">
        <v>133</v>
      </c>
    </row>
    <row r="164" s="11" customFormat="1">
      <c r="B164" s="212"/>
      <c r="C164" s="213"/>
      <c r="D164" s="214" t="s">
        <v>143</v>
      </c>
      <c r="E164" s="215" t="s">
        <v>35</v>
      </c>
      <c r="F164" s="216" t="s">
        <v>231</v>
      </c>
      <c r="G164" s="213"/>
      <c r="H164" s="215" t="s">
        <v>35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143</v>
      </c>
      <c r="AU164" s="222" t="s">
        <v>89</v>
      </c>
      <c r="AV164" s="11" t="s">
        <v>87</v>
      </c>
      <c r="AW164" s="11" t="s">
        <v>40</v>
      </c>
      <c r="AX164" s="11" t="s">
        <v>79</v>
      </c>
      <c r="AY164" s="222" t="s">
        <v>133</v>
      </c>
    </row>
    <row r="165" s="1" customFormat="1" ht="16.5" customHeight="1">
      <c r="B165" s="38"/>
      <c r="C165" s="247" t="s">
        <v>232</v>
      </c>
      <c r="D165" s="247" t="s">
        <v>233</v>
      </c>
      <c r="E165" s="248" t="s">
        <v>234</v>
      </c>
      <c r="F165" s="249" t="s">
        <v>235</v>
      </c>
      <c r="G165" s="250" t="s">
        <v>183</v>
      </c>
      <c r="H165" s="251">
        <v>0.034000000000000002</v>
      </c>
      <c r="I165" s="252"/>
      <c r="J165" s="253">
        <f>ROUND(I165*H165,2)</f>
        <v>0</v>
      </c>
      <c r="K165" s="249" t="s">
        <v>140</v>
      </c>
      <c r="L165" s="254"/>
      <c r="M165" s="255" t="s">
        <v>35</v>
      </c>
      <c r="N165" s="256" t="s">
        <v>50</v>
      </c>
      <c r="O165" s="79"/>
      <c r="P165" s="209">
        <f>O165*H165</f>
        <v>0</v>
      </c>
      <c r="Q165" s="209">
        <v>1</v>
      </c>
      <c r="R165" s="209">
        <f>Q165*H165</f>
        <v>0.034000000000000002</v>
      </c>
      <c r="S165" s="209">
        <v>0</v>
      </c>
      <c r="T165" s="210">
        <f>S165*H165</f>
        <v>0</v>
      </c>
      <c r="AR165" s="16" t="s">
        <v>180</v>
      </c>
      <c r="AT165" s="16" t="s">
        <v>233</v>
      </c>
      <c r="AU165" s="16" t="s">
        <v>89</v>
      </c>
      <c r="AY165" s="16" t="s">
        <v>133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6" t="s">
        <v>87</v>
      </c>
      <c r="BK165" s="211">
        <f>ROUND(I165*H165,2)</f>
        <v>0</v>
      </c>
      <c r="BL165" s="16" t="s">
        <v>141</v>
      </c>
      <c r="BM165" s="16" t="s">
        <v>236</v>
      </c>
    </row>
    <row r="166" s="1" customFormat="1">
      <c r="B166" s="38"/>
      <c r="C166" s="39"/>
      <c r="D166" s="214" t="s">
        <v>220</v>
      </c>
      <c r="E166" s="39"/>
      <c r="F166" s="245" t="s">
        <v>237</v>
      </c>
      <c r="G166" s="39"/>
      <c r="H166" s="39"/>
      <c r="I166" s="126"/>
      <c r="J166" s="39"/>
      <c r="K166" s="39"/>
      <c r="L166" s="43"/>
      <c r="M166" s="246"/>
      <c r="N166" s="79"/>
      <c r="O166" s="79"/>
      <c r="P166" s="79"/>
      <c r="Q166" s="79"/>
      <c r="R166" s="79"/>
      <c r="S166" s="79"/>
      <c r="T166" s="80"/>
      <c r="AT166" s="16" t="s">
        <v>220</v>
      </c>
      <c r="AU166" s="16" t="s">
        <v>89</v>
      </c>
    </row>
    <row r="167" s="12" customFormat="1">
      <c r="B167" s="223"/>
      <c r="C167" s="224"/>
      <c r="D167" s="214" t="s">
        <v>143</v>
      </c>
      <c r="E167" s="224"/>
      <c r="F167" s="226" t="s">
        <v>238</v>
      </c>
      <c r="G167" s="224"/>
      <c r="H167" s="227">
        <v>0.034000000000000002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AT167" s="233" t="s">
        <v>143</v>
      </c>
      <c r="AU167" s="233" t="s">
        <v>89</v>
      </c>
      <c r="AV167" s="12" t="s">
        <v>89</v>
      </c>
      <c r="AW167" s="12" t="s">
        <v>4</v>
      </c>
      <c r="AX167" s="12" t="s">
        <v>87</v>
      </c>
      <c r="AY167" s="233" t="s">
        <v>133</v>
      </c>
    </row>
    <row r="168" s="1" customFormat="1" ht="22.5" customHeight="1">
      <c r="B168" s="38"/>
      <c r="C168" s="200" t="s">
        <v>239</v>
      </c>
      <c r="D168" s="200" t="s">
        <v>136</v>
      </c>
      <c r="E168" s="201" t="s">
        <v>240</v>
      </c>
      <c r="F168" s="202" t="s">
        <v>241</v>
      </c>
      <c r="G168" s="203" t="s">
        <v>139</v>
      </c>
      <c r="H168" s="204">
        <v>1.71</v>
      </c>
      <c r="I168" s="205"/>
      <c r="J168" s="206">
        <f>ROUND(I168*H168,2)</f>
        <v>0</v>
      </c>
      <c r="K168" s="202" t="s">
        <v>140</v>
      </c>
      <c r="L168" s="43"/>
      <c r="M168" s="207" t="s">
        <v>35</v>
      </c>
      <c r="N168" s="208" t="s">
        <v>50</v>
      </c>
      <c r="O168" s="79"/>
      <c r="P168" s="209">
        <f>O168*H168</f>
        <v>0</v>
      </c>
      <c r="Q168" s="209">
        <v>0</v>
      </c>
      <c r="R168" s="209">
        <f>Q168*H168</f>
        <v>0</v>
      </c>
      <c r="S168" s="209">
        <v>0</v>
      </c>
      <c r="T168" s="210">
        <f>S168*H168</f>
        <v>0</v>
      </c>
      <c r="AR168" s="16" t="s">
        <v>223</v>
      </c>
      <c r="AT168" s="16" t="s">
        <v>136</v>
      </c>
      <c r="AU168" s="16" t="s">
        <v>89</v>
      </c>
      <c r="AY168" s="16" t="s">
        <v>133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6" t="s">
        <v>87</v>
      </c>
      <c r="BK168" s="211">
        <f>ROUND(I168*H168,2)</f>
        <v>0</v>
      </c>
      <c r="BL168" s="16" t="s">
        <v>223</v>
      </c>
      <c r="BM168" s="16" t="s">
        <v>242</v>
      </c>
    </row>
    <row r="169" s="11" customFormat="1">
      <c r="B169" s="212"/>
      <c r="C169" s="213"/>
      <c r="D169" s="214" t="s">
        <v>143</v>
      </c>
      <c r="E169" s="215" t="s">
        <v>35</v>
      </c>
      <c r="F169" s="216" t="s">
        <v>229</v>
      </c>
      <c r="G169" s="213"/>
      <c r="H169" s="215" t="s">
        <v>35</v>
      </c>
      <c r="I169" s="217"/>
      <c r="J169" s="213"/>
      <c r="K169" s="213"/>
      <c r="L169" s="218"/>
      <c r="M169" s="219"/>
      <c r="N169" s="220"/>
      <c r="O169" s="220"/>
      <c r="P169" s="220"/>
      <c r="Q169" s="220"/>
      <c r="R169" s="220"/>
      <c r="S169" s="220"/>
      <c r="T169" s="221"/>
      <c r="AT169" s="222" t="s">
        <v>143</v>
      </c>
      <c r="AU169" s="222" t="s">
        <v>89</v>
      </c>
      <c r="AV169" s="11" t="s">
        <v>87</v>
      </c>
      <c r="AW169" s="11" t="s">
        <v>40</v>
      </c>
      <c r="AX169" s="11" t="s">
        <v>79</v>
      </c>
      <c r="AY169" s="222" t="s">
        <v>133</v>
      </c>
    </row>
    <row r="170" s="12" customFormat="1">
      <c r="B170" s="223"/>
      <c r="C170" s="224"/>
      <c r="D170" s="214" t="s">
        <v>143</v>
      </c>
      <c r="E170" s="225" t="s">
        <v>35</v>
      </c>
      <c r="F170" s="226" t="s">
        <v>230</v>
      </c>
      <c r="G170" s="224"/>
      <c r="H170" s="227">
        <v>1.71</v>
      </c>
      <c r="I170" s="228"/>
      <c r="J170" s="224"/>
      <c r="K170" s="224"/>
      <c r="L170" s="229"/>
      <c r="M170" s="230"/>
      <c r="N170" s="231"/>
      <c r="O170" s="231"/>
      <c r="P170" s="231"/>
      <c r="Q170" s="231"/>
      <c r="R170" s="231"/>
      <c r="S170" s="231"/>
      <c r="T170" s="232"/>
      <c r="AT170" s="233" t="s">
        <v>143</v>
      </c>
      <c r="AU170" s="233" t="s">
        <v>89</v>
      </c>
      <c r="AV170" s="12" t="s">
        <v>89</v>
      </c>
      <c r="AW170" s="12" t="s">
        <v>40</v>
      </c>
      <c r="AX170" s="12" t="s">
        <v>79</v>
      </c>
      <c r="AY170" s="233" t="s">
        <v>133</v>
      </c>
    </row>
    <row r="171" s="13" customFormat="1">
      <c r="B171" s="234"/>
      <c r="C171" s="235"/>
      <c r="D171" s="214" t="s">
        <v>143</v>
      </c>
      <c r="E171" s="236" t="s">
        <v>35</v>
      </c>
      <c r="F171" s="237" t="s">
        <v>146</v>
      </c>
      <c r="G171" s="235"/>
      <c r="H171" s="238">
        <v>1.71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AT171" s="244" t="s">
        <v>143</v>
      </c>
      <c r="AU171" s="244" t="s">
        <v>89</v>
      </c>
      <c r="AV171" s="13" t="s">
        <v>141</v>
      </c>
      <c r="AW171" s="13" t="s">
        <v>40</v>
      </c>
      <c r="AX171" s="13" t="s">
        <v>87</v>
      </c>
      <c r="AY171" s="244" t="s">
        <v>133</v>
      </c>
    </row>
    <row r="172" s="11" customFormat="1">
      <c r="B172" s="212"/>
      <c r="C172" s="213"/>
      <c r="D172" s="214" t="s">
        <v>143</v>
      </c>
      <c r="E172" s="215" t="s">
        <v>35</v>
      </c>
      <c r="F172" s="216" t="s">
        <v>231</v>
      </c>
      <c r="G172" s="213"/>
      <c r="H172" s="215" t="s">
        <v>35</v>
      </c>
      <c r="I172" s="217"/>
      <c r="J172" s="213"/>
      <c r="K172" s="213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143</v>
      </c>
      <c r="AU172" s="222" t="s">
        <v>89</v>
      </c>
      <c r="AV172" s="11" t="s">
        <v>87</v>
      </c>
      <c r="AW172" s="11" t="s">
        <v>40</v>
      </c>
      <c r="AX172" s="11" t="s">
        <v>79</v>
      </c>
      <c r="AY172" s="222" t="s">
        <v>133</v>
      </c>
    </row>
    <row r="173" s="1" customFormat="1" ht="16.5" customHeight="1">
      <c r="B173" s="38"/>
      <c r="C173" s="200" t="s">
        <v>243</v>
      </c>
      <c r="D173" s="200" t="s">
        <v>136</v>
      </c>
      <c r="E173" s="201" t="s">
        <v>244</v>
      </c>
      <c r="F173" s="202" t="s">
        <v>245</v>
      </c>
      <c r="G173" s="203" t="s">
        <v>246</v>
      </c>
      <c r="H173" s="204">
        <v>151.30000000000001</v>
      </c>
      <c r="I173" s="205"/>
      <c r="J173" s="206">
        <f>ROUND(I173*H173,2)</f>
        <v>0</v>
      </c>
      <c r="K173" s="202" t="s">
        <v>140</v>
      </c>
      <c r="L173" s="43"/>
      <c r="M173" s="207" t="s">
        <v>35</v>
      </c>
      <c r="N173" s="208" t="s">
        <v>50</v>
      </c>
      <c r="O173" s="79"/>
      <c r="P173" s="209">
        <f>O173*H173</f>
        <v>0</v>
      </c>
      <c r="Q173" s="209">
        <v>0</v>
      </c>
      <c r="R173" s="209">
        <f>Q173*H173</f>
        <v>0</v>
      </c>
      <c r="S173" s="209">
        <v>0.0016999999999999999</v>
      </c>
      <c r="T173" s="210">
        <f>S173*H173</f>
        <v>0.25720999999999999</v>
      </c>
      <c r="AR173" s="16" t="s">
        <v>223</v>
      </c>
      <c r="AT173" s="16" t="s">
        <v>136</v>
      </c>
      <c r="AU173" s="16" t="s">
        <v>89</v>
      </c>
      <c r="AY173" s="16" t="s">
        <v>133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6" t="s">
        <v>87</v>
      </c>
      <c r="BK173" s="211">
        <f>ROUND(I173*H173,2)</f>
        <v>0</v>
      </c>
      <c r="BL173" s="16" t="s">
        <v>223</v>
      </c>
      <c r="BM173" s="16" t="s">
        <v>247</v>
      </c>
    </row>
    <row r="174" s="11" customFormat="1">
      <c r="B174" s="212"/>
      <c r="C174" s="213"/>
      <c r="D174" s="214" t="s">
        <v>143</v>
      </c>
      <c r="E174" s="215" t="s">
        <v>35</v>
      </c>
      <c r="F174" s="216" t="s">
        <v>227</v>
      </c>
      <c r="G174" s="213"/>
      <c r="H174" s="215" t="s">
        <v>35</v>
      </c>
      <c r="I174" s="217"/>
      <c r="J174" s="213"/>
      <c r="K174" s="213"/>
      <c r="L174" s="218"/>
      <c r="M174" s="219"/>
      <c r="N174" s="220"/>
      <c r="O174" s="220"/>
      <c r="P174" s="220"/>
      <c r="Q174" s="220"/>
      <c r="R174" s="220"/>
      <c r="S174" s="220"/>
      <c r="T174" s="221"/>
      <c r="AT174" s="222" t="s">
        <v>143</v>
      </c>
      <c r="AU174" s="222" t="s">
        <v>89</v>
      </c>
      <c r="AV174" s="11" t="s">
        <v>87</v>
      </c>
      <c r="AW174" s="11" t="s">
        <v>40</v>
      </c>
      <c r="AX174" s="11" t="s">
        <v>79</v>
      </c>
      <c r="AY174" s="222" t="s">
        <v>133</v>
      </c>
    </row>
    <row r="175" s="12" customFormat="1">
      <c r="B175" s="223"/>
      <c r="C175" s="224"/>
      <c r="D175" s="214" t="s">
        <v>143</v>
      </c>
      <c r="E175" s="225" t="s">
        <v>35</v>
      </c>
      <c r="F175" s="226" t="s">
        <v>248</v>
      </c>
      <c r="G175" s="224"/>
      <c r="H175" s="227">
        <v>140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AT175" s="233" t="s">
        <v>143</v>
      </c>
      <c r="AU175" s="233" t="s">
        <v>89</v>
      </c>
      <c r="AV175" s="12" t="s">
        <v>89</v>
      </c>
      <c r="AW175" s="12" t="s">
        <v>40</v>
      </c>
      <c r="AX175" s="12" t="s">
        <v>79</v>
      </c>
      <c r="AY175" s="233" t="s">
        <v>133</v>
      </c>
    </row>
    <row r="176" s="11" customFormat="1">
      <c r="B176" s="212"/>
      <c r="C176" s="213"/>
      <c r="D176" s="214" t="s">
        <v>143</v>
      </c>
      <c r="E176" s="215" t="s">
        <v>35</v>
      </c>
      <c r="F176" s="216" t="s">
        <v>153</v>
      </c>
      <c r="G176" s="213"/>
      <c r="H176" s="215" t="s">
        <v>35</v>
      </c>
      <c r="I176" s="217"/>
      <c r="J176" s="213"/>
      <c r="K176" s="213"/>
      <c r="L176" s="218"/>
      <c r="M176" s="219"/>
      <c r="N176" s="220"/>
      <c r="O176" s="220"/>
      <c r="P176" s="220"/>
      <c r="Q176" s="220"/>
      <c r="R176" s="220"/>
      <c r="S176" s="220"/>
      <c r="T176" s="221"/>
      <c r="AT176" s="222" t="s">
        <v>143</v>
      </c>
      <c r="AU176" s="222" t="s">
        <v>89</v>
      </c>
      <c r="AV176" s="11" t="s">
        <v>87</v>
      </c>
      <c r="AW176" s="11" t="s">
        <v>40</v>
      </c>
      <c r="AX176" s="11" t="s">
        <v>79</v>
      </c>
      <c r="AY176" s="222" t="s">
        <v>133</v>
      </c>
    </row>
    <row r="177" s="12" customFormat="1">
      <c r="B177" s="223"/>
      <c r="C177" s="224"/>
      <c r="D177" s="214" t="s">
        <v>143</v>
      </c>
      <c r="E177" s="225" t="s">
        <v>35</v>
      </c>
      <c r="F177" s="226" t="s">
        <v>249</v>
      </c>
      <c r="G177" s="224"/>
      <c r="H177" s="227">
        <v>3.04</v>
      </c>
      <c r="I177" s="228"/>
      <c r="J177" s="224"/>
      <c r="K177" s="224"/>
      <c r="L177" s="229"/>
      <c r="M177" s="230"/>
      <c r="N177" s="231"/>
      <c r="O177" s="231"/>
      <c r="P177" s="231"/>
      <c r="Q177" s="231"/>
      <c r="R177" s="231"/>
      <c r="S177" s="231"/>
      <c r="T177" s="232"/>
      <c r="AT177" s="233" t="s">
        <v>143</v>
      </c>
      <c r="AU177" s="233" t="s">
        <v>89</v>
      </c>
      <c r="AV177" s="12" t="s">
        <v>89</v>
      </c>
      <c r="AW177" s="12" t="s">
        <v>40</v>
      </c>
      <c r="AX177" s="12" t="s">
        <v>79</v>
      </c>
      <c r="AY177" s="233" t="s">
        <v>133</v>
      </c>
    </row>
    <row r="178" s="11" customFormat="1">
      <c r="B178" s="212"/>
      <c r="C178" s="213"/>
      <c r="D178" s="214" t="s">
        <v>143</v>
      </c>
      <c r="E178" s="215" t="s">
        <v>35</v>
      </c>
      <c r="F178" s="216" t="s">
        <v>250</v>
      </c>
      <c r="G178" s="213"/>
      <c r="H178" s="215" t="s">
        <v>35</v>
      </c>
      <c r="I178" s="217"/>
      <c r="J178" s="213"/>
      <c r="K178" s="213"/>
      <c r="L178" s="218"/>
      <c r="M178" s="219"/>
      <c r="N178" s="220"/>
      <c r="O178" s="220"/>
      <c r="P178" s="220"/>
      <c r="Q178" s="220"/>
      <c r="R178" s="220"/>
      <c r="S178" s="220"/>
      <c r="T178" s="221"/>
      <c r="AT178" s="222" t="s">
        <v>143</v>
      </c>
      <c r="AU178" s="222" t="s">
        <v>89</v>
      </c>
      <c r="AV178" s="11" t="s">
        <v>87</v>
      </c>
      <c r="AW178" s="11" t="s">
        <v>40</v>
      </c>
      <c r="AX178" s="11" t="s">
        <v>79</v>
      </c>
      <c r="AY178" s="222" t="s">
        <v>133</v>
      </c>
    </row>
    <row r="179" s="12" customFormat="1">
      <c r="B179" s="223"/>
      <c r="C179" s="224"/>
      <c r="D179" s="214" t="s">
        <v>143</v>
      </c>
      <c r="E179" s="225" t="s">
        <v>35</v>
      </c>
      <c r="F179" s="226" t="s">
        <v>251</v>
      </c>
      <c r="G179" s="224"/>
      <c r="H179" s="227">
        <v>5.4000000000000004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AT179" s="233" t="s">
        <v>143</v>
      </c>
      <c r="AU179" s="233" t="s">
        <v>89</v>
      </c>
      <c r="AV179" s="12" t="s">
        <v>89</v>
      </c>
      <c r="AW179" s="12" t="s">
        <v>40</v>
      </c>
      <c r="AX179" s="12" t="s">
        <v>79</v>
      </c>
      <c r="AY179" s="233" t="s">
        <v>133</v>
      </c>
    </row>
    <row r="180" s="11" customFormat="1">
      <c r="B180" s="212"/>
      <c r="C180" s="213"/>
      <c r="D180" s="214" t="s">
        <v>143</v>
      </c>
      <c r="E180" s="215" t="s">
        <v>35</v>
      </c>
      <c r="F180" s="216" t="s">
        <v>158</v>
      </c>
      <c r="G180" s="213"/>
      <c r="H180" s="215" t="s">
        <v>35</v>
      </c>
      <c r="I180" s="217"/>
      <c r="J180" s="213"/>
      <c r="K180" s="213"/>
      <c r="L180" s="218"/>
      <c r="M180" s="219"/>
      <c r="N180" s="220"/>
      <c r="O180" s="220"/>
      <c r="P180" s="220"/>
      <c r="Q180" s="220"/>
      <c r="R180" s="220"/>
      <c r="S180" s="220"/>
      <c r="T180" s="221"/>
      <c r="AT180" s="222" t="s">
        <v>143</v>
      </c>
      <c r="AU180" s="222" t="s">
        <v>89</v>
      </c>
      <c r="AV180" s="11" t="s">
        <v>87</v>
      </c>
      <c r="AW180" s="11" t="s">
        <v>40</v>
      </c>
      <c r="AX180" s="11" t="s">
        <v>79</v>
      </c>
      <c r="AY180" s="222" t="s">
        <v>133</v>
      </c>
    </row>
    <row r="181" s="12" customFormat="1">
      <c r="B181" s="223"/>
      <c r="C181" s="224"/>
      <c r="D181" s="214" t="s">
        <v>143</v>
      </c>
      <c r="E181" s="225" t="s">
        <v>35</v>
      </c>
      <c r="F181" s="226" t="s">
        <v>252</v>
      </c>
      <c r="G181" s="224"/>
      <c r="H181" s="227">
        <v>2.8599999999999999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AT181" s="233" t="s">
        <v>143</v>
      </c>
      <c r="AU181" s="233" t="s">
        <v>89</v>
      </c>
      <c r="AV181" s="12" t="s">
        <v>89</v>
      </c>
      <c r="AW181" s="12" t="s">
        <v>40</v>
      </c>
      <c r="AX181" s="12" t="s">
        <v>79</v>
      </c>
      <c r="AY181" s="233" t="s">
        <v>133</v>
      </c>
    </row>
    <row r="182" s="13" customFormat="1">
      <c r="B182" s="234"/>
      <c r="C182" s="235"/>
      <c r="D182" s="214" t="s">
        <v>143</v>
      </c>
      <c r="E182" s="236" t="s">
        <v>35</v>
      </c>
      <c r="F182" s="237" t="s">
        <v>146</v>
      </c>
      <c r="G182" s="235"/>
      <c r="H182" s="238">
        <v>151.30000000000001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AT182" s="244" t="s">
        <v>143</v>
      </c>
      <c r="AU182" s="244" t="s">
        <v>89</v>
      </c>
      <c r="AV182" s="13" t="s">
        <v>141</v>
      </c>
      <c r="AW182" s="13" t="s">
        <v>40</v>
      </c>
      <c r="AX182" s="13" t="s">
        <v>87</v>
      </c>
      <c r="AY182" s="244" t="s">
        <v>133</v>
      </c>
    </row>
    <row r="183" s="11" customFormat="1">
      <c r="B183" s="212"/>
      <c r="C183" s="213"/>
      <c r="D183" s="214" t="s">
        <v>143</v>
      </c>
      <c r="E183" s="215" t="s">
        <v>35</v>
      </c>
      <c r="F183" s="216" t="s">
        <v>147</v>
      </c>
      <c r="G183" s="213"/>
      <c r="H183" s="215" t="s">
        <v>35</v>
      </c>
      <c r="I183" s="217"/>
      <c r="J183" s="213"/>
      <c r="K183" s="213"/>
      <c r="L183" s="218"/>
      <c r="M183" s="219"/>
      <c r="N183" s="220"/>
      <c r="O183" s="220"/>
      <c r="P183" s="220"/>
      <c r="Q183" s="220"/>
      <c r="R183" s="220"/>
      <c r="S183" s="220"/>
      <c r="T183" s="221"/>
      <c r="AT183" s="222" t="s">
        <v>143</v>
      </c>
      <c r="AU183" s="222" t="s">
        <v>89</v>
      </c>
      <c r="AV183" s="11" t="s">
        <v>87</v>
      </c>
      <c r="AW183" s="11" t="s">
        <v>40</v>
      </c>
      <c r="AX183" s="11" t="s">
        <v>79</v>
      </c>
      <c r="AY183" s="222" t="s">
        <v>133</v>
      </c>
    </row>
    <row r="184" s="1" customFormat="1" ht="16.5" customHeight="1">
      <c r="B184" s="38"/>
      <c r="C184" s="200" t="s">
        <v>253</v>
      </c>
      <c r="D184" s="200" t="s">
        <v>136</v>
      </c>
      <c r="E184" s="201" t="s">
        <v>254</v>
      </c>
      <c r="F184" s="202" t="s">
        <v>255</v>
      </c>
      <c r="G184" s="203" t="s">
        <v>256</v>
      </c>
      <c r="H184" s="204">
        <v>15</v>
      </c>
      <c r="I184" s="205"/>
      <c r="J184" s="206">
        <f>ROUND(I184*H184,2)</f>
        <v>0</v>
      </c>
      <c r="K184" s="202" t="s">
        <v>140</v>
      </c>
      <c r="L184" s="43"/>
      <c r="M184" s="207" t="s">
        <v>35</v>
      </c>
      <c r="N184" s="208" t="s">
        <v>50</v>
      </c>
      <c r="O184" s="79"/>
      <c r="P184" s="209">
        <f>O184*H184</f>
        <v>0</v>
      </c>
      <c r="Q184" s="209">
        <v>0.00044999999999999999</v>
      </c>
      <c r="R184" s="209">
        <f>Q184*H184</f>
        <v>0.0067499999999999999</v>
      </c>
      <c r="S184" s="209">
        <v>0</v>
      </c>
      <c r="T184" s="210">
        <f>S184*H184</f>
        <v>0</v>
      </c>
      <c r="AR184" s="16" t="s">
        <v>223</v>
      </c>
      <c r="AT184" s="16" t="s">
        <v>136</v>
      </c>
      <c r="AU184" s="16" t="s">
        <v>89</v>
      </c>
      <c r="AY184" s="16" t="s">
        <v>133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6" t="s">
        <v>87</v>
      </c>
      <c r="BK184" s="211">
        <f>ROUND(I184*H184,2)</f>
        <v>0</v>
      </c>
      <c r="BL184" s="16" t="s">
        <v>223</v>
      </c>
      <c r="BM184" s="16" t="s">
        <v>257</v>
      </c>
    </row>
    <row r="185" s="11" customFormat="1">
      <c r="B185" s="212"/>
      <c r="C185" s="213"/>
      <c r="D185" s="214" t="s">
        <v>143</v>
      </c>
      <c r="E185" s="215" t="s">
        <v>35</v>
      </c>
      <c r="F185" s="216" t="s">
        <v>258</v>
      </c>
      <c r="G185" s="213"/>
      <c r="H185" s="215" t="s">
        <v>35</v>
      </c>
      <c r="I185" s="217"/>
      <c r="J185" s="213"/>
      <c r="K185" s="213"/>
      <c r="L185" s="218"/>
      <c r="M185" s="219"/>
      <c r="N185" s="220"/>
      <c r="O185" s="220"/>
      <c r="P185" s="220"/>
      <c r="Q185" s="220"/>
      <c r="R185" s="220"/>
      <c r="S185" s="220"/>
      <c r="T185" s="221"/>
      <c r="AT185" s="222" t="s">
        <v>143</v>
      </c>
      <c r="AU185" s="222" t="s">
        <v>89</v>
      </c>
      <c r="AV185" s="11" t="s">
        <v>87</v>
      </c>
      <c r="AW185" s="11" t="s">
        <v>40</v>
      </c>
      <c r="AX185" s="11" t="s">
        <v>79</v>
      </c>
      <c r="AY185" s="222" t="s">
        <v>133</v>
      </c>
    </row>
    <row r="186" s="12" customFormat="1">
      <c r="B186" s="223"/>
      <c r="C186" s="224"/>
      <c r="D186" s="214" t="s">
        <v>143</v>
      </c>
      <c r="E186" s="225" t="s">
        <v>35</v>
      </c>
      <c r="F186" s="226" t="s">
        <v>8</v>
      </c>
      <c r="G186" s="224"/>
      <c r="H186" s="227">
        <v>15</v>
      </c>
      <c r="I186" s="228"/>
      <c r="J186" s="224"/>
      <c r="K186" s="224"/>
      <c r="L186" s="229"/>
      <c r="M186" s="230"/>
      <c r="N186" s="231"/>
      <c r="O186" s="231"/>
      <c r="P186" s="231"/>
      <c r="Q186" s="231"/>
      <c r="R186" s="231"/>
      <c r="S186" s="231"/>
      <c r="T186" s="232"/>
      <c r="AT186" s="233" t="s">
        <v>143</v>
      </c>
      <c r="AU186" s="233" t="s">
        <v>89</v>
      </c>
      <c r="AV186" s="12" t="s">
        <v>89</v>
      </c>
      <c r="AW186" s="12" t="s">
        <v>40</v>
      </c>
      <c r="AX186" s="12" t="s">
        <v>79</v>
      </c>
      <c r="AY186" s="233" t="s">
        <v>133</v>
      </c>
    </row>
    <row r="187" s="13" customFormat="1">
      <c r="B187" s="234"/>
      <c r="C187" s="235"/>
      <c r="D187" s="214" t="s">
        <v>143</v>
      </c>
      <c r="E187" s="236" t="s">
        <v>35</v>
      </c>
      <c r="F187" s="237" t="s">
        <v>146</v>
      </c>
      <c r="G187" s="235"/>
      <c r="H187" s="238">
        <v>15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AT187" s="244" t="s">
        <v>143</v>
      </c>
      <c r="AU187" s="244" t="s">
        <v>89</v>
      </c>
      <c r="AV187" s="13" t="s">
        <v>141</v>
      </c>
      <c r="AW187" s="13" t="s">
        <v>40</v>
      </c>
      <c r="AX187" s="13" t="s">
        <v>87</v>
      </c>
      <c r="AY187" s="244" t="s">
        <v>133</v>
      </c>
    </row>
    <row r="188" s="11" customFormat="1">
      <c r="B188" s="212"/>
      <c r="C188" s="213"/>
      <c r="D188" s="214" t="s">
        <v>143</v>
      </c>
      <c r="E188" s="215" t="s">
        <v>35</v>
      </c>
      <c r="F188" s="216" t="s">
        <v>147</v>
      </c>
      <c r="G188" s="213"/>
      <c r="H188" s="215" t="s">
        <v>35</v>
      </c>
      <c r="I188" s="217"/>
      <c r="J188" s="213"/>
      <c r="K188" s="213"/>
      <c r="L188" s="218"/>
      <c r="M188" s="219"/>
      <c r="N188" s="220"/>
      <c r="O188" s="220"/>
      <c r="P188" s="220"/>
      <c r="Q188" s="220"/>
      <c r="R188" s="220"/>
      <c r="S188" s="220"/>
      <c r="T188" s="221"/>
      <c r="AT188" s="222" t="s">
        <v>143</v>
      </c>
      <c r="AU188" s="222" t="s">
        <v>89</v>
      </c>
      <c r="AV188" s="11" t="s">
        <v>87</v>
      </c>
      <c r="AW188" s="11" t="s">
        <v>40</v>
      </c>
      <c r="AX188" s="11" t="s">
        <v>79</v>
      </c>
      <c r="AY188" s="222" t="s">
        <v>133</v>
      </c>
    </row>
    <row r="189" s="11" customFormat="1">
      <c r="B189" s="212"/>
      <c r="C189" s="213"/>
      <c r="D189" s="214" t="s">
        <v>143</v>
      </c>
      <c r="E189" s="215" t="s">
        <v>35</v>
      </c>
      <c r="F189" s="216" t="s">
        <v>259</v>
      </c>
      <c r="G189" s="213"/>
      <c r="H189" s="215" t="s">
        <v>35</v>
      </c>
      <c r="I189" s="217"/>
      <c r="J189" s="213"/>
      <c r="K189" s="213"/>
      <c r="L189" s="218"/>
      <c r="M189" s="219"/>
      <c r="N189" s="220"/>
      <c r="O189" s="220"/>
      <c r="P189" s="220"/>
      <c r="Q189" s="220"/>
      <c r="R189" s="220"/>
      <c r="S189" s="220"/>
      <c r="T189" s="221"/>
      <c r="AT189" s="222" t="s">
        <v>143</v>
      </c>
      <c r="AU189" s="222" t="s">
        <v>89</v>
      </c>
      <c r="AV189" s="11" t="s">
        <v>87</v>
      </c>
      <c r="AW189" s="11" t="s">
        <v>40</v>
      </c>
      <c r="AX189" s="11" t="s">
        <v>79</v>
      </c>
      <c r="AY189" s="222" t="s">
        <v>133</v>
      </c>
    </row>
    <row r="190" s="1" customFormat="1" ht="16.5" customHeight="1">
      <c r="B190" s="38"/>
      <c r="C190" s="200" t="s">
        <v>7</v>
      </c>
      <c r="D190" s="200" t="s">
        <v>136</v>
      </c>
      <c r="E190" s="201" t="s">
        <v>260</v>
      </c>
      <c r="F190" s="202" t="s">
        <v>261</v>
      </c>
      <c r="G190" s="203" t="s">
        <v>139</v>
      </c>
      <c r="H190" s="204">
        <v>830.73099999999999</v>
      </c>
      <c r="I190" s="205"/>
      <c r="J190" s="206">
        <f>ROUND(I190*H190,2)</f>
        <v>0</v>
      </c>
      <c r="K190" s="202" t="s">
        <v>140</v>
      </c>
      <c r="L190" s="43"/>
      <c r="M190" s="207" t="s">
        <v>35</v>
      </c>
      <c r="N190" s="208" t="s">
        <v>50</v>
      </c>
      <c r="O190" s="79"/>
      <c r="P190" s="209">
        <f>O190*H190</f>
        <v>0</v>
      </c>
      <c r="Q190" s="209">
        <v>0</v>
      </c>
      <c r="R190" s="209">
        <f>Q190*H190</f>
        <v>0</v>
      </c>
      <c r="S190" s="209">
        <v>0</v>
      </c>
      <c r="T190" s="210">
        <f>S190*H190</f>
        <v>0</v>
      </c>
      <c r="AR190" s="16" t="s">
        <v>223</v>
      </c>
      <c r="AT190" s="16" t="s">
        <v>136</v>
      </c>
      <c r="AU190" s="16" t="s">
        <v>89</v>
      </c>
      <c r="AY190" s="16" t="s">
        <v>133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6" t="s">
        <v>87</v>
      </c>
      <c r="BK190" s="211">
        <f>ROUND(I190*H190,2)</f>
        <v>0</v>
      </c>
      <c r="BL190" s="16" t="s">
        <v>223</v>
      </c>
      <c r="BM190" s="16" t="s">
        <v>262</v>
      </c>
    </row>
    <row r="191" s="11" customFormat="1">
      <c r="B191" s="212"/>
      <c r="C191" s="213"/>
      <c r="D191" s="214" t="s">
        <v>143</v>
      </c>
      <c r="E191" s="215" t="s">
        <v>35</v>
      </c>
      <c r="F191" s="216" t="s">
        <v>263</v>
      </c>
      <c r="G191" s="213"/>
      <c r="H191" s="215" t="s">
        <v>35</v>
      </c>
      <c r="I191" s="217"/>
      <c r="J191" s="213"/>
      <c r="K191" s="213"/>
      <c r="L191" s="218"/>
      <c r="M191" s="219"/>
      <c r="N191" s="220"/>
      <c r="O191" s="220"/>
      <c r="P191" s="220"/>
      <c r="Q191" s="220"/>
      <c r="R191" s="220"/>
      <c r="S191" s="220"/>
      <c r="T191" s="221"/>
      <c r="AT191" s="222" t="s">
        <v>143</v>
      </c>
      <c r="AU191" s="222" t="s">
        <v>89</v>
      </c>
      <c r="AV191" s="11" t="s">
        <v>87</v>
      </c>
      <c r="AW191" s="11" t="s">
        <v>40</v>
      </c>
      <c r="AX191" s="11" t="s">
        <v>79</v>
      </c>
      <c r="AY191" s="222" t="s">
        <v>133</v>
      </c>
    </row>
    <row r="192" s="12" customFormat="1">
      <c r="B192" s="223"/>
      <c r="C192" s="224"/>
      <c r="D192" s="214" t="s">
        <v>143</v>
      </c>
      <c r="E192" s="225" t="s">
        <v>35</v>
      </c>
      <c r="F192" s="226" t="s">
        <v>264</v>
      </c>
      <c r="G192" s="224"/>
      <c r="H192" s="227">
        <v>830.73099999999999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AT192" s="233" t="s">
        <v>143</v>
      </c>
      <c r="AU192" s="233" t="s">
        <v>89</v>
      </c>
      <c r="AV192" s="12" t="s">
        <v>89</v>
      </c>
      <c r="AW192" s="12" t="s">
        <v>40</v>
      </c>
      <c r="AX192" s="12" t="s">
        <v>79</v>
      </c>
      <c r="AY192" s="233" t="s">
        <v>133</v>
      </c>
    </row>
    <row r="193" s="13" customFormat="1">
      <c r="B193" s="234"/>
      <c r="C193" s="235"/>
      <c r="D193" s="214" t="s">
        <v>143</v>
      </c>
      <c r="E193" s="236" t="s">
        <v>35</v>
      </c>
      <c r="F193" s="237" t="s">
        <v>146</v>
      </c>
      <c r="G193" s="235"/>
      <c r="H193" s="238">
        <v>830.73099999999999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AT193" s="244" t="s">
        <v>143</v>
      </c>
      <c r="AU193" s="244" t="s">
        <v>89</v>
      </c>
      <c r="AV193" s="13" t="s">
        <v>141</v>
      </c>
      <c r="AW193" s="13" t="s">
        <v>40</v>
      </c>
      <c r="AX193" s="13" t="s">
        <v>87</v>
      </c>
      <c r="AY193" s="244" t="s">
        <v>133</v>
      </c>
    </row>
    <row r="194" s="11" customFormat="1">
      <c r="B194" s="212"/>
      <c r="C194" s="213"/>
      <c r="D194" s="214" t="s">
        <v>143</v>
      </c>
      <c r="E194" s="215" t="s">
        <v>35</v>
      </c>
      <c r="F194" s="216" t="s">
        <v>231</v>
      </c>
      <c r="G194" s="213"/>
      <c r="H194" s="215" t="s">
        <v>35</v>
      </c>
      <c r="I194" s="217"/>
      <c r="J194" s="213"/>
      <c r="K194" s="213"/>
      <c r="L194" s="218"/>
      <c r="M194" s="219"/>
      <c r="N194" s="220"/>
      <c r="O194" s="220"/>
      <c r="P194" s="220"/>
      <c r="Q194" s="220"/>
      <c r="R194" s="220"/>
      <c r="S194" s="220"/>
      <c r="T194" s="221"/>
      <c r="AT194" s="222" t="s">
        <v>143</v>
      </c>
      <c r="AU194" s="222" t="s">
        <v>89</v>
      </c>
      <c r="AV194" s="11" t="s">
        <v>87</v>
      </c>
      <c r="AW194" s="11" t="s">
        <v>40</v>
      </c>
      <c r="AX194" s="11" t="s">
        <v>79</v>
      </c>
      <c r="AY194" s="222" t="s">
        <v>133</v>
      </c>
    </row>
    <row r="195" s="1" customFormat="1" ht="22.5" customHeight="1">
      <c r="B195" s="38"/>
      <c r="C195" s="247" t="s">
        <v>265</v>
      </c>
      <c r="D195" s="247" t="s">
        <v>233</v>
      </c>
      <c r="E195" s="248" t="s">
        <v>266</v>
      </c>
      <c r="F195" s="249" t="s">
        <v>267</v>
      </c>
      <c r="G195" s="250" t="s">
        <v>139</v>
      </c>
      <c r="H195" s="251">
        <v>1023.893</v>
      </c>
      <c r="I195" s="252"/>
      <c r="J195" s="253">
        <f>ROUND(I195*H195,2)</f>
        <v>0</v>
      </c>
      <c r="K195" s="249" t="s">
        <v>140</v>
      </c>
      <c r="L195" s="254"/>
      <c r="M195" s="255" t="s">
        <v>35</v>
      </c>
      <c r="N195" s="256" t="s">
        <v>50</v>
      </c>
      <c r="O195" s="79"/>
      <c r="P195" s="209">
        <f>O195*H195</f>
        <v>0</v>
      </c>
      <c r="Q195" s="209">
        <v>0.0040000000000000001</v>
      </c>
      <c r="R195" s="209">
        <f>Q195*H195</f>
        <v>4.0955719999999998</v>
      </c>
      <c r="S195" s="209">
        <v>0</v>
      </c>
      <c r="T195" s="210">
        <f>S195*H195</f>
        <v>0</v>
      </c>
      <c r="AR195" s="16" t="s">
        <v>268</v>
      </c>
      <c r="AT195" s="16" t="s">
        <v>233</v>
      </c>
      <c r="AU195" s="16" t="s">
        <v>89</v>
      </c>
      <c r="AY195" s="16" t="s">
        <v>133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6" t="s">
        <v>87</v>
      </c>
      <c r="BK195" s="211">
        <f>ROUND(I195*H195,2)</f>
        <v>0</v>
      </c>
      <c r="BL195" s="16" t="s">
        <v>223</v>
      </c>
      <c r="BM195" s="16" t="s">
        <v>269</v>
      </c>
    </row>
    <row r="196" s="12" customFormat="1">
      <c r="B196" s="223"/>
      <c r="C196" s="224"/>
      <c r="D196" s="214" t="s">
        <v>143</v>
      </c>
      <c r="E196" s="224"/>
      <c r="F196" s="226" t="s">
        <v>270</v>
      </c>
      <c r="G196" s="224"/>
      <c r="H196" s="227">
        <v>1023.893</v>
      </c>
      <c r="I196" s="228"/>
      <c r="J196" s="224"/>
      <c r="K196" s="224"/>
      <c r="L196" s="229"/>
      <c r="M196" s="230"/>
      <c r="N196" s="231"/>
      <c r="O196" s="231"/>
      <c r="P196" s="231"/>
      <c r="Q196" s="231"/>
      <c r="R196" s="231"/>
      <c r="S196" s="231"/>
      <c r="T196" s="232"/>
      <c r="AT196" s="233" t="s">
        <v>143</v>
      </c>
      <c r="AU196" s="233" t="s">
        <v>89</v>
      </c>
      <c r="AV196" s="12" t="s">
        <v>89</v>
      </c>
      <c r="AW196" s="12" t="s">
        <v>4</v>
      </c>
      <c r="AX196" s="12" t="s">
        <v>87</v>
      </c>
      <c r="AY196" s="233" t="s">
        <v>133</v>
      </c>
    </row>
    <row r="197" s="1" customFormat="1" ht="16.5" customHeight="1">
      <c r="B197" s="38"/>
      <c r="C197" s="200" t="s">
        <v>271</v>
      </c>
      <c r="D197" s="200" t="s">
        <v>136</v>
      </c>
      <c r="E197" s="201" t="s">
        <v>272</v>
      </c>
      <c r="F197" s="202" t="s">
        <v>273</v>
      </c>
      <c r="G197" s="203" t="s">
        <v>139</v>
      </c>
      <c r="H197" s="204">
        <v>941.33100000000002</v>
      </c>
      <c r="I197" s="205"/>
      <c r="J197" s="206">
        <f>ROUND(I197*H197,2)</f>
        <v>0</v>
      </c>
      <c r="K197" s="202" t="s">
        <v>140</v>
      </c>
      <c r="L197" s="43"/>
      <c r="M197" s="207" t="s">
        <v>35</v>
      </c>
      <c r="N197" s="208" t="s">
        <v>50</v>
      </c>
      <c r="O197" s="79"/>
      <c r="P197" s="209">
        <f>O197*H197</f>
        <v>0</v>
      </c>
      <c r="Q197" s="209">
        <v>0.00088000000000000003</v>
      </c>
      <c r="R197" s="209">
        <f>Q197*H197</f>
        <v>0.82837128000000004</v>
      </c>
      <c r="S197" s="209">
        <v>0</v>
      </c>
      <c r="T197" s="210">
        <f>S197*H197</f>
        <v>0</v>
      </c>
      <c r="AR197" s="16" t="s">
        <v>223</v>
      </c>
      <c r="AT197" s="16" t="s">
        <v>136</v>
      </c>
      <c r="AU197" s="16" t="s">
        <v>89</v>
      </c>
      <c r="AY197" s="16" t="s">
        <v>133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6" t="s">
        <v>87</v>
      </c>
      <c r="BK197" s="211">
        <f>ROUND(I197*H197,2)</f>
        <v>0</v>
      </c>
      <c r="BL197" s="16" t="s">
        <v>223</v>
      </c>
      <c r="BM197" s="16" t="s">
        <v>274</v>
      </c>
    </row>
    <row r="198" s="11" customFormat="1">
      <c r="B198" s="212"/>
      <c r="C198" s="213"/>
      <c r="D198" s="214" t="s">
        <v>143</v>
      </c>
      <c r="E198" s="215" t="s">
        <v>35</v>
      </c>
      <c r="F198" s="216" t="s">
        <v>263</v>
      </c>
      <c r="G198" s="213"/>
      <c r="H198" s="215" t="s">
        <v>35</v>
      </c>
      <c r="I198" s="217"/>
      <c r="J198" s="213"/>
      <c r="K198" s="213"/>
      <c r="L198" s="218"/>
      <c r="M198" s="219"/>
      <c r="N198" s="220"/>
      <c r="O198" s="220"/>
      <c r="P198" s="220"/>
      <c r="Q198" s="220"/>
      <c r="R198" s="220"/>
      <c r="S198" s="220"/>
      <c r="T198" s="221"/>
      <c r="AT198" s="222" t="s">
        <v>143</v>
      </c>
      <c r="AU198" s="222" t="s">
        <v>89</v>
      </c>
      <c r="AV198" s="11" t="s">
        <v>87</v>
      </c>
      <c r="AW198" s="11" t="s">
        <v>40</v>
      </c>
      <c r="AX198" s="11" t="s">
        <v>79</v>
      </c>
      <c r="AY198" s="222" t="s">
        <v>133</v>
      </c>
    </row>
    <row r="199" s="12" customFormat="1">
      <c r="B199" s="223"/>
      <c r="C199" s="224"/>
      <c r="D199" s="214" t="s">
        <v>143</v>
      </c>
      <c r="E199" s="225" t="s">
        <v>35</v>
      </c>
      <c r="F199" s="226" t="s">
        <v>264</v>
      </c>
      <c r="G199" s="224"/>
      <c r="H199" s="227">
        <v>830.73099999999999</v>
      </c>
      <c r="I199" s="228"/>
      <c r="J199" s="224"/>
      <c r="K199" s="224"/>
      <c r="L199" s="229"/>
      <c r="M199" s="230"/>
      <c r="N199" s="231"/>
      <c r="O199" s="231"/>
      <c r="P199" s="231"/>
      <c r="Q199" s="231"/>
      <c r="R199" s="231"/>
      <c r="S199" s="231"/>
      <c r="T199" s="232"/>
      <c r="AT199" s="233" t="s">
        <v>143</v>
      </c>
      <c r="AU199" s="233" t="s">
        <v>89</v>
      </c>
      <c r="AV199" s="12" t="s">
        <v>89</v>
      </c>
      <c r="AW199" s="12" t="s">
        <v>40</v>
      </c>
      <c r="AX199" s="12" t="s">
        <v>79</v>
      </c>
      <c r="AY199" s="233" t="s">
        <v>133</v>
      </c>
    </row>
    <row r="200" s="11" customFormat="1">
      <c r="B200" s="212"/>
      <c r="C200" s="213"/>
      <c r="D200" s="214" t="s">
        <v>143</v>
      </c>
      <c r="E200" s="215" t="s">
        <v>35</v>
      </c>
      <c r="F200" s="216" t="s">
        <v>227</v>
      </c>
      <c r="G200" s="213"/>
      <c r="H200" s="215" t="s">
        <v>35</v>
      </c>
      <c r="I200" s="217"/>
      <c r="J200" s="213"/>
      <c r="K200" s="213"/>
      <c r="L200" s="218"/>
      <c r="M200" s="219"/>
      <c r="N200" s="220"/>
      <c r="O200" s="220"/>
      <c r="P200" s="220"/>
      <c r="Q200" s="220"/>
      <c r="R200" s="220"/>
      <c r="S200" s="220"/>
      <c r="T200" s="221"/>
      <c r="AT200" s="222" t="s">
        <v>143</v>
      </c>
      <c r="AU200" s="222" t="s">
        <v>89</v>
      </c>
      <c r="AV200" s="11" t="s">
        <v>87</v>
      </c>
      <c r="AW200" s="11" t="s">
        <v>40</v>
      </c>
      <c r="AX200" s="11" t="s">
        <v>79</v>
      </c>
      <c r="AY200" s="222" t="s">
        <v>133</v>
      </c>
    </row>
    <row r="201" s="12" customFormat="1">
      <c r="B201" s="223"/>
      <c r="C201" s="224"/>
      <c r="D201" s="214" t="s">
        <v>143</v>
      </c>
      <c r="E201" s="225" t="s">
        <v>35</v>
      </c>
      <c r="F201" s="226" t="s">
        <v>228</v>
      </c>
      <c r="G201" s="224"/>
      <c r="H201" s="227">
        <v>110.59999999999999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AT201" s="233" t="s">
        <v>143</v>
      </c>
      <c r="AU201" s="233" t="s">
        <v>89</v>
      </c>
      <c r="AV201" s="12" t="s">
        <v>89</v>
      </c>
      <c r="AW201" s="12" t="s">
        <v>40</v>
      </c>
      <c r="AX201" s="12" t="s">
        <v>79</v>
      </c>
      <c r="AY201" s="233" t="s">
        <v>133</v>
      </c>
    </row>
    <row r="202" s="13" customFormat="1">
      <c r="B202" s="234"/>
      <c r="C202" s="235"/>
      <c r="D202" s="214" t="s">
        <v>143</v>
      </c>
      <c r="E202" s="236" t="s">
        <v>35</v>
      </c>
      <c r="F202" s="237" t="s">
        <v>146</v>
      </c>
      <c r="G202" s="235"/>
      <c r="H202" s="238">
        <v>941.33100000000002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AT202" s="244" t="s">
        <v>143</v>
      </c>
      <c r="AU202" s="244" t="s">
        <v>89</v>
      </c>
      <c r="AV202" s="13" t="s">
        <v>141</v>
      </c>
      <c r="AW202" s="13" t="s">
        <v>40</v>
      </c>
      <c r="AX202" s="13" t="s">
        <v>87</v>
      </c>
      <c r="AY202" s="244" t="s">
        <v>133</v>
      </c>
    </row>
    <row r="203" s="11" customFormat="1">
      <c r="B203" s="212"/>
      <c r="C203" s="213"/>
      <c r="D203" s="214" t="s">
        <v>143</v>
      </c>
      <c r="E203" s="215" t="s">
        <v>35</v>
      </c>
      <c r="F203" s="216" t="s">
        <v>231</v>
      </c>
      <c r="G203" s="213"/>
      <c r="H203" s="215" t="s">
        <v>35</v>
      </c>
      <c r="I203" s="217"/>
      <c r="J203" s="213"/>
      <c r="K203" s="213"/>
      <c r="L203" s="218"/>
      <c r="M203" s="219"/>
      <c r="N203" s="220"/>
      <c r="O203" s="220"/>
      <c r="P203" s="220"/>
      <c r="Q203" s="220"/>
      <c r="R203" s="220"/>
      <c r="S203" s="220"/>
      <c r="T203" s="221"/>
      <c r="AT203" s="222" t="s">
        <v>143</v>
      </c>
      <c r="AU203" s="222" t="s">
        <v>89</v>
      </c>
      <c r="AV203" s="11" t="s">
        <v>87</v>
      </c>
      <c r="AW203" s="11" t="s">
        <v>40</v>
      </c>
      <c r="AX203" s="11" t="s">
        <v>79</v>
      </c>
      <c r="AY203" s="222" t="s">
        <v>133</v>
      </c>
    </row>
    <row r="204" s="1" customFormat="1" ht="22.5" customHeight="1">
      <c r="B204" s="38"/>
      <c r="C204" s="247" t="s">
        <v>275</v>
      </c>
      <c r="D204" s="247" t="s">
        <v>233</v>
      </c>
      <c r="E204" s="248" t="s">
        <v>276</v>
      </c>
      <c r="F204" s="249" t="s">
        <v>277</v>
      </c>
      <c r="G204" s="250" t="s">
        <v>139</v>
      </c>
      <c r="H204" s="251">
        <v>127.95099999999999</v>
      </c>
      <c r="I204" s="252"/>
      <c r="J204" s="253">
        <f>ROUND(I204*H204,2)</f>
        <v>0</v>
      </c>
      <c r="K204" s="249" t="s">
        <v>140</v>
      </c>
      <c r="L204" s="254"/>
      <c r="M204" s="255" t="s">
        <v>35</v>
      </c>
      <c r="N204" s="256" t="s">
        <v>50</v>
      </c>
      <c r="O204" s="79"/>
      <c r="P204" s="209">
        <f>O204*H204</f>
        <v>0</v>
      </c>
      <c r="Q204" s="209">
        <v>0.001</v>
      </c>
      <c r="R204" s="209">
        <f>Q204*H204</f>
        <v>0.12795100000000001</v>
      </c>
      <c r="S204" s="209">
        <v>0</v>
      </c>
      <c r="T204" s="210">
        <f>S204*H204</f>
        <v>0</v>
      </c>
      <c r="AR204" s="16" t="s">
        <v>268</v>
      </c>
      <c r="AT204" s="16" t="s">
        <v>233</v>
      </c>
      <c r="AU204" s="16" t="s">
        <v>89</v>
      </c>
      <c r="AY204" s="16" t="s">
        <v>133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6" t="s">
        <v>87</v>
      </c>
      <c r="BK204" s="211">
        <f>ROUND(I204*H204,2)</f>
        <v>0</v>
      </c>
      <c r="BL204" s="16" t="s">
        <v>223</v>
      </c>
      <c r="BM204" s="16" t="s">
        <v>278</v>
      </c>
    </row>
    <row r="205" s="11" customFormat="1">
      <c r="B205" s="212"/>
      <c r="C205" s="213"/>
      <c r="D205" s="214" t="s">
        <v>143</v>
      </c>
      <c r="E205" s="215" t="s">
        <v>35</v>
      </c>
      <c r="F205" s="216" t="s">
        <v>258</v>
      </c>
      <c r="G205" s="213"/>
      <c r="H205" s="215" t="s">
        <v>35</v>
      </c>
      <c r="I205" s="217"/>
      <c r="J205" s="213"/>
      <c r="K205" s="213"/>
      <c r="L205" s="218"/>
      <c r="M205" s="219"/>
      <c r="N205" s="220"/>
      <c r="O205" s="220"/>
      <c r="P205" s="220"/>
      <c r="Q205" s="220"/>
      <c r="R205" s="220"/>
      <c r="S205" s="220"/>
      <c r="T205" s="221"/>
      <c r="AT205" s="222" t="s">
        <v>143</v>
      </c>
      <c r="AU205" s="222" t="s">
        <v>89</v>
      </c>
      <c r="AV205" s="11" t="s">
        <v>87</v>
      </c>
      <c r="AW205" s="11" t="s">
        <v>40</v>
      </c>
      <c r="AX205" s="11" t="s">
        <v>79</v>
      </c>
      <c r="AY205" s="222" t="s">
        <v>133</v>
      </c>
    </row>
    <row r="206" s="12" customFormat="1">
      <c r="B206" s="223"/>
      <c r="C206" s="224"/>
      <c r="D206" s="214" t="s">
        <v>143</v>
      </c>
      <c r="E206" s="225" t="s">
        <v>35</v>
      </c>
      <c r="F206" s="226" t="s">
        <v>8</v>
      </c>
      <c r="G206" s="224"/>
      <c r="H206" s="227">
        <v>15</v>
      </c>
      <c r="I206" s="228"/>
      <c r="J206" s="224"/>
      <c r="K206" s="224"/>
      <c r="L206" s="229"/>
      <c r="M206" s="230"/>
      <c r="N206" s="231"/>
      <c r="O206" s="231"/>
      <c r="P206" s="231"/>
      <c r="Q206" s="231"/>
      <c r="R206" s="231"/>
      <c r="S206" s="231"/>
      <c r="T206" s="232"/>
      <c r="AT206" s="233" t="s">
        <v>143</v>
      </c>
      <c r="AU206" s="233" t="s">
        <v>89</v>
      </c>
      <c r="AV206" s="12" t="s">
        <v>89</v>
      </c>
      <c r="AW206" s="12" t="s">
        <v>40</v>
      </c>
      <c r="AX206" s="12" t="s">
        <v>79</v>
      </c>
      <c r="AY206" s="233" t="s">
        <v>133</v>
      </c>
    </row>
    <row r="207" s="11" customFormat="1">
      <c r="B207" s="212"/>
      <c r="C207" s="213"/>
      <c r="D207" s="214" t="s">
        <v>143</v>
      </c>
      <c r="E207" s="215" t="s">
        <v>35</v>
      </c>
      <c r="F207" s="216" t="s">
        <v>227</v>
      </c>
      <c r="G207" s="213"/>
      <c r="H207" s="215" t="s">
        <v>35</v>
      </c>
      <c r="I207" s="217"/>
      <c r="J207" s="213"/>
      <c r="K207" s="213"/>
      <c r="L207" s="218"/>
      <c r="M207" s="219"/>
      <c r="N207" s="220"/>
      <c r="O207" s="220"/>
      <c r="P207" s="220"/>
      <c r="Q207" s="220"/>
      <c r="R207" s="220"/>
      <c r="S207" s="220"/>
      <c r="T207" s="221"/>
      <c r="AT207" s="222" t="s">
        <v>143</v>
      </c>
      <c r="AU207" s="222" t="s">
        <v>89</v>
      </c>
      <c r="AV207" s="11" t="s">
        <v>87</v>
      </c>
      <c r="AW207" s="11" t="s">
        <v>40</v>
      </c>
      <c r="AX207" s="11" t="s">
        <v>79</v>
      </c>
      <c r="AY207" s="222" t="s">
        <v>133</v>
      </c>
    </row>
    <row r="208" s="12" customFormat="1">
      <c r="B208" s="223"/>
      <c r="C208" s="224"/>
      <c r="D208" s="214" t="s">
        <v>143</v>
      </c>
      <c r="E208" s="225" t="s">
        <v>35</v>
      </c>
      <c r="F208" s="226" t="s">
        <v>228</v>
      </c>
      <c r="G208" s="224"/>
      <c r="H208" s="227">
        <v>110.59999999999999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AT208" s="233" t="s">
        <v>143</v>
      </c>
      <c r="AU208" s="233" t="s">
        <v>89</v>
      </c>
      <c r="AV208" s="12" t="s">
        <v>89</v>
      </c>
      <c r="AW208" s="12" t="s">
        <v>40</v>
      </c>
      <c r="AX208" s="12" t="s">
        <v>79</v>
      </c>
      <c r="AY208" s="233" t="s">
        <v>133</v>
      </c>
    </row>
    <row r="209" s="11" customFormat="1">
      <c r="B209" s="212"/>
      <c r="C209" s="213"/>
      <c r="D209" s="214" t="s">
        <v>143</v>
      </c>
      <c r="E209" s="215" t="s">
        <v>35</v>
      </c>
      <c r="F209" s="216" t="s">
        <v>153</v>
      </c>
      <c r="G209" s="213"/>
      <c r="H209" s="215" t="s">
        <v>35</v>
      </c>
      <c r="I209" s="217"/>
      <c r="J209" s="213"/>
      <c r="K209" s="213"/>
      <c r="L209" s="218"/>
      <c r="M209" s="219"/>
      <c r="N209" s="220"/>
      <c r="O209" s="220"/>
      <c r="P209" s="220"/>
      <c r="Q209" s="220"/>
      <c r="R209" s="220"/>
      <c r="S209" s="220"/>
      <c r="T209" s="221"/>
      <c r="AT209" s="222" t="s">
        <v>143</v>
      </c>
      <c r="AU209" s="222" t="s">
        <v>89</v>
      </c>
      <c r="AV209" s="11" t="s">
        <v>87</v>
      </c>
      <c r="AW209" s="11" t="s">
        <v>40</v>
      </c>
      <c r="AX209" s="11" t="s">
        <v>79</v>
      </c>
      <c r="AY209" s="222" t="s">
        <v>133</v>
      </c>
    </row>
    <row r="210" s="12" customFormat="1">
      <c r="B210" s="223"/>
      <c r="C210" s="224"/>
      <c r="D210" s="214" t="s">
        <v>143</v>
      </c>
      <c r="E210" s="225" t="s">
        <v>35</v>
      </c>
      <c r="F210" s="226" t="s">
        <v>279</v>
      </c>
      <c r="G210" s="224"/>
      <c r="H210" s="227">
        <v>1.0640000000000001</v>
      </c>
      <c r="I210" s="228"/>
      <c r="J210" s="224"/>
      <c r="K210" s="224"/>
      <c r="L210" s="229"/>
      <c r="M210" s="230"/>
      <c r="N210" s="231"/>
      <c r="O210" s="231"/>
      <c r="P210" s="231"/>
      <c r="Q210" s="231"/>
      <c r="R210" s="231"/>
      <c r="S210" s="231"/>
      <c r="T210" s="232"/>
      <c r="AT210" s="233" t="s">
        <v>143</v>
      </c>
      <c r="AU210" s="233" t="s">
        <v>89</v>
      </c>
      <c r="AV210" s="12" t="s">
        <v>89</v>
      </c>
      <c r="AW210" s="12" t="s">
        <v>40</v>
      </c>
      <c r="AX210" s="12" t="s">
        <v>79</v>
      </c>
      <c r="AY210" s="233" t="s">
        <v>133</v>
      </c>
    </row>
    <row r="211" s="11" customFormat="1">
      <c r="B211" s="212"/>
      <c r="C211" s="213"/>
      <c r="D211" s="214" t="s">
        <v>143</v>
      </c>
      <c r="E211" s="215" t="s">
        <v>35</v>
      </c>
      <c r="F211" s="216" t="s">
        <v>158</v>
      </c>
      <c r="G211" s="213"/>
      <c r="H211" s="215" t="s">
        <v>35</v>
      </c>
      <c r="I211" s="217"/>
      <c r="J211" s="213"/>
      <c r="K211" s="213"/>
      <c r="L211" s="218"/>
      <c r="M211" s="219"/>
      <c r="N211" s="220"/>
      <c r="O211" s="220"/>
      <c r="P211" s="220"/>
      <c r="Q211" s="220"/>
      <c r="R211" s="220"/>
      <c r="S211" s="220"/>
      <c r="T211" s="221"/>
      <c r="AT211" s="222" t="s">
        <v>143</v>
      </c>
      <c r="AU211" s="222" t="s">
        <v>89</v>
      </c>
      <c r="AV211" s="11" t="s">
        <v>87</v>
      </c>
      <c r="AW211" s="11" t="s">
        <v>40</v>
      </c>
      <c r="AX211" s="11" t="s">
        <v>79</v>
      </c>
      <c r="AY211" s="222" t="s">
        <v>133</v>
      </c>
    </row>
    <row r="212" s="12" customFormat="1">
      <c r="B212" s="223"/>
      <c r="C212" s="224"/>
      <c r="D212" s="214" t="s">
        <v>143</v>
      </c>
      <c r="E212" s="225" t="s">
        <v>35</v>
      </c>
      <c r="F212" s="226" t="s">
        <v>280</v>
      </c>
      <c r="G212" s="224"/>
      <c r="H212" s="227">
        <v>1.2869999999999999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AT212" s="233" t="s">
        <v>143</v>
      </c>
      <c r="AU212" s="233" t="s">
        <v>89</v>
      </c>
      <c r="AV212" s="12" t="s">
        <v>89</v>
      </c>
      <c r="AW212" s="12" t="s">
        <v>40</v>
      </c>
      <c r="AX212" s="12" t="s">
        <v>79</v>
      </c>
      <c r="AY212" s="233" t="s">
        <v>133</v>
      </c>
    </row>
    <row r="213" s="13" customFormat="1">
      <c r="B213" s="234"/>
      <c r="C213" s="235"/>
      <c r="D213" s="214" t="s">
        <v>143</v>
      </c>
      <c r="E213" s="236" t="s">
        <v>35</v>
      </c>
      <c r="F213" s="237" t="s">
        <v>146</v>
      </c>
      <c r="G213" s="235"/>
      <c r="H213" s="238">
        <v>127.95099999999999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AT213" s="244" t="s">
        <v>143</v>
      </c>
      <c r="AU213" s="244" t="s">
        <v>89</v>
      </c>
      <c r="AV213" s="13" t="s">
        <v>141</v>
      </c>
      <c r="AW213" s="13" t="s">
        <v>40</v>
      </c>
      <c r="AX213" s="13" t="s">
        <v>87</v>
      </c>
      <c r="AY213" s="244" t="s">
        <v>133</v>
      </c>
    </row>
    <row r="214" s="11" customFormat="1">
      <c r="B214" s="212"/>
      <c r="C214" s="213"/>
      <c r="D214" s="214" t="s">
        <v>143</v>
      </c>
      <c r="E214" s="215" t="s">
        <v>35</v>
      </c>
      <c r="F214" s="216" t="s">
        <v>147</v>
      </c>
      <c r="G214" s="213"/>
      <c r="H214" s="215" t="s">
        <v>35</v>
      </c>
      <c r="I214" s="217"/>
      <c r="J214" s="213"/>
      <c r="K214" s="213"/>
      <c r="L214" s="218"/>
      <c r="M214" s="219"/>
      <c r="N214" s="220"/>
      <c r="O214" s="220"/>
      <c r="P214" s="220"/>
      <c r="Q214" s="220"/>
      <c r="R214" s="220"/>
      <c r="S214" s="220"/>
      <c r="T214" s="221"/>
      <c r="AT214" s="222" t="s">
        <v>143</v>
      </c>
      <c r="AU214" s="222" t="s">
        <v>89</v>
      </c>
      <c r="AV214" s="11" t="s">
        <v>87</v>
      </c>
      <c r="AW214" s="11" t="s">
        <v>40</v>
      </c>
      <c r="AX214" s="11" t="s">
        <v>79</v>
      </c>
      <c r="AY214" s="222" t="s">
        <v>133</v>
      </c>
    </row>
    <row r="215" s="1" customFormat="1" ht="22.5" customHeight="1">
      <c r="B215" s="38"/>
      <c r="C215" s="247" t="s">
        <v>281</v>
      </c>
      <c r="D215" s="247" t="s">
        <v>233</v>
      </c>
      <c r="E215" s="248" t="s">
        <v>282</v>
      </c>
      <c r="F215" s="249" t="s">
        <v>283</v>
      </c>
      <c r="G215" s="250" t="s">
        <v>139</v>
      </c>
      <c r="H215" s="251">
        <v>959.49300000000005</v>
      </c>
      <c r="I215" s="252"/>
      <c r="J215" s="253">
        <f>ROUND(I215*H215,2)</f>
        <v>0</v>
      </c>
      <c r="K215" s="249" t="s">
        <v>140</v>
      </c>
      <c r="L215" s="254"/>
      <c r="M215" s="255" t="s">
        <v>35</v>
      </c>
      <c r="N215" s="256" t="s">
        <v>50</v>
      </c>
      <c r="O215" s="79"/>
      <c r="P215" s="209">
        <f>O215*H215</f>
        <v>0</v>
      </c>
      <c r="Q215" s="209">
        <v>0.001</v>
      </c>
      <c r="R215" s="209">
        <f>Q215*H215</f>
        <v>0.95949300000000004</v>
      </c>
      <c r="S215" s="209">
        <v>0</v>
      </c>
      <c r="T215" s="210">
        <f>S215*H215</f>
        <v>0</v>
      </c>
      <c r="AR215" s="16" t="s">
        <v>268</v>
      </c>
      <c r="AT215" s="16" t="s">
        <v>233</v>
      </c>
      <c r="AU215" s="16" t="s">
        <v>89</v>
      </c>
      <c r="AY215" s="16" t="s">
        <v>133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16" t="s">
        <v>87</v>
      </c>
      <c r="BK215" s="211">
        <f>ROUND(I215*H215,2)</f>
        <v>0</v>
      </c>
      <c r="BL215" s="16" t="s">
        <v>223</v>
      </c>
      <c r="BM215" s="16" t="s">
        <v>284</v>
      </c>
    </row>
    <row r="216" s="11" customFormat="1">
      <c r="B216" s="212"/>
      <c r="C216" s="213"/>
      <c r="D216" s="214" t="s">
        <v>143</v>
      </c>
      <c r="E216" s="215" t="s">
        <v>35</v>
      </c>
      <c r="F216" s="216" t="s">
        <v>263</v>
      </c>
      <c r="G216" s="213"/>
      <c r="H216" s="215" t="s">
        <v>35</v>
      </c>
      <c r="I216" s="217"/>
      <c r="J216" s="213"/>
      <c r="K216" s="213"/>
      <c r="L216" s="218"/>
      <c r="M216" s="219"/>
      <c r="N216" s="220"/>
      <c r="O216" s="220"/>
      <c r="P216" s="220"/>
      <c r="Q216" s="220"/>
      <c r="R216" s="220"/>
      <c r="S216" s="220"/>
      <c r="T216" s="221"/>
      <c r="AT216" s="222" t="s">
        <v>143</v>
      </c>
      <c r="AU216" s="222" t="s">
        <v>89</v>
      </c>
      <c r="AV216" s="11" t="s">
        <v>87</v>
      </c>
      <c r="AW216" s="11" t="s">
        <v>40</v>
      </c>
      <c r="AX216" s="11" t="s">
        <v>79</v>
      </c>
      <c r="AY216" s="222" t="s">
        <v>133</v>
      </c>
    </row>
    <row r="217" s="12" customFormat="1">
      <c r="B217" s="223"/>
      <c r="C217" s="224"/>
      <c r="D217" s="214" t="s">
        <v>143</v>
      </c>
      <c r="E217" s="225" t="s">
        <v>35</v>
      </c>
      <c r="F217" s="226" t="s">
        <v>264</v>
      </c>
      <c r="G217" s="224"/>
      <c r="H217" s="227">
        <v>830.73099999999999</v>
      </c>
      <c r="I217" s="228"/>
      <c r="J217" s="224"/>
      <c r="K217" s="224"/>
      <c r="L217" s="229"/>
      <c r="M217" s="230"/>
      <c r="N217" s="231"/>
      <c r="O217" s="231"/>
      <c r="P217" s="231"/>
      <c r="Q217" s="231"/>
      <c r="R217" s="231"/>
      <c r="S217" s="231"/>
      <c r="T217" s="232"/>
      <c r="AT217" s="233" t="s">
        <v>143</v>
      </c>
      <c r="AU217" s="233" t="s">
        <v>89</v>
      </c>
      <c r="AV217" s="12" t="s">
        <v>89</v>
      </c>
      <c r="AW217" s="12" t="s">
        <v>40</v>
      </c>
      <c r="AX217" s="12" t="s">
        <v>79</v>
      </c>
      <c r="AY217" s="233" t="s">
        <v>133</v>
      </c>
    </row>
    <row r="218" s="11" customFormat="1">
      <c r="B218" s="212"/>
      <c r="C218" s="213"/>
      <c r="D218" s="214" t="s">
        <v>143</v>
      </c>
      <c r="E218" s="215" t="s">
        <v>35</v>
      </c>
      <c r="F218" s="216" t="s">
        <v>153</v>
      </c>
      <c r="G218" s="213"/>
      <c r="H218" s="215" t="s">
        <v>35</v>
      </c>
      <c r="I218" s="217"/>
      <c r="J218" s="213"/>
      <c r="K218" s="213"/>
      <c r="L218" s="218"/>
      <c r="M218" s="219"/>
      <c r="N218" s="220"/>
      <c r="O218" s="220"/>
      <c r="P218" s="220"/>
      <c r="Q218" s="220"/>
      <c r="R218" s="220"/>
      <c r="S218" s="220"/>
      <c r="T218" s="221"/>
      <c r="AT218" s="222" t="s">
        <v>143</v>
      </c>
      <c r="AU218" s="222" t="s">
        <v>89</v>
      </c>
      <c r="AV218" s="11" t="s">
        <v>87</v>
      </c>
      <c r="AW218" s="11" t="s">
        <v>40</v>
      </c>
      <c r="AX218" s="11" t="s">
        <v>79</v>
      </c>
      <c r="AY218" s="222" t="s">
        <v>133</v>
      </c>
    </row>
    <row r="219" s="12" customFormat="1">
      <c r="B219" s="223"/>
      <c r="C219" s="224"/>
      <c r="D219" s="214" t="s">
        <v>143</v>
      </c>
      <c r="E219" s="225" t="s">
        <v>35</v>
      </c>
      <c r="F219" s="226" t="s">
        <v>285</v>
      </c>
      <c r="G219" s="224"/>
      <c r="H219" s="227">
        <v>1.702</v>
      </c>
      <c r="I219" s="228"/>
      <c r="J219" s="224"/>
      <c r="K219" s="224"/>
      <c r="L219" s="229"/>
      <c r="M219" s="230"/>
      <c r="N219" s="231"/>
      <c r="O219" s="231"/>
      <c r="P219" s="231"/>
      <c r="Q219" s="231"/>
      <c r="R219" s="231"/>
      <c r="S219" s="231"/>
      <c r="T219" s="232"/>
      <c r="AT219" s="233" t="s">
        <v>143</v>
      </c>
      <c r="AU219" s="233" t="s">
        <v>89</v>
      </c>
      <c r="AV219" s="12" t="s">
        <v>89</v>
      </c>
      <c r="AW219" s="12" t="s">
        <v>40</v>
      </c>
      <c r="AX219" s="12" t="s">
        <v>79</v>
      </c>
      <c r="AY219" s="233" t="s">
        <v>133</v>
      </c>
    </row>
    <row r="220" s="11" customFormat="1">
      <c r="B220" s="212"/>
      <c r="C220" s="213"/>
      <c r="D220" s="214" t="s">
        <v>143</v>
      </c>
      <c r="E220" s="215" t="s">
        <v>35</v>
      </c>
      <c r="F220" s="216" t="s">
        <v>250</v>
      </c>
      <c r="G220" s="213"/>
      <c r="H220" s="215" t="s">
        <v>35</v>
      </c>
      <c r="I220" s="217"/>
      <c r="J220" s="213"/>
      <c r="K220" s="213"/>
      <c r="L220" s="218"/>
      <c r="M220" s="219"/>
      <c r="N220" s="220"/>
      <c r="O220" s="220"/>
      <c r="P220" s="220"/>
      <c r="Q220" s="220"/>
      <c r="R220" s="220"/>
      <c r="S220" s="220"/>
      <c r="T220" s="221"/>
      <c r="AT220" s="222" t="s">
        <v>143</v>
      </c>
      <c r="AU220" s="222" t="s">
        <v>89</v>
      </c>
      <c r="AV220" s="11" t="s">
        <v>87</v>
      </c>
      <c r="AW220" s="11" t="s">
        <v>40</v>
      </c>
      <c r="AX220" s="11" t="s">
        <v>79</v>
      </c>
      <c r="AY220" s="222" t="s">
        <v>133</v>
      </c>
    </row>
    <row r="221" s="12" customFormat="1">
      <c r="B221" s="223"/>
      <c r="C221" s="224"/>
      <c r="D221" s="214" t="s">
        <v>143</v>
      </c>
      <c r="E221" s="225" t="s">
        <v>35</v>
      </c>
      <c r="F221" s="226" t="s">
        <v>286</v>
      </c>
      <c r="G221" s="224"/>
      <c r="H221" s="227">
        <v>1.0800000000000001</v>
      </c>
      <c r="I221" s="228"/>
      <c r="J221" s="224"/>
      <c r="K221" s="224"/>
      <c r="L221" s="229"/>
      <c r="M221" s="230"/>
      <c r="N221" s="231"/>
      <c r="O221" s="231"/>
      <c r="P221" s="231"/>
      <c r="Q221" s="231"/>
      <c r="R221" s="231"/>
      <c r="S221" s="231"/>
      <c r="T221" s="232"/>
      <c r="AT221" s="233" t="s">
        <v>143</v>
      </c>
      <c r="AU221" s="233" t="s">
        <v>89</v>
      </c>
      <c r="AV221" s="12" t="s">
        <v>89</v>
      </c>
      <c r="AW221" s="12" t="s">
        <v>40</v>
      </c>
      <c r="AX221" s="12" t="s">
        <v>79</v>
      </c>
      <c r="AY221" s="233" t="s">
        <v>133</v>
      </c>
    </row>
    <row r="222" s="11" customFormat="1">
      <c r="B222" s="212"/>
      <c r="C222" s="213"/>
      <c r="D222" s="214" t="s">
        <v>143</v>
      </c>
      <c r="E222" s="215" t="s">
        <v>35</v>
      </c>
      <c r="F222" s="216" t="s">
        <v>158</v>
      </c>
      <c r="G222" s="213"/>
      <c r="H222" s="215" t="s">
        <v>35</v>
      </c>
      <c r="I222" s="217"/>
      <c r="J222" s="213"/>
      <c r="K222" s="213"/>
      <c r="L222" s="218"/>
      <c r="M222" s="219"/>
      <c r="N222" s="220"/>
      <c r="O222" s="220"/>
      <c r="P222" s="220"/>
      <c r="Q222" s="220"/>
      <c r="R222" s="220"/>
      <c r="S222" s="220"/>
      <c r="T222" s="221"/>
      <c r="AT222" s="222" t="s">
        <v>143</v>
      </c>
      <c r="AU222" s="222" t="s">
        <v>89</v>
      </c>
      <c r="AV222" s="11" t="s">
        <v>87</v>
      </c>
      <c r="AW222" s="11" t="s">
        <v>40</v>
      </c>
      <c r="AX222" s="11" t="s">
        <v>79</v>
      </c>
      <c r="AY222" s="222" t="s">
        <v>133</v>
      </c>
    </row>
    <row r="223" s="12" customFormat="1">
      <c r="B223" s="223"/>
      <c r="C223" s="224"/>
      <c r="D223" s="214" t="s">
        <v>143</v>
      </c>
      <c r="E223" s="225" t="s">
        <v>35</v>
      </c>
      <c r="F223" s="226" t="s">
        <v>287</v>
      </c>
      <c r="G223" s="224"/>
      <c r="H223" s="227">
        <v>0.82899999999999996</v>
      </c>
      <c r="I223" s="228"/>
      <c r="J223" s="224"/>
      <c r="K223" s="224"/>
      <c r="L223" s="229"/>
      <c r="M223" s="230"/>
      <c r="N223" s="231"/>
      <c r="O223" s="231"/>
      <c r="P223" s="231"/>
      <c r="Q223" s="231"/>
      <c r="R223" s="231"/>
      <c r="S223" s="231"/>
      <c r="T223" s="232"/>
      <c r="AT223" s="233" t="s">
        <v>143</v>
      </c>
      <c r="AU223" s="233" t="s">
        <v>89</v>
      </c>
      <c r="AV223" s="12" t="s">
        <v>89</v>
      </c>
      <c r="AW223" s="12" t="s">
        <v>40</v>
      </c>
      <c r="AX223" s="12" t="s">
        <v>79</v>
      </c>
      <c r="AY223" s="233" t="s">
        <v>133</v>
      </c>
    </row>
    <row r="224" s="13" customFormat="1">
      <c r="B224" s="234"/>
      <c r="C224" s="235"/>
      <c r="D224" s="214" t="s">
        <v>143</v>
      </c>
      <c r="E224" s="236" t="s">
        <v>35</v>
      </c>
      <c r="F224" s="237" t="s">
        <v>146</v>
      </c>
      <c r="G224" s="235"/>
      <c r="H224" s="238">
        <v>834.34199999999998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AT224" s="244" t="s">
        <v>143</v>
      </c>
      <c r="AU224" s="244" t="s">
        <v>89</v>
      </c>
      <c r="AV224" s="13" t="s">
        <v>141</v>
      </c>
      <c r="AW224" s="13" t="s">
        <v>40</v>
      </c>
      <c r="AX224" s="13" t="s">
        <v>87</v>
      </c>
      <c r="AY224" s="244" t="s">
        <v>133</v>
      </c>
    </row>
    <row r="225" s="11" customFormat="1">
      <c r="B225" s="212"/>
      <c r="C225" s="213"/>
      <c r="D225" s="214" t="s">
        <v>143</v>
      </c>
      <c r="E225" s="215" t="s">
        <v>35</v>
      </c>
      <c r="F225" s="216" t="s">
        <v>231</v>
      </c>
      <c r="G225" s="213"/>
      <c r="H225" s="215" t="s">
        <v>35</v>
      </c>
      <c r="I225" s="217"/>
      <c r="J225" s="213"/>
      <c r="K225" s="213"/>
      <c r="L225" s="218"/>
      <c r="M225" s="219"/>
      <c r="N225" s="220"/>
      <c r="O225" s="220"/>
      <c r="P225" s="220"/>
      <c r="Q225" s="220"/>
      <c r="R225" s="220"/>
      <c r="S225" s="220"/>
      <c r="T225" s="221"/>
      <c r="AT225" s="222" t="s">
        <v>143</v>
      </c>
      <c r="AU225" s="222" t="s">
        <v>89</v>
      </c>
      <c r="AV225" s="11" t="s">
        <v>87</v>
      </c>
      <c r="AW225" s="11" t="s">
        <v>40</v>
      </c>
      <c r="AX225" s="11" t="s">
        <v>79</v>
      </c>
      <c r="AY225" s="222" t="s">
        <v>133</v>
      </c>
    </row>
    <row r="226" s="12" customFormat="1">
      <c r="B226" s="223"/>
      <c r="C226" s="224"/>
      <c r="D226" s="214" t="s">
        <v>143</v>
      </c>
      <c r="E226" s="224"/>
      <c r="F226" s="226" t="s">
        <v>288</v>
      </c>
      <c r="G226" s="224"/>
      <c r="H226" s="227">
        <v>959.49300000000005</v>
      </c>
      <c r="I226" s="228"/>
      <c r="J226" s="224"/>
      <c r="K226" s="224"/>
      <c r="L226" s="229"/>
      <c r="M226" s="230"/>
      <c r="N226" s="231"/>
      <c r="O226" s="231"/>
      <c r="P226" s="231"/>
      <c r="Q226" s="231"/>
      <c r="R226" s="231"/>
      <c r="S226" s="231"/>
      <c r="T226" s="232"/>
      <c r="AT226" s="233" t="s">
        <v>143</v>
      </c>
      <c r="AU226" s="233" t="s">
        <v>89</v>
      </c>
      <c r="AV226" s="12" t="s">
        <v>89</v>
      </c>
      <c r="AW226" s="12" t="s">
        <v>4</v>
      </c>
      <c r="AX226" s="12" t="s">
        <v>87</v>
      </c>
      <c r="AY226" s="233" t="s">
        <v>133</v>
      </c>
    </row>
    <row r="227" s="1" customFormat="1" ht="22.5" customHeight="1">
      <c r="B227" s="38"/>
      <c r="C227" s="200" t="s">
        <v>289</v>
      </c>
      <c r="D227" s="200" t="s">
        <v>136</v>
      </c>
      <c r="E227" s="201" t="s">
        <v>290</v>
      </c>
      <c r="F227" s="202" t="s">
        <v>291</v>
      </c>
      <c r="G227" s="203" t="s">
        <v>139</v>
      </c>
      <c r="H227" s="204">
        <v>2.351</v>
      </c>
      <c r="I227" s="205"/>
      <c r="J227" s="206">
        <f>ROUND(I227*H227,2)</f>
        <v>0</v>
      </c>
      <c r="K227" s="202" t="s">
        <v>140</v>
      </c>
      <c r="L227" s="43"/>
      <c r="M227" s="207" t="s">
        <v>35</v>
      </c>
      <c r="N227" s="208" t="s">
        <v>50</v>
      </c>
      <c r="O227" s="79"/>
      <c r="P227" s="209">
        <f>O227*H227</f>
        <v>0</v>
      </c>
      <c r="Q227" s="209">
        <v>0</v>
      </c>
      <c r="R227" s="209">
        <f>Q227*H227</f>
        <v>0</v>
      </c>
      <c r="S227" s="209">
        <v>0</v>
      </c>
      <c r="T227" s="210">
        <f>S227*H227</f>
        <v>0</v>
      </c>
      <c r="AR227" s="16" t="s">
        <v>223</v>
      </c>
      <c r="AT227" s="16" t="s">
        <v>136</v>
      </c>
      <c r="AU227" s="16" t="s">
        <v>89</v>
      </c>
      <c r="AY227" s="16" t="s">
        <v>133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16" t="s">
        <v>87</v>
      </c>
      <c r="BK227" s="211">
        <f>ROUND(I227*H227,2)</f>
        <v>0</v>
      </c>
      <c r="BL227" s="16" t="s">
        <v>223</v>
      </c>
      <c r="BM227" s="16" t="s">
        <v>292</v>
      </c>
    </row>
    <row r="228" s="11" customFormat="1">
      <c r="B228" s="212"/>
      <c r="C228" s="213"/>
      <c r="D228" s="214" t="s">
        <v>143</v>
      </c>
      <c r="E228" s="215" t="s">
        <v>35</v>
      </c>
      <c r="F228" s="216" t="s">
        <v>153</v>
      </c>
      <c r="G228" s="213"/>
      <c r="H228" s="215" t="s">
        <v>35</v>
      </c>
      <c r="I228" s="217"/>
      <c r="J228" s="213"/>
      <c r="K228" s="213"/>
      <c r="L228" s="218"/>
      <c r="M228" s="219"/>
      <c r="N228" s="220"/>
      <c r="O228" s="220"/>
      <c r="P228" s="220"/>
      <c r="Q228" s="220"/>
      <c r="R228" s="220"/>
      <c r="S228" s="220"/>
      <c r="T228" s="221"/>
      <c r="AT228" s="222" t="s">
        <v>143</v>
      </c>
      <c r="AU228" s="222" t="s">
        <v>89</v>
      </c>
      <c r="AV228" s="11" t="s">
        <v>87</v>
      </c>
      <c r="AW228" s="11" t="s">
        <v>40</v>
      </c>
      <c r="AX228" s="11" t="s">
        <v>79</v>
      </c>
      <c r="AY228" s="222" t="s">
        <v>133</v>
      </c>
    </row>
    <row r="229" s="12" customFormat="1">
      <c r="B229" s="223"/>
      <c r="C229" s="224"/>
      <c r="D229" s="214" t="s">
        <v>143</v>
      </c>
      <c r="E229" s="225" t="s">
        <v>35</v>
      </c>
      <c r="F229" s="226" t="s">
        <v>279</v>
      </c>
      <c r="G229" s="224"/>
      <c r="H229" s="227">
        <v>1.0640000000000001</v>
      </c>
      <c r="I229" s="228"/>
      <c r="J229" s="224"/>
      <c r="K229" s="224"/>
      <c r="L229" s="229"/>
      <c r="M229" s="230"/>
      <c r="N229" s="231"/>
      <c r="O229" s="231"/>
      <c r="P229" s="231"/>
      <c r="Q229" s="231"/>
      <c r="R229" s="231"/>
      <c r="S229" s="231"/>
      <c r="T229" s="232"/>
      <c r="AT229" s="233" t="s">
        <v>143</v>
      </c>
      <c r="AU229" s="233" t="s">
        <v>89</v>
      </c>
      <c r="AV229" s="12" t="s">
        <v>89</v>
      </c>
      <c r="AW229" s="12" t="s">
        <v>40</v>
      </c>
      <c r="AX229" s="12" t="s">
        <v>79</v>
      </c>
      <c r="AY229" s="233" t="s">
        <v>133</v>
      </c>
    </row>
    <row r="230" s="11" customFormat="1">
      <c r="B230" s="212"/>
      <c r="C230" s="213"/>
      <c r="D230" s="214" t="s">
        <v>143</v>
      </c>
      <c r="E230" s="215" t="s">
        <v>35</v>
      </c>
      <c r="F230" s="216" t="s">
        <v>158</v>
      </c>
      <c r="G230" s="213"/>
      <c r="H230" s="215" t="s">
        <v>35</v>
      </c>
      <c r="I230" s="217"/>
      <c r="J230" s="213"/>
      <c r="K230" s="213"/>
      <c r="L230" s="218"/>
      <c r="M230" s="219"/>
      <c r="N230" s="220"/>
      <c r="O230" s="220"/>
      <c r="P230" s="220"/>
      <c r="Q230" s="220"/>
      <c r="R230" s="220"/>
      <c r="S230" s="220"/>
      <c r="T230" s="221"/>
      <c r="AT230" s="222" t="s">
        <v>143</v>
      </c>
      <c r="AU230" s="222" t="s">
        <v>89</v>
      </c>
      <c r="AV230" s="11" t="s">
        <v>87</v>
      </c>
      <c r="AW230" s="11" t="s">
        <v>40</v>
      </c>
      <c r="AX230" s="11" t="s">
        <v>79</v>
      </c>
      <c r="AY230" s="222" t="s">
        <v>133</v>
      </c>
    </row>
    <row r="231" s="12" customFormat="1">
      <c r="B231" s="223"/>
      <c r="C231" s="224"/>
      <c r="D231" s="214" t="s">
        <v>143</v>
      </c>
      <c r="E231" s="225" t="s">
        <v>35</v>
      </c>
      <c r="F231" s="226" t="s">
        <v>280</v>
      </c>
      <c r="G231" s="224"/>
      <c r="H231" s="227">
        <v>1.2869999999999999</v>
      </c>
      <c r="I231" s="228"/>
      <c r="J231" s="224"/>
      <c r="K231" s="224"/>
      <c r="L231" s="229"/>
      <c r="M231" s="230"/>
      <c r="N231" s="231"/>
      <c r="O231" s="231"/>
      <c r="P231" s="231"/>
      <c r="Q231" s="231"/>
      <c r="R231" s="231"/>
      <c r="S231" s="231"/>
      <c r="T231" s="232"/>
      <c r="AT231" s="233" t="s">
        <v>143</v>
      </c>
      <c r="AU231" s="233" t="s">
        <v>89</v>
      </c>
      <c r="AV231" s="12" t="s">
        <v>89</v>
      </c>
      <c r="AW231" s="12" t="s">
        <v>40</v>
      </c>
      <c r="AX231" s="12" t="s">
        <v>79</v>
      </c>
      <c r="AY231" s="233" t="s">
        <v>133</v>
      </c>
    </row>
    <row r="232" s="13" customFormat="1">
      <c r="B232" s="234"/>
      <c r="C232" s="235"/>
      <c r="D232" s="214" t="s">
        <v>143</v>
      </c>
      <c r="E232" s="236" t="s">
        <v>35</v>
      </c>
      <c r="F232" s="237" t="s">
        <v>146</v>
      </c>
      <c r="G232" s="235"/>
      <c r="H232" s="238">
        <v>2.351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AT232" s="244" t="s">
        <v>143</v>
      </c>
      <c r="AU232" s="244" t="s">
        <v>89</v>
      </c>
      <c r="AV232" s="13" t="s">
        <v>141</v>
      </c>
      <c r="AW232" s="13" t="s">
        <v>40</v>
      </c>
      <c r="AX232" s="13" t="s">
        <v>87</v>
      </c>
      <c r="AY232" s="244" t="s">
        <v>133</v>
      </c>
    </row>
    <row r="233" s="11" customFormat="1">
      <c r="B233" s="212"/>
      <c r="C233" s="213"/>
      <c r="D233" s="214" t="s">
        <v>143</v>
      </c>
      <c r="E233" s="215" t="s">
        <v>35</v>
      </c>
      <c r="F233" s="216" t="s">
        <v>147</v>
      </c>
      <c r="G233" s="213"/>
      <c r="H233" s="215" t="s">
        <v>35</v>
      </c>
      <c r="I233" s="217"/>
      <c r="J233" s="213"/>
      <c r="K233" s="213"/>
      <c r="L233" s="218"/>
      <c r="M233" s="219"/>
      <c r="N233" s="220"/>
      <c r="O233" s="220"/>
      <c r="P233" s="220"/>
      <c r="Q233" s="220"/>
      <c r="R233" s="220"/>
      <c r="S233" s="220"/>
      <c r="T233" s="221"/>
      <c r="AT233" s="222" t="s">
        <v>143</v>
      </c>
      <c r="AU233" s="222" t="s">
        <v>89</v>
      </c>
      <c r="AV233" s="11" t="s">
        <v>87</v>
      </c>
      <c r="AW233" s="11" t="s">
        <v>40</v>
      </c>
      <c r="AX233" s="11" t="s">
        <v>79</v>
      </c>
      <c r="AY233" s="222" t="s">
        <v>133</v>
      </c>
    </row>
    <row r="234" s="1" customFormat="1" ht="16.5" customHeight="1">
      <c r="B234" s="38"/>
      <c r="C234" s="247" t="s">
        <v>293</v>
      </c>
      <c r="D234" s="247" t="s">
        <v>233</v>
      </c>
      <c r="E234" s="248" t="s">
        <v>234</v>
      </c>
      <c r="F234" s="249" t="s">
        <v>235</v>
      </c>
      <c r="G234" s="250" t="s">
        <v>183</v>
      </c>
      <c r="H234" s="251">
        <v>0.002</v>
      </c>
      <c r="I234" s="252"/>
      <c r="J234" s="253">
        <f>ROUND(I234*H234,2)</f>
        <v>0</v>
      </c>
      <c r="K234" s="249" t="s">
        <v>140</v>
      </c>
      <c r="L234" s="254"/>
      <c r="M234" s="255" t="s">
        <v>35</v>
      </c>
      <c r="N234" s="256" t="s">
        <v>50</v>
      </c>
      <c r="O234" s="79"/>
      <c r="P234" s="209">
        <f>O234*H234</f>
        <v>0</v>
      </c>
      <c r="Q234" s="209">
        <v>1</v>
      </c>
      <c r="R234" s="209">
        <f>Q234*H234</f>
        <v>0.002</v>
      </c>
      <c r="S234" s="209">
        <v>0</v>
      </c>
      <c r="T234" s="210">
        <f>S234*H234</f>
        <v>0</v>
      </c>
      <c r="AR234" s="16" t="s">
        <v>268</v>
      </c>
      <c r="AT234" s="16" t="s">
        <v>233</v>
      </c>
      <c r="AU234" s="16" t="s">
        <v>89</v>
      </c>
      <c r="AY234" s="16" t="s">
        <v>133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6" t="s">
        <v>87</v>
      </c>
      <c r="BK234" s="211">
        <f>ROUND(I234*H234,2)</f>
        <v>0</v>
      </c>
      <c r="BL234" s="16" t="s">
        <v>223</v>
      </c>
      <c r="BM234" s="16" t="s">
        <v>294</v>
      </c>
    </row>
    <row r="235" s="1" customFormat="1">
      <c r="B235" s="38"/>
      <c r="C235" s="39"/>
      <c r="D235" s="214" t="s">
        <v>220</v>
      </c>
      <c r="E235" s="39"/>
      <c r="F235" s="245" t="s">
        <v>237</v>
      </c>
      <c r="G235" s="39"/>
      <c r="H235" s="39"/>
      <c r="I235" s="126"/>
      <c r="J235" s="39"/>
      <c r="K235" s="39"/>
      <c r="L235" s="43"/>
      <c r="M235" s="246"/>
      <c r="N235" s="79"/>
      <c r="O235" s="79"/>
      <c r="P235" s="79"/>
      <c r="Q235" s="79"/>
      <c r="R235" s="79"/>
      <c r="S235" s="79"/>
      <c r="T235" s="80"/>
      <c r="AT235" s="16" t="s">
        <v>220</v>
      </c>
      <c r="AU235" s="16" t="s">
        <v>89</v>
      </c>
    </row>
    <row r="236" s="12" customFormat="1">
      <c r="B236" s="223"/>
      <c r="C236" s="224"/>
      <c r="D236" s="214" t="s">
        <v>143</v>
      </c>
      <c r="E236" s="224"/>
      <c r="F236" s="226" t="s">
        <v>295</v>
      </c>
      <c r="G236" s="224"/>
      <c r="H236" s="227">
        <v>0.002</v>
      </c>
      <c r="I236" s="228"/>
      <c r="J236" s="224"/>
      <c r="K236" s="224"/>
      <c r="L236" s="229"/>
      <c r="M236" s="230"/>
      <c r="N236" s="231"/>
      <c r="O236" s="231"/>
      <c r="P236" s="231"/>
      <c r="Q236" s="231"/>
      <c r="R236" s="231"/>
      <c r="S236" s="231"/>
      <c r="T236" s="232"/>
      <c r="AT236" s="233" t="s">
        <v>143</v>
      </c>
      <c r="AU236" s="233" t="s">
        <v>89</v>
      </c>
      <c r="AV236" s="12" t="s">
        <v>89</v>
      </c>
      <c r="AW236" s="12" t="s">
        <v>4</v>
      </c>
      <c r="AX236" s="12" t="s">
        <v>87</v>
      </c>
      <c r="AY236" s="233" t="s">
        <v>133</v>
      </c>
    </row>
    <row r="237" s="1" customFormat="1" ht="22.5" customHeight="1">
      <c r="B237" s="38"/>
      <c r="C237" s="200" t="s">
        <v>296</v>
      </c>
      <c r="D237" s="200" t="s">
        <v>136</v>
      </c>
      <c r="E237" s="201" t="s">
        <v>297</v>
      </c>
      <c r="F237" s="202" t="s">
        <v>298</v>
      </c>
      <c r="G237" s="203" t="s">
        <v>139</v>
      </c>
      <c r="H237" s="204">
        <v>59.610999999999997</v>
      </c>
      <c r="I237" s="205"/>
      <c r="J237" s="206">
        <f>ROUND(I237*H237,2)</f>
        <v>0</v>
      </c>
      <c r="K237" s="202" t="s">
        <v>140</v>
      </c>
      <c r="L237" s="43"/>
      <c r="M237" s="207" t="s">
        <v>35</v>
      </c>
      <c r="N237" s="208" t="s">
        <v>50</v>
      </c>
      <c r="O237" s="79"/>
      <c r="P237" s="209">
        <f>O237*H237</f>
        <v>0</v>
      </c>
      <c r="Q237" s="209">
        <v>0</v>
      </c>
      <c r="R237" s="209">
        <f>Q237*H237</f>
        <v>0</v>
      </c>
      <c r="S237" s="209">
        <v>0</v>
      </c>
      <c r="T237" s="210">
        <f>S237*H237</f>
        <v>0</v>
      </c>
      <c r="AR237" s="16" t="s">
        <v>223</v>
      </c>
      <c r="AT237" s="16" t="s">
        <v>136</v>
      </c>
      <c r="AU237" s="16" t="s">
        <v>89</v>
      </c>
      <c r="AY237" s="16" t="s">
        <v>133</v>
      </c>
      <c r="BE237" s="211">
        <f>IF(N237="základní",J237,0)</f>
        <v>0</v>
      </c>
      <c r="BF237" s="211">
        <f>IF(N237="snížená",J237,0)</f>
        <v>0</v>
      </c>
      <c r="BG237" s="211">
        <f>IF(N237="zákl. přenesená",J237,0)</f>
        <v>0</v>
      </c>
      <c r="BH237" s="211">
        <f>IF(N237="sníž. přenesená",J237,0)</f>
        <v>0</v>
      </c>
      <c r="BI237" s="211">
        <f>IF(N237="nulová",J237,0)</f>
        <v>0</v>
      </c>
      <c r="BJ237" s="16" t="s">
        <v>87</v>
      </c>
      <c r="BK237" s="211">
        <f>ROUND(I237*H237,2)</f>
        <v>0</v>
      </c>
      <c r="BL237" s="16" t="s">
        <v>223</v>
      </c>
      <c r="BM237" s="16" t="s">
        <v>299</v>
      </c>
    </row>
    <row r="238" s="11" customFormat="1">
      <c r="B238" s="212"/>
      <c r="C238" s="213"/>
      <c r="D238" s="214" t="s">
        <v>143</v>
      </c>
      <c r="E238" s="215" t="s">
        <v>35</v>
      </c>
      <c r="F238" s="216" t="s">
        <v>227</v>
      </c>
      <c r="G238" s="213"/>
      <c r="H238" s="215" t="s">
        <v>35</v>
      </c>
      <c r="I238" s="217"/>
      <c r="J238" s="213"/>
      <c r="K238" s="213"/>
      <c r="L238" s="218"/>
      <c r="M238" s="219"/>
      <c r="N238" s="220"/>
      <c r="O238" s="220"/>
      <c r="P238" s="220"/>
      <c r="Q238" s="220"/>
      <c r="R238" s="220"/>
      <c r="S238" s="220"/>
      <c r="T238" s="221"/>
      <c r="AT238" s="222" t="s">
        <v>143</v>
      </c>
      <c r="AU238" s="222" t="s">
        <v>89</v>
      </c>
      <c r="AV238" s="11" t="s">
        <v>87</v>
      </c>
      <c r="AW238" s="11" t="s">
        <v>40</v>
      </c>
      <c r="AX238" s="11" t="s">
        <v>79</v>
      </c>
      <c r="AY238" s="222" t="s">
        <v>133</v>
      </c>
    </row>
    <row r="239" s="12" customFormat="1">
      <c r="B239" s="223"/>
      <c r="C239" s="224"/>
      <c r="D239" s="214" t="s">
        <v>143</v>
      </c>
      <c r="E239" s="225" t="s">
        <v>35</v>
      </c>
      <c r="F239" s="226" t="s">
        <v>300</v>
      </c>
      <c r="G239" s="224"/>
      <c r="H239" s="227">
        <v>56</v>
      </c>
      <c r="I239" s="228"/>
      <c r="J239" s="224"/>
      <c r="K239" s="224"/>
      <c r="L239" s="229"/>
      <c r="M239" s="230"/>
      <c r="N239" s="231"/>
      <c r="O239" s="231"/>
      <c r="P239" s="231"/>
      <c r="Q239" s="231"/>
      <c r="R239" s="231"/>
      <c r="S239" s="231"/>
      <c r="T239" s="232"/>
      <c r="AT239" s="233" t="s">
        <v>143</v>
      </c>
      <c r="AU239" s="233" t="s">
        <v>89</v>
      </c>
      <c r="AV239" s="12" t="s">
        <v>89</v>
      </c>
      <c r="AW239" s="12" t="s">
        <v>40</v>
      </c>
      <c r="AX239" s="12" t="s">
        <v>79</v>
      </c>
      <c r="AY239" s="233" t="s">
        <v>133</v>
      </c>
    </row>
    <row r="240" s="11" customFormat="1">
      <c r="B240" s="212"/>
      <c r="C240" s="213"/>
      <c r="D240" s="214" t="s">
        <v>143</v>
      </c>
      <c r="E240" s="215" t="s">
        <v>35</v>
      </c>
      <c r="F240" s="216" t="s">
        <v>153</v>
      </c>
      <c r="G240" s="213"/>
      <c r="H240" s="215" t="s">
        <v>35</v>
      </c>
      <c r="I240" s="217"/>
      <c r="J240" s="213"/>
      <c r="K240" s="213"/>
      <c r="L240" s="218"/>
      <c r="M240" s="219"/>
      <c r="N240" s="220"/>
      <c r="O240" s="220"/>
      <c r="P240" s="220"/>
      <c r="Q240" s="220"/>
      <c r="R240" s="220"/>
      <c r="S240" s="220"/>
      <c r="T240" s="221"/>
      <c r="AT240" s="222" t="s">
        <v>143</v>
      </c>
      <c r="AU240" s="222" t="s">
        <v>89</v>
      </c>
      <c r="AV240" s="11" t="s">
        <v>87</v>
      </c>
      <c r="AW240" s="11" t="s">
        <v>40</v>
      </c>
      <c r="AX240" s="11" t="s">
        <v>79</v>
      </c>
      <c r="AY240" s="222" t="s">
        <v>133</v>
      </c>
    </row>
    <row r="241" s="12" customFormat="1">
      <c r="B241" s="223"/>
      <c r="C241" s="224"/>
      <c r="D241" s="214" t="s">
        <v>143</v>
      </c>
      <c r="E241" s="225" t="s">
        <v>35</v>
      </c>
      <c r="F241" s="226" t="s">
        <v>285</v>
      </c>
      <c r="G241" s="224"/>
      <c r="H241" s="227">
        <v>1.702</v>
      </c>
      <c r="I241" s="228"/>
      <c r="J241" s="224"/>
      <c r="K241" s="224"/>
      <c r="L241" s="229"/>
      <c r="M241" s="230"/>
      <c r="N241" s="231"/>
      <c r="O241" s="231"/>
      <c r="P241" s="231"/>
      <c r="Q241" s="231"/>
      <c r="R241" s="231"/>
      <c r="S241" s="231"/>
      <c r="T241" s="232"/>
      <c r="AT241" s="233" t="s">
        <v>143</v>
      </c>
      <c r="AU241" s="233" t="s">
        <v>89</v>
      </c>
      <c r="AV241" s="12" t="s">
        <v>89</v>
      </c>
      <c r="AW241" s="12" t="s">
        <v>40</v>
      </c>
      <c r="AX241" s="12" t="s">
        <v>79</v>
      </c>
      <c r="AY241" s="233" t="s">
        <v>133</v>
      </c>
    </row>
    <row r="242" s="11" customFormat="1">
      <c r="B242" s="212"/>
      <c r="C242" s="213"/>
      <c r="D242" s="214" t="s">
        <v>143</v>
      </c>
      <c r="E242" s="215" t="s">
        <v>35</v>
      </c>
      <c r="F242" s="216" t="s">
        <v>250</v>
      </c>
      <c r="G242" s="213"/>
      <c r="H242" s="215" t="s">
        <v>35</v>
      </c>
      <c r="I242" s="217"/>
      <c r="J242" s="213"/>
      <c r="K242" s="213"/>
      <c r="L242" s="218"/>
      <c r="M242" s="219"/>
      <c r="N242" s="220"/>
      <c r="O242" s="220"/>
      <c r="P242" s="220"/>
      <c r="Q242" s="220"/>
      <c r="R242" s="220"/>
      <c r="S242" s="220"/>
      <c r="T242" s="221"/>
      <c r="AT242" s="222" t="s">
        <v>143</v>
      </c>
      <c r="AU242" s="222" t="s">
        <v>89</v>
      </c>
      <c r="AV242" s="11" t="s">
        <v>87</v>
      </c>
      <c r="AW242" s="11" t="s">
        <v>40</v>
      </c>
      <c r="AX242" s="11" t="s">
        <v>79</v>
      </c>
      <c r="AY242" s="222" t="s">
        <v>133</v>
      </c>
    </row>
    <row r="243" s="12" customFormat="1">
      <c r="B243" s="223"/>
      <c r="C243" s="224"/>
      <c r="D243" s="214" t="s">
        <v>143</v>
      </c>
      <c r="E243" s="225" t="s">
        <v>35</v>
      </c>
      <c r="F243" s="226" t="s">
        <v>286</v>
      </c>
      <c r="G243" s="224"/>
      <c r="H243" s="227">
        <v>1.0800000000000001</v>
      </c>
      <c r="I243" s="228"/>
      <c r="J243" s="224"/>
      <c r="K243" s="224"/>
      <c r="L243" s="229"/>
      <c r="M243" s="230"/>
      <c r="N243" s="231"/>
      <c r="O243" s="231"/>
      <c r="P243" s="231"/>
      <c r="Q243" s="231"/>
      <c r="R243" s="231"/>
      <c r="S243" s="231"/>
      <c r="T243" s="232"/>
      <c r="AT243" s="233" t="s">
        <v>143</v>
      </c>
      <c r="AU243" s="233" t="s">
        <v>89</v>
      </c>
      <c r="AV243" s="12" t="s">
        <v>89</v>
      </c>
      <c r="AW243" s="12" t="s">
        <v>40</v>
      </c>
      <c r="AX243" s="12" t="s">
        <v>79</v>
      </c>
      <c r="AY243" s="233" t="s">
        <v>133</v>
      </c>
    </row>
    <row r="244" s="11" customFormat="1">
      <c r="B244" s="212"/>
      <c r="C244" s="213"/>
      <c r="D244" s="214" t="s">
        <v>143</v>
      </c>
      <c r="E244" s="215" t="s">
        <v>35</v>
      </c>
      <c r="F244" s="216" t="s">
        <v>158</v>
      </c>
      <c r="G244" s="213"/>
      <c r="H244" s="215" t="s">
        <v>35</v>
      </c>
      <c r="I244" s="217"/>
      <c r="J244" s="213"/>
      <c r="K244" s="213"/>
      <c r="L244" s="218"/>
      <c r="M244" s="219"/>
      <c r="N244" s="220"/>
      <c r="O244" s="220"/>
      <c r="P244" s="220"/>
      <c r="Q244" s="220"/>
      <c r="R244" s="220"/>
      <c r="S244" s="220"/>
      <c r="T244" s="221"/>
      <c r="AT244" s="222" t="s">
        <v>143</v>
      </c>
      <c r="AU244" s="222" t="s">
        <v>89</v>
      </c>
      <c r="AV244" s="11" t="s">
        <v>87</v>
      </c>
      <c r="AW244" s="11" t="s">
        <v>40</v>
      </c>
      <c r="AX244" s="11" t="s">
        <v>79</v>
      </c>
      <c r="AY244" s="222" t="s">
        <v>133</v>
      </c>
    </row>
    <row r="245" s="12" customFormat="1">
      <c r="B245" s="223"/>
      <c r="C245" s="224"/>
      <c r="D245" s="214" t="s">
        <v>143</v>
      </c>
      <c r="E245" s="225" t="s">
        <v>35</v>
      </c>
      <c r="F245" s="226" t="s">
        <v>287</v>
      </c>
      <c r="G245" s="224"/>
      <c r="H245" s="227">
        <v>0.82899999999999996</v>
      </c>
      <c r="I245" s="228"/>
      <c r="J245" s="224"/>
      <c r="K245" s="224"/>
      <c r="L245" s="229"/>
      <c r="M245" s="230"/>
      <c r="N245" s="231"/>
      <c r="O245" s="231"/>
      <c r="P245" s="231"/>
      <c r="Q245" s="231"/>
      <c r="R245" s="231"/>
      <c r="S245" s="231"/>
      <c r="T245" s="232"/>
      <c r="AT245" s="233" t="s">
        <v>143</v>
      </c>
      <c r="AU245" s="233" t="s">
        <v>89</v>
      </c>
      <c r="AV245" s="12" t="s">
        <v>89</v>
      </c>
      <c r="AW245" s="12" t="s">
        <v>40</v>
      </c>
      <c r="AX245" s="12" t="s">
        <v>79</v>
      </c>
      <c r="AY245" s="233" t="s">
        <v>133</v>
      </c>
    </row>
    <row r="246" s="13" customFormat="1">
      <c r="B246" s="234"/>
      <c r="C246" s="235"/>
      <c r="D246" s="214" t="s">
        <v>143</v>
      </c>
      <c r="E246" s="236" t="s">
        <v>35</v>
      </c>
      <c r="F246" s="237" t="s">
        <v>146</v>
      </c>
      <c r="G246" s="235"/>
      <c r="H246" s="238">
        <v>59.610999999999997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AT246" s="244" t="s">
        <v>143</v>
      </c>
      <c r="AU246" s="244" t="s">
        <v>89</v>
      </c>
      <c r="AV246" s="13" t="s">
        <v>141</v>
      </c>
      <c r="AW246" s="13" t="s">
        <v>40</v>
      </c>
      <c r="AX246" s="13" t="s">
        <v>87</v>
      </c>
      <c r="AY246" s="244" t="s">
        <v>133</v>
      </c>
    </row>
    <row r="247" s="11" customFormat="1">
      <c r="B247" s="212"/>
      <c r="C247" s="213"/>
      <c r="D247" s="214" t="s">
        <v>143</v>
      </c>
      <c r="E247" s="215" t="s">
        <v>35</v>
      </c>
      <c r="F247" s="216" t="s">
        <v>147</v>
      </c>
      <c r="G247" s="213"/>
      <c r="H247" s="215" t="s">
        <v>35</v>
      </c>
      <c r="I247" s="217"/>
      <c r="J247" s="213"/>
      <c r="K247" s="213"/>
      <c r="L247" s="218"/>
      <c r="M247" s="219"/>
      <c r="N247" s="220"/>
      <c r="O247" s="220"/>
      <c r="P247" s="220"/>
      <c r="Q247" s="220"/>
      <c r="R247" s="220"/>
      <c r="S247" s="220"/>
      <c r="T247" s="221"/>
      <c r="AT247" s="222" t="s">
        <v>143</v>
      </c>
      <c r="AU247" s="222" t="s">
        <v>89</v>
      </c>
      <c r="AV247" s="11" t="s">
        <v>87</v>
      </c>
      <c r="AW247" s="11" t="s">
        <v>40</v>
      </c>
      <c r="AX247" s="11" t="s">
        <v>79</v>
      </c>
      <c r="AY247" s="222" t="s">
        <v>133</v>
      </c>
    </row>
    <row r="248" s="1" customFormat="1" ht="22.5" customHeight="1">
      <c r="B248" s="38"/>
      <c r="C248" s="200" t="s">
        <v>301</v>
      </c>
      <c r="D248" s="200" t="s">
        <v>136</v>
      </c>
      <c r="E248" s="201" t="s">
        <v>302</v>
      </c>
      <c r="F248" s="202" t="s">
        <v>303</v>
      </c>
      <c r="G248" s="203" t="s">
        <v>139</v>
      </c>
      <c r="H248" s="204">
        <v>5.9619999999999997</v>
      </c>
      <c r="I248" s="205"/>
      <c r="J248" s="206">
        <f>ROUND(I248*H248,2)</f>
        <v>0</v>
      </c>
      <c r="K248" s="202" t="s">
        <v>140</v>
      </c>
      <c r="L248" s="43"/>
      <c r="M248" s="207" t="s">
        <v>35</v>
      </c>
      <c r="N248" s="208" t="s">
        <v>50</v>
      </c>
      <c r="O248" s="79"/>
      <c r="P248" s="209">
        <f>O248*H248</f>
        <v>0</v>
      </c>
      <c r="Q248" s="209">
        <v>0.00093999999999999997</v>
      </c>
      <c r="R248" s="209">
        <f>Q248*H248</f>
        <v>0.0056042799999999997</v>
      </c>
      <c r="S248" s="209">
        <v>0</v>
      </c>
      <c r="T248" s="210">
        <f>S248*H248</f>
        <v>0</v>
      </c>
      <c r="AR248" s="16" t="s">
        <v>223</v>
      </c>
      <c r="AT248" s="16" t="s">
        <v>136</v>
      </c>
      <c r="AU248" s="16" t="s">
        <v>89</v>
      </c>
      <c r="AY248" s="16" t="s">
        <v>133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16" t="s">
        <v>87</v>
      </c>
      <c r="BK248" s="211">
        <f>ROUND(I248*H248,2)</f>
        <v>0</v>
      </c>
      <c r="BL248" s="16" t="s">
        <v>223</v>
      </c>
      <c r="BM248" s="16" t="s">
        <v>304</v>
      </c>
    </row>
    <row r="249" s="11" customFormat="1">
      <c r="B249" s="212"/>
      <c r="C249" s="213"/>
      <c r="D249" s="214" t="s">
        <v>143</v>
      </c>
      <c r="E249" s="215" t="s">
        <v>35</v>
      </c>
      <c r="F249" s="216" t="s">
        <v>153</v>
      </c>
      <c r="G249" s="213"/>
      <c r="H249" s="215" t="s">
        <v>35</v>
      </c>
      <c r="I249" s="217"/>
      <c r="J249" s="213"/>
      <c r="K249" s="213"/>
      <c r="L249" s="218"/>
      <c r="M249" s="219"/>
      <c r="N249" s="220"/>
      <c r="O249" s="220"/>
      <c r="P249" s="220"/>
      <c r="Q249" s="220"/>
      <c r="R249" s="220"/>
      <c r="S249" s="220"/>
      <c r="T249" s="221"/>
      <c r="AT249" s="222" t="s">
        <v>143</v>
      </c>
      <c r="AU249" s="222" t="s">
        <v>89</v>
      </c>
      <c r="AV249" s="11" t="s">
        <v>87</v>
      </c>
      <c r="AW249" s="11" t="s">
        <v>40</v>
      </c>
      <c r="AX249" s="11" t="s">
        <v>79</v>
      </c>
      <c r="AY249" s="222" t="s">
        <v>133</v>
      </c>
    </row>
    <row r="250" s="12" customFormat="1">
      <c r="B250" s="223"/>
      <c r="C250" s="224"/>
      <c r="D250" s="214" t="s">
        <v>143</v>
      </c>
      <c r="E250" s="225" t="s">
        <v>35</v>
      </c>
      <c r="F250" s="226" t="s">
        <v>285</v>
      </c>
      <c r="G250" s="224"/>
      <c r="H250" s="227">
        <v>1.702</v>
      </c>
      <c r="I250" s="228"/>
      <c r="J250" s="224"/>
      <c r="K250" s="224"/>
      <c r="L250" s="229"/>
      <c r="M250" s="230"/>
      <c r="N250" s="231"/>
      <c r="O250" s="231"/>
      <c r="P250" s="231"/>
      <c r="Q250" s="231"/>
      <c r="R250" s="231"/>
      <c r="S250" s="231"/>
      <c r="T250" s="232"/>
      <c r="AT250" s="233" t="s">
        <v>143</v>
      </c>
      <c r="AU250" s="233" t="s">
        <v>89</v>
      </c>
      <c r="AV250" s="12" t="s">
        <v>89</v>
      </c>
      <c r="AW250" s="12" t="s">
        <v>40</v>
      </c>
      <c r="AX250" s="12" t="s">
        <v>79</v>
      </c>
      <c r="AY250" s="233" t="s">
        <v>133</v>
      </c>
    </row>
    <row r="251" s="12" customFormat="1">
      <c r="B251" s="223"/>
      <c r="C251" s="224"/>
      <c r="D251" s="214" t="s">
        <v>143</v>
      </c>
      <c r="E251" s="225" t="s">
        <v>35</v>
      </c>
      <c r="F251" s="226" t="s">
        <v>279</v>
      </c>
      <c r="G251" s="224"/>
      <c r="H251" s="227">
        <v>1.0640000000000001</v>
      </c>
      <c r="I251" s="228"/>
      <c r="J251" s="224"/>
      <c r="K251" s="224"/>
      <c r="L251" s="229"/>
      <c r="M251" s="230"/>
      <c r="N251" s="231"/>
      <c r="O251" s="231"/>
      <c r="P251" s="231"/>
      <c r="Q251" s="231"/>
      <c r="R251" s="231"/>
      <c r="S251" s="231"/>
      <c r="T251" s="232"/>
      <c r="AT251" s="233" t="s">
        <v>143</v>
      </c>
      <c r="AU251" s="233" t="s">
        <v>89</v>
      </c>
      <c r="AV251" s="12" t="s">
        <v>89</v>
      </c>
      <c r="AW251" s="12" t="s">
        <v>40</v>
      </c>
      <c r="AX251" s="12" t="s">
        <v>79</v>
      </c>
      <c r="AY251" s="233" t="s">
        <v>133</v>
      </c>
    </row>
    <row r="252" s="11" customFormat="1">
      <c r="B252" s="212"/>
      <c r="C252" s="213"/>
      <c r="D252" s="214" t="s">
        <v>143</v>
      </c>
      <c r="E252" s="215" t="s">
        <v>35</v>
      </c>
      <c r="F252" s="216" t="s">
        <v>250</v>
      </c>
      <c r="G252" s="213"/>
      <c r="H252" s="215" t="s">
        <v>35</v>
      </c>
      <c r="I252" s="217"/>
      <c r="J252" s="213"/>
      <c r="K252" s="213"/>
      <c r="L252" s="218"/>
      <c r="M252" s="219"/>
      <c r="N252" s="220"/>
      <c r="O252" s="220"/>
      <c r="P252" s="220"/>
      <c r="Q252" s="220"/>
      <c r="R252" s="220"/>
      <c r="S252" s="220"/>
      <c r="T252" s="221"/>
      <c r="AT252" s="222" t="s">
        <v>143</v>
      </c>
      <c r="AU252" s="222" t="s">
        <v>89</v>
      </c>
      <c r="AV252" s="11" t="s">
        <v>87</v>
      </c>
      <c r="AW252" s="11" t="s">
        <v>40</v>
      </c>
      <c r="AX252" s="11" t="s">
        <v>79</v>
      </c>
      <c r="AY252" s="222" t="s">
        <v>133</v>
      </c>
    </row>
    <row r="253" s="12" customFormat="1">
      <c r="B253" s="223"/>
      <c r="C253" s="224"/>
      <c r="D253" s="214" t="s">
        <v>143</v>
      </c>
      <c r="E253" s="225" t="s">
        <v>35</v>
      </c>
      <c r="F253" s="226" t="s">
        <v>286</v>
      </c>
      <c r="G253" s="224"/>
      <c r="H253" s="227">
        <v>1.0800000000000001</v>
      </c>
      <c r="I253" s="228"/>
      <c r="J253" s="224"/>
      <c r="K253" s="224"/>
      <c r="L253" s="229"/>
      <c r="M253" s="230"/>
      <c r="N253" s="231"/>
      <c r="O253" s="231"/>
      <c r="P253" s="231"/>
      <c r="Q253" s="231"/>
      <c r="R253" s="231"/>
      <c r="S253" s="231"/>
      <c r="T253" s="232"/>
      <c r="AT253" s="233" t="s">
        <v>143</v>
      </c>
      <c r="AU253" s="233" t="s">
        <v>89</v>
      </c>
      <c r="AV253" s="12" t="s">
        <v>89</v>
      </c>
      <c r="AW253" s="12" t="s">
        <v>40</v>
      </c>
      <c r="AX253" s="12" t="s">
        <v>79</v>
      </c>
      <c r="AY253" s="233" t="s">
        <v>133</v>
      </c>
    </row>
    <row r="254" s="11" customFormat="1">
      <c r="B254" s="212"/>
      <c r="C254" s="213"/>
      <c r="D254" s="214" t="s">
        <v>143</v>
      </c>
      <c r="E254" s="215" t="s">
        <v>35</v>
      </c>
      <c r="F254" s="216" t="s">
        <v>158</v>
      </c>
      <c r="G254" s="213"/>
      <c r="H254" s="215" t="s">
        <v>35</v>
      </c>
      <c r="I254" s="217"/>
      <c r="J254" s="213"/>
      <c r="K254" s="213"/>
      <c r="L254" s="218"/>
      <c r="M254" s="219"/>
      <c r="N254" s="220"/>
      <c r="O254" s="220"/>
      <c r="P254" s="220"/>
      <c r="Q254" s="220"/>
      <c r="R254" s="220"/>
      <c r="S254" s="220"/>
      <c r="T254" s="221"/>
      <c r="AT254" s="222" t="s">
        <v>143</v>
      </c>
      <c r="AU254" s="222" t="s">
        <v>89</v>
      </c>
      <c r="AV254" s="11" t="s">
        <v>87</v>
      </c>
      <c r="AW254" s="11" t="s">
        <v>40</v>
      </c>
      <c r="AX254" s="11" t="s">
        <v>79</v>
      </c>
      <c r="AY254" s="222" t="s">
        <v>133</v>
      </c>
    </row>
    <row r="255" s="12" customFormat="1">
      <c r="B255" s="223"/>
      <c r="C255" s="224"/>
      <c r="D255" s="214" t="s">
        <v>143</v>
      </c>
      <c r="E255" s="225" t="s">
        <v>35</v>
      </c>
      <c r="F255" s="226" t="s">
        <v>287</v>
      </c>
      <c r="G255" s="224"/>
      <c r="H255" s="227">
        <v>0.82899999999999996</v>
      </c>
      <c r="I255" s="228"/>
      <c r="J255" s="224"/>
      <c r="K255" s="224"/>
      <c r="L255" s="229"/>
      <c r="M255" s="230"/>
      <c r="N255" s="231"/>
      <c r="O255" s="231"/>
      <c r="P255" s="231"/>
      <c r="Q255" s="231"/>
      <c r="R255" s="231"/>
      <c r="S255" s="231"/>
      <c r="T255" s="232"/>
      <c r="AT255" s="233" t="s">
        <v>143</v>
      </c>
      <c r="AU255" s="233" t="s">
        <v>89</v>
      </c>
      <c r="AV255" s="12" t="s">
        <v>89</v>
      </c>
      <c r="AW255" s="12" t="s">
        <v>40</v>
      </c>
      <c r="AX255" s="12" t="s">
        <v>79</v>
      </c>
      <c r="AY255" s="233" t="s">
        <v>133</v>
      </c>
    </row>
    <row r="256" s="12" customFormat="1">
      <c r="B256" s="223"/>
      <c r="C256" s="224"/>
      <c r="D256" s="214" t="s">
        <v>143</v>
      </c>
      <c r="E256" s="225" t="s">
        <v>35</v>
      </c>
      <c r="F256" s="226" t="s">
        <v>280</v>
      </c>
      <c r="G256" s="224"/>
      <c r="H256" s="227">
        <v>1.2869999999999999</v>
      </c>
      <c r="I256" s="228"/>
      <c r="J256" s="224"/>
      <c r="K256" s="224"/>
      <c r="L256" s="229"/>
      <c r="M256" s="230"/>
      <c r="N256" s="231"/>
      <c r="O256" s="231"/>
      <c r="P256" s="231"/>
      <c r="Q256" s="231"/>
      <c r="R256" s="231"/>
      <c r="S256" s="231"/>
      <c r="T256" s="232"/>
      <c r="AT256" s="233" t="s">
        <v>143</v>
      </c>
      <c r="AU256" s="233" t="s">
        <v>89</v>
      </c>
      <c r="AV256" s="12" t="s">
        <v>89</v>
      </c>
      <c r="AW256" s="12" t="s">
        <v>40</v>
      </c>
      <c r="AX256" s="12" t="s">
        <v>79</v>
      </c>
      <c r="AY256" s="233" t="s">
        <v>133</v>
      </c>
    </row>
    <row r="257" s="13" customFormat="1">
      <c r="B257" s="234"/>
      <c r="C257" s="235"/>
      <c r="D257" s="214" t="s">
        <v>143</v>
      </c>
      <c r="E257" s="236" t="s">
        <v>35</v>
      </c>
      <c r="F257" s="237" t="s">
        <v>146</v>
      </c>
      <c r="G257" s="235"/>
      <c r="H257" s="238">
        <v>5.9619999999999997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AT257" s="244" t="s">
        <v>143</v>
      </c>
      <c r="AU257" s="244" t="s">
        <v>89</v>
      </c>
      <c r="AV257" s="13" t="s">
        <v>141</v>
      </c>
      <c r="AW257" s="13" t="s">
        <v>40</v>
      </c>
      <c r="AX257" s="13" t="s">
        <v>87</v>
      </c>
      <c r="AY257" s="244" t="s">
        <v>133</v>
      </c>
    </row>
    <row r="258" s="11" customFormat="1">
      <c r="B258" s="212"/>
      <c r="C258" s="213"/>
      <c r="D258" s="214" t="s">
        <v>143</v>
      </c>
      <c r="E258" s="215" t="s">
        <v>35</v>
      </c>
      <c r="F258" s="216" t="s">
        <v>147</v>
      </c>
      <c r="G258" s="213"/>
      <c r="H258" s="215" t="s">
        <v>35</v>
      </c>
      <c r="I258" s="217"/>
      <c r="J258" s="213"/>
      <c r="K258" s="213"/>
      <c r="L258" s="218"/>
      <c r="M258" s="219"/>
      <c r="N258" s="220"/>
      <c r="O258" s="220"/>
      <c r="P258" s="220"/>
      <c r="Q258" s="220"/>
      <c r="R258" s="220"/>
      <c r="S258" s="220"/>
      <c r="T258" s="221"/>
      <c r="AT258" s="222" t="s">
        <v>143</v>
      </c>
      <c r="AU258" s="222" t="s">
        <v>89</v>
      </c>
      <c r="AV258" s="11" t="s">
        <v>87</v>
      </c>
      <c r="AW258" s="11" t="s">
        <v>40</v>
      </c>
      <c r="AX258" s="11" t="s">
        <v>79</v>
      </c>
      <c r="AY258" s="222" t="s">
        <v>133</v>
      </c>
    </row>
    <row r="259" s="1" customFormat="1" ht="16.5" customHeight="1">
      <c r="B259" s="38"/>
      <c r="C259" s="200" t="s">
        <v>305</v>
      </c>
      <c r="D259" s="200" t="s">
        <v>136</v>
      </c>
      <c r="E259" s="201" t="s">
        <v>306</v>
      </c>
      <c r="F259" s="202" t="s">
        <v>307</v>
      </c>
      <c r="G259" s="203" t="s">
        <v>139</v>
      </c>
      <c r="H259" s="204">
        <v>1.573</v>
      </c>
      <c r="I259" s="205"/>
      <c r="J259" s="206">
        <f>ROUND(I259*H259,2)</f>
        <v>0</v>
      </c>
      <c r="K259" s="202" t="s">
        <v>204</v>
      </c>
      <c r="L259" s="43"/>
      <c r="M259" s="207" t="s">
        <v>35</v>
      </c>
      <c r="N259" s="208" t="s">
        <v>50</v>
      </c>
      <c r="O259" s="79"/>
      <c r="P259" s="209">
        <f>O259*H259</f>
        <v>0</v>
      </c>
      <c r="Q259" s="209">
        <v>0.00088000000000000003</v>
      </c>
      <c r="R259" s="209">
        <f>Q259*H259</f>
        <v>0.0013842399999999999</v>
      </c>
      <c r="S259" s="209">
        <v>0</v>
      </c>
      <c r="T259" s="210">
        <f>S259*H259</f>
        <v>0</v>
      </c>
      <c r="AR259" s="16" t="s">
        <v>223</v>
      </c>
      <c r="AT259" s="16" t="s">
        <v>136</v>
      </c>
      <c r="AU259" s="16" t="s">
        <v>89</v>
      </c>
      <c r="AY259" s="16" t="s">
        <v>133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6" t="s">
        <v>87</v>
      </c>
      <c r="BK259" s="211">
        <f>ROUND(I259*H259,2)</f>
        <v>0</v>
      </c>
      <c r="BL259" s="16" t="s">
        <v>223</v>
      </c>
      <c r="BM259" s="16" t="s">
        <v>308</v>
      </c>
    </row>
    <row r="260" s="1" customFormat="1">
      <c r="B260" s="38"/>
      <c r="C260" s="39"/>
      <c r="D260" s="214" t="s">
        <v>220</v>
      </c>
      <c r="E260" s="39"/>
      <c r="F260" s="245" t="s">
        <v>309</v>
      </c>
      <c r="G260" s="39"/>
      <c r="H260" s="39"/>
      <c r="I260" s="126"/>
      <c r="J260" s="39"/>
      <c r="K260" s="39"/>
      <c r="L260" s="43"/>
      <c r="M260" s="246"/>
      <c r="N260" s="79"/>
      <c r="O260" s="79"/>
      <c r="P260" s="79"/>
      <c r="Q260" s="79"/>
      <c r="R260" s="79"/>
      <c r="S260" s="79"/>
      <c r="T260" s="80"/>
      <c r="AT260" s="16" t="s">
        <v>220</v>
      </c>
      <c r="AU260" s="16" t="s">
        <v>89</v>
      </c>
    </row>
    <row r="261" s="11" customFormat="1">
      <c r="B261" s="212"/>
      <c r="C261" s="213"/>
      <c r="D261" s="214" t="s">
        <v>143</v>
      </c>
      <c r="E261" s="215" t="s">
        <v>35</v>
      </c>
      <c r="F261" s="216" t="s">
        <v>250</v>
      </c>
      <c r="G261" s="213"/>
      <c r="H261" s="215" t="s">
        <v>35</v>
      </c>
      <c r="I261" s="217"/>
      <c r="J261" s="213"/>
      <c r="K261" s="213"/>
      <c r="L261" s="218"/>
      <c r="M261" s="219"/>
      <c r="N261" s="220"/>
      <c r="O261" s="220"/>
      <c r="P261" s="220"/>
      <c r="Q261" s="220"/>
      <c r="R261" s="220"/>
      <c r="S261" s="220"/>
      <c r="T261" s="221"/>
      <c r="AT261" s="222" t="s">
        <v>143</v>
      </c>
      <c r="AU261" s="222" t="s">
        <v>89</v>
      </c>
      <c r="AV261" s="11" t="s">
        <v>87</v>
      </c>
      <c r="AW261" s="11" t="s">
        <v>40</v>
      </c>
      <c r="AX261" s="11" t="s">
        <v>79</v>
      </c>
      <c r="AY261" s="222" t="s">
        <v>133</v>
      </c>
    </row>
    <row r="262" s="12" customFormat="1">
      <c r="B262" s="223"/>
      <c r="C262" s="224"/>
      <c r="D262" s="214" t="s">
        <v>143</v>
      </c>
      <c r="E262" s="225" t="s">
        <v>35</v>
      </c>
      <c r="F262" s="226" t="s">
        <v>310</v>
      </c>
      <c r="G262" s="224"/>
      <c r="H262" s="227">
        <v>1.573</v>
      </c>
      <c r="I262" s="228"/>
      <c r="J262" s="224"/>
      <c r="K262" s="224"/>
      <c r="L262" s="229"/>
      <c r="M262" s="230"/>
      <c r="N262" s="231"/>
      <c r="O262" s="231"/>
      <c r="P262" s="231"/>
      <c r="Q262" s="231"/>
      <c r="R262" s="231"/>
      <c r="S262" s="231"/>
      <c r="T262" s="232"/>
      <c r="AT262" s="233" t="s">
        <v>143</v>
      </c>
      <c r="AU262" s="233" t="s">
        <v>89</v>
      </c>
      <c r="AV262" s="12" t="s">
        <v>89</v>
      </c>
      <c r="AW262" s="12" t="s">
        <v>40</v>
      </c>
      <c r="AX262" s="12" t="s">
        <v>79</v>
      </c>
      <c r="AY262" s="233" t="s">
        <v>133</v>
      </c>
    </row>
    <row r="263" s="13" customFormat="1">
      <c r="B263" s="234"/>
      <c r="C263" s="235"/>
      <c r="D263" s="214" t="s">
        <v>143</v>
      </c>
      <c r="E263" s="236" t="s">
        <v>35</v>
      </c>
      <c r="F263" s="237" t="s">
        <v>146</v>
      </c>
      <c r="G263" s="235"/>
      <c r="H263" s="238">
        <v>1.573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AT263" s="244" t="s">
        <v>143</v>
      </c>
      <c r="AU263" s="244" t="s">
        <v>89</v>
      </c>
      <c r="AV263" s="13" t="s">
        <v>141</v>
      </c>
      <c r="AW263" s="13" t="s">
        <v>40</v>
      </c>
      <c r="AX263" s="13" t="s">
        <v>87</v>
      </c>
      <c r="AY263" s="244" t="s">
        <v>133</v>
      </c>
    </row>
    <row r="264" s="11" customFormat="1">
      <c r="B264" s="212"/>
      <c r="C264" s="213"/>
      <c r="D264" s="214" t="s">
        <v>143</v>
      </c>
      <c r="E264" s="215" t="s">
        <v>35</v>
      </c>
      <c r="F264" s="216" t="s">
        <v>147</v>
      </c>
      <c r="G264" s="213"/>
      <c r="H264" s="215" t="s">
        <v>35</v>
      </c>
      <c r="I264" s="217"/>
      <c r="J264" s="213"/>
      <c r="K264" s="213"/>
      <c r="L264" s="218"/>
      <c r="M264" s="219"/>
      <c r="N264" s="220"/>
      <c r="O264" s="220"/>
      <c r="P264" s="220"/>
      <c r="Q264" s="220"/>
      <c r="R264" s="220"/>
      <c r="S264" s="220"/>
      <c r="T264" s="221"/>
      <c r="AT264" s="222" t="s">
        <v>143</v>
      </c>
      <c r="AU264" s="222" t="s">
        <v>89</v>
      </c>
      <c r="AV264" s="11" t="s">
        <v>87</v>
      </c>
      <c r="AW264" s="11" t="s">
        <v>40</v>
      </c>
      <c r="AX264" s="11" t="s">
        <v>79</v>
      </c>
      <c r="AY264" s="222" t="s">
        <v>133</v>
      </c>
    </row>
    <row r="265" s="1" customFormat="1" ht="22.5" customHeight="1">
      <c r="B265" s="38"/>
      <c r="C265" s="200" t="s">
        <v>311</v>
      </c>
      <c r="D265" s="200" t="s">
        <v>136</v>
      </c>
      <c r="E265" s="201" t="s">
        <v>312</v>
      </c>
      <c r="F265" s="202" t="s">
        <v>313</v>
      </c>
      <c r="G265" s="203" t="s">
        <v>139</v>
      </c>
      <c r="H265" s="204">
        <v>555.04600000000005</v>
      </c>
      <c r="I265" s="205"/>
      <c r="J265" s="206">
        <f>ROUND(I265*H265,2)</f>
        <v>0</v>
      </c>
      <c r="K265" s="202" t="s">
        <v>204</v>
      </c>
      <c r="L265" s="43"/>
      <c r="M265" s="207" t="s">
        <v>35</v>
      </c>
      <c r="N265" s="208" t="s">
        <v>50</v>
      </c>
      <c r="O265" s="79"/>
      <c r="P265" s="209">
        <f>O265*H265</f>
        <v>0</v>
      </c>
      <c r="Q265" s="209">
        <v>0.00013999999999999999</v>
      </c>
      <c r="R265" s="209">
        <f>Q265*H265</f>
        <v>0.077706440000000002</v>
      </c>
      <c r="S265" s="209">
        <v>0</v>
      </c>
      <c r="T265" s="210">
        <f>S265*H265</f>
        <v>0</v>
      </c>
      <c r="AR265" s="16" t="s">
        <v>223</v>
      </c>
      <c r="AT265" s="16" t="s">
        <v>136</v>
      </c>
      <c r="AU265" s="16" t="s">
        <v>89</v>
      </c>
      <c r="AY265" s="16" t="s">
        <v>133</v>
      </c>
      <c r="BE265" s="211">
        <f>IF(N265="základní",J265,0)</f>
        <v>0</v>
      </c>
      <c r="BF265" s="211">
        <f>IF(N265="snížená",J265,0)</f>
        <v>0</v>
      </c>
      <c r="BG265" s="211">
        <f>IF(N265="zákl. přenesená",J265,0)</f>
        <v>0</v>
      </c>
      <c r="BH265" s="211">
        <f>IF(N265="sníž. přenesená",J265,0)</f>
        <v>0</v>
      </c>
      <c r="BI265" s="211">
        <f>IF(N265="nulová",J265,0)</f>
        <v>0</v>
      </c>
      <c r="BJ265" s="16" t="s">
        <v>87</v>
      </c>
      <c r="BK265" s="211">
        <f>ROUND(I265*H265,2)</f>
        <v>0</v>
      </c>
      <c r="BL265" s="16" t="s">
        <v>223</v>
      </c>
      <c r="BM265" s="16" t="s">
        <v>314</v>
      </c>
    </row>
    <row r="266" s="11" customFormat="1">
      <c r="B266" s="212"/>
      <c r="C266" s="213"/>
      <c r="D266" s="214" t="s">
        <v>143</v>
      </c>
      <c r="E266" s="215" t="s">
        <v>35</v>
      </c>
      <c r="F266" s="216" t="s">
        <v>263</v>
      </c>
      <c r="G266" s="213"/>
      <c r="H266" s="215" t="s">
        <v>35</v>
      </c>
      <c r="I266" s="217"/>
      <c r="J266" s="213"/>
      <c r="K266" s="213"/>
      <c r="L266" s="218"/>
      <c r="M266" s="219"/>
      <c r="N266" s="220"/>
      <c r="O266" s="220"/>
      <c r="P266" s="220"/>
      <c r="Q266" s="220"/>
      <c r="R266" s="220"/>
      <c r="S266" s="220"/>
      <c r="T266" s="221"/>
      <c r="AT266" s="222" t="s">
        <v>143</v>
      </c>
      <c r="AU266" s="222" t="s">
        <v>89</v>
      </c>
      <c r="AV266" s="11" t="s">
        <v>87</v>
      </c>
      <c r="AW266" s="11" t="s">
        <v>40</v>
      </c>
      <c r="AX266" s="11" t="s">
        <v>79</v>
      </c>
      <c r="AY266" s="222" t="s">
        <v>133</v>
      </c>
    </row>
    <row r="267" s="11" customFormat="1">
      <c r="B267" s="212"/>
      <c r="C267" s="213"/>
      <c r="D267" s="214" t="s">
        <v>143</v>
      </c>
      <c r="E267" s="215" t="s">
        <v>35</v>
      </c>
      <c r="F267" s="216" t="s">
        <v>315</v>
      </c>
      <c r="G267" s="213"/>
      <c r="H267" s="215" t="s">
        <v>35</v>
      </c>
      <c r="I267" s="217"/>
      <c r="J267" s="213"/>
      <c r="K267" s="213"/>
      <c r="L267" s="218"/>
      <c r="M267" s="219"/>
      <c r="N267" s="220"/>
      <c r="O267" s="220"/>
      <c r="P267" s="220"/>
      <c r="Q267" s="220"/>
      <c r="R267" s="220"/>
      <c r="S267" s="220"/>
      <c r="T267" s="221"/>
      <c r="AT267" s="222" t="s">
        <v>143</v>
      </c>
      <c r="AU267" s="222" t="s">
        <v>89</v>
      </c>
      <c r="AV267" s="11" t="s">
        <v>87</v>
      </c>
      <c r="AW267" s="11" t="s">
        <v>40</v>
      </c>
      <c r="AX267" s="11" t="s">
        <v>79</v>
      </c>
      <c r="AY267" s="222" t="s">
        <v>133</v>
      </c>
    </row>
    <row r="268" s="12" customFormat="1">
      <c r="B268" s="223"/>
      <c r="C268" s="224"/>
      <c r="D268" s="214" t="s">
        <v>143</v>
      </c>
      <c r="E268" s="225" t="s">
        <v>35</v>
      </c>
      <c r="F268" s="226" t="s">
        <v>316</v>
      </c>
      <c r="G268" s="224"/>
      <c r="H268" s="227">
        <v>555.04600000000005</v>
      </c>
      <c r="I268" s="228"/>
      <c r="J268" s="224"/>
      <c r="K268" s="224"/>
      <c r="L268" s="229"/>
      <c r="M268" s="230"/>
      <c r="N268" s="231"/>
      <c r="O268" s="231"/>
      <c r="P268" s="231"/>
      <c r="Q268" s="231"/>
      <c r="R268" s="231"/>
      <c r="S268" s="231"/>
      <c r="T268" s="232"/>
      <c r="AT268" s="233" t="s">
        <v>143</v>
      </c>
      <c r="AU268" s="233" t="s">
        <v>89</v>
      </c>
      <c r="AV268" s="12" t="s">
        <v>89</v>
      </c>
      <c r="AW268" s="12" t="s">
        <v>40</v>
      </c>
      <c r="AX268" s="12" t="s">
        <v>79</v>
      </c>
      <c r="AY268" s="233" t="s">
        <v>133</v>
      </c>
    </row>
    <row r="269" s="13" customFormat="1">
      <c r="B269" s="234"/>
      <c r="C269" s="235"/>
      <c r="D269" s="214" t="s">
        <v>143</v>
      </c>
      <c r="E269" s="236" t="s">
        <v>35</v>
      </c>
      <c r="F269" s="237" t="s">
        <v>146</v>
      </c>
      <c r="G269" s="235"/>
      <c r="H269" s="238">
        <v>555.04600000000005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AT269" s="244" t="s">
        <v>143</v>
      </c>
      <c r="AU269" s="244" t="s">
        <v>89</v>
      </c>
      <c r="AV269" s="13" t="s">
        <v>141</v>
      </c>
      <c r="AW269" s="13" t="s">
        <v>40</v>
      </c>
      <c r="AX269" s="13" t="s">
        <v>87</v>
      </c>
      <c r="AY269" s="244" t="s">
        <v>133</v>
      </c>
    </row>
    <row r="270" s="11" customFormat="1">
      <c r="B270" s="212"/>
      <c r="C270" s="213"/>
      <c r="D270" s="214" t="s">
        <v>143</v>
      </c>
      <c r="E270" s="215" t="s">
        <v>35</v>
      </c>
      <c r="F270" s="216" t="s">
        <v>317</v>
      </c>
      <c r="G270" s="213"/>
      <c r="H270" s="215" t="s">
        <v>35</v>
      </c>
      <c r="I270" s="217"/>
      <c r="J270" s="213"/>
      <c r="K270" s="213"/>
      <c r="L270" s="218"/>
      <c r="M270" s="219"/>
      <c r="N270" s="220"/>
      <c r="O270" s="220"/>
      <c r="P270" s="220"/>
      <c r="Q270" s="220"/>
      <c r="R270" s="220"/>
      <c r="S270" s="220"/>
      <c r="T270" s="221"/>
      <c r="AT270" s="222" t="s">
        <v>143</v>
      </c>
      <c r="AU270" s="222" t="s">
        <v>89</v>
      </c>
      <c r="AV270" s="11" t="s">
        <v>87</v>
      </c>
      <c r="AW270" s="11" t="s">
        <v>40</v>
      </c>
      <c r="AX270" s="11" t="s">
        <v>79</v>
      </c>
      <c r="AY270" s="222" t="s">
        <v>133</v>
      </c>
    </row>
    <row r="271" s="1" customFormat="1" ht="22.5" customHeight="1">
      <c r="B271" s="38"/>
      <c r="C271" s="200" t="s">
        <v>268</v>
      </c>
      <c r="D271" s="200" t="s">
        <v>136</v>
      </c>
      <c r="E271" s="201" t="s">
        <v>318</v>
      </c>
      <c r="F271" s="202" t="s">
        <v>319</v>
      </c>
      <c r="G271" s="203" t="s">
        <v>139</v>
      </c>
      <c r="H271" s="204">
        <v>180.88499999999999</v>
      </c>
      <c r="I271" s="205"/>
      <c r="J271" s="206">
        <f>ROUND(I271*H271,2)</f>
        <v>0</v>
      </c>
      <c r="K271" s="202" t="s">
        <v>204</v>
      </c>
      <c r="L271" s="43"/>
      <c r="M271" s="207" t="s">
        <v>35</v>
      </c>
      <c r="N271" s="208" t="s">
        <v>50</v>
      </c>
      <c r="O271" s="79"/>
      <c r="P271" s="209">
        <f>O271*H271</f>
        <v>0</v>
      </c>
      <c r="Q271" s="209">
        <v>0.00027999999999999998</v>
      </c>
      <c r="R271" s="209">
        <f>Q271*H271</f>
        <v>0.050647799999999993</v>
      </c>
      <c r="S271" s="209">
        <v>0</v>
      </c>
      <c r="T271" s="210">
        <f>S271*H271</f>
        <v>0</v>
      </c>
      <c r="AR271" s="16" t="s">
        <v>223</v>
      </c>
      <c r="AT271" s="16" t="s">
        <v>136</v>
      </c>
      <c r="AU271" s="16" t="s">
        <v>89</v>
      </c>
      <c r="AY271" s="16" t="s">
        <v>133</v>
      </c>
      <c r="BE271" s="211">
        <f>IF(N271="základní",J271,0)</f>
        <v>0</v>
      </c>
      <c r="BF271" s="211">
        <f>IF(N271="snížená",J271,0)</f>
        <v>0</v>
      </c>
      <c r="BG271" s="211">
        <f>IF(N271="zákl. přenesená",J271,0)</f>
        <v>0</v>
      </c>
      <c r="BH271" s="211">
        <f>IF(N271="sníž. přenesená",J271,0)</f>
        <v>0</v>
      </c>
      <c r="BI271" s="211">
        <f>IF(N271="nulová",J271,0)</f>
        <v>0</v>
      </c>
      <c r="BJ271" s="16" t="s">
        <v>87</v>
      </c>
      <c r="BK271" s="211">
        <f>ROUND(I271*H271,2)</f>
        <v>0</v>
      </c>
      <c r="BL271" s="16" t="s">
        <v>223</v>
      </c>
      <c r="BM271" s="16" t="s">
        <v>320</v>
      </c>
    </row>
    <row r="272" s="11" customFormat="1">
      <c r="B272" s="212"/>
      <c r="C272" s="213"/>
      <c r="D272" s="214" t="s">
        <v>143</v>
      </c>
      <c r="E272" s="215" t="s">
        <v>35</v>
      </c>
      <c r="F272" s="216" t="s">
        <v>263</v>
      </c>
      <c r="G272" s="213"/>
      <c r="H272" s="215" t="s">
        <v>35</v>
      </c>
      <c r="I272" s="217"/>
      <c r="J272" s="213"/>
      <c r="K272" s="213"/>
      <c r="L272" s="218"/>
      <c r="M272" s="219"/>
      <c r="N272" s="220"/>
      <c r="O272" s="220"/>
      <c r="P272" s="220"/>
      <c r="Q272" s="220"/>
      <c r="R272" s="220"/>
      <c r="S272" s="220"/>
      <c r="T272" s="221"/>
      <c r="AT272" s="222" t="s">
        <v>143</v>
      </c>
      <c r="AU272" s="222" t="s">
        <v>89</v>
      </c>
      <c r="AV272" s="11" t="s">
        <v>87</v>
      </c>
      <c r="AW272" s="11" t="s">
        <v>40</v>
      </c>
      <c r="AX272" s="11" t="s">
        <v>79</v>
      </c>
      <c r="AY272" s="222" t="s">
        <v>133</v>
      </c>
    </row>
    <row r="273" s="11" customFormat="1">
      <c r="B273" s="212"/>
      <c r="C273" s="213"/>
      <c r="D273" s="214" t="s">
        <v>143</v>
      </c>
      <c r="E273" s="215" t="s">
        <v>35</v>
      </c>
      <c r="F273" s="216" t="s">
        <v>321</v>
      </c>
      <c r="G273" s="213"/>
      <c r="H273" s="215" t="s">
        <v>35</v>
      </c>
      <c r="I273" s="217"/>
      <c r="J273" s="213"/>
      <c r="K273" s="213"/>
      <c r="L273" s="218"/>
      <c r="M273" s="219"/>
      <c r="N273" s="220"/>
      <c r="O273" s="220"/>
      <c r="P273" s="220"/>
      <c r="Q273" s="220"/>
      <c r="R273" s="220"/>
      <c r="S273" s="220"/>
      <c r="T273" s="221"/>
      <c r="AT273" s="222" t="s">
        <v>143</v>
      </c>
      <c r="AU273" s="222" t="s">
        <v>89</v>
      </c>
      <c r="AV273" s="11" t="s">
        <v>87</v>
      </c>
      <c r="AW273" s="11" t="s">
        <v>40</v>
      </c>
      <c r="AX273" s="11" t="s">
        <v>79</v>
      </c>
      <c r="AY273" s="222" t="s">
        <v>133</v>
      </c>
    </row>
    <row r="274" s="12" customFormat="1">
      <c r="B274" s="223"/>
      <c r="C274" s="224"/>
      <c r="D274" s="214" t="s">
        <v>143</v>
      </c>
      <c r="E274" s="225" t="s">
        <v>35</v>
      </c>
      <c r="F274" s="226" t="s">
        <v>322</v>
      </c>
      <c r="G274" s="224"/>
      <c r="H274" s="227">
        <v>180.88499999999999</v>
      </c>
      <c r="I274" s="228"/>
      <c r="J274" s="224"/>
      <c r="K274" s="224"/>
      <c r="L274" s="229"/>
      <c r="M274" s="230"/>
      <c r="N274" s="231"/>
      <c r="O274" s="231"/>
      <c r="P274" s="231"/>
      <c r="Q274" s="231"/>
      <c r="R274" s="231"/>
      <c r="S274" s="231"/>
      <c r="T274" s="232"/>
      <c r="AT274" s="233" t="s">
        <v>143</v>
      </c>
      <c r="AU274" s="233" t="s">
        <v>89</v>
      </c>
      <c r="AV274" s="12" t="s">
        <v>89</v>
      </c>
      <c r="AW274" s="12" t="s">
        <v>40</v>
      </c>
      <c r="AX274" s="12" t="s">
        <v>79</v>
      </c>
      <c r="AY274" s="233" t="s">
        <v>133</v>
      </c>
    </row>
    <row r="275" s="13" customFormat="1">
      <c r="B275" s="234"/>
      <c r="C275" s="235"/>
      <c r="D275" s="214" t="s">
        <v>143</v>
      </c>
      <c r="E275" s="236" t="s">
        <v>35</v>
      </c>
      <c r="F275" s="237" t="s">
        <v>146</v>
      </c>
      <c r="G275" s="235"/>
      <c r="H275" s="238">
        <v>180.88499999999999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AT275" s="244" t="s">
        <v>143</v>
      </c>
      <c r="AU275" s="244" t="s">
        <v>89</v>
      </c>
      <c r="AV275" s="13" t="s">
        <v>141</v>
      </c>
      <c r="AW275" s="13" t="s">
        <v>40</v>
      </c>
      <c r="AX275" s="13" t="s">
        <v>87</v>
      </c>
      <c r="AY275" s="244" t="s">
        <v>133</v>
      </c>
    </row>
    <row r="276" s="11" customFormat="1">
      <c r="B276" s="212"/>
      <c r="C276" s="213"/>
      <c r="D276" s="214" t="s">
        <v>143</v>
      </c>
      <c r="E276" s="215" t="s">
        <v>35</v>
      </c>
      <c r="F276" s="216" t="s">
        <v>317</v>
      </c>
      <c r="G276" s="213"/>
      <c r="H276" s="215" t="s">
        <v>35</v>
      </c>
      <c r="I276" s="217"/>
      <c r="J276" s="213"/>
      <c r="K276" s="213"/>
      <c r="L276" s="218"/>
      <c r="M276" s="219"/>
      <c r="N276" s="220"/>
      <c r="O276" s="220"/>
      <c r="P276" s="220"/>
      <c r="Q276" s="220"/>
      <c r="R276" s="220"/>
      <c r="S276" s="220"/>
      <c r="T276" s="221"/>
      <c r="AT276" s="222" t="s">
        <v>143</v>
      </c>
      <c r="AU276" s="222" t="s">
        <v>89</v>
      </c>
      <c r="AV276" s="11" t="s">
        <v>87</v>
      </c>
      <c r="AW276" s="11" t="s">
        <v>40</v>
      </c>
      <c r="AX276" s="11" t="s">
        <v>79</v>
      </c>
      <c r="AY276" s="222" t="s">
        <v>133</v>
      </c>
    </row>
    <row r="277" s="1" customFormat="1" ht="22.5" customHeight="1">
      <c r="B277" s="38"/>
      <c r="C277" s="200" t="s">
        <v>323</v>
      </c>
      <c r="D277" s="200" t="s">
        <v>136</v>
      </c>
      <c r="E277" s="201" t="s">
        <v>324</v>
      </c>
      <c r="F277" s="202" t="s">
        <v>325</v>
      </c>
      <c r="G277" s="203" t="s">
        <v>139</v>
      </c>
      <c r="H277" s="204">
        <v>39.68</v>
      </c>
      <c r="I277" s="205"/>
      <c r="J277" s="206">
        <f>ROUND(I277*H277,2)</f>
        <v>0</v>
      </c>
      <c r="K277" s="202" t="s">
        <v>204</v>
      </c>
      <c r="L277" s="43"/>
      <c r="M277" s="207" t="s">
        <v>35</v>
      </c>
      <c r="N277" s="208" t="s">
        <v>50</v>
      </c>
      <c r="O277" s="79"/>
      <c r="P277" s="209">
        <f>O277*H277</f>
        <v>0</v>
      </c>
      <c r="Q277" s="209">
        <v>0.00042000000000000002</v>
      </c>
      <c r="R277" s="209">
        <f>Q277*H277</f>
        <v>0.016665599999999999</v>
      </c>
      <c r="S277" s="209">
        <v>0</v>
      </c>
      <c r="T277" s="210">
        <f>S277*H277</f>
        <v>0</v>
      </c>
      <c r="AR277" s="16" t="s">
        <v>223</v>
      </c>
      <c r="AT277" s="16" t="s">
        <v>136</v>
      </c>
      <c r="AU277" s="16" t="s">
        <v>89</v>
      </c>
      <c r="AY277" s="16" t="s">
        <v>133</v>
      </c>
      <c r="BE277" s="211">
        <f>IF(N277="základní",J277,0)</f>
        <v>0</v>
      </c>
      <c r="BF277" s="211">
        <f>IF(N277="snížená",J277,0)</f>
        <v>0</v>
      </c>
      <c r="BG277" s="211">
        <f>IF(N277="zákl. přenesená",J277,0)</f>
        <v>0</v>
      </c>
      <c r="BH277" s="211">
        <f>IF(N277="sníž. přenesená",J277,0)</f>
        <v>0</v>
      </c>
      <c r="BI277" s="211">
        <f>IF(N277="nulová",J277,0)</f>
        <v>0</v>
      </c>
      <c r="BJ277" s="16" t="s">
        <v>87</v>
      </c>
      <c r="BK277" s="211">
        <f>ROUND(I277*H277,2)</f>
        <v>0</v>
      </c>
      <c r="BL277" s="16" t="s">
        <v>223</v>
      </c>
      <c r="BM277" s="16" t="s">
        <v>326</v>
      </c>
    </row>
    <row r="278" s="11" customFormat="1">
      <c r="B278" s="212"/>
      <c r="C278" s="213"/>
      <c r="D278" s="214" t="s">
        <v>143</v>
      </c>
      <c r="E278" s="215" t="s">
        <v>35</v>
      </c>
      <c r="F278" s="216" t="s">
        <v>263</v>
      </c>
      <c r="G278" s="213"/>
      <c r="H278" s="215" t="s">
        <v>35</v>
      </c>
      <c r="I278" s="217"/>
      <c r="J278" s="213"/>
      <c r="K278" s="213"/>
      <c r="L278" s="218"/>
      <c r="M278" s="219"/>
      <c r="N278" s="220"/>
      <c r="O278" s="220"/>
      <c r="P278" s="220"/>
      <c r="Q278" s="220"/>
      <c r="R278" s="220"/>
      <c r="S278" s="220"/>
      <c r="T278" s="221"/>
      <c r="AT278" s="222" t="s">
        <v>143</v>
      </c>
      <c r="AU278" s="222" t="s">
        <v>89</v>
      </c>
      <c r="AV278" s="11" t="s">
        <v>87</v>
      </c>
      <c r="AW278" s="11" t="s">
        <v>40</v>
      </c>
      <c r="AX278" s="11" t="s">
        <v>79</v>
      </c>
      <c r="AY278" s="222" t="s">
        <v>133</v>
      </c>
    </row>
    <row r="279" s="11" customFormat="1">
      <c r="B279" s="212"/>
      <c r="C279" s="213"/>
      <c r="D279" s="214" t="s">
        <v>143</v>
      </c>
      <c r="E279" s="215" t="s">
        <v>35</v>
      </c>
      <c r="F279" s="216" t="s">
        <v>327</v>
      </c>
      <c r="G279" s="213"/>
      <c r="H279" s="215" t="s">
        <v>35</v>
      </c>
      <c r="I279" s="217"/>
      <c r="J279" s="213"/>
      <c r="K279" s="213"/>
      <c r="L279" s="218"/>
      <c r="M279" s="219"/>
      <c r="N279" s="220"/>
      <c r="O279" s="220"/>
      <c r="P279" s="220"/>
      <c r="Q279" s="220"/>
      <c r="R279" s="220"/>
      <c r="S279" s="220"/>
      <c r="T279" s="221"/>
      <c r="AT279" s="222" t="s">
        <v>143</v>
      </c>
      <c r="AU279" s="222" t="s">
        <v>89</v>
      </c>
      <c r="AV279" s="11" t="s">
        <v>87</v>
      </c>
      <c r="AW279" s="11" t="s">
        <v>40</v>
      </c>
      <c r="AX279" s="11" t="s">
        <v>79</v>
      </c>
      <c r="AY279" s="222" t="s">
        <v>133</v>
      </c>
    </row>
    <row r="280" s="12" customFormat="1">
      <c r="B280" s="223"/>
      <c r="C280" s="224"/>
      <c r="D280" s="214" t="s">
        <v>143</v>
      </c>
      <c r="E280" s="225" t="s">
        <v>35</v>
      </c>
      <c r="F280" s="226" t="s">
        <v>328</v>
      </c>
      <c r="G280" s="224"/>
      <c r="H280" s="227">
        <v>39.68</v>
      </c>
      <c r="I280" s="228"/>
      <c r="J280" s="224"/>
      <c r="K280" s="224"/>
      <c r="L280" s="229"/>
      <c r="M280" s="230"/>
      <c r="N280" s="231"/>
      <c r="O280" s="231"/>
      <c r="P280" s="231"/>
      <c r="Q280" s="231"/>
      <c r="R280" s="231"/>
      <c r="S280" s="231"/>
      <c r="T280" s="232"/>
      <c r="AT280" s="233" t="s">
        <v>143</v>
      </c>
      <c r="AU280" s="233" t="s">
        <v>89</v>
      </c>
      <c r="AV280" s="12" t="s">
        <v>89</v>
      </c>
      <c r="AW280" s="12" t="s">
        <v>40</v>
      </c>
      <c r="AX280" s="12" t="s">
        <v>79</v>
      </c>
      <c r="AY280" s="233" t="s">
        <v>133</v>
      </c>
    </row>
    <row r="281" s="13" customFormat="1">
      <c r="B281" s="234"/>
      <c r="C281" s="235"/>
      <c r="D281" s="214" t="s">
        <v>143</v>
      </c>
      <c r="E281" s="236" t="s">
        <v>35</v>
      </c>
      <c r="F281" s="237" t="s">
        <v>146</v>
      </c>
      <c r="G281" s="235"/>
      <c r="H281" s="238">
        <v>39.68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AT281" s="244" t="s">
        <v>143</v>
      </c>
      <c r="AU281" s="244" t="s">
        <v>89</v>
      </c>
      <c r="AV281" s="13" t="s">
        <v>141</v>
      </c>
      <c r="AW281" s="13" t="s">
        <v>40</v>
      </c>
      <c r="AX281" s="13" t="s">
        <v>87</v>
      </c>
      <c r="AY281" s="244" t="s">
        <v>133</v>
      </c>
    </row>
    <row r="282" s="11" customFormat="1">
      <c r="B282" s="212"/>
      <c r="C282" s="213"/>
      <c r="D282" s="214" t="s">
        <v>143</v>
      </c>
      <c r="E282" s="215" t="s">
        <v>35</v>
      </c>
      <c r="F282" s="216" t="s">
        <v>317</v>
      </c>
      <c r="G282" s="213"/>
      <c r="H282" s="215" t="s">
        <v>35</v>
      </c>
      <c r="I282" s="217"/>
      <c r="J282" s="213"/>
      <c r="K282" s="213"/>
      <c r="L282" s="218"/>
      <c r="M282" s="219"/>
      <c r="N282" s="220"/>
      <c r="O282" s="220"/>
      <c r="P282" s="220"/>
      <c r="Q282" s="220"/>
      <c r="R282" s="220"/>
      <c r="S282" s="220"/>
      <c r="T282" s="221"/>
      <c r="AT282" s="222" t="s">
        <v>143</v>
      </c>
      <c r="AU282" s="222" t="s">
        <v>89</v>
      </c>
      <c r="AV282" s="11" t="s">
        <v>87</v>
      </c>
      <c r="AW282" s="11" t="s">
        <v>40</v>
      </c>
      <c r="AX282" s="11" t="s">
        <v>79</v>
      </c>
      <c r="AY282" s="222" t="s">
        <v>133</v>
      </c>
    </row>
    <row r="283" s="1" customFormat="1" ht="16.5" customHeight="1">
      <c r="B283" s="38"/>
      <c r="C283" s="200" t="s">
        <v>329</v>
      </c>
      <c r="D283" s="200" t="s">
        <v>136</v>
      </c>
      <c r="E283" s="201" t="s">
        <v>330</v>
      </c>
      <c r="F283" s="202" t="s">
        <v>331</v>
      </c>
      <c r="G283" s="203" t="s">
        <v>256</v>
      </c>
      <c r="H283" s="204">
        <v>10</v>
      </c>
      <c r="I283" s="205"/>
      <c r="J283" s="206">
        <f>ROUND(I283*H283,2)</f>
        <v>0</v>
      </c>
      <c r="K283" s="202" t="s">
        <v>204</v>
      </c>
      <c r="L283" s="43"/>
      <c r="M283" s="207" t="s">
        <v>35</v>
      </c>
      <c r="N283" s="208" t="s">
        <v>50</v>
      </c>
      <c r="O283" s="79"/>
      <c r="P283" s="209">
        <f>O283*H283</f>
        <v>0</v>
      </c>
      <c r="Q283" s="209">
        <v>0</v>
      </c>
      <c r="R283" s="209">
        <f>Q283*H283</f>
        <v>0</v>
      </c>
      <c r="S283" s="209">
        <v>0</v>
      </c>
      <c r="T283" s="210">
        <f>S283*H283</f>
        <v>0</v>
      </c>
      <c r="AR283" s="16" t="s">
        <v>223</v>
      </c>
      <c r="AT283" s="16" t="s">
        <v>136</v>
      </c>
      <c r="AU283" s="16" t="s">
        <v>89</v>
      </c>
      <c r="AY283" s="16" t="s">
        <v>133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6" t="s">
        <v>87</v>
      </c>
      <c r="BK283" s="211">
        <f>ROUND(I283*H283,2)</f>
        <v>0</v>
      </c>
      <c r="BL283" s="16" t="s">
        <v>223</v>
      </c>
      <c r="BM283" s="16" t="s">
        <v>332</v>
      </c>
    </row>
    <row r="284" s="1" customFormat="1">
      <c r="B284" s="38"/>
      <c r="C284" s="39"/>
      <c r="D284" s="214" t="s">
        <v>220</v>
      </c>
      <c r="E284" s="39"/>
      <c r="F284" s="245" t="s">
        <v>333</v>
      </c>
      <c r="G284" s="39"/>
      <c r="H284" s="39"/>
      <c r="I284" s="126"/>
      <c r="J284" s="39"/>
      <c r="K284" s="39"/>
      <c r="L284" s="43"/>
      <c r="M284" s="246"/>
      <c r="N284" s="79"/>
      <c r="O284" s="79"/>
      <c r="P284" s="79"/>
      <c r="Q284" s="79"/>
      <c r="R284" s="79"/>
      <c r="S284" s="79"/>
      <c r="T284" s="80"/>
      <c r="AT284" s="16" t="s">
        <v>220</v>
      </c>
      <c r="AU284" s="16" t="s">
        <v>89</v>
      </c>
    </row>
    <row r="285" s="11" customFormat="1">
      <c r="B285" s="212"/>
      <c r="C285" s="213"/>
      <c r="D285" s="214" t="s">
        <v>143</v>
      </c>
      <c r="E285" s="215" t="s">
        <v>35</v>
      </c>
      <c r="F285" s="216" t="s">
        <v>334</v>
      </c>
      <c r="G285" s="213"/>
      <c r="H285" s="215" t="s">
        <v>35</v>
      </c>
      <c r="I285" s="217"/>
      <c r="J285" s="213"/>
      <c r="K285" s="213"/>
      <c r="L285" s="218"/>
      <c r="M285" s="219"/>
      <c r="N285" s="220"/>
      <c r="O285" s="220"/>
      <c r="P285" s="220"/>
      <c r="Q285" s="220"/>
      <c r="R285" s="220"/>
      <c r="S285" s="220"/>
      <c r="T285" s="221"/>
      <c r="AT285" s="222" t="s">
        <v>143</v>
      </c>
      <c r="AU285" s="222" t="s">
        <v>89</v>
      </c>
      <c r="AV285" s="11" t="s">
        <v>87</v>
      </c>
      <c r="AW285" s="11" t="s">
        <v>40</v>
      </c>
      <c r="AX285" s="11" t="s">
        <v>79</v>
      </c>
      <c r="AY285" s="222" t="s">
        <v>133</v>
      </c>
    </row>
    <row r="286" s="12" customFormat="1">
      <c r="B286" s="223"/>
      <c r="C286" s="224"/>
      <c r="D286" s="214" t="s">
        <v>143</v>
      </c>
      <c r="E286" s="225" t="s">
        <v>35</v>
      </c>
      <c r="F286" s="226" t="s">
        <v>188</v>
      </c>
      <c r="G286" s="224"/>
      <c r="H286" s="227">
        <v>10</v>
      </c>
      <c r="I286" s="228"/>
      <c r="J286" s="224"/>
      <c r="K286" s="224"/>
      <c r="L286" s="229"/>
      <c r="M286" s="230"/>
      <c r="N286" s="231"/>
      <c r="O286" s="231"/>
      <c r="P286" s="231"/>
      <c r="Q286" s="231"/>
      <c r="R286" s="231"/>
      <c r="S286" s="231"/>
      <c r="T286" s="232"/>
      <c r="AT286" s="233" t="s">
        <v>143</v>
      </c>
      <c r="AU286" s="233" t="s">
        <v>89</v>
      </c>
      <c r="AV286" s="12" t="s">
        <v>89</v>
      </c>
      <c r="AW286" s="12" t="s">
        <v>40</v>
      </c>
      <c r="AX286" s="12" t="s">
        <v>79</v>
      </c>
      <c r="AY286" s="233" t="s">
        <v>133</v>
      </c>
    </row>
    <row r="287" s="13" customFormat="1">
      <c r="B287" s="234"/>
      <c r="C287" s="235"/>
      <c r="D287" s="214" t="s">
        <v>143</v>
      </c>
      <c r="E287" s="236" t="s">
        <v>35</v>
      </c>
      <c r="F287" s="237" t="s">
        <v>146</v>
      </c>
      <c r="G287" s="235"/>
      <c r="H287" s="238">
        <v>10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AT287" s="244" t="s">
        <v>143</v>
      </c>
      <c r="AU287" s="244" t="s">
        <v>89</v>
      </c>
      <c r="AV287" s="13" t="s">
        <v>141</v>
      </c>
      <c r="AW287" s="13" t="s">
        <v>40</v>
      </c>
      <c r="AX287" s="13" t="s">
        <v>87</v>
      </c>
      <c r="AY287" s="244" t="s">
        <v>133</v>
      </c>
    </row>
    <row r="288" s="11" customFormat="1">
      <c r="B288" s="212"/>
      <c r="C288" s="213"/>
      <c r="D288" s="214" t="s">
        <v>143</v>
      </c>
      <c r="E288" s="215" t="s">
        <v>35</v>
      </c>
      <c r="F288" s="216" t="s">
        <v>335</v>
      </c>
      <c r="G288" s="213"/>
      <c r="H288" s="215" t="s">
        <v>35</v>
      </c>
      <c r="I288" s="217"/>
      <c r="J288" s="213"/>
      <c r="K288" s="213"/>
      <c r="L288" s="218"/>
      <c r="M288" s="219"/>
      <c r="N288" s="220"/>
      <c r="O288" s="220"/>
      <c r="P288" s="220"/>
      <c r="Q288" s="220"/>
      <c r="R288" s="220"/>
      <c r="S288" s="220"/>
      <c r="T288" s="221"/>
      <c r="AT288" s="222" t="s">
        <v>143</v>
      </c>
      <c r="AU288" s="222" t="s">
        <v>89</v>
      </c>
      <c r="AV288" s="11" t="s">
        <v>87</v>
      </c>
      <c r="AW288" s="11" t="s">
        <v>40</v>
      </c>
      <c r="AX288" s="11" t="s">
        <v>79</v>
      </c>
      <c r="AY288" s="222" t="s">
        <v>133</v>
      </c>
    </row>
    <row r="289" s="1" customFormat="1" ht="22.5" customHeight="1">
      <c r="B289" s="38"/>
      <c r="C289" s="200" t="s">
        <v>336</v>
      </c>
      <c r="D289" s="200" t="s">
        <v>136</v>
      </c>
      <c r="E289" s="201" t="s">
        <v>337</v>
      </c>
      <c r="F289" s="202" t="s">
        <v>338</v>
      </c>
      <c r="G289" s="203" t="s">
        <v>139</v>
      </c>
      <c r="H289" s="204">
        <v>1.0600000000000001</v>
      </c>
      <c r="I289" s="205"/>
      <c r="J289" s="206">
        <f>ROUND(I289*H289,2)</f>
        <v>0</v>
      </c>
      <c r="K289" s="202" t="s">
        <v>204</v>
      </c>
      <c r="L289" s="43"/>
      <c r="M289" s="207" t="s">
        <v>35</v>
      </c>
      <c r="N289" s="208" t="s">
        <v>50</v>
      </c>
      <c r="O289" s="79"/>
      <c r="P289" s="209">
        <f>O289*H289</f>
        <v>0</v>
      </c>
      <c r="Q289" s="209">
        <v>0.00093999999999999997</v>
      </c>
      <c r="R289" s="209">
        <f>Q289*H289</f>
        <v>0.00099639999999999993</v>
      </c>
      <c r="S289" s="209">
        <v>0</v>
      </c>
      <c r="T289" s="210">
        <f>S289*H289</f>
        <v>0</v>
      </c>
      <c r="AR289" s="16" t="s">
        <v>223</v>
      </c>
      <c r="AT289" s="16" t="s">
        <v>136</v>
      </c>
      <c r="AU289" s="16" t="s">
        <v>89</v>
      </c>
      <c r="AY289" s="16" t="s">
        <v>133</v>
      </c>
      <c r="BE289" s="211">
        <f>IF(N289="základní",J289,0)</f>
        <v>0</v>
      </c>
      <c r="BF289" s="211">
        <f>IF(N289="snížená",J289,0)</f>
        <v>0</v>
      </c>
      <c r="BG289" s="211">
        <f>IF(N289="zákl. přenesená",J289,0)</f>
        <v>0</v>
      </c>
      <c r="BH289" s="211">
        <f>IF(N289="sníž. přenesená",J289,0)</f>
        <v>0</v>
      </c>
      <c r="BI289" s="211">
        <f>IF(N289="nulová",J289,0)</f>
        <v>0</v>
      </c>
      <c r="BJ289" s="16" t="s">
        <v>87</v>
      </c>
      <c r="BK289" s="211">
        <f>ROUND(I289*H289,2)</f>
        <v>0</v>
      </c>
      <c r="BL289" s="16" t="s">
        <v>223</v>
      </c>
      <c r="BM289" s="16" t="s">
        <v>339</v>
      </c>
    </row>
    <row r="290" s="1" customFormat="1">
      <c r="B290" s="38"/>
      <c r="C290" s="39"/>
      <c r="D290" s="214" t="s">
        <v>220</v>
      </c>
      <c r="E290" s="39"/>
      <c r="F290" s="245" t="s">
        <v>309</v>
      </c>
      <c r="G290" s="39"/>
      <c r="H290" s="39"/>
      <c r="I290" s="126"/>
      <c r="J290" s="39"/>
      <c r="K290" s="39"/>
      <c r="L290" s="43"/>
      <c r="M290" s="246"/>
      <c r="N290" s="79"/>
      <c r="O290" s="79"/>
      <c r="P290" s="79"/>
      <c r="Q290" s="79"/>
      <c r="R290" s="79"/>
      <c r="S290" s="79"/>
      <c r="T290" s="80"/>
      <c r="AT290" s="16" t="s">
        <v>220</v>
      </c>
      <c r="AU290" s="16" t="s">
        <v>89</v>
      </c>
    </row>
    <row r="291" s="11" customFormat="1">
      <c r="B291" s="212"/>
      <c r="C291" s="213"/>
      <c r="D291" s="214" t="s">
        <v>143</v>
      </c>
      <c r="E291" s="215" t="s">
        <v>35</v>
      </c>
      <c r="F291" s="216" t="s">
        <v>250</v>
      </c>
      <c r="G291" s="213"/>
      <c r="H291" s="215" t="s">
        <v>35</v>
      </c>
      <c r="I291" s="217"/>
      <c r="J291" s="213"/>
      <c r="K291" s="213"/>
      <c r="L291" s="218"/>
      <c r="M291" s="219"/>
      <c r="N291" s="220"/>
      <c r="O291" s="220"/>
      <c r="P291" s="220"/>
      <c r="Q291" s="220"/>
      <c r="R291" s="220"/>
      <c r="S291" s="220"/>
      <c r="T291" s="221"/>
      <c r="AT291" s="222" t="s">
        <v>143</v>
      </c>
      <c r="AU291" s="222" t="s">
        <v>89</v>
      </c>
      <c r="AV291" s="11" t="s">
        <v>87</v>
      </c>
      <c r="AW291" s="11" t="s">
        <v>40</v>
      </c>
      <c r="AX291" s="11" t="s">
        <v>79</v>
      </c>
      <c r="AY291" s="222" t="s">
        <v>133</v>
      </c>
    </row>
    <row r="292" s="12" customFormat="1">
      <c r="B292" s="223"/>
      <c r="C292" s="224"/>
      <c r="D292" s="214" t="s">
        <v>143</v>
      </c>
      <c r="E292" s="225" t="s">
        <v>35</v>
      </c>
      <c r="F292" s="226" t="s">
        <v>340</v>
      </c>
      <c r="G292" s="224"/>
      <c r="H292" s="227">
        <v>1.0600000000000001</v>
      </c>
      <c r="I292" s="228"/>
      <c r="J292" s="224"/>
      <c r="K292" s="224"/>
      <c r="L292" s="229"/>
      <c r="M292" s="230"/>
      <c r="N292" s="231"/>
      <c r="O292" s="231"/>
      <c r="P292" s="231"/>
      <c r="Q292" s="231"/>
      <c r="R292" s="231"/>
      <c r="S292" s="231"/>
      <c r="T292" s="232"/>
      <c r="AT292" s="233" t="s">
        <v>143</v>
      </c>
      <c r="AU292" s="233" t="s">
        <v>89</v>
      </c>
      <c r="AV292" s="12" t="s">
        <v>89</v>
      </c>
      <c r="AW292" s="12" t="s">
        <v>40</v>
      </c>
      <c r="AX292" s="12" t="s">
        <v>79</v>
      </c>
      <c r="AY292" s="233" t="s">
        <v>133</v>
      </c>
    </row>
    <row r="293" s="13" customFormat="1">
      <c r="B293" s="234"/>
      <c r="C293" s="235"/>
      <c r="D293" s="214" t="s">
        <v>143</v>
      </c>
      <c r="E293" s="236" t="s">
        <v>35</v>
      </c>
      <c r="F293" s="237" t="s">
        <v>146</v>
      </c>
      <c r="G293" s="235"/>
      <c r="H293" s="238">
        <v>1.0600000000000001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AT293" s="244" t="s">
        <v>143</v>
      </c>
      <c r="AU293" s="244" t="s">
        <v>89</v>
      </c>
      <c r="AV293" s="13" t="s">
        <v>141</v>
      </c>
      <c r="AW293" s="13" t="s">
        <v>40</v>
      </c>
      <c r="AX293" s="13" t="s">
        <v>87</v>
      </c>
      <c r="AY293" s="244" t="s">
        <v>133</v>
      </c>
    </row>
    <row r="294" s="11" customFormat="1">
      <c r="B294" s="212"/>
      <c r="C294" s="213"/>
      <c r="D294" s="214" t="s">
        <v>143</v>
      </c>
      <c r="E294" s="215" t="s">
        <v>35</v>
      </c>
      <c r="F294" s="216" t="s">
        <v>147</v>
      </c>
      <c r="G294" s="213"/>
      <c r="H294" s="215" t="s">
        <v>35</v>
      </c>
      <c r="I294" s="217"/>
      <c r="J294" s="213"/>
      <c r="K294" s="213"/>
      <c r="L294" s="218"/>
      <c r="M294" s="219"/>
      <c r="N294" s="220"/>
      <c r="O294" s="220"/>
      <c r="P294" s="220"/>
      <c r="Q294" s="220"/>
      <c r="R294" s="220"/>
      <c r="S294" s="220"/>
      <c r="T294" s="221"/>
      <c r="AT294" s="222" t="s">
        <v>143</v>
      </c>
      <c r="AU294" s="222" t="s">
        <v>89</v>
      </c>
      <c r="AV294" s="11" t="s">
        <v>87</v>
      </c>
      <c r="AW294" s="11" t="s">
        <v>40</v>
      </c>
      <c r="AX294" s="11" t="s">
        <v>79</v>
      </c>
      <c r="AY294" s="222" t="s">
        <v>133</v>
      </c>
    </row>
    <row r="295" s="1" customFormat="1" ht="16.5" customHeight="1">
      <c r="B295" s="38"/>
      <c r="C295" s="200" t="s">
        <v>341</v>
      </c>
      <c r="D295" s="200" t="s">
        <v>136</v>
      </c>
      <c r="E295" s="201" t="s">
        <v>342</v>
      </c>
      <c r="F295" s="202" t="s">
        <v>343</v>
      </c>
      <c r="G295" s="203" t="s">
        <v>256</v>
      </c>
      <c r="H295" s="204">
        <v>19</v>
      </c>
      <c r="I295" s="205"/>
      <c r="J295" s="206">
        <f>ROUND(I295*H295,2)</f>
        <v>0</v>
      </c>
      <c r="K295" s="202" t="s">
        <v>204</v>
      </c>
      <c r="L295" s="43"/>
      <c r="M295" s="207" t="s">
        <v>35</v>
      </c>
      <c r="N295" s="208" t="s">
        <v>50</v>
      </c>
      <c r="O295" s="79"/>
      <c r="P295" s="209">
        <f>O295*H295</f>
        <v>0</v>
      </c>
      <c r="Q295" s="209">
        <v>0</v>
      </c>
      <c r="R295" s="209">
        <f>Q295*H295</f>
        <v>0</v>
      </c>
      <c r="S295" s="209">
        <v>0</v>
      </c>
      <c r="T295" s="210">
        <f>S295*H295</f>
        <v>0</v>
      </c>
      <c r="AR295" s="16" t="s">
        <v>223</v>
      </c>
      <c r="AT295" s="16" t="s">
        <v>136</v>
      </c>
      <c r="AU295" s="16" t="s">
        <v>89</v>
      </c>
      <c r="AY295" s="16" t="s">
        <v>133</v>
      </c>
      <c r="BE295" s="211">
        <f>IF(N295="základní",J295,0)</f>
        <v>0</v>
      </c>
      <c r="BF295" s="211">
        <f>IF(N295="snížená",J295,0)</f>
        <v>0</v>
      </c>
      <c r="BG295" s="211">
        <f>IF(N295="zákl. přenesená",J295,0)</f>
        <v>0</v>
      </c>
      <c r="BH295" s="211">
        <f>IF(N295="sníž. přenesená",J295,0)</f>
        <v>0</v>
      </c>
      <c r="BI295" s="211">
        <f>IF(N295="nulová",J295,0)</f>
        <v>0</v>
      </c>
      <c r="BJ295" s="16" t="s">
        <v>87</v>
      </c>
      <c r="BK295" s="211">
        <f>ROUND(I295*H295,2)</f>
        <v>0</v>
      </c>
      <c r="BL295" s="16" t="s">
        <v>223</v>
      </c>
      <c r="BM295" s="16" t="s">
        <v>344</v>
      </c>
    </row>
    <row r="296" s="1" customFormat="1">
      <c r="B296" s="38"/>
      <c r="C296" s="39"/>
      <c r="D296" s="214" t="s">
        <v>220</v>
      </c>
      <c r="E296" s="39"/>
      <c r="F296" s="245" t="s">
        <v>345</v>
      </c>
      <c r="G296" s="39"/>
      <c r="H296" s="39"/>
      <c r="I296" s="126"/>
      <c r="J296" s="39"/>
      <c r="K296" s="39"/>
      <c r="L296" s="43"/>
      <c r="M296" s="246"/>
      <c r="N296" s="79"/>
      <c r="O296" s="79"/>
      <c r="P296" s="79"/>
      <c r="Q296" s="79"/>
      <c r="R296" s="79"/>
      <c r="S296" s="79"/>
      <c r="T296" s="80"/>
      <c r="AT296" s="16" t="s">
        <v>220</v>
      </c>
      <c r="AU296" s="16" t="s">
        <v>89</v>
      </c>
    </row>
    <row r="297" s="11" customFormat="1">
      <c r="B297" s="212"/>
      <c r="C297" s="213"/>
      <c r="D297" s="214" t="s">
        <v>143</v>
      </c>
      <c r="E297" s="215" t="s">
        <v>35</v>
      </c>
      <c r="F297" s="216" t="s">
        <v>346</v>
      </c>
      <c r="G297" s="213"/>
      <c r="H297" s="215" t="s">
        <v>35</v>
      </c>
      <c r="I297" s="217"/>
      <c r="J297" s="213"/>
      <c r="K297" s="213"/>
      <c r="L297" s="218"/>
      <c r="M297" s="219"/>
      <c r="N297" s="220"/>
      <c r="O297" s="220"/>
      <c r="P297" s="220"/>
      <c r="Q297" s="220"/>
      <c r="R297" s="220"/>
      <c r="S297" s="220"/>
      <c r="T297" s="221"/>
      <c r="AT297" s="222" t="s">
        <v>143</v>
      </c>
      <c r="AU297" s="222" t="s">
        <v>89</v>
      </c>
      <c r="AV297" s="11" t="s">
        <v>87</v>
      </c>
      <c r="AW297" s="11" t="s">
        <v>40</v>
      </c>
      <c r="AX297" s="11" t="s">
        <v>79</v>
      </c>
      <c r="AY297" s="222" t="s">
        <v>133</v>
      </c>
    </row>
    <row r="298" s="12" customFormat="1">
      <c r="B298" s="223"/>
      <c r="C298" s="224"/>
      <c r="D298" s="214" t="s">
        <v>143</v>
      </c>
      <c r="E298" s="225" t="s">
        <v>35</v>
      </c>
      <c r="F298" s="226" t="s">
        <v>243</v>
      </c>
      <c r="G298" s="224"/>
      <c r="H298" s="227">
        <v>19</v>
      </c>
      <c r="I298" s="228"/>
      <c r="J298" s="224"/>
      <c r="K298" s="224"/>
      <c r="L298" s="229"/>
      <c r="M298" s="230"/>
      <c r="N298" s="231"/>
      <c r="O298" s="231"/>
      <c r="P298" s="231"/>
      <c r="Q298" s="231"/>
      <c r="R298" s="231"/>
      <c r="S298" s="231"/>
      <c r="T298" s="232"/>
      <c r="AT298" s="233" t="s">
        <v>143</v>
      </c>
      <c r="AU298" s="233" t="s">
        <v>89</v>
      </c>
      <c r="AV298" s="12" t="s">
        <v>89</v>
      </c>
      <c r="AW298" s="12" t="s">
        <v>40</v>
      </c>
      <c r="AX298" s="12" t="s">
        <v>79</v>
      </c>
      <c r="AY298" s="233" t="s">
        <v>133</v>
      </c>
    </row>
    <row r="299" s="13" customFormat="1">
      <c r="B299" s="234"/>
      <c r="C299" s="235"/>
      <c r="D299" s="214" t="s">
        <v>143</v>
      </c>
      <c r="E299" s="236" t="s">
        <v>35</v>
      </c>
      <c r="F299" s="237" t="s">
        <v>146</v>
      </c>
      <c r="G299" s="235"/>
      <c r="H299" s="238">
        <v>19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AT299" s="244" t="s">
        <v>143</v>
      </c>
      <c r="AU299" s="244" t="s">
        <v>89</v>
      </c>
      <c r="AV299" s="13" t="s">
        <v>141</v>
      </c>
      <c r="AW299" s="13" t="s">
        <v>40</v>
      </c>
      <c r="AX299" s="13" t="s">
        <v>87</v>
      </c>
      <c r="AY299" s="244" t="s">
        <v>133</v>
      </c>
    </row>
    <row r="300" s="11" customFormat="1">
      <c r="B300" s="212"/>
      <c r="C300" s="213"/>
      <c r="D300" s="214" t="s">
        <v>143</v>
      </c>
      <c r="E300" s="215" t="s">
        <v>35</v>
      </c>
      <c r="F300" s="216" t="s">
        <v>231</v>
      </c>
      <c r="G300" s="213"/>
      <c r="H300" s="215" t="s">
        <v>35</v>
      </c>
      <c r="I300" s="217"/>
      <c r="J300" s="213"/>
      <c r="K300" s="213"/>
      <c r="L300" s="218"/>
      <c r="M300" s="219"/>
      <c r="N300" s="220"/>
      <c r="O300" s="220"/>
      <c r="P300" s="220"/>
      <c r="Q300" s="220"/>
      <c r="R300" s="220"/>
      <c r="S300" s="220"/>
      <c r="T300" s="221"/>
      <c r="AT300" s="222" t="s">
        <v>143</v>
      </c>
      <c r="AU300" s="222" t="s">
        <v>89</v>
      </c>
      <c r="AV300" s="11" t="s">
        <v>87</v>
      </c>
      <c r="AW300" s="11" t="s">
        <v>40</v>
      </c>
      <c r="AX300" s="11" t="s">
        <v>79</v>
      </c>
      <c r="AY300" s="222" t="s">
        <v>133</v>
      </c>
    </row>
    <row r="301" s="1" customFormat="1" ht="16.5" customHeight="1">
      <c r="B301" s="38"/>
      <c r="C301" s="200" t="s">
        <v>347</v>
      </c>
      <c r="D301" s="200" t="s">
        <v>136</v>
      </c>
      <c r="E301" s="201" t="s">
        <v>348</v>
      </c>
      <c r="F301" s="202" t="s">
        <v>349</v>
      </c>
      <c r="G301" s="203" t="s">
        <v>256</v>
      </c>
      <c r="H301" s="204">
        <v>25</v>
      </c>
      <c r="I301" s="205"/>
      <c r="J301" s="206">
        <f>ROUND(I301*H301,2)</f>
        <v>0</v>
      </c>
      <c r="K301" s="202" t="s">
        <v>204</v>
      </c>
      <c r="L301" s="43"/>
      <c r="M301" s="207" t="s">
        <v>35</v>
      </c>
      <c r="N301" s="208" t="s">
        <v>50</v>
      </c>
      <c r="O301" s="79"/>
      <c r="P301" s="209">
        <f>O301*H301</f>
        <v>0</v>
      </c>
      <c r="Q301" s="209">
        <v>0</v>
      </c>
      <c r="R301" s="209">
        <f>Q301*H301</f>
        <v>0</v>
      </c>
      <c r="S301" s="209">
        <v>0</v>
      </c>
      <c r="T301" s="210">
        <f>S301*H301</f>
        <v>0</v>
      </c>
      <c r="AR301" s="16" t="s">
        <v>141</v>
      </c>
      <c r="AT301" s="16" t="s">
        <v>136</v>
      </c>
      <c r="AU301" s="16" t="s">
        <v>89</v>
      </c>
      <c r="AY301" s="16" t="s">
        <v>133</v>
      </c>
      <c r="BE301" s="211">
        <f>IF(N301="základní",J301,0)</f>
        <v>0</v>
      </c>
      <c r="BF301" s="211">
        <f>IF(N301="snížená",J301,0)</f>
        <v>0</v>
      </c>
      <c r="BG301" s="211">
        <f>IF(N301="zákl. přenesená",J301,0)</f>
        <v>0</v>
      </c>
      <c r="BH301" s="211">
        <f>IF(N301="sníž. přenesená",J301,0)</f>
        <v>0</v>
      </c>
      <c r="BI301" s="211">
        <f>IF(N301="nulová",J301,0)</f>
        <v>0</v>
      </c>
      <c r="BJ301" s="16" t="s">
        <v>87</v>
      </c>
      <c r="BK301" s="211">
        <f>ROUND(I301*H301,2)</f>
        <v>0</v>
      </c>
      <c r="BL301" s="16" t="s">
        <v>141</v>
      </c>
      <c r="BM301" s="16" t="s">
        <v>350</v>
      </c>
    </row>
    <row r="302" s="11" customFormat="1">
      <c r="B302" s="212"/>
      <c r="C302" s="213"/>
      <c r="D302" s="214" t="s">
        <v>143</v>
      </c>
      <c r="E302" s="215" t="s">
        <v>35</v>
      </c>
      <c r="F302" s="216" t="s">
        <v>346</v>
      </c>
      <c r="G302" s="213"/>
      <c r="H302" s="215" t="s">
        <v>35</v>
      </c>
      <c r="I302" s="217"/>
      <c r="J302" s="213"/>
      <c r="K302" s="213"/>
      <c r="L302" s="218"/>
      <c r="M302" s="219"/>
      <c r="N302" s="220"/>
      <c r="O302" s="220"/>
      <c r="P302" s="220"/>
      <c r="Q302" s="220"/>
      <c r="R302" s="220"/>
      <c r="S302" s="220"/>
      <c r="T302" s="221"/>
      <c r="AT302" s="222" t="s">
        <v>143</v>
      </c>
      <c r="AU302" s="222" t="s">
        <v>89</v>
      </c>
      <c r="AV302" s="11" t="s">
        <v>87</v>
      </c>
      <c r="AW302" s="11" t="s">
        <v>40</v>
      </c>
      <c r="AX302" s="11" t="s">
        <v>79</v>
      </c>
      <c r="AY302" s="222" t="s">
        <v>133</v>
      </c>
    </row>
    <row r="303" s="12" customFormat="1">
      <c r="B303" s="223"/>
      <c r="C303" s="224"/>
      <c r="D303" s="214" t="s">
        <v>143</v>
      </c>
      <c r="E303" s="225" t="s">
        <v>35</v>
      </c>
      <c r="F303" s="226" t="s">
        <v>243</v>
      </c>
      <c r="G303" s="224"/>
      <c r="H303" s="227">
        <v>19</v>
      </c>
      <c r="I303" s="228"/>
      <c r="J303" s="224"/>
      <c r="K303" s="224"/>
      <c r="L303" s="229"/>
      <c r="M303" s="230"/>
      <c r="N303" s="231"/>
      <c r="O303" s="231"/>
      <c r="P303" s="231"/>
      <c r="Q303" s="231"/>
      <c r="R303" s="231"/>
      <c r="S303" s="231"/>
      <c r="T303" s="232"/>
      <c r="AT303" s="233" t="s">
        <v>143</v>
      </c>
      <c r="AU303" s="233" t="s">
        <v>89</v>
      </c>
      <c r="AV303" s="12" t="s">
        <v>89</v>
      </c>
      <c r="AW303" s="12" t="s">
        <v>40</v>
      </c>
      <c r="AX303" s="12" t="s">
        <v>79</v>
      </c>
      <c r="AY303" s="233" t="s">
        <v>133</v>
      </c>
    </row>
    <row r="304" s="11" customFormat="1">
      <c r="B304" s="212"/>
      <c r="C304" s="213"/>
      <c r="D304" s="214" t="s">
        <v>143</v>
      </c>
      <c r="E304" s="215" t="s">
        <v>35</v>
      </c>
      <c r="F304" s="216" t="s">
        <v>351</v>
      </c>
      <c r="G304" s="213"/>
      <c r="H304" s="215" t="s">
        <v>35</v>
      </c>
      <c r="I304" s="217"/>
      <c r="J304" s="213"/>
      <c r="K304" s="213"/>
      <c r="L304" s="218"/>
      <c r="M304" s="219"/>
      <c r="N304" s="220"/>
      <c r="O304" s="220"/>
      <c r="P304" s="220"/>
      <c r="Q304" s="220"/>
      <c r="R304" s="220"/>
      <c r="S304" s="220"/>
      <c r="T304" s="221"/>
      <c r="AT304" s="222" t="s">
        <v>143</v>
      </c>
      <c r="AU304" s="222" t="s">
        <v>89</v>
      </c>
      <c r="AV304" s="11" t="s">
        <v>87</v>
      </c>
      <c r="AW304" s="11" t="s">
        <v>40</v>
      </c>
      <c r="AX304" s="11" t="s">
        <v>79</v>
      </c>
      <c r="AY304" s="222" t="s">
        <v>133</v>
      </c>
    </row>
    <row r="305" s="12" customFormat="1">
      <c r="B305" s="223"/>
      <c r="C305" s="224"/>
      <c r="D305" s="214" t="s">
        <v>143</v>
      </c>
      <c r="E305" s="225" t="s">
        <v>35</v>
      </c>
      <c r="F305" s="226" t="s">
        <v>352</v>
      </c>
      <c r="G305" s="224"/>
      <c r="H305" s="227">
        <v>6</v>
      </c>
      <c r="I305" s="228"/>
      <c r="J305" s="224"/>
      <c r="K305" s="224"/>
      <c r="L305" s="229"/>
      <c r="M305" s="230"/>
      <c r="N305" s="231"/>
      <c r="O305" s="231"/>
      <c r="P305" s="231"/>
      <c r="Q305" s="231"/>
      <c r="R305" s="231"/>
      <c r="S305" s="231"/>
      <c r="T305" s="232"/>
      <c r="AT305" s="233" t="s">
        <v>143</v>
      </c>
      <c r="AU305" s="233" t="s">
        <v>89</v>
      </c>
      <c r="AV305" s="12" t="s">
        <v>89</v>
      </c>
      <c r="AW305" s="12" t="s">
        <v>40</v>
      </c>
      <c r="AX305" s="12" t="s">
        <v>79</v>
      </c>
      <c r="AY305" s="233" t="s">
        <v>133</v>
      </c>
    </row>
    <row r="306" s="13" customFormat="1">
      <c r="B306" s="234"/>
      <c r="C306" s="235"/>
      <c r="D306" s="214" t="s">
        <v>143</v>
      </c>
      <c r="E306" s="236" t="s">
        <v>35</v>
      </c>
      <c r="F306" s="237" t="s">
        <v>146</v>
      </c>
      <c r="G306" s="235"/>
      <c r="H306" s="238">
        <v>25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AT306" s="244" t="s">
        <v>143</v>
      </c>
      <c r="AU306" s="244" t="s">
        <v>89</v>
      </c>
      <c r="AV306" s="13" t="s">
        <v>141</v>
      </c>
      <c r="AW306" s="13" t="s">
        <v>40</v>
      </c>
      <c r="AX306" s="13" t="s">
        <v>87</v>
      </c>
      <c r="AY306" s="244" t="s">
        <v>133</v>
      </c>
    </row>
    <row r="307" s="11" customFormat="1">
      <c r="B307" s="212"/>
      <c r="C307" s="213"/>
      <c r="D307" s="214" t="s">
        <v>143</v>
      </c>
      <c r="E307" s="215" t="s">
        <v>35</v>
      </c>
      <c r="F307" s="216" t="s">
        <v>231</v>
      </c>
      <c r="G307" s="213"/>
      <c r="H307" s="215" t="s">
        <v>35</v>
      </c>
      <c r="I307" s="217"/>
      <c r="J307" s="213"/>
      <c r="K307" s="213"/>
      <c r="L307" s="218"/>
      <c r="M307" s="219"/>
      <c r="N307" s="220"/>
      <c r="O307" s="220"/>
      <c r="P307" s="220"/>
      <c r="Q307" s="220"/>
      <c r="R307" s="220"/>
      <c r="S307" s="220"/>
      <c r="T307" s="221"/>
      <c r="AT307" s="222" t="s">
        <v>143</v>
      </c>
      <c r="AU307" s="222" t="s">
        <v>89</v>
      </c>
      <c r="AV307" s="11" t="s">
        <v>87</v>
      </c>
      <c r="AW307" s="11" t="s">
        <v>40</v>
      </c>
      <c r="AX307" s="11" t="s">
        <v>79</v>
      </c>
      <c r="AY307" s="222" t="s">
        <v>133</v>
      </c>
    </row>
    <row r="308" s="1" customFormat="1" ht="16.5" customHeight="1">
      <c r="B308" s="38"/>
      <c r="C308" s="247" t="s">
        <v>353</v>
      </c>
      <c r="D308" s="247" t="s">
        <v>233</v>
      </c>
      <c r="E308" s="248" t="s">
        <v>354</v>
      </c>
      <c r="F308" s="249" t="s">
        <v>355</v>
      </c>
      <c r="G308" s="250" t="s">
        <v>256</v>
      </c>
      <c r="H308" s="251">
        <v>10</v>
      </c>
      <c r="I308" s="252"/>
      <c r="J308" s="253">
        <f>ROUND(I308*H308,2)</f>
        <v>0</v>
      </c>
      <c r="K308" s="249" t="s">
        <v>204</v>
      </c>
      <c r="L308" s="254"/>
      <c r="M308" s="255" t="s">
        <v>35</v>
      </c>
      <c r="N308" s="256" t="s">
        <v>50</v>
      </c>
      <c r="O308" s="79"/>
      <c r="P308" s="209">
        <f>O308*H308</f>
        <v>0</v>
      </c>
      <c r="Q308" s="209">
        <v>0.0012999999999999999</v>
      </c>
      <c r="R308" s="209">
        <f>Q308*H308</f>
        <v>0.012999999999999999</v>
      </c>
      <c r="S308" s="209">
        <v>0</v>
      </c>
      <c r="T308" s="210">
        <f>S308*H308</f>
        <v>0</v>
      </c>
      <c r="AR308" s="16" t="s">
        <v>180</v>
      </c>
      <c r="AT308" s="16" t="s">
        <v>233</v>
      </c>
      <c r="AU308" s="16" t="s">
        <v>89</v>
      </c>
      <c r="AY308" s="16" t="s">
        <v>133</v>
      </c>
      <c r="BE308" s="211">
        <f>IF(N308="základní",J308,0)</f>
        <v>0</v>
      </c>
      <c r="BF308" s="211">
        <f>IF(N308="snížená",J308,0)</f>
        <v>0</v>
      </c>
      <c r="BG308" s="211">
        <f>IF(N308="zákl. přenesená",J308,0)</f>
        <v>0</v>
      </c>
      <c r="BH308" s="211">
        <f>IF(N308="sníž. přenesená",J308,0)</f>
        <v>0</v>
      </c>
      <c r="BI308" s="211">
        <f>IF(N308="nulová",J308,0)</f>
        <v>0</v>
      </c>
      <c r="BJ308" s="16" t="s">
        <v>87</v>
      </c>
      <c r="BK308" s="211">
        <f>ROUND(I308*H308,2)</f>
        <v>0</v>
      </c>
      <c r="BL308" s="16" t="s">
        <v>141</v>
      </c>
      <c r="BM308" s="16" t="s">
        <v>356</v>
      </c>
    </row>
    <row r="309" s="11" customFormat="1">
      <c r="B309" s="212"/>
      <c r="C309" s="213"/>
      <c r="D309" s="214" t="s">
        <v>143</v>
      </c>
      <c r="E309" s="215" t="s">
        <v>35</v>
      </c>
      <c r="F309" s="216" t="s">
        <v>357</v>
      </c>
      <c r="G309" s="213"/>
      <c r="H309" s="215" t="s">
        <v>35</v>
      </c>
      <c r="I309" s="217"/>
      <c r="J309" s="213"/>
      <c r="K309" s="213"/>
      <c r="L309" s="218"/>
      <c r="M309" s="219"/>
      <c r="N309" s="220"/>
      <c r="O309" s="220"/>
      <c r="P309" s="220"/>
      <c r="Q309" s="220"/>
      <c r="R309" s="220"/>
      <c r="S309" s="220"/>
      <c r="T309" s="221"/>
      <c r="AT309" s="222" t="s">
        <v>143</v>
      </c>
      <c r="AU309" s="222" t="s">
        <v>89</v>
      </c>
      <c r="AV309" s="11" t="s">
        <v>87</v>
      </c>
      <c r="AW309" s="11" t="s">
        <v>40</v>
      </c>
      <c r="AX309" s="11" t="s">
        <v>79</v>
      </c>
      <c r="AY309" s="222" t="s">
        <v>133</v>
      </c>
    </row>
    <row r="310" s="12" customFormat="1">
      <c r="B310" s="223"/>
      <c r="C310" s="224"/>
      <c r="D310" s="214" t="s">
        <v>143</v>
      </c>
      <c r="E310" s="225" t="s">
        <v>35</v>
      </c>
      <c r="F310" s="226" t="s">
        <v>163</v>
      </c>
      <c r="G310" s="224"/>
      <c r="H310" s="227">
        <v>5</v>
      </c>
      <c r="I310" s="228"/>
      <c r="J310" s="224"/>
      <c r="K310" s="224"/>
      <c r="L310" s="229"/>
      <c r="M310" s="230"/>
      <c r="N310" s="231"/>
      <c r="O310" s="231"/>
      <c r="P310" s="231"/>
      <c r="Q310" s="231"/>
      <c r="R310" s="231"/>
      <c r="S310" s="231"/>
      <c r="T310" s="232"/>
      <c r="AT310" s="233" t="s">
        <v>143</v>
      </c>
      <c r="AU310" s="233" t="s">
        <v>89</v>
      </c>
      <c r="AV310" s="12" t="s">
        <v>89</v>
      </c>
      <c r="AW310" s="12" t="s">
        <v>40</v>
      </c>
      <c r="AX310" s="12" t="s">
        <v>79</v>
      </c>
      <c r="AY310" s="233" t="s">
        <v>133</v>
      </c>
    </row>
    <row r="311" s="11" customFormat="1">
      <c r="B311" s="212"/>
      <c r="C311" s="213"/>
      <c r="D311" s="214" t="s">
        <v>143</v>
      </c>
      <c r="E311" s="215" t="s">
        <v>35</v>
      </c>
      <c r="F311" s="216" t="s">
        <v>358</v>
      </c>
      <c r="G311" s="213"/>
      <c r="H311" s="215" t="s">
        <v>35</v>
      </c>
      <c r="I311" s="217"/>
      <c r="J311" s="213"/>
      <c r="K311" s="213"/>
      <c r="L311" s="218"/>
      <c r="M311" s="219"/>
      <c r="N311" s="220"/>
      <c r="O311" s="220"/>
      <c r="P311" s="220"/>
      <c r="Q311" s="220"/>
      <c r="R311" s="220"/>
      <c r="S311" s="220"/>
      <c r="T311" s="221"/>
      <c r="AT311" s="222" t="s">
        <v>143</v>
      </c>
      <c r="AU311" s="222" t="s">
        <v>89</v>
      </c>
      <c r="AV311" s="11" t="s">
        <v>87</v>
      </c>
      <c r="AW311" s="11" t="s">
        <v>40</v>
      </c>
      <c r="AX311" s="11" t="s">
        <v>79</v>
      </c>
      <c r="AY311" s="222" t="s">
        <v>133</v>
      </c>
    </row>
    <row r="312" s="12" customFormat="1">
      <c r="B312" s="223"/>
      <c r="C312" s="224"/>
      <c r="D312" s="214" t="s">
        <v>143</v>
      </c>
      <c r="E312" s="225" t="s">
        <v>35</v>
      </c>
      <c r="F312" s="226" t="s">
        <v>163</v>
      </c>
      <c r="G312" s="224"/>
      <c r="H312" s="227">
        <v>5</v>
      </c>
      <c r="I312" s="228"/>
      <c r="J312" s="224"/>
      <c r="K312" s="224"/>
      <c r="L312" s="229"/>
      <c r="M312" s="230"/>
      <c r="N312" s="231"/>
      <c r="O312" s="231"/>
      <c r="P312" s="231"/>
      <c r="Q312" s="231"/>
      <c r="R312" s="231"/>
      <c r="S312" s="231"/>
      <c r="T312" s="232"/>
      <c r="AT312" s="233" t="s">
        <v>143</v>
      </c>
      <c r="AU312" s="233" t="s">
        <v>89</v>
      </c>
      <c r="AV312" s="12" t="s">
        <v>89</v>
      </c>
      <c r="AW312" s="12" t="s">
        <v>40</v>
      </c>
      <c r="AX312" s="12" t="s">
        <v>79</v>
      </c>
      <c r="AY312" s="233" t="s">
        <v>133</v>
      </c>
    </row>
    <row r="313" s="13" customFormat="1">
      <c r="B313" s="234"/>
      <c r="C313" s="235"/>
      <c r="D313" s="214" t="s">
        <v>143</v>
      </c>
      <c r="E313" s="236" t="s">
        <v>35</v>
      </c>
      <c r="F313" s="237" t="s">
        <v>146</v>
      </c>
      <c r="G313" s="235"/>
      <c r="H313" s="238">
        <v>10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AT313" s="244" t="s">
        <v>143</v>
      </c>
      <c r="AU313" s="244" t="s">
        <v>89</v>
      </c>
      <c r="AV313" s="13" t="s">
        <v>141</v>
      </c>
      <c r="AW313" s="13" t="s">
        <v>40</v>
      </c>
      <c r="AX313" s="13" t="s">
        <v>87</v>
      </c>
      <c r="AY313" s="244" t="s">
        <v>133</v>
      </c>
    </row>
    <row r="314" s="11" customFormat="1">
      <c r="B314" s="212"/>
      <c r="C314" s="213"/>
      <c r="D314" s="214" t="s">
        <v>143</v>
      </c>
      <c r="E314" s="215" t="s">
        <v>35</v>
      </c>
      <c r="F314" s="216" t="s">
        <v>231</v>
      </c>
      <c r="G314" s="213"/>
      <c r="H314" s="215" t="s">
        <v>35</v>
      </c>
      <c r="I314" s="217"/>
      <c r="J314" s="213"/>
      <c r="K314" s="213"/>
      <c r="L314" s="218"/>
      <c r="M314" s="219"/>
      <c r="N314" s="220"/>
      <c r="O314" s="220"/>
      <c r="P314" s="220"/>
      <c r="Q314" s="220"/>
      <c r="R314" s="220"/>
      <c r="S314" s="220"/>
      <c r="T314" s="221"/>
      <c r="AT314" s="222" t="s">
        <v>143</v>
      </c>
      <c r="AU314" s="222" t="s">
        <v>89</v>
      </c>
      <c r="AV314" s="11" t="s">
        <v>87</v>
      </c>
      <c r="AW314" s="11" t="s">
        <v>40</v>
      </c>
      <c r="AX314" s="11" t="s">
        <v>79</v>
      </c>
      <c r="AY314" s="222" t="s">
        <v>133</v>
      </c>
    </row>
    <row r="315" s="1" customFormat="1" ht="16.5" customHeight="1">
      <c r="B315" s="38"/>
      <c r="C315" s="247" t="s">
        <v>359</v>
      </c>
      <c r="D315" s="247" t="s">
        <v>233</v>
      </c>
      <c r="E315" s="248" t="s">
        <v>360</v>
      </c>
      <c r="F315" s="249" t="s">
        <v>361</v>
      </c>
      <c r="G315" s="250" t="s">
        <v>256</v>
      </c>
      <c r="H315" s="251">
        <v>9</v>
      </c>
      <c r="I315" s="252"/>
      <c r="J315" s="253">
        <f>ROUND(I315*H315,2)</f>
        <v>0</v>
      </c>
      <c r="K315" s="249" t="s">
        <v>204</v>
      </c>
      <c r="L315" s="254"/>
      <c r="M315" s="255" t="s">
        <v>35</v>
      </c>
      <c r="N315" s="256" t="s">
        <v>50</v>
      </c>
      <c r="O315" s="79"/>
      <c r="P315" s="209">
        <f>O315*H315</f>
        <v>0</v>
      </c>
      <c r="Q315" s="209">
        <v>0.0029399999999999999</v>
      </c>
      <c r="R315" s="209">
        <f>Q315*H315</f>
        <v>0.026459999999999997</v>
      </c>
      <c r="S315" s="209">
        <v>0</v>
      </c>
      <c r="T315" s="210">
        <f>S315*H315</f>
        <v>0</v>
      </c>
      <c r="AR315" s="16" t="s">
        <v>180</v>
      </c>
      <c r="AT315" s="16" t="s">
        <v>233</v>
      </c>
      <c r="AU315" s="16" t="s">
        <v>89</v>
      </c>
      <c r="AY315" s="16" t="s">
        <v>133</v>
      </c>
      <c r="BE315" s="211">
        <f>IF(N315="základní",J315,0)</f>
        <v>0</v>
      </c>
      <c r="BF315" s="211">
        <f>IF(N315="snížená",J315,0)</f>
        <v>0</v>
      </c>
      <c r="BG315" s="211">
        <f>IF(N315="zákl. přenesená",J315,0)</f>
        <v>0</v>
      </c>
      <c r="BH315" s="211">
        <f>IF(N315="sníž. přenesená",J315,0)</f>
        <v>0</v>
      </c>
      <c r="BI315" s="211">
        <f>IF(N315="nulová",J315,0)</f>
        <v>0</v>
      </c>
      <c r="BJ315" s="16" t="s">
        <v>87</v>
      </c>
      <c r="BK315" s="211">
        <f>ROUND(I315*H315,2)</f>
        <v>0</v>
      </c>
      <c r="BL315" s="16" t="s">
        <v>141</v>
      </c>
      <c r="BM315" s="16" t="s">
        <v>362</v>
      </c>
    </row>
    <row r="316" s="11" customFormat="1">
      <c r="B316" s="212"/>
      <c r="C316" s="213"/>
      <c r="D316" s="214" t="s">
        <v>143</v>
      </c>
      <c r="E316" s="215" t="s">
        <v>35</v>
      </c>
      <c r="F316" s="216" t="s">
        <v>363</v>
      </c>
      <c r="G316" s="213"/>
      <c r="H316" s="215" t="s">
        <v>35</v>
      </c>
      <c r="I316" s="217"/>
      <c r="J316" s="213"/>
      <c r="K316" s="213"/>
      <c r="L316" s="218"/>
      <c r="M316" s="219"/>
      <c r="N316" s="220"/>
      <c r="O316" s="220"/>
      <c r="P316" s="220"/>
      <c r="Q316" s="220"/>
      <c r="R316" s="220"/>
      <c r="S316" s="220"/>
      <c r="T316" s="221"/>
      <c r="AT316" s="222" t="s">
        <v>143</v>
      </c>
      <c r="AU316" s="222" t="s">
        <v>89</v>
      </c>
      <c r="AV316" s="11" t="s">
        <v>87</v>
      </c>
      <c r="AW316" s="11" t="s">
        <v>40</v>
      </c>
      <c r="AX316" s="11" t="s">
        <v>79</v>
      </c>
      <c r="AY316" s="222" t="s">
        <v>133</v>
      </c>
    </row>
    <row r="317" s="12" customFormat="1">
      <c r="B317" s="223"/>
      <c r="C317" s="224"/>
      <c r="D317" s="214" t="s">
        <v>143</v>
      </c>
      <c r="E317" s="225" t="s">
        <v>35</v>
      </c>
      <c r="F317" s="226" t="s">
        <v>134</v>
      </c>
      <c r="G317" s="224"/>
      <c r="H317" s="227">
        <v>3</v>
      </c>
      <c r="I317" s="228"/>
      <c r="J317" s="224"/>
      <c r="K317" s="224"/>
      <c r="L317" s="229"/>
      <c r="M317" s="230"/>
      <c r="N317" s="231"/>
      <c r="O317" s="231"/>
      <c r="P317" s="231"/>
      <c r="Q317" s="231"/>
      <c r="R317" s="231"/>
      <c r="S317" s="231"/>
      <c r="T317" s="232"/>
      <c r="AT317" s="233" t="s">
        <v>143</v>
      </c>
      <c r="AU317" s="233" t="s">
        <v>89</v>
      </c>
      <c r="AV317" s="12" t="s">
        <v>89</v>
      </c>
      <c r="AW317" s="12" t="s">
        <v>40</v>
      </c>
      <c r="AX317" s="12" t="s">
        <v>79</v>
      </c>
      <c r="AY317" s="233" t="s">
        <v>133</v>
      </c>
    </row>
    <row r="318" s="11" customFormat="1">
      <c r="B318" s="212"/>
      <c r="C318" s="213"/>
      <c r="D318" s="214" t="s">
        <v>143</v>
      </c>
      <c r="E318" s="215" t="s">
        <v>35</v>
      </c>
      <c r="F318" s="216" t="s">
        <v>364</v>
      </c>
      <c r="G318" s="213"/>
      <c r="H318" s="215" t="s">
        <v>35</v>
      </c>
      <c r="I318" s="217"/>
      <c r="J318" s="213"/>
      <c r="K318" s="213"/>
      <c r="L318" s="218"/>
      <c r="M318" s="219"/>
      <c r="N318" s="220"/>
      <c r="O318" s="220"/>
      <c r="P318" s="220"/>
      <c r="Q318" s="220"/>
      <c r="R318" s="220"/>
      <c r="S318" s="220"/>
      <c r="T318" s="221"/>
      <c r="AT318" s="222" t="s">
        <v>143</v>
      </c>
      <c r="AU318" s="222" t="s">
        <v>89</v>
      </c>
      <c r="AV318" s="11" t="s">
        <v>87</v>
      </c>
      <c r="AW318" s="11" t="s">
        <v>40</v>
      </c>
      <c r="AX318" s="11" t="s">
        <v>79</v>
      </c>
      <c r="AY318" s="222" t="s">
        <v>133</v>
      </c>
    </row>
    <row r="319" s="12" customFormat="1">
      <c r="B319" s="223"/>
      <c r="C319" s="224"/>
      <c r="D319" s="214" t="s">
        <v>143</v>
      </c>
      <c r="E319" s="225" t="s">
        <v>35</v>
      </c>
      <c r="F319" s="226" t="s">
        <v>148</v>
      </c>
      <c r="G319" s="224"/>
      <c r="H319" s="227">
        <v>6</v>
      </c>
      <c r="I319" s="228"/>
      <c r="J319" s="224"/>
      <c r="K319" s="224"/>
      <c r="L319" s="229"/>
      <c r="M319" s="230"/>
      <c r="N319" s="231"/>
      <c r="O319" s="231"/>
      <c r="P319" s="231"/>
      <c r="Q319" s="231"/>
      <c r="R319" s="231"/>
      <c r="S319" s="231"/>
      <c r="T319" s="232"/>
      <c r="AT319" s="233" t="s">
        <v>143</v>
      </c>
      <c r="AU319" s="233" t="s">
        <v>89</v>
      </c>
      <c r="AV319" s="12" t="s">
        <v>89</v>
      </c>
      <c r="AW319" s="12" t="s">
        <v>40</v>
      </c>
      <c r="AX319" s="12" t="s">
        <v>79</v>
      </c>
      <c r="AY319" s="233" t="s">
        <v>133</v>
      </c>
    </row>
    <row r="320" s="13" customFormat="1">
      <c r="B320" s="234"/>
      <c r="C320" s="235"/>
      <c r="D320" s="214" t="s">
        <v>143</v>
      </c>
      <c r="E320" s="236" t="s">
        <v>35</v>
      </c>
      <c r="F320" s="237" t="s">
        <v>146</v>
      </c>
      <c r="G320" s="235"/>
      <c r="H320" s="238">
        <v>9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AT320" s="244" t="s">
        <v>143</v>
      </c>
      <c r="AU320" s="244" t="s">
        <v>89</v>
      </c>
      <c r="AV320" s="13" t="s">
        <v>141</v>
      </c>
      <c r="AW320" s="13" t="s">
        <v>40</v>
      </c>
      <c r="AX320" s="13" t="s">
        <v>87</v>
      </c>
      <c r="AY320" s="244" t="s">
        <v>133</v>
      </c>
    </row>
    <row r="321" s="11" customFormat="1">
      <c r="B321" s="212"/>
      <c r="C321" s="213"/>
      <c r="D321" s="214" t="s">
        <v>143</v>
      </c>
      <c r="E321" s="215" t="s">
        <v>35</v>
      </c>
      <c r="F321" s="216" t="s">
        <v>231</v>
      </c>
      <c r="G321" s="213"/>
      <c r="H321" s="215" t="s">
        <v>35</v>
      </c>
      <c r="I321" s="217"/>
      <c r="J321" s="213"/>
      <c r="K321" s="213"/>
      <c r="L321" s="218"/>
      <c r="M321" s="219"/>
      <c r="N321" s="220"/>
      <c r="O321" s="220"/>
      <c r="P321" s="220"/>
      <c r="Q321" s="220"/>
      <c r="R321" s="220"/>
      <c r="S321" s="220"/>
      <c r="T321" s="221"/>
      <c r="AT321" s="222" t="s">
        <v>143</v>
      </c>
      <c r="AU321" s="222" t="s">
        <v>89</v>
      </c>
      <c r="AV321" s="11" t="s">
        <v>87</v>
      </c>
      <c r="AW321" s="11" t="s">
        <v>40</v>
      </c>
      <c r="AX321" s="11" t="s">
        <v>79</v>
      </c>
      <c r="AY321" s="222" t="s">
        <v>133</v>
      </c>
    </row>
    <row r="322" s="1" customFormat="1" ht="16.5" customHeight="1">
      <c r="B322" s="38"/>
      <c r="C322" s="247" t="s">
        <v>365</v>
      </c>
      <c r="D322" s="247" t="s">
        <v>233</v>
      </c>
      <c r="E322" s="248" t="s">
        <v>366</v>
      </c>
      <c r="F322" s="249" t="s">
        <v>367</v>
      </c>
      <c r="G322" s="250" t="s">
        <v>256</v>
      </c>
      <c r="H322" s="251">
        <v>10</v>
      </c>
      <c r="I322" s="252"/>
      <c r="J322" s="253">
        <f>ROUND(I322*H322,2)</f>
        <v>0</v>
      </c>
      <c r="K322" s="249" t="s">
        <v>204</v>
      </c>
      <c r="L322" s="254"/>
      <c r="M322" s="255" t="s">
        <v>35</v>
      </c>
      <c r="N322" s="256" t="s">
        <v>50</v>
      </c>
      <c r="O322" s="79"/>
      <c r="P322" s="209">
        <f>O322*H322</f>
        <v>0</v>
      </c>
      <c r="Q322" s="209">
        <v>0.0030000000000000001</v>
      </c>
      <c r="R322" s="209">
        <f>Q322*H322</f>
        <v>0.029999999999999999</v>
      </c>
      <c r="S322" s="209">
        <v>0</v>
      </c>
      <c r="T322" s="210">
        <f>S322*H322</f>
        <v>0</v>
      </c>
      <c r="AR322" s="16" t="s">
        <v>180</v>
      </c>
      <c r="AT322" s="16" t="s">
        <v>233</v>
      </c>
      <c r="AU322" s="16" t="s">
        <v>89</v>
      </c>
      <c r="AY322" s="16" t="s">
        <v>133</v>
      </c>
      <c r="BE322" s="211">
        <f>IF(N322="základní",J322,0)</f>
        <v>0</v>
      </c>
      <c r="BF322" s="211">
        <f>IF(N322="snížená",J322,0)</f>
        <v>0</v>
      </c>
      <c r="BG322" s="211">
        <f>IF(N322="zákl. přenesená",J322,0)</f>
        <v>0</v>
      </c>
      <c r="BH322" s="211">
        <f>IF(N322="sníž. přenesená",J322,0)</f>
        <v>0</v>
      </c>
      <c r="BI322" s="211">
        <f>IF(N322="nulová",J322,0)</f>
        <v>0</v>
      </c>
      <c r="BJ322" s="16" t="s">
        <v>87</v>
      </c>
      <c r="BK322" s="211">
        <f>ROUND(I322*H322,2)</f>
        <v>0</v>
      </c>
      <c r="BL322" s="16" t="s">
        <v>141</v>
      </c>
      <c r="BM322" s="16" t="s">
        <v>368</v>
      </c>
    </row>
    <row r="323" s="11" customFormat="1">
      <c r="B323" s="212"/>
      <c r="C323" s="213"/>
      <c r="D323" s="214" t="s">
        <v>143</v>
      </c>
      <c r="E323" s="215" t="s">
        <v>35</v>
      </c>
      <c r="F323" s="216" t="s">
        <v>357</v>
      </c>
      <c r="G323" s="213"/>
      <c r="H323" s="215" t="s">
        <v>35</v>
      </c>
      <c r="I323" s="217"/>
      <c r="J323" s="213"/>
      <c r="K323" s="213"/>
      <c r="L323" s="218"/>
      <c r="M323" s="219"/>
      <c r="N323" s="220"/>
      <c r="O323" s="220"/>
      <c r="P323" s="220"/>
      <c r="Q323" s="220"/>
      <c r="R323" s="220"/>
      <c r="S323" s="220"/>
      <c r="T323" s="221"/>
      <c r="AT323" s="222" t="s">
        <v>143</v>
      </c>
      <c r="AU323" s="222" t="s">
        <v>89</v>
      </c>
      <c r="AV323" s="11" t="s">
        <v>87</v>
      </c>
      <c r="AW323" s="11" t="s">
        <v>40</v>
      </c>
      <c r="AX323" s="11" t="s">
        <v>79</v>
      </c>
      <c r="AY323" s="222" t="s">
        <v>133</v>
      </c>
    </row>
    <row r="324" s="12" customFormat="1">
      <c r="B324" s="223"/>
      <c r="C324" s="224"/>
      <c r="D324" s="214" t="s">
        <v>143</v>
      </c>
      <c r="E324" s="225" t="s">
        <v>35</v>
      </c>
      <c r="F324" s="226" t="s">
        <v>163</v>
      </c>
      <c r="G324" s="224"/>
      <c r="H324" s="227">
        <v>5</v>
      </c>
      <c r="I324" s="228"/>
      <c r="J324" s="224"/>
      <c r="K324" s="224"/>
      <c r="L324" s="229"/>
      <c r="M324" s="230"/>
      <c r="N324" s="231"/>
      <c r="O324" s="231"/>
      <c r="P324" s="231"/>
      <c r="Q324" s="231"/>
      <c r="R324" s="231"/>
      <c r="S324" s="231"/>
      <c r="T324" s="232"/>
      <c r="AT324" s="233" t="s">
        <v>143</v>
      </c>
      <c r="AU324" s="233" t="s">
        <v>89</v>
      </c>
      <c r="AV324" s="12" t="s">
        <v>89</v>
      </c>
      <c r="AW324" s="12" t="s">
        <v>40</v>
      </c>
      <c r="AX324" s="12" t="s">
        <v>79</v>
      </c>
      <c r="AY324" s="233" t="s">
        <v>133</v>
      </c>
    </row>
    <row r="325" s="11" customFormat="1">
      <c r="B325" s="212"/>
      <c r="C325" s="213"/>
      <c r="D325" s="214" t="s">
        <v>143</v>
      </c>
      <c r="E325" s="215" t="s">
        <v>35</v>
      </c>
      <c r="F325" s="216" t="s">
        <v>358</v>
      </c>
      <c r="G325" s="213"/>
      <c r="H325" s="215" t="s">
        <v>35</v>
      </c>
      <c r="I325" s="217"/>
      <c r="J325" s="213"/>
      <c r="K325" s="213"/>
      <c r="L325" s="218"/>
      <c r="M325" s="219"/>
      <c r="N325" s="220"/>
      <c r="O325" s="220"/>
      <c r="P325" s="220"/>
      <c r="Q325" s="220"/>
      <c r="R325" s="220"/>
      <c r="S325" s="220"/>
      <c r="T325" s="221"/>
      <c r="AT325" s="222" t="s">
        <v>143</v>
      </c>
      <c r="AU325" s="222" t="s">
        <v>89</v>
      </c>
      <c r="AV325" s="11" t="s">
        <v>87</v>
      </c>
      <c r="AW325" s="11" t="s">
        <v>40</v>
      </c>
      <c r="AX325" s="11" t="s">
        <v>79</v>
      </c>
      <c r="AY325" s="222" t="s">
        <v>133</v>
      </c>
    </row>
    <row r="326" s="12" customFormat="1">
      <c r="B326" s="223"/>
      <c r="C326" s="224"/>
      <c r="D326" s="214" t="s">
        <v>143</v>
      </c>
      <c r="E326" s="225" t="s">
        <v>35</v>
      </c>
      <c r="F326" s="226" t="s">
        <v>163</v>
      </c>
      <c r="G326" s="224"/>
      <c r="H326" s="227">
        <v>5</v>
      </c>
      <c r="I326" s="228"/>
      <c r="J326" s="224"/>
      <c r="K326" s="224"/>
      <c r="L326" s="229"/>
      <c r="M326" s="230"/>
      <c r="N326" s="231"/>
      <c r="O326" s="231"/>
      <c r="P326" s="231"/>
      <c r="Q326" s="231"/>
      <c r="R326" s="231"/>
      <c r="S326" s="231"/>
      <c r="T326" s="232"/>
      <c r="AT326" s="233" t="s">
        <v>143</v>
      </c>
      <c r="AU326" s="233" t="s">
        <v>89</v>
      </c>
      <c r="AV326" s="12" t="s">
        <v>89</v>
      </c>
      <c r="AW326" s="12" t="s">
        <v>40</v>
      </c>
      <c r="AX326" s="12" t="s">
        <v>79</v>
      </c>
      <c r="AY326" s="233" t="s">
        <v>133</v>
      </c>
    </row>
    <row r="327" s="13" customFormat="1">
      <c r="B327" s="234"/>
      <c r="C327" s="235"/>
      <c r="D327" s="214" t="s">
        <v>143</v>
      </c>
      <c r="E327" s="236" t="s">
        <v>35</v>
      </c>
      <c r="F327" s="237" t="s">
        <v>146</v>
      </c>
      <c r="G327" s="235"/>
      <c r="H327" s="238">
        <v>10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AT327" s="244" t="s">
        <v>143</v>
      </c>
      <c r="AU327" s="244" t="s">
        <v>89</v>
      </c>
      <c r="AV327" s="13" t="s">
        <v>141</v>
      </c>
      <c r="AW327" s="13" t="s">
        <v>40</v>
      </c>
      <c r="AX327" s="13" t="s">
        <v>87</v>
      </c>
      <c r="AY327" s="244" t="s">
        <v>133</v>
      </c>
    </row>
    <row r="328" s="11" customFormat="1">
      <c r="B328" s="212"/>
      <c r="C328" s="213"/>
      <c r="D328" s="214" t="s">
        <v>143</v>
      </c>
      <c r="E328" s="215" t="s">
        <v>35</v>
      </c>
      <c r="F328" s="216" t="s">
        <v>231</v>
      </c>
      <c r="G328" s="213"/>
      <c r="H328" s="215" t="s">
        <v>35</v>
      </c>
      <c r="I328" s="217"/>
      <c r="J328" s="213"/>
      <c r="K328" s="213"/>
      <c r="L328" s="218"/>
      <c r="M328" s="219"/>
      <c r="N328" s="220"/>
      <c r="O328" s="220"/>
      <c r="P328" s="220"/>
      <c r="Q328" s="220"/>
      <c r="R328" s="220"/>
      <c r="S328" s="220"/>
      <c r="T328" s="221"/>
      <c r="AT328" s="222" t="s">
        <v>143</v>
      </c>
      <c r="AU328" s="222" t="s">
        <v>89</v>
      </c>
      <c r="AV328" s="11" t="s">
        <v>87</v>
      </c>
      <c r="AW328" s="11" t="s">
        <v>40</v>
      </c>
      <c r="AX328" s="11" t="s">
        <v>79</v>
      </c>
      <c r="AY328" s="222" t="s">
        <v>133</v>
      </c>
    </row>
    <row r="329" s="1" customFormat="1" ht="16.5" customHeight="1">
      <c r="B329" s="38"/>
      <c r="C329" s="247" t="s">
        <v>369</v>
      </c>
      <c r="D329" s="247" t="s">
        <v>233</v>
      </c>
      <c r="E329" s="248" t="s">
        <v>370</v>
      </c>
      <c r="F329" s="249" t="s">
        <v>371</v>
      </c>
      <c r="G329" s="250" t="s">
        <v>256</v>
      </c>
      <c r="H329" s="251">
        <v>9</v>
      </c>
      <c r="I329" s="252"/>
      <c r="J329" s="253">
        <f>ROUND(I329*H329,2)</f>
        <v>0</v>
      </c>
      <c r="K329" s="249" t="s">
        <v>204</v>
      </c>
      <c r="L329" s="254"/>
      <c r="M329" s="255" t="s">
        <v>35</v>
      </c>
      <c r="N329" s="256" t="s">
        <v>50</v>
      </c>
      <c r="O329" s="79"/>
      <c r="P329" s="209">
        <f>O329*H329</f>
        <v>0</v>
      </c>
      <c r="Q329" s="209">
        <v>0.0020200000000000001</v>
      </c>
      <c r="R329" s="209">
        <f>Q329*H329</f>
        <v>0.018180000000000002</v>
      </c>
      <c r="S329" s="209">
        <v>0</v>
      </c>
      <c r="T329" s="210">
        <f>S329*H329</f>
        <v>0</v>
      </c>
      <c r="AR329" s="16" t="s">
        <v>180</v>
      </c>
      <c r="AT329" s="16" t="s">
        <v>233</v>
      </c>
      <c r="AU329" s="16" t="s">
        <v>89</v>
      </c>
      <c r="AY329" s="16" t="s">
        <v>133</v>
      </c>
      <c r="BE329" s="211">
        <f>IF(N329="základní",J329,0)</f>
        <v>0</v>
      </c>
      <c r="BF329" s="211">
        <f>IF(N329="snížená",J329,0)</f>
        <v>0</v>
      </c>
      <c r="BG329" s="211">
        <f>IF(N329="zákl. přenesená",J329,0)</f>
        <v>0</v>
      </c>
      <c r="BH329" s="211">
        <f>IF(N329="sníž. přenesená",J329,0)</f>
        <v>0</v>
      </c>
      <c r="BI329" s="211">
        <f>IF(N329="nulová",J329,0)</f>
        <v>0</v>
      </c>
      <c r="BJ329" s="16" t="s">
        <v>87</v>
      </c>
      <c r="BK329" s="211">
        <f>ROUND(I329*H329,2)</f>
        <v>0</v>
      </c>
      <c r="BL329" s="16" t="s">
        <v>141</v>
      </c>
      <c r="BM329" s="16" t="s">
        <v>372</v>
      </c>
    </row>
    <row r="330" s="11" customFormat="1">
      <c r="B330" s="212"/>
      <c r="C330" s="213"/>
      <c r="D330" s="214" t="s">
        <v>143</v>
      </c>
      <c r="E330" s="215" t="s">
        <v>35</v>
      </c>
      <c r="F330" s="216" t="s">
        <v>363</v>
      </c>
      <c r="G330" s="213"/>
      <c r="H330" s="215" t="s">
        <v>35</v>
      </c>
      <c r="I330" s="217"/>
      <c r="J330" s="213"/>
      <c r="K330" s="213"/>
      <c r="L330" s="218"/>
      <c r="M330" s="219"/>
      <c r="N330" s="220"/>
      <c r="O330" s="220"/>
      <c r="P330" s="220"/>
      <c r="Q330" s="220"/>
      <c r="R330" s="220"/>
      <c r="S330" s="220"/>
      <c r="T330" s="221"/>
      <c r="AT330" s="222" t="s">
        <v>143</v>
      </c>
      <c r="AU330" s="222" t="s">
        <v>89</v>
      </c>
      <c r="AV330" s="11" t="s">
        <v>87</v>
      </c>
      <c r="AW330" s="11" t="s">
        <v>40</v>
      </c>
      <c r="AX330" s="11" t="s">
        <v>79</v>
      </c>
      <c r="AY330" s="222" t="s">
        <v>133</v>
      </c>
    </row>
    <row r="331" s="12" customFormat="1">
      <c r="B331" s="223"/>
      <c r="C331" s="224"/>
      <c r="D331" s="214" t="s">
        <v>143</v>
      </c>
      <c r="E331" s="225" t="s">
        <v>35</v>
      </c>
      <c r="F331" s="226" t="s">
        <v>134</v>
      </c>
      <c r="G331" s="224"/>
      <c r="H331" s="227">
        <v>3</v>
      </c>
      <c r="I331" s="228"/>
      <c r="J331" s="224"/>
      <c r="K331" s="224"/>
      <c r="L331" s="229"/>
      <c r="M331" s="230"/>
      <c r="N331" s="231"/>
      <c r="O331" s="231"/>
      <c r="P331" s="231"/>
      <c r="Q331" s="231"/>
      <c r="R331" s="231"/>
      <c r="S331" s="231"/>
      <c r="T331" s="232"/>
      <c r="AT331" s="233" t="s">
        <v>143</v>
      </c>
      <c r="AU331" s="233" t="s">
        <v>89</v>
      </c>
      <c r="AV331" s="12" t="s">
        <v>89</v>
      </c>
      <c r="AW331" s="12" t="s">
        <v>40</v>
      </c>
      <c r="AX331" s="12" t="s">
        <v>79</v>
      </c>
      <c r="AY331" s="233" t="s">
        <v>133</v>
      </c>
    </row>
    <row r="332" s="11" customFormat="1">
      <c r="B332" s="212"/>
      <c r="C332" s="213"/>
      <c r="D332" s="214" t="s">
        <v>143</v>
      </c>
      <c r="E332" s="215" t="s">
        <v>35</v>
      </c>
      <c r="F332" s="216" t="s">
        <v>364</v>
      </c>
      <c r="G332" s="213"/>
      <c r="H332" s="215" t="s">
        <v>35</v>
      </c>
      <c r="I332" s="217"/>
      <c r="J332" s="213"/>
      <c r="K332" s="213"/>
      <c r="L332" s="218"/>
      <c r="M332" s="219"/>
      <c r="N332" s="220"/>
      <c r="O332" s="220"/>
      <c r="P332" s="220"/>
      <c r="Q332" s="220"/>
      <c r="R332" s="220"/>
      <c r="S332" s="220"/>
      <c r="T332" s="221"/>
      <c r="AT332" s="222" t="s">
        <v>143</v>
      </c>
      <c r="AU332" s="222" t="s">
        <v>89</v>
      </c>
      <c r="AV332" s="11" t="s">
        <v>87</v>
      </c>
      <c r="AW332" s="11" t="s">
        <v>40</v>
      </c>
      <c r="AX332" s="11" t="s">
        <v>79</v>
      </c>
      <c r="AY332" s="222" t="s">
        <v>133</v>
      </c>
    </row>
    <row r="333" s="12" customFormat="1">
      <c r="B333" s="223"/>
      <c r="C333" s="224"/>
      <c r="D333" s="214" t="s">
        <v>143</v>
      </c>
      <c r="E333" s="225" t="s">
        <v>35</v>
      </c>
      <c r="F333" s="226" t="s">
        <v>148</v>
      </c>
      <c r="G333" s="224"/>
      <c r="H333" s="227">
        <v>6</v>
      </c>
      <c r="I333" s="228"/>
      <c r="J333" s="224"/>
      <c r="K333" s="224"/>
      <c r="L333" s="229"/>
      <c r="M333" s="230"/>
      <c r="N333" s="231"/>
      <c r="O333" s="231"/>
      <c r="P333" s="231"/>
      <c r="Q333" s="231"/>
      <c r="R333" s="231"/>
      <c r="S333" s="231"/>
      <c r="T333" s="232"/>
      <c r="AT333" s="233" t="s">
        <v>143</v>
      </c>
      <c r="AU333" s="233" t="s">
        <v>89</v>
      </c>
      <c r="AV333" s="12" t="s">
        <v>89</v>
      </c>
      <c r="AW333" s="12" t="s">
        <v>40</v>
      </c>
      <c r="AX333" s="12" t="s">
        <v>79</v>
      </c>
      <c r="AY333" s="233" t="s">
        <v>133</v>
      </c>
    </row>
    <row r="334" s="13" customFormat="1">
      <c r="B334" s="234"/>
      <c r="C334" s="235"/>
      <c r="D334" s="214" t="s">
        <v>143</v>
      </c>
      <c r="E334" s="236" t="s">
        <v>35</v>
      </c>
      <c r="F334" s="237" t="s">
        <v>146</v>
      </c>
      <c r="G334" s="235"/>
      <c r="H334" s="238">
        <v>9</v>
      </c>
      <c r="I334" s="239"/>
      <c r="J334" s="235"/>
      <c r="K334" s="235"/>
      <c r="L334" s="240"/>
      <c r="M334" s="241"/>
      <c r="N334" s="242"/>
      <c r="O334" s="242"/>
      <c r="P334" s="242"/>
      <c r="Q334" s="242"/>
      <c r="R334" s="242"/>
      <c r="S334" s="242"/>
      <c r="T334" s="243"/>
      <c r="AT334" s="244" t="s">
        <v>143</v>
      </c>
      <c r="AU334" s="244" t="s">
        <v>89</v>
      </c>
      <c r="AV334" s="13" t="s">
        <v>141</v>
      </c>
      <c r="AW334" s="13" t="s">
        <v>40</v>
      </c>
      <c r="AX334" s="13" t="s">
        <v>87</v>
      </c>
      <c r="AY334" s="244" t="s">
        <v>133</v>
      </c>
    </row>
    <row r="335" s="11" customFormat="1">
      <c r="B335" s="212"/>
      <c r="C335" s="213"/>
      <c r="D335" s="214" t="s">
        <v>143</v>
      </c>
      <c r="E335" s="215" t="s">
        <v>35</v>
      </c>
      <c r="F335" s="216" t="s">
        <v>231</v>
      </c>
      <c r="G335" s="213"/>
      <c r="H335" s="215" t="s">
        <v>35</v>
      </c>
      <c r="I335" s="217"/>
      <c r="J335" s="213"/>
      <c r="K335" s="213"/>
      <c r="L335" s="218"/>
      <c r="M335" s="219"/>
      <c r="N335" s="220"/>
      <c r="O335" s="220"/>
      <c r="P335" s="220"/>
      <c r="Q335" s="220"/>
      <c r="R335" s="220"/>
      <c r="S335" s="220"/>
      <c r="T335" s="221"/>
      <c r="AT335" s="222" t="s">
        <v>143</v>
      </c>
      <c r="AU335" s="222" t="s">
        <v>89</v>
      </c>
      <c r="AV335" s="11" t="s">
        <v>87</v>
      </c>
      <c r="AW335" s="11" t="s">
        <v>40</v>
      </c>
      <c r="AX335" s="11" t="s">
        <v>79</v>
      </c>
      <c r="AY335" s="222" t="s">
        <v>133</v>
      </c>
    </row>
    <row r="336" s="1" customFormat="1" ht="16.5" customHeight="1">
      <c r="B336" s="38"/>
      <c r="C336" s="247" t="s">
        <v>373</v>
      </c>
      <c r="D336" s="247" t="s">
        <v>233</v>
      </c>
      <c r="E336" s="248" t="s">
        <v>374</v>
      </c>
      <c r="F336" s="249" t="s">
        <v>375</v>
      </c>
      <c r="G336" s="250" t="s">
        <v>256</v>
      </c>
      <c r="H336" s="251">
        <v>6</v>
      </c>
      <c r="I336" s="252"/>
      <c r="J336" s="253">
        <f>ROUND(I336*H336,2)</f>
        <v>0</v>
      </c>
      <c r="K336" s="249" t="s">
        <v>204</v>
      </c>
      <c r="L336" s="254"/>
      <c r="M336" s="255" t="s">
        <v>35</v>
      </c>
      <c r="N336" s="256" t="s">
        <v>50</v>
      </c>
      <c r="O336" s="79"/>
      <c r="P336" s="209">
        <f>O336*H336</f>
        <v>0</v>
      </c>
      <c r="Q336" s="209">
        <v>0.00189</v>
      </c>
      <c r="R336" s="209">
        <f>Q336*H336</f>
        <v>0.011339999999999999</v>
      </c>
      <c r="S336" s="209">
        <v>0</v>
      </c>
      <c r="T336" s="210">
        <f>S336*H336</f>
        <v>0</v>
      </c>
      <c r="AR336" s="16" t="s">
        <v>180</v>
      </c>
      <c r="AT336" s="16" t="s">
        <v>233</v>
      </c>
      <c r="AU336" s="16" t="s">
        <v>89</v>
      </c>
      <c r="AY336" s="16" t="s">
        <v>133</v>
      </c>
      <c r="BE336" s="211">
        <f>IF(N336="základní",J336,0)</f>
        <v>0</v>
      </c>
      <c r="BF336" s="211">
        <f>IF(N336="snížená",J336,0)</f>
        <v>0</v>
      </c>
      <c r="BG336" s="211">
        <f>IF(N336="zákl. přenesená",J336,0)</f>
        <v>0</v>
      </c>
      <c r="BH336" s="211">
        <f>IF(N336="sníž. přenesená",J336,0)</f>
        <v>0</v>
      </c>
      <c r="BI336" s="211">
        <f>IF(N336="nulová",J336,0)</f>
        <v>0</v>
      </c>
      <c r="BJ336" s="16" t="s">
        <v>87</v>
      </c>
      <c r="BK336" s="211">
        <f>ROUND(I336*H336,2)</f>
        <v>0</v>
      </c>
      <c r="BL336" s="16" t="s">
        <v>141</v>
      </c>
      <c r="BM336" s="16" t="s">
        <v>376</v>
      </c>
    </row>
    <row r="337" s="11" customFormat="1">
      <c r="B337" s="212"/>
      <c r="C337" s="213"/>
      <c r="D337" s="214" t="s">
        <v>143</v>
      </c>
      <c r="E337" s="215" t="s">
        <v>35</v>
      </c>
      <c r="F337" s="216" t="s">
        <v>377</v>
      </c>
      <c r="G337" s="213"/>
      <c r="H337" s="215" t="s">
        <v>35</v>
      </c>
      <c r="I337" s="217"/>
      <c r="J337" s="213"/>
      <c r="K337" s="213"/>
      <c r="L337" s="218"/>
      <c r="M337" s="219"/>
      <c r="N337" s="220"/>
      <c r="O337" s="220"/>
      <c r="P337" s="220"/>
      <c r="Q337" s="220"/>
      <c r="R337" s="220"/>
      <c r="S337" s="220"/>
      <c r="T337" s="221"/>
      <c r="AT337" s="222" t="s">
        <v>143</v>
      </c>
      <c r="AU337" s="222" t="s">
        <v>89</v>
      </c>
      <c r="AV337" s="11" t="s">
        <v>87</v>
      </c>
      <c r="AW337" s="11" t="s">
        <v>40</v>
      </c>
      <c r="AX337" s="11" t="s">
        <v>79</v>
      </c>
      <c r="AY337" s="222" t="s">
        <v>133</v>
      </c>
    </row>
    <row r="338" s="12" customFormat="1">
      <c r="B338" s="223"/>
      <c r="C338" s="224"/>
      <c r="D338" s="214" t="s">
        <v>143</v>
      </c>
      <c r="E338" s="225" t="s">
        <v>35</v>
      </c>
      <c r="F338" s="226" t="s">
        <v>352</v>
      </c>
      <c r="G338" s="224"/>
      <c r="H338" s="227">
        <v>6</v>
      </c>
      <c r="I338" s="228"/>
      <c r="J338" s="224"/>
      <c r="K338" s="224"/>
      <c r="L338" s="229"/>
      <c r="M338" s="230"/>
      <c r="N338" s="231"/>
      <c r="O338" s="231"/>
      <c r="P338" s="231"/>
      <c r="Q338" s="231"/>
      <c r="R338" s="231"/>
      <c r="S338" s="231"/>
      <c r="T338" s="232"/>
      <c r="AT338" s="233" t="s">
        <v>143</v>
      </c>
      <c r="AU338" s="233" t="s">
        <v>89</v>
      </c>
      <c r="AV338" s="12" t="s">
        <v>89</v>
      </c>
      <c r="AW338" s="12" t="s">
        <v>40</v>
      </c>
      <c r="AX338" s="12" t="s">
        <v>79</v>
      </c>
      <c r="AY338" s="233" t="s">
        <v>133</v>
      </c>
    </row>
    <row r="339" s="13" customFormat="1">
      <c r="B339" s="234"/>
      <c r="C339" s="235"/>
      <c r="D339" s="214" t="s">
        <v>143</v>
      </c>
      <c r="E339" s="236" t="s">
        <v>35</v>
      </c>
      <c r="F339" s="237" t="s">
        <v>146</v>
      </c>
      <c r="G339" s="235"/>
      <c r="H339" s="238">
        <v>6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AT339" s="244" t="s">
        <v>143</v>
      </c>
      <c r="AU339" s="244" t="s">
        <v>89</v>
      </c>
      <c r="AV339" s="13" t="s">
        <v>141</v>
      </c>
      <c r="AW339" s="13" t="s">
        <v>40</v>
      </c>
      <c r="AX339" s="13" t="s">
        <v>87</v>
      </c>
      <c r="AY339" s="244" t="s">
        <v>133</v>
      </c>
    </row>
    <row r="340" s="11" customFormat="1">
      <c r="B340" s="212"/>
      <c r="C340" s="213"/>
      <c r="D340" s="214" t="s">
        <v>143</v>
      </c>
      <c r="E340" s="215" t="s">
        <v>35</v>
      </c>
      <c r="F340" s="216" t="s">
        <v>231</v>
      </c>
      <c r="G340" s="213"/>
      <c r="H340" s="215" t="s">
        <v>35</v>
      </c>
      <c r="I340" s="217"/>
      <c r="J340" s="213"/>
      <c r="K340" s="213"/>
      <c r="L340" s="218"/>
      <c r="M340" s="219"/>
      <c r="N340" s="220"/>
      <c r="O340" s="220"/>
      <c r="P340" s="220"/>
      <c r="Q340" s="220"/>
      <c r="R340" s="220"/>
      <c r="S340" s="220"/>
      <c r="T340" s="221"/>
      <c r="AT340" s="222" t="s">
        <v>143</v>
      </c>
      <c r="AU340" s="222" t="s">
        <v>89</v>
      </c>
      <c r="AV340" s="11" t="s">
        <v>87</v>
      </c>
      <c r="AW340" s="11" t="s">
        <v>40</v>
      </c>
      <c r="AX340" s="11" t="s">
        <v>79</v>
      </c>
      <c r="AY340" s="222" t="s">
        <v>133</v>
      </c>
    </row>
    <row r="341" s="1" customFormat="1" ht="16.5" customHeight="1">
      <c r="B341" s="38"/>
      <c r="C341" s="247" t="s">
        <v>378</v>
      </c>
      <c r="D341" s="247" t="s">
        <v>233</v>
      </c>
      <c r="E341" s="248" t="s">
        <v>379</v>
      </c>
      <c r="F341" s="249" t="s">
        <v>380</v>
      </c>
      <c r="G341" s="250" t="s">
        <v>256</v>
      </c>
      <c r="H341" s="251">
        <v>6</v>
      </c>
      <c r="I341" s="252"/>
      <c r="J341" s="253">
        <f>ROUND(I341*H341,2)</f>
        <v>0</v>
      </c>
      <c r="K341" s="249" t="s">
        <v>204</v>
      </c>
      <c r="L341" s="254"/>
      <c r="M341" s="255" t="s">
        <v>35</v>
      </c>
      <c r="N341" s="256" t="s">
        <v>50</v>
      </c>
      <c r="O341" s="79"/>
      <c r="P341" s="209">
        <f>O341*H341</f>
        <v>0</v>
      </c>
      <c r="Q341" s="209">
        <v>0.00166</v>
      </c>
      <c r="R341" s="209">
        <f>Q341*H341</f>
        <v>0.0099600000000000001</v>
      </c>
      <c r="S341" s="209">
        <v>0</v>
      </c>
      <c r="T341" s="210">
        <f>S341*H341</f>
        <v>0</v>
      </c>
      <c r="AR341" s="16" t="s">
        <v>180</v>
      </c>
      <c r="AT341" s="16" t="s">
        <v>233</v>
      </c>
      <c r="AU341" s="16" t="s">
        <v>89</v>
      </c>
      <c r="AY341" s="16" t="s">
        <v>133</v>
      </c>
      <c r="BE341" s="211">
        <f>IF(N341="základní",J341,0)</f>
        <v>0</v>
      </c>
      <c r="BF341" s="211">
        <f>IF(N341="snížená",J341,0)</f>
        <v>0</v>
      </c>
      <c r="BG341" s="211">
        <f>IF(N341="zákl. přenesená",J341,0)</f>
        <v>0</v>
      </c>
      <c r="BH341" s="211">
        <f>IF(N341="sníž. přenesená",J341,0)</f>
        <v>0</v>
      </c>
      <c r="BI341" s="211">
        <f>IF(N341="nulová",J341,0)</f>
        <v>0</v>
      </c>
      <c r="BJ341" s="16" t="s">
        <v>87</v>
      </c>
      <c r="BK341" s="211">
        <f>ROUND(I341*H341,2)</f>
        <v>0</v>
      </c>
      <c r="BL341" s="16" t="s">
        <v>141</v>
      </c>
      <c r="BM341" s="16" t="s">
        <v>381</v>
      </c>
    </row>
    <row r="342" s="11" customFormat="1">
      <c r="B342" s="212"/>
      <c r="C342" s="213"/>
      <c r="D342" s="214" t="s">
        <v>143</v>
      </c>
      <c r="E342" s="215" t="s">
        <v>35</v>
      </c>
      <c r="F342" s="216" t="s">
        <v>377</v>
      </c>
      <c r="G342" s="213"/>
      <c r="H342" s="215" t="s">
        <v>35</v>
      </c>
      <c r="I342" s="217"/>
      <c r="J342" s="213"/>
      <c r="K342" s="213"/>
      <c r="L342" s="218"/>
      <c r="M342" s="219"/>
      <c r="N342" s="220"/>
      <c r="O342" s="220"/>
      <c r="P342" s="220"/>
      <c r="Q342" s="220"/>
      <c r="R342" s="220"/>
      <c r="S342" s="220"/>
      <c r="T342" s="221"/>
      <c r="AT342" s="222" t="s">
        <v>143</v>
      </c>
      <c r="AU342" s="222" t="s">
        <v>89</v>
      </c>
      <c r="AV342" s="11" t="s">
        <v>87</v>
      </c>
      <c r="AW342" s="11" t="s">
        <v>40</v>
      </c>
      <c r="AX342" s="11" t="s">
        <v>79</v>
      </c>
      <c r="AY342" s="222" t="s">
        <v>133</v>
      </c>
    </row>
    <row r="343" s="12" customFormat="1">
      <c r="B343" s="223"/>
      <c r="C343" s="224"/>
      <c r="D343" s="214" t="s">
        <v>143</v>
      </c>
      <c r="E343" s="225" t="s">
        <v>35</v>
      </c>
      <c r="F343" s="226" t="s">
        <v>352</v>
      </c>
      <c r="G343" s="224"/>
      <c r="H343" s="227">
        <v>6</v>
      </c>
      <c r="I343" s="228"/>
      <c r="J343" s="224"/>
      <c r="K343" s="224"/>
      <c r="L343" s="229"/>
      <c r="M343" s="230"/>
      <c r="N343" s="231"/>
      <c r="O343" s="231"/>
      <c r="P343" s="231"/>
      <c r="Q343" s="231"/>
      <c r="R343" s="231"/>
      <c r="S343" s="231"/>
      <c r="T343" s="232"/>
      <c r="AT343" s="233" t="s">
        <v>143</v>
      </c>
      <c r="AU343" s="233" t="s">
        <v>89</v>
      </c>
      <c r="AV343" s="12" t="s">
        <v>89</v>
      </c>
      <c r="AW343" s="12" t="s">
        <v>40</v>
      </c>
      <c r="AX343" s="12" t="s">
        <v>79</v>
      </c>
      <c r="AY343" s="233" t="s">
        <v>133</v>
      </c>
    </row>
    <row r="344" s="13" customFormat="1">
      <c r="B344" s="234"/>
      <c r="C344" s="235"/>
      <c r="D344" s="214" t="s">
        <v>143</v>
      </c>
      <c r="E344" s="236" t="s">
        <v>35</v>
      </c>
      <c r="F344" s="237" t="s">
        <v>146</v>
      </c>
      <c r="G344" s="235"/>
      <c r="H344" s="238">
        <v>6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AT344" s="244" t="s">
        <v>143</v>
      </c>
      <c r="AU344" s="244" t="s">
        <v>89</v>
      </c>
      <c r="AV344" s="13" t="s">
        <v>141</v>
      </c>
      <c r="AW344" s="13" t="s">
        <v>40</v>
      </c>
      <c r="AX344" s="13" t="s">
        <v>87</v>
      </c>
      <c r="AY344" s="244" t="s">
        <v>133</v>
      </c>
    </row>
    <row r="345" s="11" customFormat="1">
      <c r="B345" s="212"/>
      <c r="C345" s="213"/>
      <c r="D345" s="214" t="s">
        <v>143</v>
      </c>
      <c r="E345" s="215" t="s">
        <v>35</v>
      </c>
      <c r="F345" s="216" t="s">
        <v>231</v>
      </c>
      <c r="G345" s="213"/>
      <c r="H345" s="215" t="s">
        <v>35</v>
      </c>
      <c r="I345" s="217"/>
      <c r="J345" s="213"/>
      <c r="K345" s="213"/>
      <c r="L345" s="218"/>
      <c r="M345" s="219"/>
      <c r="N345" s="220"/>
      <c r="O345" s="220"/>
      <c r="P345" s="220"/>
      <c r="Q345" s="220"/>
      <c r="R345" s="220"/>
      <c r="S345" s="220"/>
      <c r="T345" s="221"/>
      <c r="AT345" s="222" t="s">
        <v>143</v>
      </c>
      <c r="AU345" s="222" t="s">
        <v>89</v>
      </c>
      <c r="AV345" s="11" t="s">
        <v>87</v>
      </c>
      <c r="AW345" s="11" t="s">
        <v>40</v>
      </c>
      <c r="AX345" s="11" t="s">
        <v>79</v>
      </c>
      <c r="AY345" s="222" t="s">
        <v>133</v>
      </c>
    </row>
    <row r="346" s="1" customFormat="1" ht="22.5" customHeight="1">
      <c r="B346" s="38"/>
      <c r="C346" s="200" t="s">
        <v>382</v>
      </c>
      <c r="D346" s="200" t="s">
        <v>136</v>
      </c>
      <c r="E346" s="201" t="s">
        <v>383</v>
      </c>
      <c r="F346" s="202" t="s">
        <v>384</v>
      </c>
      <c r="G346" s="203" t="s">
        <v>183</v>
      </c>
      <c r="H346" s="204">
        <v>6.173</v>
      </c>
      <c r="I346" s="205"/>
      <c r="J346" s="206">
        <f>ROUND(I346*H346,2)</f>
        <v>0</v>
      </c>
      <c r="K346" s="202" t="s">
        <v>140</v>
      </c>
      <c r="L346" s="43"/>
      <c r="M346" s="207" t="s">
        <v>35</v>
      </c>
      <c r="N346" s="208" t="s">
        <v>50</v>
      </c>
      <c r="O346" s="79"/>
      <c r="P346" s="209">
        <f>O346*H346</f>
        <v>0</v>
      </c>
      <c r="Q346" s="209">
        <v>0</v>
      </c>
      <c r="R346" s="209">
        <f>Q346*H346</f>
        <v>0</v>
      </c>
      <c r="S346" s="209">
        <v>0</v>
      </c>
      <c r="T346" s="210">
        <f>S346*H346</f>
        <v>0</v>
      </c>
      <c r="AR346" s="16" t="s">
        <v>223</v>
      </c>
      <c r="AT346" s="16" t="s">
        <v>136</v>
      </c>
      <c r="AU346" s="16" t="s">
        <v>89</v>
      </c>
      <c r="AY346" s="16" t="s">
        <v>133</v>
      </c>
      <c r="BE346" s="211">
        <f>IF(N346="základní",J346,0)</f>
        <v>0</v>
      </c>
      <c r="BF346" s="211">
        <f>IF(N346="snížená",J346,0)</f>
        <v>0</v>
      </c>
      <c r="BG346" s="211">
        <f>IF(N346="zákl. přenesená",J346,0)</f>
        <v>0</v>
      </c>
      <c r="BH346" s="211">
        <f>IF(N346="sníž. přenesená",J346,0)</f>
        <v>0</v>
      </c>
      <c r="BI346" s="211">
        <f>IF(N346="nulová",J346,0)</f>
        <v>0</v>
      </c>
      <c r="BJ346" s="16" t="s">
        <v>87</v>
      </c>
      <c r="BK346" s="211">
        <f>ROUND(I346*H346,2)</f>
        <v>0</v>
      </c>
      <c r="BL346" s="16" t="s">
        <v>223</v>
      </c>
      <c r="BM346" s="16" t="s">
        <v>385</v>
      </c>
    </row>
    <row r="347" s="10" customFormat="1" ht="22.8" customHeight="1">
      <c r="B347" s="184"/>
      <c r="C347" s="185"/>
      <c r="D347" s="186" t="s">
        <v>78</v>
      </c>
      <c r="E347" s="198" t="s">
        <v>386</v>
      </c>
      <c r="F347" s="198" t="s">
        <v>387</v>
      </c>
      <c r="G347" s="185"/>
      <c r="H347" s="185"/>
      <c r="I347" s="188"/>
      <c r="J347" s="199">
        <f>BK347</f>
        <v>0</v>
      </c>
      <c r="K347" s="185"/>
      <c r="L347" s="190"/>
      <c r="M347" s="191"/>
      <c r="N347" s="192"/>
      <c r="O347" s="192"/>
      <c r="P347" s="193">
        <f>SUM(P348:P412)</f>
        <v>0</v>
      </c>
      <c r="Q347" s="192"/>
      <c r="R347" s="193">
        <f>SUM(R348:R412)</f>
        <v>5.04666104</v>
      </c>
      <c r="S347" s="192"/>
      <c r="T347" s="194">
        <f>SUM(T348:T412)</f>
        <v>0</v>
      </c>
      <c r="AR347" s="195" t="s">
        <v>89</v>
      </c>
      <c r="AT347" s="196" t="s">
        <v>78</v>
      </c>
      <c r="AU347" s="196" t="s">
        <v>87</v>
      </c>
      <c r="AY347" s="195" t="s">
        <v>133</v>
      </c>
      <c r="BK347" s="197">
        <f>SUM(BK348:BK412)</f>
        <v>0</v>
      </c>
    </row>
    <row r="348" s="1" customFormat="1" ht="16.5" customHeight="1">
      <c r="B348" s="38"/>
      <c r="C348" s="200" t="s">
        <v>388</v>
      </c>
      <c r="D348" s="200" t="s">
        <v>136</v>
      </c>
      <c r="E348" s="201" t="s">
        <v>389</v>
      </c>
      <c r="F348" s="202" t="s">
        <v>390</v>
      </c>
      <c r="G348" s="203" t="s">
        <v>139</v>
      </c>
      <c r="H348" s="204">
        <v>1.6719999999999999</v>
      </c>
      <c r="I348" s="205"/>
      <c r="J348" s="206">
        <f>ROUND(I348*H348,2)</f>
        <v>0</v>
      </c>
      <c r="K348" s="202" t="s">
        <v>140</v>
      </c>
      <c r="L348" s="43"/>
      <c r="M348" s="207" t="s">
        <v>35</v>
      </c>
      <c r="N348" s="208" t="s">
        <v>50</v>
      </c>
      <c r="O348" s="79"/>
      <c r="P348" s="209">
        <f>O348*H348</f>
        <v>0</v>
      </c>
      <c r="Q348" s="209">
        <v>0.0060000000000000001</v>
      </c>
      <c r="R348" s="209">
        <f>Q348*H348</f>
        <v>0.010031999999999999</v>
      </c>
      <c r="S348" s="209">
        <v>0</v>
      </c>
      <c r="T348" s="210">
        <f>S348*H348</f>
        <v>0</v>
      </c>
      <c r="AR348" s="16" t="s">
        <v>223</v>
      </c>
      <c r="AT348" s="16" t="s">
        <v>136</v>
      </c>
      <c r="AU348" s="16" t="s">
        <v>89</v>
      </c>
      <c r="AY348" s="16" t="s">
        <v>133</v>
      </c>
      <c r="BE348" s="211">
        <f>IF(N348="základní",J348,0)</f>
        <v>0</v>
      </c>
      <c r="BF348" s="211">
        <f>IF(N348="snížená",J348,0)</f>
        <v>0</v>
      </c>
      <c r="BG348" s="211">
        <f>IF(N348="zákl. přenesená",J348,0)</f>
        <v>0</v>
      </c>
      <c r="BH348" s="211">
        <f>IF(N348="sníž. přenesená",J348,0)</f>
        <v>0</v>
      </c>
      <c r="BI348" s="211">
        <f>IF(N348="nulová",J348,0)</f>
        <v>0</v>
      </c>
      <c r="BJ348" s="16" t="s">
        <v>87</v>
      </c>
      <c r="BK348" s="211">
        <f>ROUND(I348*H348,2)</f>
        <v>0</v>
      </c>
      <c r="BL348" s="16" t="s">
        <v>223</v>
      </c>
      <c r="BM348" s="16" t="s">
        <v>391</v>
      </c>
    </row>
    <row r="349" s="11" customFormat="1">
      <c r="B349" s="212"/>
      <c r="C349" s="213"/>
      <c r="D349" s="214" t="s">
        <v>143</v>
      </c>
      <c r="E349" s="215" t="s">
        <v>35</v>
      </c>
      <c r="F349" s="216" t="s">
        <v>153</v>
      </c>
      <c r="G349" s="213"/>
      <c r="H349" s="215" t="s">
        <v>35</v>
      </c>
      <c r="I349" s="217"/>
      <c r="J349" s="213"/>
      <c r="K349" s="213"/>
      <c r="L349" s="218"/>
      <c r="M349" s="219"/>
      <c r="N349" s="220"/>
      <c r="O349" s="220"/>
      <c r="P349" s="220"/>
      <c r="Q349" s="220"/>
      <c r="R349" s="220"/>
      <c r="S349" s="220"/>
      <c r="T349" s="221"/>
      <c r="AT349" s="222" t="s">
        <v>143</v>
      </c>
      <c r="AU349" s="222" t="s">
        <v>89</v>
      </c>
      <c r="AV349" s="11" t="s">
        <v>87</v>
      </c>
      <c r="AW349" s="11" t="s">
        <v>40</v>
      </c>
      <c r="AX349" s="11" t="s">
        <v>79</v>
      </c>
      <c r="AY349" s="222" t="s">
        <v>133</v>
      </c>
    </row>
    <row r="350" s="12" customFormat="1">
      <c r="B350" s="223"/>
      <c r="C350" s="224"/>
      <c r="D350" s="214" t="s">
        <v>143</v>
      </c>
      <c r="E350" s="225" t="s">
        <v>35</v>
      </c>
      <c r="F350" s="226" t="s">
        <v>392</v>
      </c>
      <c r="G350" s="224"/>
      <c r="H350" s="227">
        <v>1.6719999999999999</v>
      </c>
      <c r="I350" s="228"/>
      <c r="J350" s="224"/>
      <c r="K350" s="224"/>
      <c r="L350" s="229"/>
      <c r="M350" s="230"/>
      <c r="N350" s="231"/>
      <c r="O350" s="231"/>
      <c r="P350" s="231"/>
      <c r="Q350" s="231"/>
      <c r="R350" s="231"/>
      <c r="S350" s="231"/>
      <c r="T350" s="232"/>
      <c r="AT350" s="233" t="s">
        <v>143</v>
      </c>
      <c r="AU350" s="233" t="s">
        <v>89</v>
      </c>
      <c r="AV350" s="12" t="s">
        <v>89</v>
      </c>
      <c r="AW350" s="12" t="s">
        <v>40</v>
      </c>
      <c r="AX350" s="12" t="s">
        <v>79</v>
      </c>
      <c r="AY350" s="233" t="s">
        <v>133</v>
      </c>
    </row>
    <row r="351" s="13" customFormat="1">
      <c r="B351" s="234"/>
      <c r="C351" s="235"/>
      <c r="D351" s="214" t="s">
        <v>143</v>
      </c>
      <c r="E351" s="236" t="s">
        <v>35</v>
      </c>
      <c r="F351" s="237" t="s">
        <v>146</v>
      </c>
      <c r="G351" s="235"/>
      <c r="H351" s="238">
        <v>1.6719999999999999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AT351" s="244" t="s">
        <v>143</v>
      </c>
      <c r="AU351" s="244" t="s">
        <v>89</v>
      </c>
      <c r="AV351" s="13" t="s">
        <v>141</v>
      </c>
      <c r="AW351" s="13" t="s">
        <v>40</v>
      </c>
      <c r="AX351" s="13" t="s">
        <v>87</v>
      </c>
      <c r="AY351" s="244" t="s">
        <v>133</v>
      </c>
    </row>
    <row r="352" s="11" customFormat="1">
      <c r="B352" s="212"/>
      <c r="C352" s="213"/>
      <c r="D352" s="214" t="s">
        <v>143</v>
      </c>
      <c r="E352" s="215" t="s">
        <v>35</v>
      </c>
      <c r="F352" s="216" t="s">
        <v>147</v>
      </c>
      <c r="G352" s="213"/>
      <c r="H352" s="215" t="s">
        <v>35</v>
      </c>
      <c r="I352" s="217"/>
      <c r="J352" s="213"/>
      <c r="K352" s="213"/>
      <c r="L352" s="218"/>
      <c r="M352" s="219"/>
      <c r="N352" s="220"/>
      <c r="O352" s="220"/>
      <c r="P352" s="220"/>
      <c r="Q352" s="220"/>
      <c r="R352" s="220"/>
      <c r="S352" s="220"/>
      <c r="T352" s="221"/>
      <c r="AT352" s="222" t="s">
        <v>143</v>
      </c>
      <c r="AU352" s="222" t="s">
        <v>89</v>
      </c>
      <c r="AV352" s="11" t="s">
        <v>87</v>
      </c>
      <c r="AW352" s="11" t="s">
        <v>40</v>
      </c>
      <c r="AX352" s="11" t="s">
        <v>79</v>
      </c>
      <c r="AY352" s="222" t="s">
        <v>133</v>
      </c>
    </row>
    <row r="353" s="1" customFormat="1" ht="16.5" customHeight="1">
      <c r="B353" s="38"/>
      <c r="C353" s="247" t="s">
        <v>393</v>
      </c>
      <c r="D353" s="247" t="s">
        <v>233</v>
      </c>
      <c r="E353" s="248" t="s">
        <v>394</v>
      </c>
      <c r="F353" s="249" t="s">
        <v>395</v>
      </c>
      <c r="G353" s="250" t="s">
        <v>139</v>
      </c>
      <c r="H353" s="251">
        <v>1.8060000000000001</v>
      </c>
      <c r="I353" s="252"/>
      <c r="J353" s="253">
        <f>ROUND(I353*H353,2)</f>
        <v>0</v>
      </c>
      <c r="K353" s="249" t="s">
        <v>140</v>
      </c>
      <c r="L353" s="254"/>
      <c r="M353" s="255" t="s">
        <v>35</v>
      </c>
      <c r="N353" s="256" t="s">
        <v>50</v>
      </c>
      <c r="O353" s="79"/>
      <c r="P353" s="209">
        <f>O353*H353</f>
        <v>0</v>
      </c>
      <c r="Q353" s="209">
        <v>0.0025000000000000001</v>
      </c>
      <c r="R353" s="209">
        <f>Q353*H353</f>
        <v>0.0045149999999999999</v>
      </c>
      <c r="S353" s="209">
        <v>0</v>
      </c>
      <c r="T353" s="210">
        <f>S353*H353</f>
        <v>0</v>
      </c>
      <c r="AR353" s="16" t="s">
        <v>268</v>
      </c>
      <c r="AT353" s="16" t="s">
        <v>233</v>
      </c>
      <c r="AU353" s="16" t="s">
        <v>89</v>
      </c>
      <c r="AY353" s="16" t="s">
        <v>133</v>
      </c>
      <c r="BE353" s="211">
        <f>IF(N353="základní",J353,0)</f>
        <v>0</v>
      </c>
      <c r="BF353" s="211">
        <f>IF(N353="snížená",J353,0)</f>
        <v>0</v>
      </c>
      <c r="BG353" s="211">
        <f>IF(N353="zákl. přenesená",J353,0)</f>
        <v>0</v>
      </c>
      <c r="BH353" s="211">
        <f>IF(N353="sníž. přenesená",J353,0)</f>
        <v>0</v>
      </c>
      <c r="BI353" s="211">
        <f>IF(N353="nulová",J353,0)</f>
        <v>0</v>
      </c>
      <c r="BJ353" s="16" t="s">
        <v>87</v>
      </c>
      <c r="BK353" s="211">
        <f>ROUND(I353*H353,2)</f>
        <v>0</v>
      </c>
      <c r="BL353" s="16" t="s">
        <v>223</v>
      </c>
      <c r="BM353" s="16" t="s">
        <v>396</v>
      </c>
    </row>
    <row r="354" s="11" customFormat="1">
      <c r="B354" s="212"/>
      <c r="C354" s="213"/>
      <c r="D354" s="214" t="s">
        <v>143</v>
      </c>
      <c r="E354" s="215" t="s">
        <v>35</v>
      </c>
      <c r="F354" s="216" t="s">
        <v>153</v>
      </c>
      <c r="G354" s="213"/>
      <c r="H354" s="215" t="s">
        <v>35</v>
      </c>
      <c r="I354" s="217"/>
      <c r="J354" s="213"/>
      <c r="K354" s="213"/>
      <c r="L354" s="218"/>
      <c r="M354" s="219"/>
      <c r="N354" s="220"/>
      <c r="O354" s="220"/>
      <c r="P354" s="220"/>
      <c r="Q354" s="220"/>
      <c r="R354" s="220"/>
      <c r="S354" s="220"/>
      <c r="T354" s="221"/>
      <c r="AT354" s="222" t="s">
        <v>143</v>
      </c>
      <c r="AU354" s="222" t="s">
        <v>89</v>
      </c>
      <c r="AV354" s="11" t="s">
        <v>87</v>
      </c>
      <c r="AW354" s="11" t="s">
        <v>40</v>
      </c>
      <c r="AX354" s="11" t="s">
        <v>79</v>
      </c>
      <c r="AY354" s="222" t="s">
        <v>133</v>
      </c>
    </row>
    <row r="355" s="12" customFormat="1">
      <c r="B355" s="223"/>
      <c r="C355" s="224"/>
      <c r="D355" s="214" t="s">
        <v>143</v>
      </c>
      <c r="E355" s="225" t="s">
        <v>35</v>
      </c>
      <c r="F355" s="226" t="s">
        <v>392</v>
      </c>
      <c r="G355" s="224"/>
      <c r="H355" s="227">
        <v>1.6719999999999999</v>
      </c>
      <c r="I355" s="228"/>
      <c r="J355" s="224"/>
      <c r="K355" s="224"/>
      <c r="L355" s="229"/>
      <c r="M355" s="230"/>
      <c r="N355" s="231"/>
      <c r="O355" s="231"/>
      <c r="P355" s="231"/>
      <c r="Q355" s="231"/>
      <c r="R355" s="231"/>
      <c r="S355" s="231"/>
      <c r="T355" s="232"/>
      <c r="AT355" s="233" t="s">
        <v>143</v>
      </c>
      <c r="AU355" s="233" t="s">
        <v>89</v>
      </c>
      <c r="AV355" s="12" t="s">
        <v>89</v>
      </c>
      <c r="AW355" s="12" t="s">
        <v>40</v>
      </c>
      <c r="AX355" s="12" t="s">
        <v>79</v>
      </c>
      <c r="AY355" s="233" t="s">
        <v>133</v>
      </c>
    </row>
    <row r="356" s="13" customFormat="1">
      <c r="B356" s="234"/>
      <c r="C356" s="235"/>
      <c r="D356" s="214" t="s">
        <v>143</v>
      </c>
      <c r="E356" s="236" t="s">
        <v>35</v>
      </c>
      <c r="F356" s="237" t="s">
        <v>146</v>
      </c>
      <c r="G356" s="235"/>
      <c r="H356" s="238">
        <v>1.6719999999999999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AT356" s="244" t="s">
        <v>143</v>
      </c>
      <c r="AU356" s="244" t="s">
        <v>89</v>
      </c>
      <c r="AV356" s="13" t="s">
        <v>141</v>
      </c>
      <c r="AW356" s="13" t="s">
        <v>40</v>
      </c>
      <c r="AX356" s="13" t="s">
        <v>87</v>
      </c>
      <c r="AY356" s="244" t="s">
        <v>133</v>
      </c>
    </row>
    <row r="357" s="11" customFormat="1">
      <c r="B357" s="212"/>
      <c r="C357" s="213"/>
      <c r="D357" s="214" t="s">
        <v>143</v>
      </c>
      <c r="E357" s="215" t="s">
        <v>35</v>
      </c>
      <c r="F357" s="216" t="s">
        <v>147</v>
      </c>
      <c r="G357" s="213"/>
      <c r="H357" s="215" t="s">
        <v>35</v>
      </c>
      <c r="I357" s="217"/>
      <c r="J357" s="213"/>
      <c r="K357" s="213"/>
      <c r="L357" s="218"/>
      <c r="M357" s="219"/>
      <c r="N357" s="220"/>
      <c r="O357" s="220"/>
      <c r="P357" s="220"/>
      <c r="Q357" s="220"/>
      <c r="R357" s="220"/>
      <c r="S357" s="220"/>
      <c r="T357" s="221"/>
      <c r="AT357" s="222" t="s">
        <v>143</v>
      </c>
      <c r="AU357" s="222" t="s">
        <v>89</v>
      </c>
      <c r="AV357" s="11" t="s">
        <v>87</v>
      </c>
      <c r="AW357" s="11" t="s">
        <v>40</v>
      </c>
      <c r="AX357" s="11" t="s">
        <v>79</v>
      </c>
      <c r="AY357" s="222" t="s">
        <v>133</v>
      </c>
    </row>
    <row r="358" s="12" customFormat="1">
      <c r="B358" s="223"/>
      <c r="C358" s="224"/>
      <c r="D358" s="214" t="s">
        <v>143</v>
      </c>
      <c r="E358" s="224"/>
      <c r="F358" s="226" t="s">
        <v>397</v>
      </c>
      <c r="G358" s="224"/>
      <c r="H358" s="227">
        <v>1.8060000000000001</v>
      </c>
      <c r="I358" s="228"/>
      <c r="J358" s="224"/>
      <c r="K358" s="224"/>
      <c r="L358" s="229"/>
      <c r="M358" s="230"/>
      <c r="N358" s="231"/>
      <c r="O358" s="231"/>
      <c r="P358" s="231"/>
      <c r="Q358" s="231"/>
      <c r="R358" s="231"/>
      <c r="S358" s="231"/>
      <c r="T358" s="232"/>
      <c r="AT358" s="233" t="s">
        <v>143</v>
      </c>
      <c r="AU358" s="233" t="s">
        <v>89</v>
      </c>
      <c r="AV358" s="12" t="s">
        <v>89</v>
      </c>
      <c r="AW358" s="12" t="s">
        <v>4</v>
      </c>
      <c r="AX358" s="12" t="s">
        <v>87</v>
      </c>
      <c r="AY358" s="233" t="s">
        <v>133</v>
      </c>
    </row>
    <row r="359" s="1" customFormat="1" ht="22.5" customHeight="1">
      <c r="B359" s="38"/>
      <c r="C359" s="200" t="s">
        <v>398</v>
      </c>
      <c r="D359" s="200" t="s">
        <v>136</v>
      </c>
      <c r="E359" s="201" t="s">
        <v>399</v>
      </c>
      <c r="F359" s="202" t="s">
        <v>400</v>
      </c>
      <c r="G359" s="203" t="s">
        <v>139</v>
      </c>
      <c r="H359" s="204">
        <v>1161</v>
      </c>
      <c r="I359" s="205"/>
      <c r="J359" s="206">
        <f>ROUND(I359*H359,2)</f>
        <v>0</v>
      </c>
      <c r="K359" s="202" t="s">
        <v>140</v>
      </c>
      <c r="L359" s="43"/>
      <c r="M359" s="207" t="s">
        <v>35</v>
      </c>
      <c r="N359" s="208" t="s">
        <v>50</v>
      </c>
      <c r="O359" s="79"/>
      <c r="P359" s="209">
        <f>O359*H359</f>
        <v>0</v>
      </c>
      <c r="Q359" s="209">
        <v>0.00012</v>
      </c>
      <c r="R359" s="209">
        <f>Q359*H359</f>
        <v>0.13932</v>
      </c>
      <c r="S359" s="209">
        <v>0</v>
      </c>
      <c r="T359" s="210">
        <f>S359*H359</f>
        <v>0</v>
      </c>
      <c r="AR359" s="16" t="s">
        <v>223</v>
      </c>
      <c r="AT359" s="16" t="s">
        <v>136</v>
      </c>
      <c r="AU359" s="16" t="s">
        <v>89</v>
      </c>
      <c r="AY359" s="16" t="s">
        <v>133</v>
      </c>
      <c r="BE359" s="211">
        <f>IF(N359="základní",J359,0)</f>
        <v>0</v>
      </c>
      <c r="BF359" s="211">
        <f>IF(N359="snížená",J359,0)</f>
        <v>0</v>
      </c>
      <c r="BG359" s="211">
        <f>IF(N359="zákl. přenesená",J359,0)</f>
        <v>0</v>
      </c>
      <c r="BH359" s="211">
        <f>IF(N359="sníž. přenesená",J359,0)</f>
        <v>0</v>
      </c>
      <c r="BI359" s="211">
        <f>IF(N359="nulová",J359,0)</f>
        <v>0</v>
      </c>
      <c r="BJ359" s="16" t="s">
        <v>87</v>
      </c>
      <c r="BK359" s="211">
        <f>ROUND(I359*H359,2)</f>
        <v>0</v>
      </c>
      <c r="BL359" s="16" t="s">
        <v>223</v>
      </c>
      <c r="BM359" s="16" t="s">
        <v>401</v>
      </c>
    </row>
    <row r="360" s="11" customFormat="1">
      <c r="B360" s="212"/>
      <c r="C360" s="213"/>
      <c r="D360" s="214" t="s">
        <v>143</v>
      </c>
      <c r="E360" s="215" t="s">
        <v>35</v>
      </c>
      <c r="F360" s="216" t="s">
        <v>263</v>
      </c>
      <c r="G360" s="213"/>
      <c r="H360" s="215" t="s">
        <v>35</v>
      </c>
      <c r="I360" s="217"/>
      <c r="J360" s="213"/>
      <c r="K360" s="213"/>
      <c r="L360" s="218"/>
      <c r="M360" s="219"/>
      <c r="N360" s="220"/>
      <c r="O360" s="220"/>
      <c r="P360" s="220"/>
      <c r="Q360" s="220"/>
      <c r="R360" s="220"/>
      <c r="S360" s="220"/>
      <c r="T360" s="221"/>
      <c r="AT360" s="222" t="s">
        <v>143</v>
      </c>
      <c r="AU360" s="222" t="s">
        <v>89</v>
      </c>
      <c r="AV360" s="11" t="s">
        <v>87</v>
      </c>
      <c r="AW360" s="11" t="s">
        <v>40</v>
      </c>
      <c r="AX360" s="11" t="s">
        <v>79</v>
      </c>
      <c r="AY360" s="222" t="s">
        <v>133</v>
      </c>
    </row>
    <row r="361" s="12" customFormat="1">
      <c r="B361" s="223"/>
      <c r="C361" s="224"/>
      <c r="D361" s="214" t="s">
        <v>143</v>
      </c>
      <c r="E361" s="225" t="s">
        <v>35</v>
      </c>
      <c r="F361" s="226" t="s">
        <v>402</v>
      </c>
      <c r="G361" s="224"/>
      <c r="H361" s="227">
        <v>791</v>
      </c>
      <c r="I361" s="228"/>
      <c r="J361" s="224"/>
      <c r="K361" s="224"/>
      <c r="L361" s="229"/>
      <c r="M361" s="230"/>
      <c r="N361" s="231"/>
      <c r="O361" s="231"/>
      <c r="P361" s="231"/>
      <c r="Q361" s="231"/>
      <c r="R361" s="231"/>
      <c r="S361" s="231"/>
      <c r="T361" s="232"/>
      <c r="AT361" s="233" t="s">
        <v>143</v>
      </c>
      <c r="AU361" s="233" t="s">
        <v>89</v>
      </c>
      <c r="AV361" s="12" t="s">
        <v>89</v>
      </c>
      <c r="AW361" s="12" t="s">
        <v>40</v>
      </c>
      <c r="AX361" s="12" t="s">
        <v>79</v>
      </c>
      <c r="AY361" s="233" t="s">
        <v>133</v>
      </c>
    </row>
    <row r="362" s="12" customFormat="1">
      <c r="B362" s="223"/>
      <c r="C362" s="224"/>
      <c r="D362" s="214" t="s">
        <v>143</v>
      </c>
      <c r="E362" s="225" t="s">
        <v>35</v>
      </c>
      <c r="F362" s="226" t="s">
        <v>403</v>
      </c>
      <c r="G362" s="224"/>
      <c r="H362" s="227">
        <v>6</v>
      </c>
      <c r="I362" s="228"/>
      <c r="J362" s="224"/>
      <c r="K362" s="224"/>
      <c r="L362" s="229"/>
      <c r="M362" s="230"/>
      <c r="N362" s="231"/>
      <c r="O362" s="231"/>
      <c r="P362" s="231"/>
      <c r="Q362" s="231"/>
      <c r="R362" s="231"/>
      <c r="S362" s="231"/>
      <c r="T362" s="232"/>
      <c r="AT362" s="233" t="s">
        <v>143</v>
      </c>
      <c r="AU362" s="233" t="s">
        <v>89</v>
      </c>
      <c r="AV362" s="12" t="s">
        <v>89</v>
      </c>
      <c r="AW362" s="12" t="s">
        <v>40</v>
      </c>
      <c r="AX362" s="12" t="s">
        <v>79</v>
      </c>
      <c r="AY362" s="233" t="s">
        <v>133</v>
      </c>
    </row>
    <row r="363" s="12" customFormat="1">
      <c r="B363" s="223"/>
      <c r="C363" s="224"/>
      <c r="D363" s="214" t="s">
        <v>143</v>
      </c>
      <c r="E363" s="225" t="s">
        <v>35</v>
      </c>
      <c r="F363" s="226" t="s">
        <v>404</v>
      </c>
      <c r="G363" s="224"/>
      <c r="H363" s="227">
        <v>364</v>
      </c>
      <c r="I363" s="228"/>
      <c r="J363" s="224"/>
      <c r="K363" s="224"/>
      <c r="L363" s="229"/>
      <c r="M363" s="230"/>
      <c r="N363" s="231"/>
      <c r="O363" s="231"/>
      <c r="P363" s="231"/>
      <c r="Q363" s="231"/>
      <c r="R363" s="231"/>
      <c r="S363" s="231"/>
      <c r="T363" s="232"/>
      <c r="AT363" s="233" t="s">
        <v>143</v>
      </c>
      <c r="AU363" s="233" t="s">
        <v>89</v>
      </c>
      <c r="AV363" s="12" t="s">
        <v>89</v>
      </c>
      <c r="AW363" s="12" t="s">
        <v>40</v>
      </c>
      <c r="AX363" s="12" t="s">
        <v>79</v>
      </c>
      <c r="AY363" s="233" t="s">
        <v>133</v>
      </c>
    </row>
    <row r="364" s="13" customFormat="1">
      <c r="B364" s="234"/>
      <c r="C364" s="235"/>
      <c r="D364" s="214" t="s">
        <v>143</v>
      </c>
      <c r="E364" s="236" t="s">
        <v>35</v>
      </c>
      <c r="F364" s="237" t="s">
        <v>146</v>
      </c>
      <c r="G364" s="235"/>
      <c r="H364" s="238">
        <v>1161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AT364" s="244" t="s">
        <v>143</v>
      </c>
      <c r="AU364" s="244" t="s">
        <v>89</v>
      </c>
      <c r="AV364" s="13" t="s">
        <v>141</v>
      </c>
      <c r="AW364" s="13" t="s">
        <v>40</v>
      </c>
      <c r="AX364" s="13" t="s">
        <v>87</v>
      </c>
      <c r="AY364" s="244" t="s">
        <v>133</v>
      </c>
    </row>
    <row r="365" s="11" customFormat="1">
      <c r="B365" s="212"/>
      <c r="C365" s="213"/>
      <c r="D365" s="214" t="s">
        <v>143</v>
      </c>
      <c r="E365" s="215" t="s">
        <v>35</v>
      </c>
      <c r="F365" s="216" t="s">
        <v>231</v>
      </c>
      <c r="G365" s="213"/>
      <c r="H365" s="215" t="s">
        <v>35</v>
      </c>
      <c r="I365" s="217"/>
      <c r="J365" s="213"/>
      <c r="K365" s="213"/>
      <c r="L365" s="218"/>
      <c r="M365" s="219"/>
      <c r="N365" s="220"/>
      <c r="O365" s="220"/>
      <c r="P365" s="220"/>
      <c r="Q365" s="220"/>
      <c r="R365" s="220"/>
      <c r="S365" s="220"/>
      <c r="T365" s="221"/>
      <c r="AT365" s="222" t="s">
        <v>143</v>
      </c>
      <c r="AU365" s="222" t="s">
        <v>89</v>
      </c>
      <c r="AV365" s="11" t="s">
        <v>87</v>
      </c>
      <c r="AW365" s="11" t="s">
        <v>40</v>
      </c>
      <c r="AX365" s="11" t="s">
        <v>79</v>
      </c>
      <c r="AY365" s="222" t="s">
        <v>133</v>
      </c>
    </row>
    <row r="366" s="1" customFormat="1" ht="16.5" customHeight="1">
      <c r="B366" s="38"/>
      <c r="C366" s="247" t="s">
        <v>405</v>
      </c>
      <c r="D366" s="247" t="s">
        <v>233</v>
      </c>
      <c r="E366" s="248" t="s">
        <v>406</v>
      </c>
      <c r="F366" s="249" t="s">
        <v>407</v>
      </c>
      <c r="G366" s="250" t="s">
        <v>139</v>
      </c>
      <c r="H366" s="251">
        <v>6.4800000000000004</v>
      </c>
      <c r="I366" s="252"/>
      <c r="J366" s="253">
        <f>ROUND(I366*H366,2)</f>
        <v>0</v>
      </c>
      <c r="K366" s="249" t="s">
        <v>140</v>
      </c>
      <c r="L366" s="254"/>
      <c r="M366" s="255" t="s">
        <v>35</v>
      </c>
      <c r="N366" s="256" t="s">
        <v>50</v>
      </c>
      <c r="O366" s="79"/>
      <c r="P366" s="209">
        <f>O366*H366</f>
        <v>0</v>
      </c>
      <c r="Q366" s="209">
        <v>0.00050000000000000001</v>
      </c>
      <c r="R366" s="209">
        <f>Q366*H366</f>
        <v>0.0032400000000000003</v>
      </c>
      <c r="S366" s="209">
        <v>0</v>
      </c>
      <c r="T366" s="210">
        <f>S366*H366</f>
        <v>0</v>
      </c>
      <c r="AR366" s="16" t="s">
        <v>408</v>
      </c>
      <c r="AT366" s="16" t="s">
        <v>233</v>
      </c>
      <c r="AU366" s="16" t="s">
        <v>89</v>
      </c>
      <c r="AY366" s="16" t="s">
        <v>133</v>
      </c>
      <c r="BE366" s="211">
        <f>IF(N366="základní",J366,0)</f>
        <v>0</v>
      </c>
      <c r="BF366" s="211">
        <f>IF(N366="snížená",J366,0)</f>
        <v>0</v>
      </c>
      <c r="BG366" s="211">
        <f>IF(N366="zákl. přenesená",J366,0)</f>
        <v>0</v>
      </c>
      <c r="BH366" s="211">
        <f>IF(N366="sníž. přenesená",J366,0)</f>
        <v>0</v>
      </c>
      <c r="BI366" s="211">
        <f>IF(N366="nulová",J366,0)</f>
        <v>0</v>
      </c>
      <c r="BJ366" s="16" t="s">
        <v>87</v>
      </c>
      <c r="BK366" s="211">
        <f>ROUND(I366*H366,2)</f>
        <v>0</v>
      </c>
      <c r="BL366" s="16" t="s">
        <v>408</v>
      </c>
      <c r="BM366" s="16" t="s">
        <v>409</v>
      </c>
    </row>
    <row r="367" s="11" customFormat="1">
      <c r="B367" s="212"/>
      <c r="C367" s="213"/>
      <c r="D367" s="214" t="s">
        <v>143</v>
      </c>
      <c r="E367" s="215" t="s">
        <v>35</v>
      </c>
      <c r="F367" s="216" t="s">
        <v>263</v>
      </c>
      <c r="G367" s="213"/>
      <c r="H367" s="215" t="s">
        <v>35</v>
      </c>
      <c r="I367" s="217"/>
      <c r="J367" s="213"/>
      <c r="K367" s="213"/>
      <c r="L367" s="218"/>
      <c r="M367" s="219"/>
      <c r="N367" s="220"/>
      <c r="O367" s="220"/>
      <c r="P367" s="220"/>
      <c r="Q367" s="220"/>
      <c r="R367" s="220"/>
      <c r="S367" s="220"/>
      <c r="T367" s="221"/>
      <c r="AT367" s="222" t="s">
        <v>143</v>
      </c>
      <c r="AU367" s="222" t="s">
        <v>89</v>
      </c>
      <c r="AV367" s="11" t="s">
        <v>87</v>
      </c>
      <c r="AW367" s="11" t="s">
        <v>40</v>
      </c>
      <c r="AX367" s="11" t="s">
        <v>79</v>
      </c>
      <c r="AY367" s="222" t="s">
        <v>133</v>
      </c>
    </row>
    <row r="368" s="12" customFormat="1">
      <c r="B368" s="223"/>
      <c r="C368" s="224"/>
      <c r="D368" s="214" t="s">
        <v>143</v>
      </c>
      <c r="E368" s="225" t="s">
        <v>35</v>
      </c>
      <c r="F368" s="226" t="s">
        <v>403</v>
      </c>
      <c r="G368" s="224"/>
      <c r="H368" s="227">
        <v>6</v>
      </c>
      <c r="I368" s="228"/>
      <c r="J368" s="224"/>
      <c r="K368" s="224"/>
      <c r="L368" s="229"/>
      <c r="M368" s="230"/>
      <c r="N368" s="231"/>
      <c r="O368" s="231"/>
      <c r="P368" s="231"/>
      <c r="Q368" s="231"/>
      <c r="R368" s="231"/>
      <c r="S368" s="231"/>
      <c r="T368" s="232"/>
      <c r="AT368" s="233" t="s">
        <v>143</v>
      </c>
      <c r="AU368" s="233" t="s">
        <v>89</v>
      </c>
      <c r="AV368" s="12" t="s">
        <v>89</v>
      </c>
      <c r="AW368" s="12" t="s">
        <v>40</v>
      </c>
      <c r="AX368" s="12" t="s">
        <v>79</v>
      </c>
      <c r="AY368" s="233" t="s">
        <v>133</v>
      </c>
    </row>
    <row r="369" s="13" customFormat="1">
      <c r="B369" s="234"/>
      <c r="C369" s="235"/>
      <c r="D369" s="214" t="s">
        <v>143</v>
      </c>
      <c r="E369" s="236" t="s">
        <v>35</v>
      </c>
      <c r="F369" s="237" t="s">
        <v>146</v>
      </c>
      <c r="G369" s="235"/>
      <c r="H369" s="238">
        <v>6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AT369" s="244" t="s">
        <v>143</v>
      </c>
      <c r="AU369" s="244" t="s">
        <v>89</v>
      </c>
      <c r="AV369" s="13" t="s">
        <v>141</v>
      </c>
      <c r="AW369" s="13" t="s">
        <v>40</v>
      </c>
      <c r="AX369" s="13" t="s">
        <v>87</v>
      </c>
      <c r="AY369" s="244" t="s">
        <v>133</v>
      </c>
    </row>
    <row r="370" s="11" customFormat="1">
      <c r="B370" s="212"/>
      <c r="C370" s="213"/>
      <c r="D370" s="214" t="s">
        <v>143</v>
      </c>
      <c r="E370" s="215" t="s">
        <v>35</v>
      </c>
      <c r="F370" s="216" t="s">
        <v>231</v>
      </c>
      <c r="G370" s="213"/>
      <c r="H370" s="215" t="s">
        <v>35</v>
      </c>
      <c r="I370" s="217"/>
      <c r="J370" s="213"/>
      <c r="K370" s="213"/>
      <c r="L370" s="218"/>
      <c r="M370" s="219"/>
      <c r="N370" s="220"/>
      <c r="O370" s="220"/>
      <c r="P370" s="220"/>
      <c r="Q370" s="220"/>
      <c r="R370" s="220"/>
      <c r="S370" s="220"/>
      <c r="T370" s="221"/>
      <c r="AT370" s="222" t="s">
        <v>143</v>
      </c>
      <c r="AU370" s="222" t="s">
        <v>89</v>
      </c>
      <c r="AV370" s="11" t="s">
        <v>87</v>
      </c>
      <c r="AW370" s="11" t="s">
        <v>40</v>
      </c>
      <c r="AX370" s="11" t="s">
        <v>79</v>
      </c>
      <c r="AY370" s="222" t="s">
        <v>133</v>
      </c>
    </row>
    <row r="371" s="12" customFormat="1">
      <c r="B371" s="223"/>
      <c r="C371" s="224"/>
      <c r="D371" s="214" t="s">
        <v>143</v>
      </c>
      <c r="E371" s="224"/>
      <c r="F371" s="226" t="s">
        <v>410</v>
      </c>
      <c r="G371" s="224"/>
      <c r="H371" s="227">
        <v>6.4800000000000004</v>
      </c>
      <c r="I371" s="228"/>
      <c r="J371" s="224"/>
      <c r="K371" s="224"/>
      <c r="L371" s="229"/>
      <c r="M371" s="230"/>
      <c r="N371" s="231"/>
      <c r="O371" s="231"/>
      <c r="P371" s="231"/>
      <c r="Q371" s="231"/>
      <c r="R371" s="231"/>
      <c r="S371" s="231"/>
      <c r="T371" s="232"/>
      <c r="AT371" s="233" t="s">
        <v>143</v>
      </c>
      <c r="AU371" s="233" t="s">
        <v>89</v>
      </c>
      <c r="AV371" s="12" t="s">
        <v>89</v>
      </c>
      <c r="AW371" s="12" t="s">
        <v>4</v>
      </c>
      <c r="AX371" s="12" t="s">
        <v>87</v>
      </c>
      <c r="AY371" s="233" t="s">
        <v>133</v>
      </c>
    </row>
    <row r="372" s="1" customFormat="1" ht="16.5" customHeight="1">
      <c r="B372" s="38"/>
      <c r="C372" s="247" t="s">
        <v>411</v>
      </c>
      <c r="D372" s="247" t="s">
        <v>233</v>
      </c>
      <c r="E372" s="248" t="s">
        <v>412</v>
      </c>
      <c r="F372" s="249" t="s">
        <v>413</v>
      </c>
      <c r="G372" s="250" t="s">
        <v>139</v>
      </c>
      <c r="H372" s="251">
        <v>854.27999999999997</v>
      </c>
      <c r="I372" s="252"/>
      <c r="J372" s="253">
        <f>ROUND(I372*H372,2)</f>
        <v>0</v>
      </c>
      <c r="K372" s="249" t="s">
        <v>140</v>
      </c>
      <c r="L372" s="254"/>
      <c r="M372" s="255" t="s">
        <v>35</v>
      </c>
      <c r="N372" s="256" t="s">
        <v>50</v>
      </c>
      <c r="O372" s="79"/>
      <c r="P372" s="209">
        <f>O372*H372</f>
        <v>0</v>
      </c>
      <c r="Q372" s="209">
        <v>0.002</v>
      </c>
      <c r="R372" s="209">
        <f>Q372*H372</f>
        <v>1.7085600000000001</v>
      </c>
      <c r="S372" s="209">
        <v>0</v>
      </c>
      <c r="T372" s="210">
        <f>S372*H372</f>
        <v>0</v>
      </c>
      <c r="AR372" s="16" t="s">
        <v>268</v>
      </c>
      <c r="AT372" s="16" t="s">
        <v>233</v>
      </c>
      <c r="AU372" s="16" t="s">
        <v>89</v>
      </c>
      <c r="AY372" s="16" t="s">
        <v>133</v>
      </c>
      <c r="BE372" s="211">
        <f>IF(N372="základní",J372,0)</f>
        <v>0</v>
      </c>
      <c r="BF372" s="211">
        <f>IF(N372="snížená",J372,0)</f>
        <v>0</v>
      </c>
      <c r="BG372" s="211">
        <f>IF(N372="zákl. přenesená",J372,0)</f>
        <v>0</v>
      </c>
      <c r="BH372" s="211">
        <f>IF(N372="sníž. přenesená",J372,0)</f>
        <v>0</v>
      </c>
      <c r="BI372" s="211">
        <f>IF(N372="nulová",J372,0)</f>
        <v>0</v>
      </c>
      <c r="BJ372" s="16" t="s">
        <v>87</v>
      </c>
      <c r="BK372" s="211">
        <f>ROUND(I372*H372,2)</f>
        <v>0</v>
      </c>
      <c r="BL372" s="16" t="s">
        <v>223</v>
      </c>
      <c r="BM372" s="16" t="s">
        <v>414</v>
      </c>
    </row>
    <row r="373" s="11" customFormat="1">
      <c r="B373" s="212"/>
      <c r="C373" s="213"/>
      <c r="D373" s="214" t="s">
        <v>143</v>
      </c>
      <c r="E373" s="215" t="s">
        <v>35</v>
      </c>
      <c r="F373" s="216" t="s">
        <v>263</v>
      </c>
      <c r="G373" s="213"/>
      <c r="H373" s="215" t="s">
        <v>35</v>
      </c>
      <c r="I373" s="217"/>
      <c r="J373" s="213"/>
      <c r="K373" s="213"/>
      <c r="L373" s="218"/>
      <c r="M373" s="219"/>
      <c r="N373" s="220"/>
      <c r="O373" s="220"/>
      <c r="P373" s="220"/>
      <c r="Q373" s="220"/>
      <c r="R373" s="220"/>
      <c r="S373" s="220"/>
      <c r="T373" s="221"/>
      <c r="AT373" s="222" t="s">
        <v>143</v>
      </c>
      <c r="AU373" s="222" t="s">
        <v>89</v>
      </c>
      <c r="AV373" s="11" t="s">
        <v>87</v>
      </c>
      <c r="AW373" s="11" t="s">
        <v>40</v>
      </c>
      <c r="AX373" s="11" t="s">
        <v>79</v>
      </c>
      <c r="AY373" s="222" t="s">
        <v>133</v>
      </c>
    </row>
    <row r="374" s="12" customFormat="1">
      <c r="B374" s="223"/>
      <c r="C374" s="224"/>
      <c r="D374" s="214" t="s">
        <v>143</v>
      </c>
      <c r="E374" s="225" t="s">
        <v>35</v>
      </c>
      <c r="F374" s="226" t="s">
        <v>402</v>
      </c>
      <c r="G374" s="224"/>
      <c r="H374" s="227">
        <v>791</v>
      </c>
      <c r="I374" s="228"/>
      <c r="J374" s="224"/>
      <c r="K374" s="224"/>
      <c r="L374" s="229"/>
      <c r="M374" s="230"/>
      <c r="N374" s="231"/>
      <c r="O374" s="231"/>
      <c r="P374" s="231"/>
      <c r="Q374" s="231"/>
      <c r="R374" s="231"/>
      <c r="S374" s="231"/>
      <c r="T374" s="232"/>
      <c r="AT374" s="233" t="s">
        <v>143</v>
      </c>
      <c r="AU374" s="233" t="s">
        <v>89</v>
      </c>
      <c r="AV374" s="12" t="s">
        <v>89</v>
      </c>
      <c r="AW374" s="12" t="s">
        <v>40</v>
      </c>
      <c r="AX374" s="12" t="s">
        <v>79</v>
      </c>
      <c r="AY374" s="233" t="s">
        <v>133</v>
      </c>
    </row>
    <row r="375" s="13" customFormat="1">
      <c r="B375" s="234"/>
      <c r="C375" s="235"/>
      <c r="D375" s="214" t="s">
        <v>143</v>
      </c>
      <c r="E375" s="236" t="s">
        <v>35</v>
      </c>
      <c r="F375" s="237" t="s">
        <v>146</v>
      </c>
      <c r="G375" s="235"/>
      <c r="H375" s="238">
        <v>791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AT375" s="244" t="s">
        <v>143</v>
      </c>
      <c r="AU375" s="244" t="s">
        <v>89</v>
      </c>
      <c r="AV375" s="13" t="s">
        <v>141</v>
      </c>
      <c r="AW375" s="13" t="s">
        <v>40</v>
      </c>
      <c r="AX375" s="13" t="s">
        <v>87</v>
      </c>
      <c r="AY375" s="244" t="s">
        <v>133</v>
      </c>
    </row>
    <row r="376" s="11" customFormat="1">
      <c r="B376" s="212"/>
      <c r="C376" s="213"/>
      <c r="D376" s="214" t="s">
        <v>143</v>
      </c>
      <c r="E376" s="215" t="s">
        <v>35</v>
      </c>
      <c r="F376" s="216" t="s">
        <v>231</v>
      </c>
      <c r="G376" s="213"/>
      <c r="H376" s="215" t="s">
        <v>35</v>
      </c>
      <c r="I376" s="217"/>
      <c r="J376" s="213"/>
      <c r="K376" s="213"/>
      <c r="L376" s="218"/>
      <c r="M376" s="219"/>
      <c r="N376" s="220"/>
      <c r="O376" s="220"/>
      <c r="P376" s="220"/>
      <c r="Q376" s="220"/>
      <c r="R376" s="220"/>
      <c r="S376" s="220"/>
      <c r="T376" s="221"/>
      <c r="AT376" s="222" t="s">
        <v>143</v>
      </c>
      <c r="AU376" s="222" t="s">
        <v>89</v>
      </c>
      <c r="AV376" s="11" t="s">
        <v>87</v>
      </c>
      <c r="AW376" s="11" t="s">
        <v>40</v>
      </c>
      <c r="AX376" s="11" t="s">
        <v>79</v>
      </c>
      <c r="AY376" s="222" t="s">
        <v>133</v>
      </c>
    </row>
    <row r="377" s="12" customFormat="1">
      <c r="B377" s="223"/>
      <c r="C377" s="224"/>
      <c r="D377" s="214" t="s">
        <v>143</v>
      </c>
      <c r="E377" s="224"/>
      <c r="F377" s="226" t="s">
        <v>415</v>
      </c>
      <c r="G377" s="224"/>
      <c r="H377" s="227">
        <v>854.27999999999997</v>
      </c>
      <c r="I377" s="228"/>
      <c r="J377" s="224"/>
      <c r="K377" s="224"/>
      <c r="L377" s="229"/>
      <c r="M377" s="230"/>
      <c r="N377" s="231"/>
      <c r="O377" s="231"/>
      <c r="P377" s="231"/>
      <c r="Q377" s="231"/>
      <c r="R377" s="231"/>
      <c r="S377" s="231"/>
      <c r="T377" s="232"/>
      <c r="AT377" s="233" t="s">
        <v>143</v>
      </c>
      <c r="AU377" s="233" t="s">
        <v>89</v>
      </c>
      <c r="AV377" s="12" t="s">
        <v>89</v>
      </c>
      <c r="AW377" s="12" t="s">
        <v>4</v>
      </c>
      <c r="AX377" s="12" t="s">
        <v>87</v>
      </c>
      <c r="AY377" s="233" t="s">
        <v>133</v>
      </c>
    </row>
    <row r="378" s="1" customFormat="1" ht="16.5" customHeight="1">
      <c r="B378" s="38"/>
      <c r="C378" s="247" t="s">
        <v>416</v>
      </c>
      <c r="D378" s="247" t="s">
        <v>233</v>
      </c>
      <c r="E378" s="248" t="s">
        <v>417</v>
      </c>
      <c r="F378" s="249" t="s">
        <v>418</v>
      </c>
      <c r="G378" s="250" t="s">
        <v>139</v>
      </c>
      <c r="H378" s="251">
        <v>393.12</v>
      </c>
      <c r="I378" s="252"/>
      <c r="J378" s="253">
        <f>ROUND(I378*H378,2)</f>
        <v>0</v>
      </c>
      <c r="K378" s="249" t="s">
        <v>140</v>
      </c>
      <c r="L378" s="254"/>
      <c r="M378" s="255" t="s">
        <v>35</v>
      </c>
      <c r="N378" s="256" t="s">
        <v>50</v>
      </c>
      <c r="O378" s="79"/>
      <c r="P378" s="209">
        <f>O378*H378</f>
        <v>0</v>
      </c>
      <c r="Q378" s="209">
        <v>0.0030000000000000001</v>
      </c>
      <c r="R378" s="209">
        <f>Q378*H378</f>
        <v>1.17936</v>
      </c>
      <c r="S378" s="209">
        <v>0</v>
      </c>
      <c r="T378" s="210">
        <f>S378*H378</f>
        <v>0</v>
      </c>
      <c r="AR378" s="16" t="s">
        <v>268</v>
      </c>
      <c r="AT378" s="16" t="s">
        <v>233</v>
      </c>
      <c r="AU378" s="16" t="s">
        <v>89</v>
      </c>
      <c r="AY378" s="16" t="s">
        <v>133</v>
      </c>
      <c r="BE378" s="211">
        <f>IF(N378="základní",J378,0)</f>
        <v>0</v>
      </c>
      <c r="BF378" s="211">
        <f>IF(N378="snížená",J378,0)</f>
        <v>0</v>
      </c>
      <c r="BG378" s="211">
        <f>IF(N378="zákl. přenesená",J378,0)</f>
        <v>0</v>
      </c>
      <c r="BH378" s="211">
        <f>IF(N378="sníž. přenesená",J378,0)</f>
        <v>0</v>
      </c>
      <c r="BI378" s="211">
        <f>IF(N378="nulová",J378,0)</f>
        <v>0</v>
      </c>
      <c r="BJ378" s="16" t="s">
        <v>87</v>
      </c>
      <c r="BK378" s="211">
        <f>ROUND(I378*H378,2)</f>
        <v>0</v>
      </c>
      <c r="BL378" s="16" t="s">
        <v>223</v>
      </c>
      <c r="BM378" s="16" t="s">
        <v>419</v>
      </c>
    </row>
    <row r="379" s="11" customFormat="1">
      <c r="B379" s="212"/>
      <c r="C379" s="213"/>
      <c r="D379" s="214" t="s">
        <v>143</v>
      </c>
      <c r="E379" s="215" t="s">
        <v>35</v>
      </c>
      <c r="F379" s="216" t="s">
        <v>263</v>
      </c>
      <c r="G379" s="213"/>
      <c r="H379" s="215" t="s">
        <v>35</v>
      </c>
      <c r="I379" s="217"/>
      <c r="J379" s="213"/>
      <c r="K379" s="213"/>
      <c r="L379" s="218"/>
      <c r="M379" s="219"/>
      <c r="N379" s="220"/>
      <c r="O379" s="220"/>
      <c r="P379" s="220"/>
      <c r="Q379" s="220"/>
      <c r="R379" s="220"/>
      <c r="S379" s="220"/>
      <c r="T379" s="221"/>
      <c r="AT379" s="222" t="s">
        <v>143</v>
      </c>
      <c r="AU379" s="222" t="s">
        <v>89</v>
      </c>
      <c r="AV379" s="11" t="s">
        <v>87</v>
      </c>
      <c r="AW379" s="11" t="s">
        <v>40</v>
      </c>
      <c r="AX379" s="11" t="s">
        <v>79</v>
      </c>
      <c r="AY379" s="222" t="s">
        <v>133</v>
      </c>
    </row>
    <row r="380" s="12" customFormat="1">
      <c r="B380" s="223"/>
      <c r="C380" s="224"/>
      <c r="D380" s="214" t="s">
        <v>143</v>
      </c>
      <c r="E380" s="225" t="s">
        <v>35</v>
      </c>
      <c r="F380" s="226" t="s">
        <v>404</v>
      </c>
      <c r="G380" s="224"/>
      <c r="H380" s="227">
        <v>364</v>
      </c>
      <c r="I380" s="228"/>
      <c r="J380" s="224"/>
      <c r="K380" s="224"/>
      <c r="L380" s="229"/>
      <c r="M380" s="230"/>
      <c r="N380" s="231"/>
      <c r="O380" s="231"/>
      <c r="P380" s="231"/>
      <c r="Q380" s="231"/>
      <c r="R380" s="231"/>
      <c r="S380" s="231"/>
      <c r="T380" s="232"/>
      <c r="AT380" s="233" t="s">
        <v>143</v>
      </c>
      <c r="AU380" s="233" t="s">
        <v>89</v>
      </c>
      <c r="AV380" s="12" t="s">
        <v>89</v>
      </c>
      <c r="AW380" s="12" t="s">
        <v>40</v>
      </c>
      <c r="AX380" s="12" t="s">
        <v>79</v>
      </c>
      <c r="AY380" s="233" t="s">
        <v>133</v>
      </c>
    </row>
    <row r="381" s="13" customFormat="1">
      <c r="B381" s="234"/>
      <c r="C381" s="235"/>
      <c r="D381" s="214" t="s">
        <v>143</v>
      </c>
      <c r="E381" s="236" t="s">
        <v>35</v>
      </c>
      <c r="F381" s="237" t="s">
        <v>146</v>
      </c>
      <c r="G381" s="235"/>
      <c r="H381" s="238">
        <v>364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AT381" s="244" t="s">
        <v>143</v>
      </c>
      <c r="AU381" s="244" t="s">
        <v>89</v>
      </c>
      <c r="AV381" s="13" t="s">
        <v>141</v>
      </c>
      <c r="AW381" s="13" t="s">
        <v>40</v>
      </c>
      <c r="AX381" s="13" t="s">
        <v>87</v>
      </c>
      <c r="AY381" s="244" t="s">
        <v>133</v>
      </c>
    </row>
    <row r="382" s="11" customFormat="1">
      <c r="B382" s="212"/>
      <c r="C382" s="213"/>
      <c r="D382" s="214" t="s">
        <v>143</v>
      </c>
      <c r="E382" s="215" t="s">
        <v>35</v>
      </c>
      <c r="F382" s="216" t="s">
        <v>231</v>
      </c>
      <c r="G382" s="213"/>
      <c r="H382" s="215" t="s">
        <v>35</v>
      </c>
      <c r="I382" s="217"/>
      <c r="J382" s="213"/>
      <c r="K382" s="213"/>
      <c r="L382" s="218"/>
      <c r="M382" s="219"/>
      <c r="N382" s="220"/>
      <c r="O382" s="220"/>
      <c r="P382" s="220"/>
      <c r="Q382" s="220"/>
      <c r="R382" s="220"/>
      <c r="S382" s="220"/>
      <c r="T382" s="221"/>
      <c r="AT382" s="222" t="s">
        <v>143</v>
      </c>
      <c r="AU382" s="222" t="s">
        <v>89</v>
      </c>
      <c r="AV382" s="11" t="s">
        <v>87</v>
      </c>
      <c r="AW382" s="11" t="s">
        <v>40</v>
      </c>
      <c r="AX382" s="11" t="s">
        <v>79</v>
      </c>
      <c r="AY382" s="222" t="s">
        <v>133</v>
      </c>
    </row>
    <row r="383" s="12" customFormat="1">
      <c r="B383" s="223"/>
      <c r="C383" s="224"/>
      <c r="D383" s="214" t="s">
        <v>143</v>
      </c>
      <c r="E383" s="224"/>
      <c r="F383" s="226" t="s">
        <v>420</v>
      </c>
      <c r="G383" s="224"/>
      <c r="H383" s="227">
        <v>393.12</v>
      </c>
      <c r="I383" s="228"/>
      <c r="J383" s="224"/>
      <c r="K383" s="224"/>
      <c r="L383" s="229"/>
      <c r="M383" s="230"/>
      <c r="N383" s="231"/>
      <c r="O383" s="231"/>
      <c r="P383" s="231"/>
      <c r="Q383" s="231"/>
      <c r="R383" s="231"/>
      <c r="S383" s="231"/>
      <c r="T383" s="232"/>
      <c r="AT383" s="233" t="s">
        <v>143</v>
      </c>
      <c r="AU383" s="233" t="s">
        <v>89</v>
      </c>
      <c r="AV383" s="12" t="s">
        <v>89</v>
      </c>
      <c r="AW383" s="12" t="s">
        <v>4</v>
      </c>
      <c r="AX383" s="12" t="s">
        <v>87</v>
      </c>
      <c r="AY383" s="233" t="s">
        <v>133</v>
      </c>
    </row>
    <row r="384" s="1" customFormat="1" ht="16.5" customHeight="1">
      <c r="B384" s="38"/>
      <c r="C384" s="247" t="s">
        <v>421</v>
      </c>
      <c r="D384" s="247" t="s">
        <v>233</v>
      </c>
      <c r="E384" s="248" t="s">
        <v>422</v>
      </c>
      <c r="F384" s="249" t="s">
        <v>423</v>
      </c>
      <c r="G384" s="250" t="s">
        <v>139</v>
      </c>
      <c r="H384" s="251">
        <v>127.008</v>
      </c>
      <c r="I384" s="252"/>
      <c r="J384" s="253">
        <f>ROUND(I384*H384,2)</f>
        <v>0</v>
      </c>
      <c r="K384" s="249" t="s">
        <v>140</v>
      </c>
      <c r="L384" s="254"/>
      <c r="M384" s="255" t="s">
        <v>35</v>
      </c>
      <c r="N384" s="256" t="s">
        <v>50</v>
      </c>
      <c r="O384" s="79"/>
      <c r="P384" s="209">
        <f>O384*H384</f>
        <v>0</v>
      </c>
      <c r="Q384" s="209">
        <v>0.0035999999999999999</v>
      </c>
      <c r="R384" s="209">
        <f>Q384*H384</f>
        <v>0.45722879999999999</v>
      </c>
      <c r="S384" s="209">
        <v>0</v>
      </c>
      <c r="T384" s="210">
        <f>S384*H384</f>
        <v>0</v>
      </c>
      <c r="AR384" s="16" t="s">
        <v>268</v>
      </c>
      <c r="AT384" s="16" t="s">
        <v>233</v>
      </c>
      <c r="AU384" s="16" t="s">
        <v>89</v>
      </c>
      <c r="AY384" s="16" t="s">
        <v>133</v>
      </c>
      <c r="BE384" s="211">
        <f>IF(N384="základní",J384,0)</f>
        <v>0</v>
      </c>
      <c r="BF384" s="211">
        <f>IF(N384="snížená",J384,0)</f>
        <v>0</v>
      </c>
      <c r="BG384" s="211">
        <f>IF(N384="zákl. přenesená",J384,0)</f>
        <v>0</v>
      </c>
      <c r="BH384" s="211">
        <f>IF(N384="sníž. přenesená",J384,0)</f>
        <v>0</v>
      </c>
      <c r="BI384" s="211">
        <f>IF(N384="nulová",J384,0)</f>
        <v>0</v>
      </c>
      <c r="BJ384" s="16" t="s">
        <v>87</v>
      </c>
      <c r="BK384" s="211">
        <f>ROUND(I384*H384,2)</f>
        <v>0</v>
      </c>
      <c r="BL384" s="16" t="s">
        <v>223</v>
      </c>
      <c r="BM384" s="16" t="s">
        <v>424</v>
      </c>
    </row>
    <row r="385" s="11" customFormat="1">
      <c r="B385" s="212"/>
      <c r="C385" s="213"/>
      <c r="D385" s="214" t="s">
        <v>143</v>
      </c>
      <c r="E385" s="215" t="s">
        <v>35</v>
      </c>
      <c r="F385" s="216" t="s">
        <v>227</v>
      </c>
      <c r="G385" s="213"/>
      <c r="H385" s="215" t="s">
        <v>35</v>
      </c>
      <c r="I385" s="217"/>
      <c r="J385" s="213"/>
      <c r="K385" s="213"/>
      <c r="L385" s="218"/>
      <c r="M385" s="219"/>
      <c r="N385" s="220"/>
      <c r="O385" s="220"/>
      <c r="P385" s="220"/>
      <c r="Q385" s="220"/>
      <c r="R385" s="220"/>
      <c r="S385" s="220"/>
      <c r="T385" s="221"/>
      <c r="AT385" s="222" t="s">
        <v>143</v>
      </c>
      <c r="AU385" s="222" t="s">
        <v>89</v>
      </c>
      <c r="AV385" s="11" t="s">
        <v>87</v>
      </c>
      <c r="AW385" s="11" t="s">
        <v>40</v>
      </c>
      <c r="AX385" s="11" t="s">
        <v>79</v>
      </c>
      <c r="AY385" s="222" t="s">
        <v>133</v>
      </c>
    </row>
    <row r="386" s="12" customFormat="1">
      <c r="B386" s="223"/>
      <c r="C386" s="224"/>
      <c r="D386" s="214" t="s">
        <v>143</v>
      </c>
      <c r="E386" s="225" t="s">
        <v>35</v>
      </c>
      <c r="F386" s="226" t="s">
        <v>425</v>
      </c>
      <c r="G386" s="224"/>
      <c r="H386" s="227">
        <v>117.59999999999999</v>
      </c>
      <c r="I386" s="228"/>
      <c r="J386" s="224"/>
      <c r="K386" s="224"/>
      <c r="L386" s="229"/>
      <c r="M386" s="230"/>
      <c r="N386" s="231"/>
      <c r="O386" s="231"/>
      <c r="P386" s="231"/>
      <c r="Q386" s="231"/>
      <c r="R386" s="231"/>
      <c r="S386" s="231"/>
      <c r="T386" s="232"/>
      <c r="AT386" s="233" t="s">
        <v>143</v>
      </c>
      <c r="AU386" s="233" t="s">
        <v>89</v>
      </c>
      <c r="AV386" s="12" t="s">
        <v>89</v>
      </c>
      <c r="AW386" s="12" t="s">
        <v>40</v>
      </c>
      <c r="AX386" s="12" t="s">
        <v>79</v>
      </c>
      <c r="AY386" s="233" t="s">
        <v>133</v>
      </c>
    </row>
    <row r="387" s="13" customFormat="1">
      <c r="B387" s="234"/>
      <c r="C387" s="235"/>
      <c r="D387" s="214" t="s">
        <v>143</v>
      </c>
      <c r="E387" s="236" t="s">
        <v>35</v>
      </c>
      <c r="F387" s="237" t="s">
        <v>146</v>
      </c>
      <c r="G387" s="235"/>
      <c r="H387" s="238">
        <v>117.59999999999999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AT387" s="244" t="s">
        <v>143</v>
      </c>
      <c r="AU387" s="244" t="s">
        <v>89</v>
      </c>
      <c r="AV387" s="13" t="s">
        <v>141</v>
      </c>
      <c r="AW387" s="13" t="s">
        <v>40</v>
      </c>
      <c r="AX387" s="13" t="s">
        <v>87</v>
      </c>
      <c r="AY387" s="244" t="s">
        <v>133</v>
      </c>
    </row>
    <row r="388" s="11" customFormat="1">
      <c r="B388" s="212"/>
      <c r="C388" s="213"/>
      <c r="D388" s="214" t="s">
        <v>143</v>
      </c>
      <c r="E388" s="215" t="s">
        <v>35</v>
      </c>
      <c r="F388" s="216" t="s">
        <v>147</v>
      </c>
      <c r="G388" s="213"/>
      <c r="H388" s="215" t="s">
        <v>35</v>
      </c>
      <c r="I388" s="217"/>
      <c r="J388" s="213"/>
      <c r="K388" s="213"/>
      <c r="L388" s="218"/>
      <c r="M388" s="219"/>
      <c r="N388" s="220"/>
      <c r="O388" s="220"/>
      <c r="P388" s="220"/>
      <c r="Q388" s="220"/>
      <c r="R388" s="220"/>
      <c r="S388" s="220"/>
      <c r="T388" s="221"/>
      <c r="AT388" s="222" t="s">
        <v>143</v>
      </c>
      <c r="AU388" s="222" t="s">
        <v>89</v>
      </c>
      <c r="AV388" s="11" t="s">
        <v>87</v>
      </c>
      <c r="AW388" s="11" t="s">
        <v>40</v>
      </c>
      <c r="AX388" s="11" t="s">
        <v>79</v>
      </c>
      <c r="AY388" s="222" t="s">
        <v>133</v>
      </c>
    </row>
    <row r="389" s="12" customFormat="1">
      <c r="B389" s="223"/>
      <c r="C389" s="224"/>
      <c r="D389" s="214" t="s">
        <v>143</v>
      </c>
      <c r="E389" s="224"/>
      <c r="F389" s="226" t="s">
        <v>426</v>
      </c>
      <c r="G389" s="224"/>
      <c r="H389" s="227">
        <v>127.008</v>
      </c>
      <c r="I389" s="228"/>
      <c r="J389" s="224"/>
      <c r="K389" s="224"/>
      <c r="L389" s="229"/>
      <c r="M389" s="230"/>
      <c r="N389" s="231"/>
      <c r="O389" s="231"/>
      <c r="P389" s="231"/>
      <c r="Q389" s="231"/>
      <c r="R389" s="231"/>
      <c r="S389" s="231"/>
      <c r="T389" s="232"/>
      <c r="AT389" s="233" t="s">
        <v>143</v>
      </c>
      <c r="AU389" s="233" t="s">
        <v>89</v>
      </c>
      <c r="AV389" s="12" t="s">
        <v>89</v>
      </c>
      <c r="AW389" s="12" t="s">
        <v>4</v>
      </c>
      <c r="AX389" s="12" t="s">
        <v>87</v>
      </c>
      <c r="AY389" s="233" t="s">
        <v>133</v>
      </c>
    </row>
    <row r="390" s="1" customFormat="1" ht="16.5" customHeight="1">
      <c r="B390" s="38"/>
      <c r="C390" s="200" t="s">
        <v>427</v>
      </c>
      <c r="D390" s="200" t="s">
        <v>136</v>
      </c>
      <c r="E390" s="201" t="s">
        <v>428</v>
      </c>
      <c r="F390" s="202" t="s">
        <v>429</v>
      </c>
      <c r="G390" s="203" t="s">
        <v>246</v>
      </c>
      <c r="H390" s="204">
        <v>11.300000000000001</v>
      </c>
      <c r="I390" s="205"/>
      <c r="J390" s="206">
        <f>ROUND(I390*H390,2)</f>
        <v>0</v>
      </c>
      <c r="K390" s="202" t="s">
        <v>140</v>
      </c>
      <c r="L390" s="43"/>
      <c r="M390" s="207" t="s">
        <v>35</v>
      </c>
      <c r="N390" s="208" t="s">
        <v>50</v>
      </c>
      <c r="O390" s="79"/>
      <c r="P390" s="209">
        <f>O390*H390</f>
        <v>0</v>
      </c>
      <c r="Q390" s="209">
        <v>0</v>
      </c>
      <c r="R390" s="209">
        <f>Q390*H390</f>
        <v>0</v>
      </c>
      <c r="S390" s="209">
        <v>0</v>
      </c>
      <c r="T390" s="210">
        <f>S390*H390</f>
        <v>0</v>
      </c>
      <c r="AR390" s="16" t="s">
        <v>223</v>
      </c>
      <c r="AT390" s="16" t="s">
        <v>136</v>
      </c>
      <c r="AU390" s="16" t="s">
        <v>89</v>
      </c>
      <c r="AY390" s="16" t="s">
        <v>133</v>
      </c>
      <c r="BE390" s="211">
        <f>IF(N390="základní",J390,0)</f>
        <v>0</v>
      </c>
      <c r="BF390" s="211">
        <f>IF(N390="snížená",J390,0)</f>
        <v>0</v>
      </c>
      <c r="BG390" s="211">
        <f>IF(N390="zákl. přenesená",J390,0)</f>
        <v>0</v>
      </c>
      <c r="BH390" s="211">
        <f>IF(N390="sníž. přenesená",J390,0)</f>
        <v>0</v>
      </c>
      <c r="BI390" s="211">
        <f>IF(N390="nulová",J390,0)</f>
        <v>0</v>
      </c>
      <c r="BJ390" s="16" t="s">
        <v>87</v>
      </c>
      <c r="BK390" s="211">
        <f>ROUND(I390*H390,2)</f>
        <v>0</v>
      </c>
      <c r="BL390" s="16" t="s">
        <v>223</v>
      </c>
      <c r="BM390" s="16" t="s">
        <v>430</v>
      </c>
    </row>
    <row r="391" s="11" customFormat="1">
      <c r="B391" s="212"/>
      <c r="C391" s="213"/>
      <c r="D391" s="214" t="s">
        <v>143</v>
      </c>
      <c r="E391" s="215" t="s">
        <v>35</v>
      </c>
      <c r="F391" s="216" t="s">
        <v>153</v>
      </c>
      <c r="G391" s="213"/>
      <c r="H391" s="215" t="s">
        <v>35</v>
      </c>
      <c r="I391" s="217"/>
      <c r="J391" s="213"/>
      <c r="K391" s="213"/>
      <c r="L391" s="218"/>
      <c r="M391" s="219"/>
      <c r="N391" s="220"/>
      <c r="O391" s="220"/>
      <c r="P391" s="220"/>
      <c r="Q391" s="220"/>
      <c r="R391" s="220"/>
      <c r="S391" s="220"/>
      <c r="T391" s="221"/>
      <c r="AT391" s="222" t="s">
        <v>143</v>
      </c>
      <c r="AU391" s="222" t="s">
        <v>89</v>
      </c>
      <c r="AV391" s="11" t="s">
        <v>87</v>
      </c>
      <c r="AW391" s="11" t="s">
        <v>40</v>
      </c>
      <c r="AX391" s="11" t="s">
        <v>79</v>
      </c>
      <c r="AY391" s="222" t="s">
        <v>133</v>
      </c>
    </row>
    <row r="392" s="12" customFormat="1">
      <c r="B392" s="223"/>
      <c r="C392" s="224"/>
      <c r="D392" s="214" t="s">
        <v>143</v>
      </c>
      <c r="E392" s="225" t="s">
        <v>35</v>
      </c>
      <c r="F392" s="226" t="s">
        <v>249</v>
      </c>
      <c r="G392" s="224"/>
      <c r="H392" s="227">
        <v>3.04</v>
      </c>
      <c r="I392" s="228"/>
      <c r="J392" s="224"/>
      <c r="K392" s="224"/>
      <c r="L392" s="229"/>
      <c r="M392" s="230"/>
      <c r="N392" s="231"/>
      <c r="O392" s="231"/>
      <c r="P392" s="231"/>
      <c r="Q392" s="231"/>
      <c r="R392" s="231"/>
      <c r="S392" s="231"/>
      <c r="T392" s="232"/>
      <c r="AT392" s="233" t="s">
        <v>143</v>
      </c>
      <c r="AU392" s="233" t="s">
        <v>89</v>
      </c>
      <c r="AV392" s="12" t="s">
        <v>89</v>
      </c>
      <c r="AW392" s="12" t="s">
        <v>40</v>
      </c>
      <c r="AX392" s="12" t="s">
        <v>79</v>
      </c>
      <c r="AY392" s="233" t="s">
        <v>133</v>
      </c>
    </row>
    <row r="393" s="11" customFormat="1">
      <c r="B393" s="212"/>
      <c r="C393" s="213"/>
      <c r="D393" s="214" t="s">
        <v>143</v>
      </c>
      <c r="E393" s="215" t="s">
        <v>35</v>
      </c>
      <c r="F393" s="216" t="s">
        <v>250</v>
      </c>
      <c r="G393" s="213"/>
      <c r="H393" s="215" t="s">
        <v>35</v>
      </c>
      <c r="I393" s="217"/>
      <c r="J393" s="213"/>
      <c r="K393" s="213"/>
      <c r="L393" s="218"/>
      <c r="M393" s="219"/>
      <c r="N393" s="220"/>
      <c r="O393" s="220"/>
      <c r="P393" s="220"/>
      <c r="Q393" s="220"/>
      <c r="R393" s="220"/>
      <c r="S393" s="220"/>
      <c r="T393" s="221"/>
      <c r="AT393" s="222" t="s">
        <v>143</v>
      </c>
      <c r="AU393" s="222" t="s">
        <v>89</v>
      </c>
      <c r="AV393" s="11" t="s">
        <v>87</v>
      </c>
      <c r="AW393" s="11" t="s">
        <v>40</v>
      </c>
      <c r="AX393" s="11" t="s">
        <v>79</v>
      </c>
      <c r="AY393" s="222" t="s">
        <v>133</v>
      </c>
    </row>
    <row r="394" s="12" customFormat="1">
      <c r="B394" s="223"/>
      <c r="C394" s="224"/>
      <c r="D394" s="214" t="s">
        <v>143</v>
      </c>
      <c r="E394" s="225" t="s">
        <v>35</v>
      </c>
      <c r="F394" s="226" t="s">
        <v>251</v>
      </c>
      <c r="G394" s="224"/>
      <c r="H394" s="227">
        <v>5.4000000000000004</v>
      </c>
      <c r="I394" s="228"/>
      <c r="J394" s="224"/>
      <c r="K394" s="224"/>
      <c r="L394" s="229"/>
      <c r="M394" s="230"/>
      <c r="N394" s="231"/>
      <c r="O394" s="231"/>
      <c r="P394" s="231"/>
      <c r="Q394" s="231"/>
      <c r="R394" s="231"/>
      <c r="S394" s="231"/>
      <c r="T394" s="232"/>
      <c r="AT394" s="233" t="s">
        <v>143</v>
      </c>
      <c r="AU394" s="233" t="s">
        <v>89</v>
      </c>
      <c r="AV394" s="12" t="s">
        <v>89</v>
      </c>
      <c r="AW394" s="12" t="s">
        <v>40</v>
      </c>
      <c r="AX394" s="12" t="s">
        <v>79</v>
      </c>
      <c r="AY394" s="233" t="s">
        <v>133</v>
      </c>
    </row>
    <row r="395" s="11" customFormat="1">
      <c r="B395" s="212"/>
      <c r="C395" s="213"/>
      <c r="D395" s="214" t="s">
        <v>143</v>
      </c>
      <c r="E395" s="215" t="s">
        <v>35</v>
      </c>
      <c r="F395" s="216" t="s">
        <v>158</v>
      </c>
      <c r="G395" s="213"/>
      <c r="H395" s="215" t="s">
        <v>35</v>
      </c>
      <c r="I395" s="217"/>
      <c r="J395" s="213"/>
      <c r="K395" s="213"/>
      <c r="L395" s="218"/>
      <c r="M395" s="219"/>
      <c r="N395" s="220"/>
      <c r="O395" s="220"/>
      <c r="P395" s="220"/>
      <c r="Q395" s="220"/>
      <c r="R395" s="220"/>
      <c r="S395" s="220"/>
      <c r="T395" s="221"/>
      <c r="AT395" s="222" t="s">
        <v>143</v>
      </c>
      <c r="AU395" s="222" t="s">
        <v>89</v>
      </c>
      <c r="AV395" s="11" t="s">
        <v>87</v>
      </c>
      <c r="AW395" s="11" t="s">
        <v>40</v>
      </c>
      <c r="AX395" s="11" t="s">
        <v>79</v>
      </c>
      <c r="AY395" s="222" t="s">
        <v>133</v>
      </c>
    </row>
    <row r="396" s="12" customFormat="1">
      <c r="B396" s="223"/>
      <c r="C396" s="224"/>
      <c r="D396" s="214" t="s">
        <v>143</v>
      </c>
      <c r="E396" s="225" t="s">
        <v>35</v>
      </c>
      <c r="F396" s="226" t="s">
        <v>252</v>
      </c>
      <c r="G396" s="224"/>
      <c r="H396" s="227">
        <v>2.8599999999999999</v>
      </c>
      <c r="I396" s="228"/>
      <c r="J396" s="224"/>
      <c r="K396" s="224"/>
      <c r="L396" s="229"/>
      <c r="M396" s="230"/>
      <c r="N396" s="231"/>
      <c r="O396" s="231"/>
      <c r="P396" s="231"/>
      <c r="Q396" s="231"/>
      <c r="R396" s="231"/>
      <c r="S396" s="231"/>
      <c r="T396" s="232"/>
      <c r="AT396" s="233" t="s">
        <v>143</v>
      </c>
      <c r="AU396" s="233" t="s">
        <v>89</v>
      </c>
      <c r="AV396" s="12" t="s">
        <v>89</v>
      </c>
      <c r="AW396" s="12" t="s">
        <v>40</v>
      </c>
      <c r="AX396" s="12" t="s">
        <v>79</v>
      </c>
      <c r="AY396" s="233" t="s">
        <v>133</v>
      </c>
    </row>
    <row r="397" s="13" customFormat="1">
      <c r="B397" s="234"/>
      <c r="C397" s="235"/>
      <c r="D397" s="214" t="s">
        <v>143</v>
      </c>
      <c r="E397" s="236" t="s">
        <v>35</v>
      </c>
      <c r="F397" s="237" t="s">
        <v>146</v>
      </c>
      <c r="G397" s="235"/>
      <c r="H397" s="238">
        <v>11.300000000000001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AT397" s="244" t="s">
        <v>143</v>
      </c>
      <c r="AU397" s="244" t="s">
        <v>89</v>
      </c>
      <c r="AV397" s="13" t="s">
        <v>141</v>
      </c>
      <c r="AW397" s="13" t="s">
        <v>40</v>
      </c>
      <c r="AX397" s="13" t="s">
        <v>87</v>
      </c>
      <c r="AY397" s="244" t="s">
        <v>133</v>
      </c>
    </row>
    <row r="398" s="11" customFormat="1">
      <c r="B398" s="212"/>
      <c r="C398" s="213"/>
      <c r="D398" s="214" t="s">
        <v>143</v>
      </c>
      <c r="E398" s="215" t="s">
        <v>35</v>
      </c>
      <c r="F398" s="216" t="s">
        <v>147</v>
      </c>
      <c r="G398" s="213"/>
      <c r="H398" s="215" t="s">
        <v>35</v>
      </c>
      <c r="I398" s="217"/>
      <c r="J398" s="213"/>
      <c r="K398" s="213"/>
      <c r="L398" s="218"/>
      <c r="M398" s="219"/>
      <c r="N398" s="220"/>
      <c r="O398" s="220"/>
      <c r="P398" s="220"/>
      <c r="Q398" s="220"/>
      <c r="R398" s="220"/>
      <c r="S398" s="220"/>
      <c r="T398" s="221"/>
      <c r="AT398" s="222" t="s">
        <v>143</v>
      </c>
      <c r="AU398" s="222" t="s">
        <v>89</v>
      </c>
      <c r="AV398" s="11" t="s">
        <v>87</v>
      </c>
      <c r="AW398" s="11" t="s">
        <v>40</v>
      </c>
      <c r="AX398" s="11" t="s">
        <v>79</v>
      </c>
      <c r="AY398" s="222" t="s">
        <v>133</v>
      </c>
    </row>
    <row r="399" s="1" customFormat="1" ht="16.5" customHeight="1">
      <c r="B399" s="38"/>
      <c r="C399" s="247" t="s">
        <v>431</v>
      </c>
      <c r="D399" s="247" t="s">
        <v>233</v>
      </c>
      <c r="E399" s="248" t="s">
        <v>432</v>
      </c>
      <c r="F399" s="249" t="s">
        <v>433</v>
      </c>
      <c r="G399" s="250" t="s">
        <v>246</v>
      </c>
      <c r="H399" s="251">
        <v>12.204000000000001</v>
      </c>
      <c r="I399" s="252"/>
      <c r="J399" s="253">
        <f>ROUND(I399*H399,2)</f>
        <v>0</v>
      </c>
      <c r="K399" s="249" t="s">
        <v>140</v>
      </c>
      <c r="L399" s="254"/>
      <c r="M399" s="255" t="s">
        <v>35</v>
      </c>
      <c r="N399" s="256" t="s">
        <v>50</v>
      </c>
      <c r="O399" s="79"/>
      <c r="P399" s="209">
        <f>O399*H399</f>
        <v>0</v>
      </c>
      <c r="Q399" s="209">
        <v>0.00038000000000000002</v>
      </c>
      <c r="R399" s="209">
        <f>Q399*H399</f>
        <v>0.0046375200000000009</v>
      </c>
      <c r="S399" s="209">
        <v>0</v>
      </c>
      <c r="T399" s="210">
        <f>S399*H399</f>
        <v>0</v>
      </c>
      <c r="AR399" s="16" t="s">
        <v>268</v>
      </c>
      <c r="AT399" s="16" t="s">
        <v>233</v>
      </c>
      <c r="AU399" s="16" t="s">
        <v>89</v>
      </c>
      <c r="AY399" s="16" t="s">
        <v>133</v>
      </c>
      <c r="BE399" s="211">
        <f>IF(N399="základní",J399,0)</f>
        <v>0</v>
      </c>
      <c r="BF399" s="211">
        <f>IF(N399="snížená",J399,0)</f>
        <v>0</v>
      </c>
      <c r="BG399" s="211">
        <f>IF(N399="zákl. přenesená",J399,0)</f>
        <v>0</v>
      </c>
      <c r="BH399" s="211">
        <f>IF(N399="sníž. přenesená",J399,0)</f>
        <v>0</v>
      </c>
      <c r="BI399" s="211">
        <f>IF(N399="nulová",J399,0)</f>
        <v>0</v>
      </c>
      <c r="BJ399" s="16" t="s">
        <v>87</v>
      </c>
      <c r="BK399" s="211">
        <f>ROUND(I399*H399,2)</f>
        <v>0</v>
      </c>
      <c r="BL399" s="16" t="s">
        <v>223</v>
      </c>
      <c r="BM399" s="16" t="s">
        <v>434</v>
      </c>
    </row>
    <row r="400" s="12" customFormat="1">
      <c r="B400" s="223"/>
      <c r="C400" s="224"/>
      <c r="D400" s="214" t="s">
        <v>143</v>
      </c>
      <c r="E400" s="224"/>
      <c r="F400" s="226" t="s">
        <v>435</v>
      </c>
      <c r="G400" s="224"/>
      <c r="H400" s="227">
        <v>12.204000000000001</v>
      </c>
      <c r="I400" s="228"/>
      <c r="J400" s="224"/>
      <c r="K400" s="224"/>
      <c r="L400" s="229"/>
      <c r="M400" s="230"/>
      <c r="N400" s="231"/>
      <c r="O400" s="231"/>
      <c r="P400" s="231"/>
      <c r="Q400" s="231"/>
      <c r="R400" s="231"/>
      <c r="S400" s="231"/>
      <c r="T400" s="232"/>
      <c r="AT400" s="233" t="s">
        <v>143</v>
      </c>
      <c r="AU400" s="233" t="s">
        <v>89</v>
      </c>
      <c r="AV400" s="12" t="s">
        <v>89</v>
      </c>
      <c r="AW400" s="12" t="s">
        <v>4</v>
      </c>
      <c r="AX400" s="12" t="s">
        <v>87</v>
      </c>
      <c r="AY400" s="233" t="s">
        <v>133</v>
      </c>
    </row>
    <row r="401" s="1" customFormat="1" ht="16.5" customHeight="1">
      <c r="B401" s="38"/>
      <c r="C401" s="200" t="s">
        <v>436</v>
      </c>
      <c r="D401" s="200" t="s">
        <v>136</v>
      </c>
      <c r="E401" s="201" t="s">
        <v>437</v>
      </c>
      <c r="F401" s="202" t="s">
        <v>438</v>
      </c>
      <c r="G401" s="203" t="s">
        <v>139</v>
      </c>
      <c r="H401" s="204">
        <v>830.73099999999999</v>
      </c>
      <c r="I401" s="205"/>
      <c r="J401" s="206">
        <f>ROUND(I401*H401,2)</f>
        <v>0</v>
      </c>
      <c r="K401" s="202" t="s">
        <v>140</v>
      </c>
      <c r="L401" s="43"/>
      <c r="M401" s="207" t="s">
        <v>35</v>
      </c>
      <c r="N401" s="208" t="s">
        <v>50</v>
      </c>
      <c r="O401" s="79"/>
      <c r="P401" s="209">
        <f>O401*H401</f>
        <v>0</v>
      </c>
      <c r="Q401" s="209">
        <v>0.00012</v>
      </c>
      <c r="R401" s="209">
        <f>Q401*H401</f>
        <v>0.099687720000000007</v>
      </c>
      <c r="S401" s="209">
        <v>0</v>
      </c>
      <c r="T401" s="210">
        <f>S401*H401</f>
        <v>0</v>
      </c>
      <c r="AR401" s="16" t="s">
        <v>223</v>
      </c>
      <c r="AT401" s="16" t="s">
        <v>136</v>
      </c>
      <c r="AU401" s="16" t="s">
        <v>89</v>
      </c>
      <c r="AY401" s="16" t="s">
        <v>133</v>
      </c>
      <c r="BE401" s="211">
        <f>IF(N401="základní",J401,0)</f>
        <v>0</v>
      </c>
      <c r="BF401" s="211">
        <f>IF(N401="snížená",J401,0)</f>
        <v>0</v>
      </c>
      <c r="BG401" s="211">
        <f>IF(N401="zákl. přenesená",J401,0)</f>
        <v>0</v>
      </c>
      <c r="BH401" s="211">
        <f>IF(N401="sníž. přenesená",J401,0)</f>
        <v>0</v>
      </c>
      <c r="BI401" s="211">
        <f>IF(N401="nulová",J401,0)</f>
        <v>0</v>
      </c>
      <c r="BJ401" s="16" t="s">
        <v>87</v>
      </c>
      <c r="BK401" s="211">
        <f>ROUND(I401*H401,2)</f>
        <v>0</v>
      </c>
      <c r="BL401" s="16" t="s">
        <v>223</v>
      </c>
      <c r="BM401" s="16" t="s">
        <v>439</v>
      </c>
    </row>
    <row r="402" s="11" customFormat="1">
      <c r="B402" s="212"/>
      <c r="C402" s="213"/>
      <c r="D402" s="214" t="s">
        <v>143</v>
      </c>
      <c r="E402" s="215" t="s">
        <v>35</v>
      </c>
      <c r="F402" s="216" t="s">
        <v>263</v>
      </c>
      <c r="G402" s="213"/>
      <c r="H402" s="215" t="s">
        <v>35</v>
      </c>
      <c r="I402" s="217"/>
      <c r="J402" s="213"/>
      <c r="K402" s="213"/>
      <c r="L402" s="218"/>
      <c r="M402" s="219"/>
      <c r="N402" s="220"/>
      <c r="O402" s="220"/>
      <c r="P402" s="220"/>
      <c r="Q402" s="220"/>
      <c r="R402" s="220"/>
      <c r="S402" s="220"/>
      <c r="T402" s="221"/>
      <c r="AT402" s="222" t="s">
        <v>143</v>
      </c>
      <c r="AU402" s="222" t="s">
        <v>89</v>
      </c>
      <c r="AV402" s="11" t="s">
        <v>87</v>
      </c>
      <c r="AW402" s="11" t="s">
        <v>40</v>
      </c>
      <c r="AX402" s="11" t="s">
        <v>79</v>
      </c>
      <c r="AY402" s="222" t="s">
        <v>133</v>
      </c>
    </row>
    <row r="403" s="12" customFormat="1">
      <c r="B403" s="223"/>
      <c r="C403" s="224"/>
      <c r="D403" s="214" t="s">
        <v>143</v>
      </c>
      <c r="E403" s="225" t="s">
        <v>35</v>
      </c>
      <c r="F403" s="226" t="s">
        <v>264</v>
      </c>
      <c r="G403" s="224"/>
      <c r="H403" s="227">
        <v>830.73099999999999</v>
      </c>
      <c r="I403" s="228"/>
      <c r="J403" s="224"/>
      <c r="K403" s="224"/>
      <c r="L403" s="229"/>
      <c r="M403" s="230"/>
      <c r="N403" s="231"/>
      <c r="O403" s="231"/>
      <c r="P403" s="231"/>
      <c r="Q403" s="231"/>
      <c r="R403" s="231"/>
      <c r="S403" s="231"/>
      <c r="T403" s="232"/>
      <c r="AT403" s="233" t="s">
        <v>143</v>
      </c>
      <c r="AU403" s="233" t="s">
        <v>89</v>
      </c>
      <c r="AV403" s="12" t="s">
        <v>89</v>
      </c>
      <c r="AW403" s="12" t="s">
        <v>40</v>
      </c>
      <c r="AX403" s="12" t="s">
        <v>79</v>
      </c>
      <c r="AY403" s="233" t="s">
        <v>133</v>
      </c>
    </row>
    <row r="404" s="13" customFormat="1">
      <c r="B404" s="234"/>
      <c r="C404" s="235"/>
      <c r="D404" s="214" t="s">
        <v>143</v>
      </c>
      <c r="E404" s="236" t="s">
        <v>35</v>
      </c>
      <c r="F404" s="237" t="s">
        <v>146</v>
      </c>
      <c r="G404" s="235"/>
      <c r="H404" s="238">
        <v>830.73099999999999</v>
      </c>
      <c r="I404" s="239"/>
      <c r="J404" s="235"/>
      <c r="K404" s="235"/>
      <c r="L404" s="240"/>
      <c r="M404" s="241"/>
      <c r="N404" s="242"/>
      <c r="O404" s="242"/>
      <c r="P404" s="242"/>
      <c r="Q404" s="242"/>
      <c r="R404" s="242"/>
      <c r="S404" s="242"/>
      <c r="T404" s="243"/>
      <c r="AT404" s="244" t="s">
        <v>143</v>
      </c>
      <c r="AU404" s="244" t="s">
        <v>89</v>
      </c>
      <c r="AV404" s="13" t="s">
        <v>141</v>
      </c>
      <c r="AW404" s="13" t="s">
        <v>40</v>
      </c>
      <c r="AX404" s="13" t="s">
        <v>87</v>
      </c>
      <c r="AY404" s="244" t="s">
        <v>133</v>
      </c>
    </row>
    <row r="405" s="11" customFormat="1">
      <c r="B405" s="212"/>
      <c r="C405" s="213"/>
      <c r="D405" s="214" t="s">
        <v>143</v>
      </c>
      <c r="E405" s="215" t="s">
        <v>35</v>
      </c>
      <c r="F405" s="216" t="s">
        <v>231</v>
      </c>
      <c r="G405" s="213"/>
      <c r="H405" s="215" t="s">
        <v>35</v>
      </c>
      <c r="I405" s="217"/>
      <c r="J405" s="213"/>
      <c r="K405" s="213"/>
      <c r="L405" s="218"/>
      <c r="M405" s="219"/>
      <c r="N405" s="220"/>
      <c r="O405" s="220"/>
      <c r="P405" s="220"/>
      <c r="Q405" s="220"/>
      <c r="R405" s="220"/>
      <c r="S405" s="220"/>
      <c r="T405" s="221"/>
      <c r="AT405" s="222" t="s">
        <v>143</v>
      </c>
      <c r="AU405" s="222" t="s">
        <v>89</v>
      </c>
      <c r="AV405" s="11" t="s">
        <v>87</v>
      </c>
      <c r="AW405" s="11" t="s">
        <v>40</v>
      </c>
      <c r="AX405" s="11" t="s">
        <v>79</v>
      </c>
      <c r="AY405" s="222" t="s">
        <v>133</v>
      </c>
    </row>
    <row r="406" s="1" customFormat="1" ht="16.5" customHeight="1">
      <c r="B406" s="38"/>
      <c r="C406" s="247" t="s">
        <v>440</v>
      </c>
      <c r="D406" s="247" t="s">
        <v>233</v>
      </c>
      <c r="E406" s="248" t="s">
        <v>441</v>
      </c>
      <c r="F406" s="249" t="s">
        <v>442</v>
      </c>
      <c r="G406" s="250" t="s">
        <v>175</v>
      </c>
      <c r="H406" s="251">
        <v>72.004000000000005</v>
      </c>
      <c r="I406" s="252"/>
      <c r="J406" s="253">
        <f>ROUND(I406*H406,2)</f>
        <v>0</v>
      </c>
      <c r="K406" s="249" t="s">
        <v>140</v>
      </c>
      <c r="L406" s="254"/>
      <c r="M406" s="255" t="s">
        <v>35</v>
      </c>
      <c r="N406" s="256" t="s">
        <v>50</v>
      </c>
      <c r="O406" s="79"/>
      <c r="P406" s="209">
        <f>O406*H406</f>
        <v>0</v>
      </c>
      <c r="Q406" s="209">
        <v>0.02</v>
      </c>
      <c r="R406" s="209">
        <f>Q406*H406</f>
        <v>1.44008</v>
      </c>
      <c r="S406" s="209">
        <v>0</v>
      </c>
      <c r="T406" s="210">
        <f>S406*H406</f>
        <v>0</v>
      </c>
      <c r="AR406" s="16" t="s">
        <v>408</v>
      </c>
      <c r="AT406" s="16" t="s">
        <v>233</v>
      </c>
      <c r="AU406" s="16" t="s">
        <v>89</v>
      </c>
      <c r="AY406" s="16" t="s">
        <v>133</v>
      </c>
      <c r="BE406" s="211">
        <f>IF(N406="základní",J406,0)</f>
        <v>0</v>
      </c>
      <c r="BF406" s="211">
        <f>IF(N406="snížená",J406,0)</f>
        <v>0</v>
      </c>
      <c r="BG406" s="211">
        <f>IF(N406="zákl. přenesená",J406,0)</f>
        <v>0</v>
      </c>
      <c r="BH406" s="211">
        <f>IF(N406="sníž. přenesená",J406,0)</f>
        <v>0</v>
      </c>
      <c r="BI406" s="211">
        <f>IF(N406="nulová",J406,0)</f>
        <v>0</v>
      </c>
      <c r="BJ406" s="16" t="s">
        <v>87</v>
      </c>
      <c r="BK406" s="211">
        <f>ROUND(I406*H406,2)</f>
        <v>0</v>
      </c>
      <c r="BL406" s="16" t="s">
        <v>408</v>
      </c>
      <c r="BM406" s="16" t="s">
        <v>443</v>
      </c>
    </row>
    <row r="407" s="11" customFormat="1">
      <c r="B407" s="212"/>
      <c r="C407" s="213"/>
      <c r="D407" s="214" t="s">
        <v>143</v>
      </c>
      <c r="E407" s="215" t="s">
        <v>35</v>
      </c>
      <c r="F407" s="216" t="s">
        <v>263</v>
      </c>
      <c r="G407" s="213"/>
      <c r="H407" s="215" t="s">
        <v>35</v>
      </c>
      <c r="I407" s="217"/>
      <c r="J407" s="213"/>
      <c r="K407" s="213"/>
      <c r="L407" s="218"/>
      <c r="M407" s="219"/>
      <c r="N407" s="220"/>
      <c r="O407" s="220"/>
      <c r="P407" s="220"/>
      <c r="Q407" s="220"/>
      <c r="R407" s="220"/>
      <c r="S407" s="220"/>
      <c r="T407" s="221"/>
      <c r="AT407" s="222" t="s">
        <v>143</v>
      </c>
      <c r="AU407" s="222" t="s">
        <v>89</v>
      </c>
      <c r="AV407" s="11" t="s">
        <v>87</v>
      </c>
      <c r="AW407" s="11" t="s">
        <v>40</v>
      </c>
      <c r="AX407" s="11" t="s">
        <v>79</v>
      </c>
      <c r="AY407" s="222" t="s">
        <v>133</v>
      </c>
    </row>
    <row r="408" s="12" customFormat="1">
      <c r="B408" s="223"/>
      <c r="C408" s="224"/>
      <c r="D408" s="214" t="s">
        <v>143</v>
      </c>
      <c r="E408" s="225" t="s">
        <v>35</v>
      </c>
      <c r="F408" s="226" t="s">
        <v>444</v>
      </c>
      <c r="G408" s="224"/>
      <c r="H408" s="227">
        <v>66.670000000000002</v>
      </c>
      <c r="I408" s="228"/>
      <c r="J408" s="224"/>
      <c r="K408" s="224"/>
      <c r="L408" s="229"/>
      <c r="M408" s="230"/>
      <c r="N408" s="231"/>
      <c r="O408" s="231"/>
      <c r="P408" s="231"/>
      <c r="Q408" s="231"/>
      <c r="R408" s="231"/>
      <c r="S408" s="231"/>
      <c r="T408" s="232"/>
      <c r="AT408" s="233" t="s">
        <v>143</v>
      </c>
      <c r="AU408" s="233" t="s">
        <v>89</v>
      </c>
      <c r="AV408" s="12" t="s">
        <v>89</v>
      </c>
      <c r="AW408" s="12" t="s">
        <v>40</v>
      </c>
      <c r="AX408" s="12" t="s">
        <v>79</v>
      </c>
      <c r="AY408" s="233" t="s">
        <v>133</v>
      </c>
    </row>
    <row r="409" s="13" customFormat="1">
      <c r="B409" s="234"/>
      <c r="C409" s="235"/>
      <c r="D409" s="214" t="s">
        <v>143</v>
      </c>
      <c r="E409" s="236" t="s">
        <v>35</v>
      </c>
      <c r="F409" s="237" t="s">
        <v>146</v>
      </c>
      <c r="G409" s="235"/>
      <c r="H409" s="238">
        <v>66.670000000000002</v>
      </c>
      <c r="I409" s="239"/>
      <c r="J409" s="235"/>
      <c r="K409" s="235"/>
      <c r="L409" s="240"/>
      <c r="M409" s="241"/>
      <c r="N409" s="242"/>
      <c r="O409" s="242"/>
      <c r="P409" s="242"/>
      <c r="Q409" s="242"/>
      <c r="R409" s="242"/>
      <c r="S409" s="242"/>
      <c r="T409" s="243"/>
      <c r="AT409" s="244" t="s">
        <v>143</v>
      </c>
      <c r="AU409" s="244" t="s">
        <v>89</v>
      </c>
      <c r="AV409" s="13" t="s">
        <v>141</v>
      </c>
      <c r="AW409" s="13" t="s">
        <v>40</v>
      </c>
      <c r="AX409" s="13" t="s">
        <v>87</v>
      </c>
      <c r="AY409" s="244" t="s">
        <v>133</v>
      </c>
    </row>
    <row r="410" s="11" customFormat="1">
      <c r="B410" s="212"/>
      <c r="C410" s="213"/>
      <c r="D410" s="214" t="s">
        <v>143</v>
      </c>
      <c r="E410" s="215" t="s">
        <v>35</v>
      </c>
      <c r="F410" s="216" t="s">
        <v>231</v>
      </c>
      <c r="G410" s="213"/>
      <c r="H410" s="215" t="s">
        <v>35</v>
      </c>
      <c r="I410" s="217"/>
      <c r="J410" s="213"/>
      <c r="K410" s="213"/>
      <c r="L410" s="218"/>
      <c r="M410" s="219"/>
      <c r="N410" s="220"/>
      <c r="O410" s="220"/>
      <c r="P410" s="220"/>
      <c r="Q410" s="220"/>
      <c r="R410" s="220"/>
      <c r="S410" s="220"/>
      <c r="T410" s="221"/>
      <c r="AT410" s="222" t="s">
        <v>143</v>
      </c>
      <c r="AU410" s="222" t="s">
        <v>89</v>
      </c>
      <c r="AV410" s="11" t="s">
        <v>87</v>
      </c>
      <c r="AW410" s="11" t="s">
        <v>40</v>
      </c>
      <c r="AX410" s="11" t="s">
        <v>79</v>
      </c>
      <c r="AY410" s="222" t="s">
        <v>133</v>
      </c>
    </row>
    <row r="411" s="12" customFormat="1">
      <c r="B411" s="223"/>
      <c r="C411" s="224"/>
      <c r="D411" s="214" t="s">
        <v>143</v>
      </c>
      <c r="E411" s="224"/>
      <c r="F411" s="226" t="s">
        <v>445</v>
      </c>
      <c r="G411" s="224"/>
      <c r="H411" s="227">
        <v>72.004000000000005</v>
      </c>
      <c r="I411" s="228"/>
      <c r="J411" s="224"/>
      <c r="K411" s="224"/>
      <c r="L411" s="229"/>
      <c r="M411" s="230"/>
      <c r="N411" s="231"/>
      <c r="O411" s="231"/>
      <c r="P411" s="231"/>
      <c r="Q411" s="231"/>
      <c r="R411" s="231"/>
      <c r="S411" s="231"/>
      <c r="T411" s="232"/>
      <c r="AT411" s="233" t="s">
        <v>143</v>
      </c>
      <c r="AU411" s="233" t="s">
        <v>89</v>
      </c>
      <c r="AV411" s="12" t="s">
        <v>89</v>
      </c>
      <c r="AW411" s="12" t="s">
        <v>4</v>
      </c>
      <c r="AX411" s="12" t="s">
        <v>87</v>
      </c>
      <c r="AY411" s="233" t="s">
        <v>133</v>
      </c>
    </row>
    <row r="412" s="1" customFormat="1" ht="22.5" customHeight="1">
      <c r="B412" s="38"/>
      <c r="C412" s="200" t="s">
        <v>446</v>
      </c>
      <c r="D412" s="200" t="s">
        <v>136</v>
      </c>
      <c r="E412" s="201" t="s">
        <v>447</v>
      </c>
      <c r="F412" s="202" t="s">
        <v>448</v>
      </c>
      <c r="G412" s="203" t="s">
        <v>183</v>
      </c>
      <c r="H412" s="204">
        <v>3.6030000000000002</v>
      </c>
      <c r="I412" s="205"/>
      <c r="J412" s="206">
        <f>ROUND(I412*H412,2)</f>
        <v>0</v>
      </c>
      <c r="K412" s="202" t="s">
        <v>140</v>
      </c>
      <c r="L412" s="43"/>
      <c r="M412" s="207" t="s">
        <v>35</v>
      </c>
      <c r="N412" s="208" t="s">
        <v>50</v>
      </c>
      <c r="O412" s="79"/>
      <c r="P412" s="209">
        <f>O412*H412</f>
        <v>0</v>
      </c>
      <c r="Q412" s="209">
        <v>0</v>
      </c>
      <c r="R412" s="209">
        <f>Q412*H412</f>
        <v>0</v>
      </c>
      <c r="S412" s="209">
        <v>0</v>
      </c>
      <c r="T412" s="210">
        <f>S412*H412</f>
        <v>0</v>
      </c>
      <c r="AR412" s="16" t="s">
        <v>223</v>
      </c>
      <c r="AT412" s="16" t="s">
        <v>136</v>
      </c>
      <c r="AU412" s="16" t="s">
        <v>89</v>
      </c>
      <c r="AY412" s="16" t="s">
        <v>133</v>
      </c>
      <c r="BE412" s="211">
        <f>IF(N412="základní",J412,0)</f>
        <v>0</v>
      </c>
      <c r="BF412" s="211">
        <f>IF(N412="snížená",J412,0)</f>
        <v>0</v>
      </c>
      <c r="BG412" s="211">
        <f>IF(N412="zákl. přenesená",J412,0)</f>
        <v>0</v>
      </c>
      <c r="BH412" s="211">
        <f>IF(N412="sníž. přenesená",J412,0)</f>
        <v>0</v>
      </c>
      <c r="BI412" s="211">
        <f>IF(N412="nulová",J412,0)</f>
        <v>0</v>
      </c>
      <c r="BJ412" s="16" t="s">
        <v>87</v>
      </c>
      <c r="BK412" s="211">
        <f>ROUND(I412*H412,2)</f>
        <v>0</v>
      </c>
      <c r="BL412" s="16" t="s">
        <v>223</v>
      </c>
      <c r="BM412" s="16" t="s">
        <v>449</v>
      </c>
    </row>
    <row r="413" s="10" customFormat="1" ht="22.8" customHeight="1">
      <c r="B413" s="184"/>
      <c r="C413" s="185"/>
      <c r="D413" s="186" t="s">
        <v>78</v>
      </c>
      <c r="E413" s="198" t="s">
        <v>450</v>
      </c>
      <c r="F413" s="198" t="s">
        <v>451</v>
      </c>
      <c r="G413" s="185"/>
      <c r="H413" s="185"/>
      <c r="I413" s="188"/>
      <c r="J413" s="199">
        <f>BK413</f>
        <v>0</v>
      </c>
      <c r="K413" s="185"/>
      <c r="L413" s="190"/>
      <c r="M413" s="191"/>
      <c r="N413" s="192"/>
      <c r="O413" s="192"/>
      <c r="P413" s="193">
        <f>SUM(P414:P439)</f>
        <v>0</v>
      </c>
      <c r="Q413" s="192"/>
      <c r="R413" s="193">
        <f>SUM(R414:R439)</f>
        <v>0.029339999999999998</v>
      </c>
      <c r="S413" s="192"/>
      <c r="T413" s="194">
        <f>SUM(T414:T439)</f>
        <v>0.1023</v>
      </c>
      <c r="AR413" s="195" t="s">
        <v>89</v>
      </c>
      <c r="AT413" s="196" t="s">
        <v>78</v>
      </c>
      <c r="AU413" s="196" t="s">
        <v>87</v>
      </c>
      <c r="AY413" s="195" t="s">
        <v>133</v>
      </c>
      <c r="BK413" s="197">
        <f>SUM(BK414:BK439)</f>
        <v>0</v>
      </c>
    </row>
    <row r="414" s="1" customFormat="1" ht="16.5" customHeight="1">
      <c r="B414" s="38"/>
      <c r="C414" s="200" t="s">
        <v>452</v>
      </c>
      <c r="D414" s="200" t="s">
        <v>136</v>
      </c>
      <c r="E414" s="201" t="s">
        <v>453</v>
      </c>
      <c r="F414" s="202" t="s">
        <v>454</v>
      </c>
      <c r="G414" s="203" t="s">
        <v>256</v>
      </c>
      <c r="H414" s="204">
        <v>6</v>
      </c>
      <c r="I414" s="205"/>
      <c r="J414" s="206">
        <f>ROUND(I414*H414,2)</f>
        <v>0</v>
      </c>
      <c r="K414" s="202" t="s">
        <v>140</v>
      </c>
      <c r="L414" s="43"/>
      <c r="M414" s="207" t="s">
        <v>35</v>
      </c>
      <c r="N414" s="208" t="s">
        <v>50</v>
      </c>
      <c r="O414" s="79"/>
      <c r="P414" s="209">
        <f>O414*H414</f>
        <v>0</v>
      </c>
      <c r="Q414" s="209">
        <v>0.00052999999999999998</v>
      </c>
      <c r="R414" s="209">
        <f>Q414*H414</f>
        <v>0.0031799999999999997</v>
      </c>
      <c r="S414" s="209">
        <v>0</v>
      </c>
      <c r="T414" s="210">
        <f>S414*H414</f>
        <v>0</v>
      </c>
      <c r="AR414" s="16" t="s">
        <v>223</v>
      </c>
      <c r="AT414" s="16" t="s">
        <v>136</v>
      </c>
      <c r="AU414" s="16" t="s">
        <v>89</v>
      </c>
      <c r="AY414" s="16" t="s">
        <v>133</v>
      </c>
      <c r="BE414" s="211">
        <f>IF(N414="základní",J414,0)</f>
        <v>0</v>
      </c>
      <c r="BF414" s="211">
        <f>IF(N414="snížená",J414,0)</f>
        <v>0</v>
      </c>
      <c r="BG414" s="211">
        <f>IF(N414="zákl. přenesená",J414,0)</f>
        <v>0</v>
      </c>
      <c r="BH414" s="211">
        <f>IF(N414="sníž. přenesená",J414,0)</f>
        <v>0</v>
      </c>
      <c r="BI414" s="211">
        <f>IF(N414="nulová",J414,0)</f>
        <v>0</v>
      </c>
      <c r="BJ414" s="16" t="s">
        <v>87</v>
      </c>
      <c r="BK414" s="211">
        <f>ROUND(I414*H414,2)</f>
        <v>0</v>
      </c>
      <c r="BL414" s="16" t="s">
        <v>223</v>
      </c>
      <c r="BM414" s="16" t="s">
        <v>455</v>
      </c>
    </row>
    <row r="415" s="11" customFormat="1">
      <c r="B415" s="212"/>
      <c r="C415" s="213"/>
      <c r="D415" s="214" t="s">
        <v>143</v>
      </c>
      <c r="E415" s="215" t="s">
        <v>35</v>
      </c>
      <c r="F415" s="216" t="s">
        <v>456</v>
      </c>
      <c r="G415" s="213"/>
      <c r="H415" s="215" t="s">
        <v>35</v>
      </c>
      <c r="I415" s="217"/>
      <c r="J415" s="213"/>
      <c r="K415" s="213"/>
      <c r="L415" s="218"/>
      <c r="M415" s="219"/>
      <c r="N415" s="220"/>
      <c r="O415" s="220"/>
      <c r="P415" s="220"/>
      <c r="Q415" s="220"/>
      <c r="R415" s="220"/>
      <c r="S415" s="220"/>
      <c r="T415" s="221"/>
      <c r="AT415" s="222" t="s">
        <v>143</v>
      </c>
      <c r="AU415" s="222" t="s">
        <v>89</v>
      </c>
      <c r="AV415" s="11" t="s">
        <v>87</v>
      </c>
      <c r="AW415" s="11" t="s">
        <v>40</v>
      </c>
      <c r="AX415" s="11" t="s">
        <v>79</v>
      </c>
      <c r="AY415" s="222" t="s">
        <v>133</v>
      </c>
    </row>
    <row r="416" s="12" customFormat="1">
      <c r="B416" s="223"/>
      <c r="C416" s="224"/>
      <c r="D416" s="214" t="s">
        <v>143</v>
      </c>
      <c r="E416" s="225" t="s">
        <v>35</v>
      </c>
      <c r="F416" s="226" t="s">
        <v>148</v>
      </c>
      <c r="G416" s="224"/>
      <c r="H416" s="227">
        <v>6</v>
      </c>
      <c r="I416" s="228"/>
      <c r="J416" s="224"/>
      <c r="K416" s="224"/>
      <c r="L416" s="229"/>
      <c r="M416" s="230"/>
      <c r="N416" s="231"/>
      <c r="O416" s="231"/>
      <c r="P416" s="231"/>
      <c r="Q416" s="231"/>
      <c r="R416" s="231"/>
      <c r="S416" s="231"/>
      <c r="T416" s="232"/>
      <c r="AT416" s="233" t="s">
        <v>143</v>
      </c>
      <c r="AU416" s="233" t="s">
        <v>89</v>
      </c>
      <c r="AV416" s="12" t="s">
        <v>89</v>
      </c>
      <c r="AW416" s="12" t="s">
        <v>40</v>
      </c>
      <c r="AX416" s="12" t="s">
        <v>79</v>
      </c>
      <c r="AY416" s="233" t="s">
        <v>133</v>
      </c>
    </row>
    <row r="417" s="13" customFormat="1">
      <c r="B417" s="234"/>
      <c r="C417" s="235"/>
      <c r="D417" s="214" t="s">
        <v>143</v>
      </c>
      <c r="E417" s="236" t="s">
        <v>35</v>
      </c>
      <c r="F417" s="237" t="s">
        <v>146</v>
      </c>
      <c r="G417" s="235"/>
      <c r="H417" s="238">
        <v>6</v>
      </c>
      <c r="I417" s="239"/>
      <c r="J417" s="235"/>
      <c r="K417" s="235"/>
      <c r="L417" s="240"/>
      <c r="M417" s="241"/>
      <c r="N417" s="242"/>
      <c r="O417" s="242"/>
      <c r="P417" s="242"/>
      <c r="Q417" s="242"/>
      <c r="R417" s="242"/>
      <c r="S417" s="242"/>
      <c r="T417" s="243"/>
      <c r="AT417" s="244" t="s">
        <v>143</v>
      </c>
      <c r="AU417" s="244" t="s">
        <v>89</v>
      </c>
      <c r="AV417" s="13" t="s">
        <v>141</v>
      </c>
      <c r="AW417" s="13" t="s">
        <v>40</v>
      </c>
      <c r="AX417" s="13" t="s">
        <v>87</v>
      </c>
      <c r="AY417" s="244" t="s">
        <v>133</v>
      </c>
    </row>
    <row r="418" s="11" customFormat="1">
      <c r="B418" s="212"/>
      <c r="C418" s="213"/>
      <c r="D418" s="214" t="s">
        <v>143</v>
      </c>
      <c r="E418" s="215" t="s">
        <v>35</v>
      </c>
      <c r="F418" s="216" t="s">
        <v>147</v>
      </c>
      <c r="G418" s="213"/>
      <c r="H418" s="215" t="s">
        <v>35</v>
      </c>
      <c r="I418" s="217"/>
      <c r="J418" s="213"/>
      <c r="K418" s="213"/>
      <c r="L418" s="218"/>
      <c r="M418" s="219"/>
      <c r="N418" s="220"/>
      <c r="O418" s="220"/>
      <c r="P418" s="220"/>
      <c r="Q418" s="220"/>
      <c r="R418" s="220"/>
      <c r="S418" s="220"/>
      <c r="T418" s="221"/>
      <c r="AT418" s="222" t="s">
        <v>143</v>
      </c>
      <c r="AU418" s="222" t="s">
        <v>89</v>
      </c>
      <c r="AV418" s="11" t="s">
        <v>87</v>
      </c>
      <c r="AW418" s="11" t="s">
        <v>40</v>
      </c>
      <c r="AX418" s="11" t="s">
        <v>79</v>
      </c>
      <c r="AY418" s="222" t="s">
        <v>133</v>
      </c>
    </row>
    <row r="419" s="1" customFormat="1" ht="16.5" customHeight="1">
      <c r="B419" s="38"/>
      <c r="C419" s="200" t="s">
        <v>457</v>
      </c>
      <c r="D419" s="200" t="s">
        <v>136</v>
      </c>
      <c r="E419" s="201" t="s">
        <v>458</v>
      </c>
      <c r="F419" s="202" t="s">
        <v>459</v>
      </c>
      <c r="G419" s="203" t="s">
        <v>256</v>
      </c>
      <c r="H419" s="204">
        <v>6</v>
      </c>
      <c r="I419" s="205"/>
      <c r="J419" s="206">
        <f>ROUND(I419*H419,2)</f>
        <v>0</v>
      </c>
      <c r="K419" s="202" t="s">
        <v>140</v>
      </c>
      <c r="L419" s="43"/>
      <c r="M419" s="207" t="s">
        <v>35</v>
      </c>
      <c r="N419" s="208" t="s">
        <v>50</v>
      </c>
      <c r="O419" s="79"/>
      <c r="P419" s="209">
        <f>O419*H419</f>
        <v>0</v>
      </c>
      <c r="Q419" s="209">
        <v>0</v>
      </c>
      <c r="R419" s="209">
        <f>Q419*H419</f>
        <v>0</v>
      </c>
      <c r="S419" s="209">
        <v>0.017049999999999999</v>
      </c>
      <c r="T419" s="210">
        <f>S419*H419</f>
        <v>0.1023</v>
      </c>
      <c r="AR419" s="16" t="s">
        <v>223</v>
      </c>
      <c r="AT419" s="16" t="s">
        <v>136</v>
      </c>
      <c r="AU419" s="16" t="s">
        <v>89</v>
      </c>
      <c r="AY419" s="16" t="s">
        <v>133</v>
      </c>
      <c r="BE419" s="211">
        <f>IF(N419="základní",J419,0)</f>
        <v>0</v>
      </c>
      <c r="BF419" s="211">
        <f>IF(N419="snížená",J419,0)</f>
        <v>0</v>
      </c>
      <c r="BG419" s="211">
        <f>IF(N419="zákl. přenesená",J419,0)</f>
        <v>0</v>
      </c>
      <c r="BH419" s="211">
        <f>IF(N419="sníž. přenesená",J419,0)</f>
        <v>0</v>
      </c>
      <c r="BI419" s="211">
        <f>IF(N419="nulová",J419,0)</f>
        <v>0</v>
      </c>
      <c r="BJ419" s="16" t="s">
        <v>87</v>
      </c>
      <c r="BK419" s="211">
        <f>ROUND(I419*H419,2)</f>
        <v>0</v>
      </c>
      <c r="BL419" s="16" t="s">
        <v>223</v>
      </c>
      <c r="BM419" s="16" t="s">
        <v>460</v>
      </c>
    </row>
    <row r="420" s="11" customFormat="1">
      <c r="B420" s="212"/>
      <c r="C420" s="213"/>
      <c r="D420" s="214" t="s">
        <v>143</v>
      </c>
      <c r="E420" s="215" t="s">
        <v>35</v>
      </c>
      <c r="F420" s="216" t="s">
        <v>456</v>
      </c>
      <c r="G420" s="213"/>
      <c r="H420" s="215" t="s">
        <v>35</v>
      </c>
      <c r="I420" s="217"/>
      <c r="J420" s="213"/>
      <c r="K420" s="213"/>
      <c r="L420" s="218"/>
      <c r="M420" s="219"/>
      <c r="N420" s="220"/>
      <c r="O420" s="220"/>
      <c r="P420" s="220"/>
      <c r="Q420" s="220"/>
      <c r="R420" s="220"/>
      <c r="S420" s="220"/>
      <c r="T420" s="221"/>
      <c r="AT420" s="222" t="s">
        <v>143</v>
      </c>
      <c r="AU420" s="222" t="s">
        <v>89</v>
      </c>
      <c r="AV420" s="11" t="s">
        <v>87</v>
      </c>
      <c r="AW420" s="11" t="s">
        <v>40</v>
      </c>
      <c r="AX420" s="11" t="s">
        <v>79</v>
      </c>
      <c r="AY420" s="222" t="s">
        <v>133</v>
      </c>
    </row>
    <row r="421" s="12" customFormat="1">
      <c r="B421" s="223"/>
      <c r="C421" s="224"/>
      <c r="D421" s="214" t="s">
        <v>143</v>
      </c>
      <c r="E421" s="225" t="s">
        <v>35</v>
      </c>
      <c r="F421" s="226" t="s">
        <v>148</v>
      </c>
      <c r="G421" s="224"/>
      <c r="H421" s="227">
        <v>6</v>
      </c>
      <c r="I421" s="228"/>
      <c r="J421" s="224"/>
      <c r="K421" s="224"/>
      <c r="L421" s="229"/>
      <c r="M421" s="230"/>
      <c r="N421" s="231"/>
      <c r="O421" s="231"/>
      <c r="P421" s="231"/>
      <c r="Q421" s="231"/>
      <c r="R421" s="231"/>
      <c r="S421" s="231"/>
      <c r="T421" s="232"/>
      <c r="AT421" s="233" t="s">
        <v>143</v>
      </c>
      <c r="AU421" s="233" t="s">
        <v>89</v>
      </c>
      <c r="AV421" s="12" t="s">
        <v>89</v>
      </c>
      <c r="AW421" s="12" t="s">
        <v>40</v>
      </c>
      <c r="AX421" s="12" t="s">
        <v>79</v>
      </c>
      <c r="AY421" s="233" t="s">
        <v>133</v>
      </c>
    </row>
    <row r="422" s="13" customFormat="1">
      <c r="B422" s="234"/>
      <c r="C422" s="235"/>
      <c r="D422" s="214" t="s">
        <v>143</v>
      </c>
      <c r="E422" s="236" t="s">
        <v>35</v>
      </c>
      <c r="F422" s="237" t="s">
        <v>146</v>
      </c>
      <c r="G422" s="235"/>
      <c r="H422" s="238">
        <v>6</v>
      </c>
      <c r="I422" s="239"/>
      <c r="J422" s="235"/>
      <c r="K422" s="235"/>
      <c r="L422" s="240"/>
      <c r="M422" s="241"/>
      <c r="N422" s="242"/>
      <c r="O422" s="242"/>
      <c r="P422" s="242"/>
      <c r="Q422" s="242"/>
      <c r="R422" s="242"/>
      <c r="S422" s="242"/>
      <c r="T422" s="243"/>
      <c r="AT422" s="244" t="s">
        <v>143</v>
      </c>
      <c r="AU422" s="244" t="s">
        <v>89</v>
      </c>
      <c r="AV422" s="13" t="s">
        <v>141</v>
      </c>
      <c r="AW422" s="13" t="s">
        <v>40</v>
      </c>
      <c r="AX422" s="13" t="s">
        <v>87</v>
      </c>
      <c r="AY422" s="244" t="s">
        <v>133</v>
      </c>
    </row>
    <row r="423" s="11" customFormat="1">
      <c r="B423" s="212"/>
      <c r="C423" s="213"/>
      <c r="D423" s="214" t="s">
        <v>143</v>
      </c>
      <c r="E423" s="215" t="s">
        <v>35</v>
      </c>
      <c r="F423" s="216" t="s">
        <v>147</v>
      </c>
      <c r="G423" s="213"/>
      <c r="H423" s="215" t="s">
        <v>35</v>
      </c>
      <c r="I423" s="217"/>
      <c r="J423" s="213"/>
      <c r="K423" s="213"/>
      <c r="L423" s="218"/>
      <c r="M423" s="219"/>
      <c r="N423" s="220"/>
      <c r="O423" s="220"/>
      <c r="P423" s="220"/>
      <c r="Q423" s="220"/>
      <c r="R423" s="220"/>
      <c r="S423" s="220"/>
      <c r="T423" s="221"/>
      <c r="AT423" s="222" t="s">
        <v>143</v>
      </c>
      <c r="AU423" s="222" t="s">
        <v>89</v>
      </c>
      <c r="AV423" s="11" t="s">
        <v>87</v>
      </c>
      <c r="AW423" s="11" t="s">
        <v>40</v>
      </c>
      <c r="AX423" s="11" t="s">
        <v>79</v>
      </c>
      <c r="AY423" s="222" t="s">
        <v>133</v>
      </c>
    </row>
    <row r="424" s="1" customFormat="1" ht="16.5" customHeight="1">
      <c r="B424" s="38"/>
      <c r="C424" s="200" t="s">
        <v>461</v>
      </c>
      <c r="D424" s="200" t="s">
        <v>136</v>
      </c>
      <c r="E424" s="201" t="s">
        <v>462</v>
      </c>
      <c r="F424" s="202" t="s">
        <v>463</v>
      </c>
      <c r="G424" s="203" t="s">
        <v>256</v>
      </c>
      <c r="H424" s="204">
        <v>6</v>
      </c>
      <c r="I424" s="205"/>
      <c r="J424" s="206">
        <f>ROUND(I424*H424,2)</f>
        <v>0</v>
      </c>
      <c r="K424" s="202" t="s">
        <v>140</v>
      </c>
      <c r="L424" s="43"/>
      <c r="M424" s="207" t="s">
        <v>35</v>
      </c>
      <c r="N424" s="208" t="s">
        <v>50</v>
      </c>
      <c r="O424" s="79"/>
      <c r="P424" s="209">
        <f>O424*H424</f>
        <v>0</v>
      </c>
      <c r="Q424" s="209">
        <v>0.00189</v>
      </c>
      <c r="R424" s="209">
        <f>Q424*H424</f>
        <v>0.011339999999999999</v>
      </c>
      <c r="S424" s="209">
        <v>0</v>
      </c>
      <c r="T424" s="210">
        <f>S424*H424</f>
        <v>0</v>
      </c>
      <c r="AR424" s="16" t="s">
        <v>223</v>
      </c>
      <c r="AT424" s="16" t="s">
        <v>136</v>
      </c>
      <c r="AU424" s="16" t="s">
        <v>89</v>
      </c>
      <c r="AY424" s="16" t="s">
        <v>133</v>
      </c>
      <c r="BE424" s="211">
        <f>IF(N424="základní",J424,0)</f>
        <v>0</v>
      </c>
      <c r="BF424" s="211">
        <f>IF(N424="snížená",J424,0)</f>
        <v>0</v>
      </c>
      <c r="BG424" s="211">
        <f>IF(N424="zákl. přenesená",J424,0)</f>
        <v>0</v>
      </c>
      <c r="BH424" s="211">
        <f>IF(N424="sníž. přenesená",J424,0)</f>
        <v>0</v>
      </c>
      <c r="BI424" s="211">
        <f>IF(N424="nulová",J424,0)</f>
        <v>0</v>
      </c>
      <c r="BJ424" s="16" t="s">
        <v>87</v>
      </c>
      <c r="BK424" s="211">
        <f>ROUND(I424*H424,2)</f>
        <v>0</v>
      </c>
      <c r="BL424" s="16" t="s">
        <v>223</v>
      </c>
      <c r="BM424" s="16" t="s">
        <v>464</v>
      </c>
    </row>
    <row r="425" s="11" customFormat="1">
      <c r="B425" s="212"/>
      <c r="C425" s="213"/>
      <c r="D425" s="214" t="s">
        <v>143</v>
      </c>
      <c r="E425" s="215" t="s">
        <v>35</v>
      </c>
      <c r="F425" s="216" t="s">
        <v>456</v>
      </c>
      <c r="G425" s="213"/>
      <c r="H425" s="215" t="s">
        <v>35</v>
      </c>
      <c r="I425" s="217"/>
      <c r="J425" s="213"/>
      <c r="K425" s="213"/>
      <c r="L425" s="218"/>
      <c r="M425" s="219"/>
      <c r="N425" s="220"/>
      <c r="O425" s="220"/>
      <c r="P425" s="220"/>
      <c r="Q425" s="220"/>
      <c r="R425" s="220"/>
      <c r="S425" s="220"/>
      <c r="T425" s="221"/>
      <c r="AT425" s="222" t="s">
        <v>143</v>
      </c>
      <c r="AU425" s="222" t="s">
        <v>89</v>
      </c>
      <c r="AV425" s="11" t="s">
        <v>87</v>
      </c>
      <c r="AW425" s="11" t="s">
        <v>40</v>
      </c>
      <c r="AX425" s="11" t="s">
        <v>79</v>
      </c>
      <c r="AY425" s="222" t="s">
        <v>133</v>
      </c>
    </row>
    <row r="426" s="12" customFormat="1">
      <c r="B426" s="223"/>
      <c r="C426" s="224"/>
      <c r="D426" s="214" t="s">
        <v>143</v>
      </c>
      <c r="E426" s="225" t="s">
        <v>35</v>
      </c>
      <c r="F426" s="226" t="s">
        <v>148</v>
      </c>
      <c r="G426" s="224"/>
      <c r="H426" s="227">
        <v>6</v>
      </c>
      <c r="I426" s="228"/>
      <c r="J426" s="224"/>
      <c r="K426" s="224"/>
      <c r="L426" s="229"/>
      <c r="M426" s="230"/>
      <c r="N426" s="231"/>
      <c r="O426" s="231"/>
      <c r="P426" s="231"/>
      <c r="Q426" s="231"/>
      <c r="R426" s="231"/>
      <c r="S426" s="231"/>
      <c r="T426" s="232"/>
      <c r="AT426" s="233" t="s">
        <v>143</v>
      </c>
      <c r="AU426" s="233" t="s">
        <v>89</v>
      </c>
      <c r="AV426" s="12" t="s">
        <v>89</v>
      </c>
      <c r="AW426" s="12" t="s">
        <v>40</v>
      </c>
      <c r="AX426" s="12" t="s">
        <v>79</v>
      </c>
      <c r="AY426" s="233" t="s">
        <v>133</v>
      </c>
    </row>
    <row r="427" s="13" customFormat="1">
      <c r="B427" s="234"/>
      <c r="C427" s="235"/>
      <c r="D427" s="214" t="s">
        <v>143</v>
      </c>
      <c r="E427" s="236" t="s">
        <v>35</v>
      </c>
      <c r="F427" s="237" t="s">
        <v>146</v>
      </c>
      <c r="G427" s="235"/>
      <c r="H427" s="238">
        <v>6</v>
      </c>
      <c r="I427" s="239"/>
      <c r="J427" s="235"/>
      <c r="K427" s="235"/>
      <c r="L427" s="240"/>
      <c r="M427" s="241"/>
      <c r="N427" s="242"/>
      <c r="O427" s="242"/>
      <c r="P427" s="242"/>
      <c r="Q427" s="242"/>
      <c r="R427" s="242"/>
      <c r="S427" s="242"/>
      <c r="T427" s="243"/>
      <c r="AT427" s="244" t="s">
        <v>143</v>
      </c>
      <c r="AU427" s="244" t="s">
        <v>89</v>
      </c>
      <c r="AV427" s="13" t="s">
        <v>141</v>
      </c>
      <c r="AW427" s="13" t="s">
        <v>40</v>
      </c>
      <c r="AX427" s="13" t="s">
        <v>87</v>
      </c>
      <c r="AY427" s="244" t="s">
        <v>133</v>
      </c>
    </row>
    <row r="428" s="11" customFormat="1">
      <c r="B428" s="212"/>
      <c r="C428" s="213"/>
      <c r="D428" s="214" t="s">
        <v>143</v>
      </c>
      <c r="E428" s="215" t="s">
        <v>35</v>
      </c>
      <c r="F428" s="216" t="s">
        <v>147</v>
      </c>
      <c r="G428" s="213"/>
      <c r="H428" s="215" t="s">
        <v>35</v>
      </c>
      <c r="I428" s="217"/>
      <c r="J428" s="213"/>
      <c r="K428" s="213"/>
      <c r="L428" s="218"/>
      <c r="M428" s="219"/>
      <c r="N428" s="220"/>
      <c r="O428" s="220"/>
      <c r="P428" s="220"/>
      <c r="Q428" s="220"/>
      <c r="R428" s="220"/>
      <c r="S428" s="220"/>
      <c r="T428" s="221"/>
      <c r="AT428" s="222" t="s">
        <v>143</v>
      </c>
      <c r="AU428" s="222" t="s">
        <v>89</v>
      </c>
      <c r="AV428" s="11" t="s">
        <v>87</v>
      </c>
      <c r="AW428" s="11" t="s">
        <v>40</v>
      </c>
      <c r="AX428" s="11" t="s">
        <v>79</v>
      </c>
      <c r="AY428" s="222" t="s">
        <v>133</v>
      </c>
    </row>
    <row r="429" s="1" customFormat="1" ht="16.5" customHeight="1">
      <c r="B429" s="38"/>
      <c r="C429" s="247" t="s">
        <v>465</v>
      </c>
      <c r="D429" s="247" t="s">
        <v>233</v>
      </c>
      <c r="E429" s="248" t="s">
        <v>466</v>
      </c>
      <c r="F429" s="249" t="s">
        <v>467</v>
      </c>
      <c r="G429" s="250" t="s">
        <v>256</v>
      </c>
      <c r="H429" s="251">
        <v>6</v>
      </c>
      <c r="I429" s="252"/>
      <c r="J429" s="253">
        <f>ROUND(I429*H429,2)</f>
        <v>0</v>
      </c>
      <c r="K429" s="249" t="s">
        <v>204</v>
      </c>
      <c r="L429" s="254"/>
      <c r="M429" s="255" t="s">
        <v>35</v>
      </c>
      <c r="N429" s="256" t="s">
        <v>50</v>
      </c>
      <c r="O429" s="79"/>
      <c r="P429" s="209">
        <f>O429*H429</f>
        <v>0</v>
      </c>
      <c r="Q429" s="209">
        <v>0.00247</v>
      </c>
      <c r="R429" s="209">
        <f>Q429*H429</f>
        <v>0.01482</v>
      </c>
      <c r="S429" s="209">
        <v>0</v>
      </c>
      <c r="T429" s="210">
        <f>S429*H429</f>
        <v>0</v>
      </c>
      <c r="AR429" s="16" t="s">
        <v>268</v>
      </c>
      <c r="AT429" s="16" t="s">
        <v>233</v>
      </c>
      <c r="AU429" s="16" t="s">
        <v>89</v>
      </c>
      <c r="AY429" s="16" t="s">
        <v>133</v>
      </c>
      <c r="BE429" s="211">
        <f>IF(N429="základní",J429,0)</f>
        <v>0</v>
      </c>
      <c r="BF429" s="211">
        <f>IF(N429="snížená",J429,0)</f>
        <v>0</v>
      </c>
      <c r="BG429" s="211">
        <f>IF(N429="zákl. přenesená",J429,0)</f>
        <v>0</v>
      </c>
      <c r="BH429" s="211">
        <f>IF(N429="sníž. přenesená",J429,0)</f>
        <v>0</v>
      </c>
      <c r="BI429" s="211">
        <f>IF(N429="nulová",J429,0)</f>
        <v>0</v>
      </c>
      <c r="BJ429" s="16" t="s">
        <v>87</v>
      </c>
      <c r="BK429" s="211">
        <f>ROUND(I429*H429,2)</f>
        <v>0</v>
      </c>
      <c r="BL429" s="16" t="s">
        <v>223</v>
      </c>
      <c r="BM429" s="16" t="s">
        <v>468</v>
      </c>
    </row>
    <row r="430" s="11" customFormat="1">
      <c r="B430" s="212"/>
      <c r="C430" s="213"/>
      <c r="D430" s="214" t="s">
        <v>143</v>
      </c>
      <c r="E430" s="215" t="s">
        <v>35</v>
      </c>
      <c r="F430" s="216" t="s">
        <v>456</v>
      </c>
      <c r="G430" s="213"/>
      <c r="H430" s="215" t="s">
        <v>35</v>
      </c>
      <c r="I430" s="217"/>
      <c r="J430" s="213"/>
      <c r="K430" s="213"/>
      <c r="L430" s="218"/>
      <c r="M430" s="219"/>
      <c r="N430" s="220"/>
      <c r="O430" s="220"/>
      <c r="P430" s="220"/>
      <c r="Q430" s="220"/>
      <c r="R430" s="220"/>
      <c r="S430" s="220"/>
      <c r="T430" s="221"/>
      <c r="AT430" s="222" t="s">
        <v>143</v>
      </c>
      <c r="AU430" s="222" t="s">
        <v>89</v>
      </c>
      <c r="AV430" s="11" t="s">
        <v>87</v>
      </c>
      <c r="AW430" s="11" t="s">
        <v>40</v>
      </c>
      <c r="AX430" s="11" t="s">
        <v>79</v>
      </c>
      <c r="AY430" s="222" t="s">
        <v>133</v>
      </c>
    </row>
    <row r="431" s="12" customFormat="1">
      <c r="B431" s="223"/>
      <c r="C431" s="224"/>
      <c r="D431" s="214" t="s">
        <v>143</v>
      </c>
      <c r="E431" s="225" t="s">
        <v>35</v>
      </c>
      <c r="F431" s="226" t="s">
        <v>148</v>
      </c>
      <c r="G431" s="224"/>
      <c r="H431" s="227">
        <v>6</v>
      </c>
      <c r="I431" s="228"/>
      <c r="J431" s="224"/>
      <c r="K431" s="224"/>
      <c r="L431" s="229"/>
      <c r="M431" s="230"/>
      <c r="N431" s="231"/>
      <c r="O431" s="231"/>
      <c r="P431" s="231"/>
      <c r="Q431" s="231"/>
      <c r="R431" s="231"/>
      <c r="S431" s="231"/>
      <c r="T431" s="232"/>
      <c r="AT431" s="233" t="s">
        <v>143</v>
      </c>
      <c r="AU431" s="233" t="s">
        <v>89</v>
      </c>
      <c r="AV431" s="12" t="s">
        <v>89</v>
      </c>
      <c r="AW431" s="12" t="s">
        <v>40</v>
      </c>
      <c r="AX431" s="12" t="s">
        <v>79</v>
      </c>
      <c r="AY431" s="233" t="s">
        <v>133</v>
      </c>
    </row>
    <row r="432" s="13" customFormat="1">
      <c r="B432" s="234"/>
      <c r="C432" s="235"/>
      <c r="D432" s="214" t="s">
        <v>143</v>
      </c>
      <c r="E432" s="236" t="s">
        <v>35</v>
      </c>
      <c r="F432" s="237" t="s">
        <v>146</v>
      </c>
      <c r="G432" s="235"/>
      <c r="H432" s="238">
        <v>6</v>
      </c>
      <c r="I432" s="239"/>
      <c r="J432" s="235"/>
      <c r="K432" s="235"/>
      <c r="L432" s="240"/>
      <c r="M432" s="241"/>
      <c r="N432" s="242"/>
      <c r="O432" s="242"/>
      <c r="P432" s="242"/>
      <c r="Q432" s="242"/>
      <c r="R432" s="242"/>
      <c r="S432" s="242"/>
      <c r="T432" s="243"/>
      <c r="AT432" s="244" t="s">
        <v>143</v>
      </c>
      <c r="AU432" s="244" t="s">
        <v>89</v>
      </c>
      <c r="AV432" s="13" t="s">
        <v>141</v>
      </c>
      <c r="AW432" s="13" t="s">
        <v>40</v>
      </c>
      <c r="AX432" s="13" t="s">
        <v>87</v>
      </c>
      <c r="AY432" s="244" t="s">
        <v>133</v>
      </c>
    </row>
    <row r="433" s="11" customFormat="1">
      <c r="B433" s="212"/>
      <c r="C433" s="213"/>
      <c r="D433" s="214" t="s">
        <v>143</v>
      </c>
      <c r="E433" s="215" t="s">
        <v>35</v>
      </c>
      <c r="F433" s="216" t="s">
        <v>147</v>
      </c>
      <c r="G433" s="213"/>
      <c r="H433" s="215" t="s">
        <v>35</v>
      </c>
      <c r="I433" s="217"/>
      <c r="J433" s="213"/>
      <c r="K433" s="213"/>
      <c r="L433" s="218"/>
      <c r="M433" s="219"/>
      <c r="N433" s="220"/>
      <c r="O433" s="220"/>
      <c r="P433" s="220"/>
      <c r="Q433" s="220"/>
      <c r="R433" s="220"/>
      <c r="S433" s="220"/>
      <c r="T433" s="221"/>
      <c r="AT433" s="222" t="s">
        <v>143</v>
      </c>
      <c r="AU433" s="222" t="s">
        <v>89</v>
      </c>
      <c r="AV433" s="11" t="s">
        <v>87</v>
      </c>
      <c r="AW433" s="11" t="s">
        <v>40</v>
      </c>
      <c r="AX433" s="11" t="s">
        <v>79</v>
      </c>
      <c r="AY433" s="222" t="s">
        <v>133</v>
      </c>
    </row>
    <row r="434" s="1" customFormat="1" ht="16.5" customHeight="1">
      <c r="B434" s="38"/>
      <c r="C434" s="200" t="s">
        <v>469</v>
      </c>
      <c r="D434" s="200" t="s">
        <v>136</v>
      </c>
      <c r="E434" s="201" t="s">
        <v>470</v>
      </c>
      <c r="F434" s="202" t="s">
        <v>471</v>
      </c>
      <c r="G434" s="203" t="s">
        <v>256</v>
      </c>
      <c r="H434" s="204">
        <v>6</v>
      </c>
      <c r="I434" s="205"/>
      <c r="J434" s="206">
        <f>ROUND(I434*H434,2)</f>
        <v>0</v>
      </c>
      <c r="K434" s="202" t="s">
        <v>140</v>
      </c>
      <c r="L434" s="43"/>
      <c r="M434" s="207" t="s">
        <v>35</v>
      </c>
      <c r="N434" s="208" t="s">
        <v>50</v>
      </c>
      <c r="O434" s="79"/>
      <c r="P434" s="209">
        <f>O434*H434</f>
        <v>0</v>
      </c>
      <c r="Q434" s="209">
        <v>0</v>
      </c>
      <c r="R434" s="209">
        <f>Q434*H434</f>
        <v>0</v>
      </c>
      <c r="S434" s="209">
        <v>0</v>
      </c>
      <c r="T434" s="210">
        <f>S434*H434</f>
        <v>0</v>
      </c>
      <c r="AR434" s="16" t="s">
        <v>223</v>
      </c>
      <c r="AT434" s="16" t="s">
        <v>136</v>
      </c>
      <c r="AU434" s="16" t="s">
        <v>89</v>
      </c>
      <c r="AY434" s="16" t="s">
        <v>133</v>
      </c>
      <c r="BE434" s="211">
        <f>IF(N434="základní",J434,0)</f>
        <v>0</v>
      </c>
      <c r="BF434" s="211">
        <f>IF(N434="snížená",J434,0)</f>
        <v>0</v>
      </c>
      <c r="BG434" s="211">
        <f>IF(N434="zákl. přenesená",J434,0)</f>
        <v>0</v>
      </c>
      <c r="BH434" s="211">
        <f>IF(N434="sníž. přenesená",J434,0)</f>
        <v>0</v>
      </c>
      <c r="BI434" s="211">
        <f>IF(N434="nulová",J434,0)</f>
        <v>0</v>
      </c>
      <c r="BJ434" s="16" t="s">
        <v>87</v>
      </c>
      <c r="BK434" s="211">
        <f>ROUND(I434*H434,2)</f>
        <v>0</v>
      </c>
      <c r="BL434" s="16" t="s">
        <v>223</v>
      </c>
      <c r="BM434" s="16" t="s">
        <v>472</v>
      </c>
    </row>
    <row r="435" s="11" customFormat="1">
      <c r="B435" s="212"/>
      <c r="C435" s="213"/>
      <c r="D435" s="214" t="s">
        <v>143</v>
      </c>
      <c r="E435" s="215" t="s">
        <v>35</v>
      </c>
      <c r="F435" s="216" t="s">
        <v>456</v>
      </c>
      <c r="G435" s="213"/>
      <c r="H435" s="215" t="s">
        <v>35</v>
      </c>
      <c r="I435" s="217"/>
      <c r="J435" s="213"/>
      <c r="K435" s="213"/>
      <c r="L435" s="218"/>
      <c r="M435" s="219"/>
      <c r="N435" s="220"/>
      <c r="O435" s="220"/>
      <c r="P435" s="220"/>
      <c r="Q435" s="220"/>
      <c r="R435" s="220"/>
      <c r="S435" s="220"/>
      <c r="T435" s="221"/>
      <c r="AT435" s="222" t="s">
        <v>143</v>
      </c>
      <c r="AU435" s="222" t="s">
        <v>89</v>
      </c>
      <c r="AV435" s="11" t="s">
        <v>87</v>
      </c>
      <c r="AW435" s="11" t="s">
        <v>40</v>
      </c>
      <c r="AX435" s="11" t="s">
        <v>79</v>
      </c>
      <c r="AY435" s="222" t="s">
        <v>133</v>
      </c>
    </row>
    <row r="436" s="12" customFormat="1">
      <c r="B436" s="223"/>
      <c r="C436" s="224"/>
      <c r="D436" s="214" t="s">
        <v>143</v>
      </c>
      <c r="E436" s="225" t="s">
        <v>35</v>
      </c>
      <c r="F436" s="226" t="s">
        <v>148</v>
      </c>
      <c r="G436" s="224"/>
      <c r="H436" s="227">
        <v>6</v>
      </c>
      <c r="I436" s="228"/>
      <c r="J436" s="224"/>
      <c r="K436" s="224"/>
      <c r="L436" s="229"/>
      <c r="M436" s="230"/>
      <c r="N436" s="231"/>
      <c r="O436" s="231"/>
      <c r="P436" s="231"/>
      <c r="Q436" s="231"/>
      <c r="R436" s="231"/>
      <c r="S436" s="231"/>
      <c r="T436" s="232"/>
      <c r="AT436" s="233" t="s">
        <v>143</v>
      </c>
      <c r="AU436" s="233" t="s">
        <v>89</v>
      </c>
      <c r="AV436" s="12" t="s">
        <v>89</v>
      </c>
      <c r="AW436" s="12" t="s">
        <v>40</v>
      </c>
      <c r="AX436" s="12" t="s">
        <v>79</v>
      </c>
      <c r="AY436" s="233" t="s">
        <v>133</v>
      </c>
    </row>
    <row r="437" s="13" customFormat="1">
      <c r="B437" s="234"/>
      <c r="C437" s="235"/>
      <c r="D437" s="214" t="s">
        <v>143</v>
      </c>
      <c r="E437" s="236" t="s">
        <v>35</v>
      </c>
      <c r="F437" s="237" t="s">
        <v>146</v>
      </c>
      <c r="G437" s="235"/>
      <c r="H437" s="238">
        <v>6</v>
      </c>
      <c r="I437" s="239"/>
      <c r="J437" s="235"/>
      <c r="K437" s="235"/>
      <c r="L437" s="240"/>
      <c r="M437" s="241"/>
      <c r="N437" s="242"/>
      <c r="O437" s="242"/>
      <c r="P437" s="242"/>
      <c r="Q437" s="242"/>
      <c r="R437" s="242"/>
      <c r="S437" s="242"/>
      <c r="T437" s="243"/>
      <c r="AT437" s="244" t="s">
        <v>143</v>
      </c>
      <c r="AU437" s="244" t="s">
        <v>89</v>
      </c>
      <c r="AV437" s="13" t="s">
        <v>141</v>
      </c>
      <c r="AW437" s="13" t="s">
        <v>40</v>
      </c>
      <c r="AX437" s="13" t="s">
        <v>87</v>
      </c>
      <c r="AY437" s="244" t="s">
        <v>133</v>
      </c>
    </row>
    <row r="438" s="11" customFormat="1">
      <c r="B438" s="212"/>
      <c r="C438" s="213"/>
      <c r="D438" s="214" t="s">
        <v>143</v>
      </c>
      <c r="E438" s="215" t="s">
        <v>35</v>
      </c>
      <c r="F438" s="216" t="s">
        <v>147</v>
      </c>
      <c r="G438" s="213"/>
      <c r="H438" s="215" t="s">
        <v>35</v>
      </c>
      <c r="I438" s="217"/>
      <c r="J438" s="213"/>
      <c r="K438" s="213"/>
      <c r="L438" s="218"/>
      <c r="M438" s="219"/>
      <c r="N438" s="220"/>
      <c r="O438" s="220"/>
      <c r="P438" s="220"/>
      <c r="Q438" s="220"/>
      <c r="R438" s="220"/>
      <c r="S438" s="220"/>
      <c r="T438" s="221"/>
      <c r="AT438" s="222" t="s">
        <v>143</v>
      </c>
      <c r="AU438" s="222" t="s">
        <v>89</v>
      </c>
      <c r="AV438" s="11" t="s">
        <v>87</v>
      </c>
      <c r="AW438" s="11" t="s">
        <v>40</v>
      </c>
      <c r="AX438" s="11" t="s">
        <v>79</v>
      </c>
      <c r="AY438" s="222" t="s">
        <v>133</v>
      </c>
    </row>
    <row r="439" s="1" customFormat="1" ht="22.5" customHeight="1">
      <c r="B439" s="38"/>
      <c r="C439" s="200" t="s">
        <v>473</v>
      </c>
      <c r="D439" s="200" t="s">
        <v>136</v>
      </c>
      <c r="E439" s="201" t="s">
        <v>474</v>
      </c>
      <c r="F439" s="202" t="s">
        <v>475</v>
      </c>
      <c r="G439" s="203" t="s">
        <v>183</v>
      </c>
      <c r="H439" s="204">
        <v>0.029000000000000001</v>
      </c>
      <c r="I439" s="205"/>
      <c r="J439" s="206">
        <f>ROUND(I439*H439,2)</f>
        <v>0</v>
      </c>
      <c r="K439" s="202" t="s">
        <v>140</v>
      </c>
      <c r="L439" s="43"/>
      <c r="M439" s="207" t="s">
        <v>35</v>
      </c>
      <c r="N439" s="208" t="s">
        <v>50</v>
      </c>
      <c r="O439" s="79"/>
      <c r="P439" s="209">
        <f>O439*H439</f>
        <v>0</v>
      </c>
      <c r="Q439" s="209">
        <v>0</v>
      </c>
      <c r="R439" s="209">
        <f>Q439*H439</f>
        <v>0</v>
      </c>
      <c r="S439" s="209">
        <v>0</v>
      </c>
      <c r="T439" s="210">
        <f>S439*H439</f>
        <v>0</v>
      </c>
      <c r="AR439" s="16" t="s">
        <v>223</v>
      </c>
      <c r="AT439" s="16" t="s">
        <v>136</v>
      </c>
      <c r="AU439" s="16" t="s">
        <v>89</v>
      </c>
      <c r="AY439" s="16" t="s">
        <v>133</v>
      </c>
      <c r="BE439" s="211">
        <f>IF(N439="základní",J439,0)</f>
        <v>0</v>
      </c>
      <c r="BF439" s="211">
        <f>IF(N439="snížená",J439,0)</f>
        <v>0</v>
      </c>
      <c r="BG439" s="211">
        <f>IF(N439="zákl. přenesená",J439,0)</f>
        <v>0</v>
      </c>
      <c r="BH439" s="211">
        <f>IF(N439="sníž. přenesená",J439,0)</f>
        <v>0</v>
      </c>
      <c r="BI439" s="211">
        <f>IF(N439="nulová",J439,0)</f>
        <v>0</v>
      </c>
      <c r="BJ439" s="16" t="s">
        <v>87</v>
      </c>
      <c r="BK439" s="211">
        <f>ROUND(I439*H439,2)</f>
        <v>0</v>
      </c>
      <c r="BL439" s="16" t="s">
        <v>223</v>
      </c>
      <c r="BM439" s="16" t="s">
        <v>476</v>
      </c>
    </row>
    <row r="440" s="10" customFormat="1" ht="22.8" customHeight="1">
      <c r="B440" s="184"/>
      <c r="C440" s="185"/>
      <c r="D440" s="186" t="s">
        <v>78</v>
      </c>
      <c r="E440" s="198" t="s">
        <v>477</v>
      </c>
      <c r="F440" s="198" t="s">
        <v>478</v>
      </c>
      <c r="G440" s="185"/>
      <c r="H440" s="185"/>
      <c r="I440" s="188"/>
      <c r="J440" s="199">
        <f>BK440</f>
        <v>0</v>
      </c>
      <c r="K440" s="185"/>
      <c r="L440" s="190"/>
      <c r="M440" s="191"/>
      <c r="N440" s="192"/>
      <c r="O440" s="192"/>
      <c r="P440" s="193">
        <f>SUM(P441:P445)</f>
        <v>0</v>
      </c>
      <c r="Q440" s="192"/>
      <c r="R440" s="193">
        <f>SUM(R441:R445)</f>
        <v>0</v>
      </c>
      <c r="S440" s="192"/>
      <c r="T440" s="194">
        <f>SUM(T441:T445)</f>
        <v>0.016</v>
      </c>
      <c r="AR440" s="195" t="s">
        <v>89</v>
      </c>
      <c r="AT440" s="196" t="s">
        <v>78</v>
      </c>
      <c r="AU440" s="196" t="s">
        <v>87</v>
      </c>
      <c r="AY440" s="195" t="s">
        <v>133</v>
      </c>
      <c r="BK440" s="197">
        <f>SUM(BK441:BK445)</f>
        <v>0</v>
      </c>
    </row>
    <row r="441" s="1" customFormat="1" ht="16.5" customHeight="1">
      <c r="B441" s="38"/>
      <c r="C441" s="200" t="s">
        <v>479</v>
      </c>
      <c r="D441" s="200" t="s">
        <v>136</v>
      </c>
      <c r="E441" s="201" t="s">
        <v>480</v>
      </c>
      <c r="F441" s="202" t="s">
        <v>481</v>
      </c>
      <c r="G441" s="203" t="s">
        <v>256</v>
      </c>
      <c r="H441" s="204">
        <v>1</v>
      </c>
      <c r="I441" s="205"/>
      <c r="J441" s="206">
        <f>ROUND(I441*H441,2)</f>
        <v>0</v>
      </c>
      <c r="K441" s="202" t="s">
        <v>140</v>
      </c>
      <c r="L441" s="43"/>
      <c r="M441" s="207" t="s">
        <v>35</v>
      </c>
      <c r="N441" s="208" t="s">
        <v>50</v>
      </c>
      <c r="O441" s="79"/>
      <c r="P441" s="209">
        <f>O441*H441</f>
        <v>0</v>
      </c>
      <c r="Q441" s="209">
        <v>0</v>
      </c>
      <c r="R441" s="209">
        <f>Q441*H441</f>
        <v>0</v>
      </c>
      <c r="S441" s="209">
        <v>0.016</v>
      </c>
      <c r="T441" s="210">
        <f>S441*H441</f>
        <v>0.016</v>
      </c>
      <c r="AR441" s="16" t="s">
        <v>223</v>
      </c>
      <c r="AT441" s="16" t="s">
        <v>136</v>
      </c>
      <c r="AU441" s="16" t="s">
        <v>89</v>
      </c>
      <c r="AY441" s="16" t="s">
        <v>133</v>
      </c>
      <c r="BE441" s="211">
        <f>IF(N441="základní",J441,0)</f>
        <v>0</v>
      </c>
      <c r="BF441" s="211">
        <f>IF(N441="snížená",J441,0)</f>
        <v>0</v>
      </c>
      <c r="BG441" s="211">
        <f>IF(N441="zákl. přenesená",J441,0)</f>
        <v>0</v>
      </c>
      <c r="BH441" s="211">
        <f>IF(N441="sníž. přenesená",J441,0)</f>
        <v>0</v>
      </c>
      <c r="BI441" s="211">
        <f>IF(N441="nulová",J441,0)</f>
        <v>0</v>
      </c>
      <c r="BJ441" s="16" t="s">
        <v>87</v>
      </c>
      <c r="BK441" s="211">
        <f>ROUND(I441*H441,2)</f>
        <v>0</v>
      </c>
      <c r="BL441" s="16" t="s">
        <v>223</v>
      </c>
      <c r="BM441" s="16" t="s">
        <v>482</v>
      </c>
    </row>
    <row r="442" s="11" customFormat="1">
      <c r="B442" s="212"/>
      <c r="C442" s="213"/>
      <c r="D442" s="214" t="s">
        <v>143</v>
      </c>
      <c r="E442" s="215" t="s">
        <v>35</v>
      </c>
      <c r="F442" s="216" t="s">
        <v>483</v>
      </c>
      <c r="G442" s="213"/>
      <c r="H442" s="215" t="s">
        <v>35</v>
      </c>
      <c r="I442" s="217"/>
      <c r="J442" s="213"/>
      <c r="K442" s="213"/>
      <c r="L442" s="218"/>
      <c r="M442" s="219"/>
      <c r="N442" s="220"/>
      <c r="O442" s="220"/>
      <c r="P442" s="220"/>
      <c r="Q442" s="220"/>
      <c r="R442" s="220"/>
      <c r="S442" s="220"/>
      <c r="T442" s="221"/>
      <c r="AT442" s="222" t="s">
        <v>143</v>
      </c>
      <c r="AU442" s="222" t="s">
        <v>89</v>
      </c>
      <c r="AV442" s="11" t="s">
        <v>87</v>
      </c>
      <c r="AW442" s="11" t="s">
        <v>40</v>
      </c>
      <c r="AX442" s="11" t="s">
        <v>79</v>
      </c>
      <c r="AY442" s="222" t="s">
        <v>133</v>
      </c>
    </row>
    <row r="443" s="12" customFormat="1">
      <c r="B443" s="223"/>
      <c r="C443" s="224"/>
      <c r="D443" s="214" t="s">
        <v>143</v>
      </c>
      <c r="E443" s="225" t="s">
        <v>35</v>
      </c>
      <c r="F443" s="226" t="s">
        <v>87</v>
      </c>
      <c r="G443" s="224"/>
      <c r="H443" s="227">
        <v>1</v>
      </c>
      <c r="I443" s="228"/>
      <c r="J443" s="224"/>
      <c r="K443" s="224"/>
      <c r="L443" s="229"/>
      <c r="M443" s="230"/>
      <c r="N443" s="231"/>
      <c r="O443" s="231"/>
      <c r="P443" s="231"/>
      <c r="Q443" s="231"/>
      <c r="R443" s="231"/>
      <c r="S443" s="231"/>
      <c r="T443" s="232"/>
      <c r="AT443" s="233" t="s">
        <v>143</v>
      </c>
      <c r="AU443" s="233" t="s">
        <v>89</v>
      </c>
      <c r="AV443" s="12" t="s">
        <v>89</v>
      </c>
      <c r="AW443" s="12" t="s">
        <v>40</v>
      </c>
      <c r="AX443" s="12" t="s">
        <v>79</v>
      </c>
      <c r="AY443" s="233" t="s">
        <v>133</v>
      </c>
    </row>
    <row r="444" s="13" customFormat="1">
      <c r="B444" s="234"/>
      <c r="C444" s="235"/>
      <c r="D444" s="214" t="s">
        <v>143</v>
      </c>
      <c r="E444" s="236" t="s">
        <v>35</v>
      </c>
      <c r="F444" s="237" t="s">
        <v>146</v>
      </c>
      <c r="G444" s="235"/>
      <c r="H444" s="238">
        <v>1</v>
      </c>
      <c r="I444" s="239"/>
      <c r="J444" s="235"/>
      <c r="K444" s="235"/>
      <c r="L444" s="240"/>
      <c r="M444" s="241"/>
      <c r="N444" s="242"/>
      <c r="O444" s="242"/>
      <c r="P444" s="242"/>
      <c r="Q444" s="242"/>
      <c r="R444" s="242"/>
      <c r="S444" s="242"/>
      <c r="T444" s="243"/>
      <c r="AT444" s="244" t="s">
        <v>143</v>
      </c>
      <c r="AU444" s="244" t="s">
        <v>89</v>
      </c>
      <c r="AV444" s="13" t="s">
        <v>141</v>
      </c>
      <c r="AW444" s="13" t="s">
        <v>40</v>
      </c>
      <c r="AX444" s="13" t="s">
        <v>87</v>
      </c>
      <c r="AY444" s="244" t="s">
        <v>133</v>
      </c>
    </row>
    <row r="445" s="11" customFormat="1">
      <c r="B445" s="212"/>
      <c r="C445" s="213"/>
      <c r="D445" s="214" t="s">
        <v>143</v>
      </c>
      <c r="E445" s="215" t="s">
        <v>35</v>
      </c>
      <c r="F445" s="216" t="s">
        <v>335</v>
      </c>
      <c r="G445" s="213"/>
      <c r="H445" s="215" t="s">
        <v>35</v>
      </c>
      <c r="I445" s="217"/>
      <c r="J445" s="213"/>
      <c r="K445" s="213"/>
      <c r="L445" s="218"/>
      <c r="M445" s="219"/>
      <c r="N445" s="220"/>
      <c r="O445" s="220"/>
      <c r="P445" s="220"/>
      <c r="Q445" s="220"/>
      <c r="R445" s="220"/>
      <c r="S445" s="220"/>
      <c r="T445" s="221"/>
      <c r="AT445" s="222" t="s">
        <v>143</v>
      </c>
      <c r="AU445" s="222" t="s">
        <v>89</v>
      </c>
      <c r="AV445" s="11" t="s">
        <v>87</v>
      </c>
      <c r="AW445" s="11" t="s">
        <v>40</v>
      </c>
      <c r="AX445" s="11" t="s">
        <v>79</v>
      </c>
      <c r="AY445" s="222" t="s">
        <v>133</v>
      </c>
    </row>
    <row r="446" s="10" customFormat="1" ht="22.8" customHeight="1">
      <c r="B446" s="184"/>
      <c r="C446" s="185"/>
      <c r="D446" s="186" t="s">
        <v>78</v>
      </c>
      <c r="E446" s="198" t="s">
        <v>484</v>
      </c>
      <c r="F446" s="198" t="s">
        <v>485</v>
      </c>
      <c r="G446" s="185"/>
      <c r="H446" s="185"/>
      <c r="I446" s="188"/>
      <c r="J446" s="199">
        <f>BK446</f>
        <v>0</v>
      </c>
      <c r="K446" s="185"/>
      <c r="L446" s="190"/>
      <c r="M446" s="191"/>
      <c r="N446" s="192"/>
      <c r="O446" s="192"/>
      <c r="P446" s="193">
        <f>SUM(P447:P459)</f>
        <v>0</v>
      </c>
      <c r="Q446" s="192"/>
      <c r="R446" s="193">
        <f>SUM(R447:R459)</f>
        <v>1.0535416800000002</v>
      </c>
      <c r="S446" s="192"/>
      <c r="T446" s="194">
        <f>SUM(T447:T459)</f>
        <v>0</v>
      </c>
      <c r="AR446" s="195" t="s">
        <v>89</v>
      </c>
      <c r="AT446" s="196" t="s">
        <v>78</v>
      </c>
      <c r="AU446" s="196" t="s">
        <v>87</v>
      </c>
      <c r="AY446" s="195" t="s">
        <v>133</v>
      </c>
      <c r="BK446" s="197">
        <f>SUM(BK447:BK459)</f>
        <v>0</v>
      </c>
    </row>
    <row r="447" s="1" customFormat="1" ht="22.5" customHeight="1">
      <c r="B447" s="38"/>
      <c r="C447" s="200" t="s">
        <v>486</v>
      </c>
      <c r="D447" s="200" t="s">
        <v>136</v>
      </c>
      <c r="E447" s="201" t="s">
        <v>487</v>
      </c>
      <c r="F447" s="202" t="s">
        <v>488</v>
      </c>
      <c r="G447" s="203" t="s">
        <v>139</v>
      </c>
      <c r="H447" s="204">
        <v>60.200000000000003</v>
      </c>
      <c r="I447" s="205"/>
      <c r="J447" s="206">
        <f>ROUND(I447*H447,2)</f>
        <v>0</v>
      </c>
      <c r="K447" s="202" t="s">
        <v>140</v>
      </c>
      <c r="L447" s="43"/>
      <c r="M447" s="207" t="s">
        <v>35</v>
      </c>
      <c r="N447" s="208" t="s">
        <v>50</v>
      </c>
      <c r="O447" s="79"/>
      <c r="P447" s="209">
        <f>O447*H447</f>
        <v>0</v>
      </c>
      <c r="Q447" s="209">
        <v>0</v>
      </c>
      <c r="R447" s="209">
        <f>Q447*H447</f>
        <v>0</v>
      </c>
      <c r="S447" s="209">
        <v>0</v>
      </c>
      <c r="T447" s="210">
        <f>S447*H447</f>
        <v>0</v>
      </c>
      <c r="AR447" s="16" t="s">
        <v>223</v>
      </c>
      <c r="AT447" s="16" t="s">
        <v>136</v>
      </c>
      <c r="AU447" s="16" t="s">
        <v>89</v>
      </c>
      <c r="AY447" s="16" t="s">
        <v>133</v>
      </c>
      <c r="BE447" s="211">
        <f>IF(N447="základní",J447,0)</f>
        <v>0</v>
      </c>
      <c r="BF447" s="211">
        <f>IF(N447="snížená",J447,0)</f>
        <v>0</v>
      </c>
      <c r="BG447" s="211">
        <f>IF(N447="zákl. přenesená",J447,0)</f>
        <v>0</v>
      </c>
      <c r="BH447" s="211">
        <f>IF(N447="sníž. přenesená",J447,0)</f>
        <v>0</v>
      </c>
      <c r="BI447" s="211">
        <f>IF(N447="nulová",J447,0)</f>
        <v>0</v>
      </c>
      <c r="BJ447" s="16" t="s">
        <v>87</v>
      </c>
      <c r="BK447" s="211">
        <f>ROUND(I447*H447,2)</f>
        <v>0</v>
      </c>
      <c r="BL447" s="16" t="s">
        <v>223</v>
      </c>
      <c r="BM447" s="16" t="s">
        <v>489</v>
      </c>
    </row>
    <row r="448" s="11" customFormat="1">
      <c r="B448" s="212"/>
      <c r="C448" s="213"/>
      <c r="D448" s="214" t="s">
        <v>143</v>
      </c>
      <c r="E448" s="215" t="s">
        <v>35</v>
      </c>
      <c r="F448" s="216" t="s">
        <v>227</v>
      </c>
      <c r="G448" s="213"/>
      <c r="H448" s="215" t="s">
        <v>35</v>
      </c>
      <c r="I448" s="217"/>
      <c r="J448" s="213"/>
      <c r="K448" s="213"/>
      <c r="L448" s="218"/>
      <c r="M448" s="219"/>
      <c r="N448" s="220"/>
      <c r="O448" s="220"/>
      <c r="P448" s="220"/>
      <c r="Q448" s="220"/>
      <c r="R448" s="220"/>
      <c r="S448" s="220"/>
      <c r="T448" s="221"/>
      <c r="AT448" s="222" t="s">
        <v>143</v>
      </c>
      <c r="AU448" s="222" t="s">
        <v>89</v>
      </c>
      <c r="AV448" s="11" t="s">
        <v>87</v>
      </c>
      <c r="AW448" s="11" t="s">
        <v>40</v>
      </c>
      <c r="AX448" s="11" t="s">
        <v>79</v>
      </c>
      <c r="AY448" s="222" t="s">
        <v>133</v>
      </c>
    </row>
    <row r="449" s="12" customFormat="1">
      <c r="B449" s="223"/>
      <c r="C449" s="224"/>
      <c r="D449" s="214" t="s">
        <v>143</v>
      </c>
      <c r="E449" s="225" t="s">
        <v>35</v>
      </c>
      <c r="F449" s="226" t="s">
        <v>490</v>
      </c>
      <c r="G449" s="224"/>
      <c r="H449" s="227">
        <v>60.200000000000003</v>
      </c>
      <c r="I449" s="228"/>
      <c r="J449" s="224"/>
      <c r="K449" s="224"/>
      <c r="L449" s="229"/>
      <c r="M449" s="230"/>
      <c r="N449" s="231"/>
      <c r="O449" s="231"/>
      <c r="P449" s="231"/>
      <c r="Q449" s="231"/>
      <c r="R449" s="231"/>
      <c r="S449" s="231"/>
      <c r="T449" s="232"/>
      <c r="AT449" s="233" t="s">
        <v>143</v>
      </c>
      <c r="AU449" s="233" t="s">
        <v>89</v>
      </c>
      <c r="AV449" s="12" t="s">
        <v>89</v>
      </c>
      <c r="AW449" s="12" t="s">
        <v>40</v>
      </c>
      <c r="AX449" s="12" t="s">
        <v>79</v>
      </c>
      <c r="AY449" s="233" t="s">
        <v>133</v>
      </c>
    </row>
    <row r="450" s="13" customFormat="1">
      <c r="B450" s="234"/>
      <c r="C450" s="235"/>
      <c r="D450" s="214" t="s">
        <v>143</v>
      </c>
      <c r="E450" s="236" t="s">
        <v>35</v>
      </c>
      <c r="F450" s="237" t="s">
        <v>146</v>
      </c>
      <c r="G450" s="235"/>
      <c r="H450" s="238">
        <v>60.200000000000003</v>
      </c>
      <c r="I450" s="239"/>
      <c r="J450" s="235"/>
      <c r="K450" s="235"/>
      <c r="L450" s="240"/>
      <c r="M450" s="241"/>
      <c r="N450" s="242"/>
      <c r="O450" s="242"/>
      <c r="P450" s="242"/>
      <c r="Q450" s="242"/>
      <c r="R450" s="242"/>
      <c r="S450" s="242"/>
      <c r="T450" s="243"/>
      <c r="AT450" s="244" t="s">
        <v>143</v>
      </c>
      <c r="AU450" s="244" t="s">
        <v>89</v>
      </c>
      <c r="AV450" s="13" t="s">
        <v>141</v>
      </c>
      <c r="AW450" s="13" t="s">
        <v>40</v>
      </c>
      <c r="AX450" s="13" t="s">
        <v>87</v>
      </c>
      <c r="AY450" s="244" t="s">
        <v>133</v>
      </c>
    </row>
    <row r="451" s="11" customFormat="1">
      <c r="B451" s="212"/>
      <c r="C451" s="213"/>
      <c r="D451" s="214" t="s">
        <v>143</v>
      </c>
      <c r="E451" s="215" t="s">
        <v>35</v>
      </c>
      <c r="F451" s="216" t="s">
        <v>147</v>
      </c>
      <c r="G451" s="213"/>
      <c r="H451" s="215" t="s">
        <v>35</v>
      </c>
      <c r="I451" s="217"/>
      <c r="J451" s="213"/>
      <c r="K451" s="213"/>
      <c r="L451" s="218"/>
      <c r="M451" s="219"/>
      <c r="N451" s="220"/>
      <c r="O451" s="220"/>
      <c r="P451" s="220"/>
      <c r="Q451" s="220"/>
      <c r="R451" s="220"/>
      <c r="S451" s="220"/>
      <c r="T451" s="221"/>
      <c r="AT451" s="222" t="s">
        <v>143</v>
      </c>
      <c r="AU451" s="222" t="s">
        <v>89</v>
      </c>
      <c r="AV451" s="11" t="s">
        <v>87</v>
      </c>
      <c r="AW451" s="11" t="s">
        <v>40</v>
      </c>
      <c r="AX451" s="11" t="s">
        <v>79</v>
      </c>
      <c r="AY451" s="222" t="s">
        <v>133</v>
      </c>
    </row>
    <row r="452" s="1" customFormat="1" ht="16.5" customHeight="1">
      <c r="B452" s="38"/>
      <c r="C452" s="247" t="s">
        <v>491</v>
      </c>
      <c r="D452" s="247" t="s">
        <v>233</v>
      </c>
      <c r="E452" s="248" t="s">
        <v>492</v>
      </c>
      <c r="F452" s="249" t="s">
        <v>493</v>
      </c>
      <c r="G452" s="250" t="s">
        <v>139</v>
      </c>
      <c r="H452" s="251">
        <v>65.016000000000005</v>
      </c>
      <c r="I452" s="252"/>
      <c r="J452" s="253">
        <f>ROUND(I452*H452,2)</f>
        <v>0</v>
      </c>
      <c r="K452" s="249" t="s">
        <v>140</v>
      </c>
      <c r="L452" s="254"/>
      <c r="M452" s="255" t="s">
        <v>35</v>
      </c>
      <c r="N452" s="256" t="s">
        <v>50</v>
      </c>
      <c r="O452" s="79"/>
      <c r="P452" s="209">
        <f>O452*H452</f>
        <v>0</v>
      </c>
      <c r="Q452" s="209">
        <v>0.01575</v>
      </c>
      <c r="R452" s="209">
        <f>Q452*H452</f>
        <v>1.0240020000000001</v>
      </c>
      <c r="S452" s="209">
        <v>0</v>
      </c>
      <c r="T452" s="210">
        <f>S452*H452</f>
        <v>0</v>
      </c>
      <c r="AR452" s="16" t="s">
        <v>268</v>
      </c>
      <c r="AT452" s="16" t="s">
        <v>233</v>
      </c>
      <c r="AU452" s="16" t="s">
        <v>89</v>
      </c>
      <c r="AY452" s="16" t="s">
        <v>133</v>
      </c>
      <c r="BE452" s="211">
        <f>IF(N452="základní",J452,0)</f>
        <v>0</v>
      </c>
      <c r="BF452" s="211">
        <f>IF(N452="snížená",J452,0)</f>
        <v>0</v>
      </c>
      <c r="BG452" s="211">
        <f>IF(N452="zákl. přenesená",J452,0)</f>
        <v>0</v>
      </c>
      <c r="BH452" s="211">
        <f>IF(N452="sníž. přenesená",J452,0)</f>
        <v>0</v>
      </c>
      <c r="BI452" s="211">
        <f>IF(N452="nulová",J452,0)</f>
        <v>0</v>
      </c>
      <c r="BJ452" s="16" t="s">
        <v>87</v>
      </c>
      <c r="BK452" s="211">
        <f>ROUND(I452*H452,2)</f>
        <v>0</v>
      </c>
      <c r="BL452" s="16" t="s">
        <v>223</v>
      </c>
      <c r="BM452" s="16" t="s">
        <v>494</v>
      </c>
    </row>
    <row r="453" s="12" customFormat="1">
      <c r="B453" s="223"/>
      <c r="C453" s="224"/>
      <c r="D453" s="214" t="s">
        <v>143</v>
      </c>
      <c r="E453" s="224"/>
      <c r="F453" s="226" t="s">
        <v>495</v>
      </c>
      <c r="G453" s="224"/>
      <c r="H453" s="227">
        <v>65.016000000000005</v>
      </c>
      <c r="I453" s="228"/>
      <c r="J453" s="224"/>
      <c r="K453" s="224"/>
      <c r="L453" s="229"/>
      <c r="M453" s="230"/>
      <c r="N453" s="231"/>
      <c r="O453" s="231"/>
      <c r="P453" s="231"/>
      <c r="Q453" s="231"/>
      <c r="R453" s="231"/>
      <c r="S453" s="231"/>
      <c r="T453" s="232"/>
      <c r="AT453" s="233" t="s">
        <v>143</v>
      </c>
      <c r="AU453" s="233" t="s">
        <v>89</v>
      </c>
      <c r="AV453" s="12" t="s">
        <v>89</v>
      </c>
      <c r="AW453" s="12" t="s">
        <v>4</v>
      </c>
      <c r="AX453" s="12" t="s">
        <v>87</v>
      </c>
      <c r="AY453" s="233" t="s">
        <v>133</v>
      </c>
    </row>
    <row r="454" s="1" customFormat="1" ht="16.5" customHeight="1">
      <c r="B454" s="38"/>
      <c r="C454" s="200" t="s">
        <v>496</v>
      </c>
      <c r="D454" s="200" t="s">
        <v>136</v>
      </c>
      <c r="E454" s="201" t="s">
        <v>497</v>
      </c>
      <c r="F454" s="202" t="s">
        <v>498</v>
      </c>
      <c r="G454" s="203" t="s">
        <v>175</v>
      </c>
      <c r="H454" s="204">
        <v>1.264</v>
      </c>
      <c r="I454" s="205"/>
      <c r="J454" s="206">
        <f>ROUND(I454*H454,2)</f>
        <v>0</v>
      </c>
      <c r="K454" s="202" t="s">
        <v>140</v>
      </c>
      <c r="L454" s="43"/>
      <c r="M454" s="207" t="s">
        <v>35</v>
      </c>
      <c r="N454" s="208" t="s">
        <v>50</v>
      </c>
      <c r="O454" s="79"/>
      <c r="P454" s="209">
        <f>O454*H454</f>
        <v>0</v>
      </c>
      <c r="Q454" s="209">
        <v>0.023369999999999998</v>
      </c>
      <c r="R454" s="209">
        <f>Q454*H454</f>
        <v>0.029539679999999999</v>
      </c>
      <c r="S454" s="209">
        <v>0</v>
      </c>
      <c r="T454" s="210">
        <f>S454*H454</f>
        <v>0</v>
      </c>
      <c r="AR454" s="16" t="s">
        <v>223</v>
      </c>
      <c r="AT454" s="16" t="s">
        <v>136</v>
      </c>
      <c r="AU454" s="16" t="s">
        <v>89</v>
      </c>
      <c r="AY454" s="16" t="s">
        <v>133</v>
      </c>
      <c r="BE454" s="211">
        <f>IF(N454="základní",J454,0)</f>
        <v>0</v>
      </c>
      <c r="BF454" s="211">
        <f>IF(N454="snížená",J454,0)</f>
        <v>0</v>
      </c>
      <c r="BG454" s="211">
        <f>IF(N454="zákl. přenesená",J454,0)</f>
        <v>0</v>
      </c>
      <c r="BH454" s="211">
        <f>IF(N454="sníž. přenesená",J454,0)</f>
        <v>0</v>
      </c>
      <c r="BI454" s="211">
        <f>IF(N454="nulová",J454,0)</f>
        <v>0</v>
      </c>
      <c r="BJ454" s="16" t="s">
        <v>87</v>
      </c>
      <c r="BK454" s="211">
        <f>ROUND(I454*H454,2)</f>
        <v>0</v>
      </c>
      <c r="BL454" s="16" t="s">
        <v>223</v>
      </c>
      <c r="BM454" s="16" t="s">
        <v>499</v>
      </c>
    </row>
    <row r="455" s="11" customFormat="1">
      <c r="B455" s="212"/>
      <c r="C455" s="213"/>
      <c r="D455" s="214" t="s">
        <v>143</v>
      </c>
      <c r="E455" s="215" t="s">
        <v>35</v>
      </c>
      <c r="F455" s="216" t="s">
        <v>227</v>
      </c>
      <c r="G455" s="213"/>
      <c r="H455" s="215" t="s">
        <v>35</v>
      </c>
      <c r="I455" s="217"/>
      <c r="J455" s="213"/>
      <c r="K455" s="213"/>
      <c r="L455" s="218"/>
      <c r="M455" s="219"/>
      <c r="N455" s="220"/>
      <c r="O455" s="220"/>
      <c r="P455" s="220"/>
      <c r="Q455" s="220"/>
      <c r="R455" s="220"/>
      <c r="S455" s="220"/>
      <c r="T455" s="221"/>
      <c r="AT455" s="222" t="s">
        <v>143</v>
      </c>
      <c r="AU455" s="222" t="s">
        <v>89</v>
      </c>
      <c r="AV455" s="11" t="s">
        <v>87</v>
      </c>
      <c r="AW455" s="11" t="s">
        <v>40</v>
      </c>
      <c r="AX455" s="11" t="s">
        <v>79</v>
      </c>
      <c r="AY455" s="222" t="s">
        <v>133</v>
      </c>
    </row>
    <row r="456" s="12" customFormat="1">
      <c r="B456" s="223"/>
      <c r="C456" s="224"/>
      <c r="D456" s="214" t="s">
        <v>143</v>
      </c>
      <c r="E456" s="225" t="s">
        <v>35</v>
      </c>
      <c r="F456" s="226" t="s">
        <v>500</v>
      </c>
      <c r="G456" s="224"/>
      <c r="H456" s="227">
        <v>1.264</v>
      </c>
      <c r="I456" s="228"/>
      <c r="J456" s="224"/>
      <c r="K456" s="224"/>
      <c r="L456" s="229"/>
      <c r="M456" s="230"/>
      <c r="N456" s="231"/>
      <c r="O456" s="231"/>
      <c r="P456" s="231"/>
      <c r="Q456" s="231"/>
      <c r="R456" s="231"/>
      <c r="S456" s="231"/>
      <c r="T456" s="232"/>
      <c r="AT456" s="233" t="s">
        <v>143</v>
      </c>
      <c r="AU456" s="233" t="s">
        <v>89</v>
      </c>
      <c r="AV456" s="12" t="s">
        <v>89</v>
      </c>
      <c r="AW456" s="12" t="s">
        <v>40</v>
      </c>
      <c r="AX456" s="12" t="s">
        <v>79</v>
      </c>
      <c r="AY456" s="233" t="s">
        <v>133</v>
      </c>
    </row>
    <row r="457" s="13" customFormat="1">
      <c r="B457" s="234"/>
      <c r="C457" s="235"/>
      <c r="D457" s="214" t="s">
        <v>143</v>
      </c>
      <c r="E457" s="236" t="s">
        <v>35</v>
      </c>
      <c r="F457" s="237" t="s">
        <v>146</v>
      </c>
      <c r="G457" s="235"/>
      <c r="H457" s="238">
        <v>1.264</v>
      </c>
      <c r="I457" s="239"/>
      <c r="J457" s="235"/>
      <c r="K457" s="235"/>
      <c r="L457" s="240"/>
      <c r="M457" s="241"/>
      <c r="N457" s="242"/>
      <c r="O457" s="242"/>
      <c r="P457" s="242"/>
      <c r="Q457" s="242"/>
      <c r="R457" s="242"/>
      <c r="S457" s="242"/>
      <c r="T457" s="243"/>
      <c r="AT457" s="244" t="s">
        <v>143</v>
      </c>
      <c r="AU457" s="244" t="s">
        <v>89</v>
      </c>
      <c r="AV457" s="13" t="s">
        <v>141</v>
      </c>
      <c r="AW457" s="13" t="s">
        <v>40</v>
      </c>
      <c r="AX457" s="13" t="s">
        <v>87</v>
      </c>
      <c r="AY457" s="244" t="s">
        <v>133</v>
      </c>
    </row>
    <row r="458" s="11" customFormat="1">
      <c r="B458" s="212"/>
      <c r="C458" s="213"/>
      <c r="D458" s="214" t="s">
        <v>143</v>
      </c>
      <c r="E458" s="215" t="s">
        <v>35</v>
      </c>
      <c r="F458" s="216" t="s">
        <v>147</v>
      </c>
      <c r="G458" s="213"/>
      <c r="H458" s="215" t="s">
        <v>35</v>
      </c>
      <c r="I458" s="217"/>
      <c r="J458" s="213"/>
      <c r="K458" s="213"/>
      <c r="L458" s="218"/>
      <c r="M458" s="219"/>
      <c r="N458" s="220"/>
      <c r="O458" s="220"/>
      <c r="P458" s="220"/>
      <c r="Q458" s="220"/>
      <c r="R458" s="220"/>
      <c r="S458" s="220"/>
      <c r="T458" s="221"/>
      <c r="AT458" s="222" t="s">
        <v>143</v>
      </c>
      <c r="AU458" s="222" t="s">
        <v>89</v>
      </c>
      <c r="AV458" s="11" t="s">
        <v>87</v>
      </c>
      <c r="AW458" s="11" t="s">
        <v>40</v>
      </c>
      <c r="AX458" s="11" t="s">
        <v>79</v>
      </c>
      <c r="AY458" s="222" t="s">
        <v>133</v>
      </c>
    </row>
    <row r="459" s="1" customFormat="1" ht="22.5" customHeight="1">
      <c r="B459" s="38"/>
      <c r="C459" s="200" t="s">
        <v>501</v>
      </c>
      <c r="D459" s="200" t="s">
        <v>136</v>
      </c>
      <c r="E459" s="201" t="s">
        <v>502</v>
      </c>
      <c r="F459" s="202" t="s">
        <v>503</v>
      </c>
      <c r="G459" s="203" t="s">
        <v>183</v>
      </c>
      <c r="H459" s="204">
        <v>1.0540000000000001</v>
      </c>
      <c r="I459" s="205"/>
      <c r="J459" s="206">
        <f>ROUND(I459*H459,2)</f>
        <v>0</v>
      </c>
      <c r="K459" s="202" t="s">
        <v>140</v>
      </c>
      <c r="L459" s="43"/>
      <c r="M459" s="207" t="s">
        <v>35</v>
      </c>
      <c r="N459" s="208" t="s">
        <v>50</v>
      </c>
      <c r="O459" s="79"/>
      <c r="P459" s="209">
        <f>O459*H459</f>
        <v>0</v>
      </c>
      <c r="Q459" s="209">
        <v>0</v>
      </c>
      <c r="R459" s="209">
        <f>Q459*H459</f>
        <v>0</v>
      </c>
      <c r="S459" s="209">
        <v>0</v>
      </c>
      <c r="T459" s="210">
        <f>S459*H459</f>
        <v>0</v>
      </c>
      <c r="AR459" s="16" t="s">
        <v>223</v>
      </c>
      <c r="AT459" s="16" t="s">
        <v>136</v>
      </c>
      <c r="AU459" s="16" t="s">
        <v>89</v>
      </c>
      <c r="AY459" s="16" t="s">
        <v>133</v>
      </c>
      <c r="BE459" s="211">
        <f>IF(N459="základní",J459,0)</f>
        <v>0</v>
      </c>
      <c r="BF459" s="211">
        <f>IF(N459="snížená",J459,0)</f>
        <v>0</v>
      </c>
      <c r="BG459" s="211">
        <f>IF(N459="zákl. přenesená",J459,0)</f>
        <v>0</v>
      </c>
      <c r="BH459" s="211">
        <f>IF(N459="sníž. přenesená",J459,0)</f>
        <v>0</v>
      </c>
      <c r="BI459" s="211">
        <f>IF(N459="nulová",J459,0)</f>
        <v>0</v>
      </c>
      <c r="BJ459" s="16" t="s">
        <v>87</v>
      </c>
      <c r="BK459" s="211">
        <f>ROUND(I459*H459,2)</f>
        <v>0</v>
      </c>
      <c r="BL459" s="16" t="s">
        <v>223</v>
      </c>
      <c r="BM459" s="16" t="s">
        <v>504</v>
      </c>
    </row>
    <row r="460" s="10" customFormat="1" ht="22.8" customHeight="1">
      <c r="B460" s="184"/>
      <c r="C460" s="185"/>
      <c r="D460" s="186" t="s">
        <v>78</v>
      </c>
      <c r="E460" s="198" t="s">
        <v>505</v>
      </c>
      <c r="F460" s="198" t="s">
        <v>506</v>
      </c>
      <c r="G460" s="185"/>
      <c r="H460" s="185"/>
      <c r="I460" s="188"/>
      <c r="J460" s="199">
        <f>BK460</f>
        <v>0</v>
      </c>
      <c r="K460" s="185"/>
      <c r="L460" s="190"/>
      <c r="M460" s="191"/>
      <c r="N460" s="192"/>
      <c r="O460" s="192"/>
      <c r="P460" s="193">
        <f>SUM(P461:P515)</f>
        <v>0</v>
      </c>
      <c r="Q460" s="192"/>
      <c r="R460" s="193">
        <f>SUM(R461:R515)</f>
        <v>0.92701200000000006</v>
      </c>
      <c r="S460" s="192"/>
      <c r="T460" s="194">
        <f>SUM(T461:T515)</f>
        <v>0.35819500000000004</v>
      </c>
      <c r="AR460" s="195" t="s">
        <v>89</v>
      </c>
      <c r="AT460" s="196" t="s">
        <v>78</v>
      </c>
      <c r="AU460" s="196" t="s">
        <v>87</v>
      </c>
      <c r="AY460" s="195" t="s">
        <v>133</v>
      </c>
      <c r="BK460" s="197">
        <f>SUM(BK461:BK515)</f>
        <v>0</v>
      </c>
    </row>
    <row r="461" s="1" customFormat="1" ht="16.5" customHeight="1">
      <c r="B461" s="38"/>
      <c r="C461" s="200" t="s">
        <v>507</v>
      </c>
      <c r="D461" s="200" t="s">
        <v>136</v>
      </c>
      <c r="E461" s="201" t="s">
        <v>508</v>
      </c>
      <c r="F461" s="202" t="s">
        <v>509</v>
      </c>
      <c r="G461" s="203" t="s">
        <v>246</v>
      </c>
      <c r="H461" s="204">
        <v>140</v>
      </c>
      <c r="I461" s="205"/>
      <c r="J461" s="206">
        <f>ROUND(I461*H461,2)</f>
        <v>0</v>
      </c>
      <c r="K461" s="202" t="s">
        <v>140</v>
      </c>
      <c r="L461" s="43"/>
      <c r="M461" s="207" t="s">
        <v>35</v>
      </c>
      <c r="N461" s="208" t="s">
        <v>50</v>
      </c>
      <c r="O461" s="79"/>
      <c r="P461" s="209">
        <f>O461*H461</f>
        <v>0</v>
      </c>
      <c r="Q461" s="209">
        <v>0</v>
      </c>
      <c r="R461" s="209">
        <f>Q461*H461</f>
        <v>0</v>
      </c>
      <c r="S461" s="209">
        <v>0.00191</v>
      </c>
      <c r="T461" s="210">
        <f>S461*H461</f>
        <v>0.26740000000000003</v>
      </c>
      <c r="AR461" s="16" t="s">
        <v>223</v>
      </c>
      <c r="AT461" s="16" t="s">
        <v>136</v>
      </c>
      <c r="AU461" s="16" t="s">
        <v>89</v>
      </c>
      <c r="AY461" s="16" t="s">
        <v>133</v>
      </c>
      <c r="BE461" s="211">
        <f>IF(N461="základní",J461,0)</f>
        <v>0</v>
      </c>
      <c r="BF461" s="211">
        <f>IF(N461="snížená",J461,0)</f>
        <v>0</v>
      </c>
      <c r="BG461" s="211">
        <f>IF(N461="zákl. přenesená",J461,0)</f>
        <v>0</v>
      </c>
      <c r="BH461" s="211">
        <f>IF(N461="sníž. přenesená",J461,0)</f>
        <v>0</v>
      </c>
      <c r="BI461" s="211">
        <f>IF(N461="nulová",J461,0)</f>
        <v>0</v>
      </c>
      <c r="BJ461" s="16" t="s">
        <v>87</v>
      </c>
      <c r="BK461" s="211">
        <f>ROUND(I461*H461,2)</f>
        <v>0</v>
      </c>
      <c r="BL461" s="16" t="s">
        <v>223</v>
      </c>
      <c r="BM461" s="16" t="s">
        <v>510</v>
      </c>
    </row>
    <row r="462" s="11" customFormat="1">
      <c r="B462" s="212"/>
      <c r="C462" s="213"/>
      <c r="D462" s="214" t="s">
        <v>143</v>
      </c>
      <c r="E462" s="215" t="s">
        <v>35</v>
      </c>
      <c r="F462" s="216" t="s">
        <v>511</v>
      </c>
      <c r="G462" s="213"/>
      <c r="H462" s="215" t="s">
        <v>35</v>
      </c>
      <c r="I462" s="217"/>
      <c r="J462" s="213"/>
      <c r="K462" s="213"/>
      <c r="L462" s="218"/>
      <c r="M462" s="219"/>
      <c r="N462" s="220"/>
      <c r="O462" s="220"/>
      <c r="P462" s="220"/>
      <c r="Q462" s="220"/>
      <c r="R462" s="220"/>
      <c r="S462" s="220"/>
      <c r="T462" s="221"/>
      <c r="AT462" s="222" t="s">
        <v>143</v>
      </c>
      <c r="AU462" s="222" t="s">
        <v>89</v>
      </c>
      <c r="AV462" s="11" t="s">
        <v>87</v>
      </c>
      <c r="AW462" s="11" t="s">
        <v>40</v>
      </c>
      <c r="AX462" s="11" t="s">
        <v>79</v>
      </c>
      <c r="AY462" s="222" t="s">
        <v>133</v>
      </c>
    </row>
    <row r="463" s="12" customFormat="1">
      <c r="B463" s="223"/>
      <c r="C463" s="224"/>
      <c r="D463" s="214" t="s">
        <v>143</v>
      </c>
      <c r="E463" s="225" t="s">
        <v>35</v>
      </c>
      <c r="F463" s="226" t="s">
        <v>248</v>
      </c>
      <c r="G463" s="224"/>
      <c r="H463" s="227">
        <v>140</v>
      </c>
      <c r="I463" s="228"/>
      <c r="J463" s="224"/>
      <c r="K463" s="224"/>
      <c r="L463" s="229"/>
      <c r="M463" s="230"/>
      <c r="N463" s="231"/>
      <c r="O463" s="231"/>
      <c r="P463" s="231"/>
      <c r="Q463" s="231"/>
      <c r="R463" s="231"/>
      <c r="S463" s="231"/>
      <c r="T463" s="232"/>
      <c r="AT463" s="233" t="s">
        <v>143</v>
      </c>
      <c r="AU463" s="233" t="s">
        <v>89</v>
      </c>
      <c r="AV463" s="12" t="s">
        <v>89</v>
      </c>
      <c r="AW463" s="12" t="s">
        <v>40</v>
      </c>
      <c r="AX463" s="12" t="s">
        <v>79</v>
      </c>
      <c r="AY463" s="233" t="s">
        <v>133</v>
      </c>
    </row>
    <row r="464" s="13" customFormat="1">
      <c r="B464" s="234"/>
      <c r="C464" s="235"/>
      <c r="D464" s="214" t="s">
        <v>143</v>
      </c>
      <c r="E464" s="236" t="s">
        <v>35</v>
      </c>
      <c r="F464" s="237" t="s">
        <v>146</v>
      </c>
      <c r="G464" s="235"/>
      <c r="H464" s="238">
        <v>140</v>
      </c>
      <c r="I464" s="239"/>
      <c r="J464" s="235"/>
      <c r="K464" s="235"/>
      <c r="L464" s="240"/>
      <c r="M464" s="241"/>
      <c r="N464" s="242"/>
      <c r="O464" s="242"/>
      <c r="P464" s="242"/>
      <c r="Q464" s="242"/>
      <c r="R464" s="242"/>
      <c r="S464" s="242"/>
      <c r="T464" s="243"/>
      <c r="AT464" s="244" t="s">
        <v>143</v>
      </c>
      <c r="AU464" s="244" t="s">
        <v>89</v>
      </c>
      <c r="AV464" s="13" t="s">
        <v>141</v>
      </c>
      <c r="AW464" s="13" t="s">
        <v>40</v>
      </c>
      <c r="AX464" s="13" t="s">
        <v>87</v>
      </c>
      <c r="AY464" s="244" t="s">
        <v>133</v>
      </c>
    </row>
    <row r="465" s="11" customFormat="1">
      <c r="B465" s="212"/>
      <c r="C465" s="213"/>
      <c r="D465" s="214" t="s">
        <v>143</v>
      </c>
      <c r="E465" s="215" t="s">
        <v>35</v>
      </c>
      <c r="F465" s="216" t="s">
        <v>335</v>
      </c>
      <c r="G465" s="213"/>
      <c r="H465" s="215" t="s">
        <v>35</v>
      </c>
      <c r="I465" s="217"/>
      <c r="J465" s="213"/>
      <c r="K465" s="213"/>
      <c r="L465" s="218"/>
      <c r="M465" s="219"/>
      <c r="N465" s="220"/>
      <c r="O465" s="220"/>
      <c r="P465" s="220"/>
      <c r="Q465" s="220"/>
      <c r="R465" s="220"/>
      <c r="S465" s="220"/>
      <c r="T465" s="221"/>
      <c r="AT465" s="222" t="s">
        <v>143</v>
      </c>
      <c r="AU465" s="222" t="s">
        <v>89</v>
      </c>
      <c r="AV465" s="11" t="s">
        <v>87</v>
      </c>
      <c r="AW465" s="11" t="s">
        <v>40</v>
      </c>
      <c r="AX465" s="11" t="s">
        <v>79</v>
      </c>
      <c r="AY465" s="222" t="s">
        <v>133</v>
      </c>
    </row>
    <row r="466" s="1" customFormat="1" ht="16.5" customHeight="1">
      <c r="B466" s="38"/>
      <c r="C466" s="200" t="s">
        <v>512</v>
      </c>
      <c r="D466" s="200" t="s">
        <v>136</v>
      </c>
      <c r="E466" s="201" t="s">
        <v>513</v>
      </c>
      <c r="F466" s="202" t="s">
        <v>514</v>
      </c>
      <c r="G466" s="203" t="s">
        <v>246</v>
      </c>
      <c r="H466" s="204">
        <v>11.300000000000001</v>
      </c>
      <c r="I466" s="205"/>
      <c r="J466" s="206">
        <f>ROUND(I466*H466,2)</f>
        <v>0</v>
      </c>
      <c r="K466" s="202" t="s">
        <v>140</v>
      </c>
      <c r="L466" s="43"/>
      <c r="M466" s="207" t="s">
        <v>35</v>
      </c>
      <c r="N466" s="208" t="s">
        <v>50</v>
      </c>
      <c r="O466" s="79"/>
      <c r="P466" s="209">
        <f>O466*H466</f>
        <v>0</v>
      </c>
      <c r="Q466" s="209">
        <v>0</v>
      </c>
      <c r="R466" s="209">
        <f>Q466*H466</f>
        <v>0</v>
      </c>
      <c r="S466" s="209">
        <v>0.00175</v>
      </c>
      <c r="T466" s="210">
        <f>S466*H466</f>
        <v>0.019775000000000001</v>
      </c>
      <c r="AR466" s="16" t="s">
        <v>223</v>
      </c>
      <c r="AT466" s="16" t="s">
        <v>136</v>
      </c>
      <c r="AU466" s="16" t="s">
        <v>89</v>
      </c>
      <c r="AY466" s="16" t="s">
        <v>133</v>
      </c>
      <c r="BE466" s="211">
        <f>IF(N466="základní",J466,0)</f>
        <v>0</v>
      </c>
      <c r="BF466" s="211">
        <f>IF(N466="snížená",J466,0)</f>
        <v>0</v>
      </c>
      <c r="BG466" s="211">
        <f>IF(N466="zákl. přenesená",J466,0)</f>
        <v>0</v>
      </c>
      <c r="BH466" s="211">
        <f>IF(N466="sníž. přenesená",J466,0)</f>
        <v>0</v>
      </c>
      <c r="BI466" s="211">
        <f>IF(N466="nulová",J466,0)</f>
        <v>0</v>
      </c>
      <c r="BJ466" s="16" t="s">
        <v>87</v>
      </c>
      <c r="BK466" s="211">
        <f>ROUND(I466*H466,2)</f>
        <v>0</v>
      </c>
      <c r="BL466" s="16" t="s">
        <v>223</v>
      </c>
      <c r="BM466" s="16" t="s">
        <v>515</v>
      </c>
    </row>
    <row r="467" s="11" customFormat="1">
      <c r="B467" s="212"/>
      <c r="C467" s="213"/>
      <c r="D467" s="214" t="s">
        <v>143</v>
      </c>
      <c r="E467" s="215" t="s">
        <v>35</v>
      </c>
      <c r="F467" s="216" t="s">
        <v>153</v>
      </c>
      <c r="G467" s="213"/>
      <c r="H467" s="215" t="s">
        <v>35</v>
      </c>
      <c r="I467" s="217"/>
      <c r="J467" s="213"/>
      <c r="K467" s="213"/>
      <c r="L467" s="218"/>
      <c r="M467" s="219"/>
      <c r="N467" s="220"/>
      <c r="O467" s="220"/>
      <c r="P467" s="220"/>
      <c r="Q467" s="220"/>
      <c r="R467" s="220"/>
      <c r="S467" s="220"/>
      <c r="T467" s="221"/>
      <c r="AT467" s="222" t="s">
        <v>143</v>
      </c>
      <c r="AU467" s="222" t="s">
        <v>89</v>
      </c>
      <c r="AV467" s="11" t="s">
        <v>87</v>
      </c>
      <c r="AW467" s="11" t="s">
        <v>40</v>
      </c>
      <c r="AX467" s="11" t="s">
        <v>79</v>
      </c>
      <c r="AY467" s="222" t="s">
        <v>133</v>
      </c>
    </row>
    <row r="468" s="12" customFormat="1">
      <c r="B468" s="223"/>
      <c r="C468" s="224"/>
      <c r="D468" s="214" t="s">
        <v>143</v>
      </c>
      <c r="E468" s="225" t="s">
        <v>35</v>
      </c>
      <c r="F468" s="226" t="s">
        <v>249</v>
      </c>
      <c r="G468" s="224"/>
      <c r="H468" s="227">
        <v>3.04</v>
      </c>
      <c r="I468" s="228"/>
      <c r="J468" s="224"/>
      <c r="K468" s="224"/>
      <c r="L468" s="229"/>
      <c r="M468" s="230"/>
      <c r="N468" s="231"/>
      <c r="O468" s="231"/>
      <c r="P468" s="231"/>
      <c r="Q468" s="231"/>
      <c r="R468" s="231"/>
      <c r="S468" s="231"/>
      <c r="T468" s="232"/>
      <c r="AT468" s="233" t="s">
        <v>143</v>
      </c>
      <c r="AU468" s="233" t="s">
        <v>89</v>
      </c>
      <c r="AV468" s="12" t="s">
        <v>89</v>
      </c>
      <c r="AW468" s="12" t="s">
        <v>40</v>
      </c>
      <c r="AX468" s="12" t="s">
        <v>79</v>
      </c>
      <c r="AY468" s="233" t="s">
        <v>133</v>
      </c>
    </row>
    <row r="469" s="11" customFormat="1">
      <c r="B469" s="212"/>
      <c r="C469" s="213"/>
      <c r="D469" s="214" t="s">
        <v>143</v>
      </c>
      <c r="E469" s="215" t="s">
        <v>35</v>
      </c>
      <c r="F469" s="216" t="s">
        <v>250</v>
      </c>
      <c r="G469" s="213"/>
      <c r="H469" s="215" t="s">
        <v>35</v>
      </c>
      <c r="I469" s="217"/>
      <c r="J469" s="213"/>
      <c r="K469" s="213"/>
      <c r="L469" s="218"/>
      <c r="M469" s="219"/>
      <c r="N469" s="220"/>
      <c r="O469" s="220"/>
      <c r="P469" s="220"/>
      <c r="Q469" s="220"/>
      <c r="R469" s="220"/>
      <c r="S469" s="220"/>
      <c r="T469" s="221"/>
      <c r="AT469" s="222" t="s">
        <v>143</v>
      </c>
      <c r="AU469" s="222" t="s">
        <v>89</v>
      </c>
      <c r="AV469" s="11" t="s">
        <v>87</v>
      </c>
      <c r="AW469" s="11" t="s">
        <v>40</v>
      </c>
      <c r="AX469" s="11" t="s">
        <v>79</v>
      </c>
      <c r="AY469" s="222" t="s">
        <v>133</v>
      </c>
    </row>
    <row r="470" s="12" customFormat="1">
      <c r="B470" s="223"/>
      <c r="C470" s="224"/>
      <c r="D470" s="214" t="s">
        <v>143</v>
      </c>
      <c r="E470" s="225" t="s">
        <v>35</v>
      </c>
      <c r="F470" s="226" t="s">
        <v>251</v>
      </c>
      <c r="G470" s="224"/>
      <c r="H470" s="227">
        <v>5.4000000000000004</v>
      </c>
      <c r="I470" s="228"/>
      <c r="J470" s="224"/>
      <c r="K470" s="224"/>
      <c r="L470" s="229"/>
      <c r="M470" s="230"/>
      <c r="N470" s="231"/>
      <c r="O470" s="231"/>
      <c r="P470" s="231"/>
      <c r="Q470" s="231"/>
      <c r="R470" s="231"/>
      <c r="S470" s="231"/>
      <c r="T470" s="232"/>
      <c r="AT470" s="233" t="s">
        <v>143</v>
      </c>
      <c r="AU470" s="233" t="s">
        <v>89</v>
      </c>
      <c r="AV470" s="12" t="s">
        <v>89</v>
      </c>
      <c r="AW470" s="12" t="s">
        <v>40</v>
      </c>
      <c r="AX470" s="12" t="s">
        <v>79</v>
      </c>
      <c r="AY470" s="233" t="s">
        <v>133</v>
      </c>
    </row>
    <row r="471" s="11" customFormat="1">
      <c r="B471" s="212"/>
      <c r="C471" s="213"/>
      <c r="D471" s="214" t="s">
        <v>143</v>
      </c>
      <c r="E471" s="215" t="s">
        <v>35</v>
      </c>
      <c r="F471" s="216" t="s">
        <v>158</v>
      </c>
      <c r="G471" s="213"/>
      <c r="H471" s="215" t="s">
        <v>35</v>
      </c>
      <c r="I471" s="217"/>
      <c r="J471" s="213"/>
      <c r="K471" s="213"/>
      <c r="L471" s="218"/>
      <c r="M471" s="219"/>
      <c r="N471" s="220"/>
      <c r="O471" s="220"/>
      <c r="P471" s="220"/>
      <c r="Q471" s="220"/>
      <c r="R471" s="220"/>
      <c r="S471" s="220"/>
      <c r="T471" s="221"/>
      <c r="AT471" s="222" t="s">
        <v>143</v>
      </c>
      <c r="AU471" s="222" t="s">
        <v>89</v>
      </c>
      <c r="AV471" s="11" t="s">
        <v>87</v>
      </c>
      <c r="AW471" s="11" t="s">
        <v>40</v>
      </c>
      <c r="AX471" s="11" t="s">
        <v>79</v>
      </c>
      <c r="AY471" s="222" t="s">
        <v>133</v>
      </c>
    </row>
    <row r="472" s="12" customFormat="1">
      <c r="B472" s="223"/>
      <c r="C472" s="224"/>
      <c r="D472" s="214" t="s">
        <v>143</v>
      </c>
      <c r="E472" s="225" t="s">
        <v>35</v>
      </c>
      <c r="F472" s="226" t="s">
        <v>252</v>
      </c>
      <c r="G472" s="224"/>
      <c r="H472" s="227">
        <v>2.8599999999999999</v>
      </c>
      <c r="I472" s="228"/>
      <c r="J472" s="224"/>
      <c r="K472" s="224"/>
      <c r="L472" s="229"/>
      <c r="M472" s="230"/>
      <c r="N472" s="231"/>
      <c r="O472" s="231"/>
      <c r="P472" s="231"/>
      <c r="Q472" s="231"/>
      <c r="R472" s="231"/>
      <c r="S472" s="231"/>
      <c r="T472" s="232"/>
      <c r="AT472" s="233" t="s">
        <v>143</v>
      </c>
      <c r="AU472" s="233" t="s">
        <v>89</v>
      </c>
      <c r="AV472" s="12" t="s">
        <v>89</v>
      </c>
      <c r="AW472" s="12" t="s">
        <v>40</v>
      </c>
      <c r="AX472" s="12" t="s">
        <v>79</v>
      </c>
      <c r="AY472" s="233" t="s">
        <v>133</v>
      </c>
    </row>
    <row r="473" s="13" customFormat="1">
      <c r="B473" s="234"/>
      <c r="C473" s="235"/>
      <c r="D473" s="214" t="s">
        <v>143</v>
      </c>
      <c r="E473" s="236" t="s">
        <v>35</v>
      </c>
      <c r="F473" s="237" t="s">
        <v>146</v>
      </c>
      <c r="G473" s="235"/>
      <c r="H473" s="238">
        <v>11.300000000000001</v>
      </c>
      <c r="I473" s="239"/>
      <c r="J473" s="235"/>
      <c r="K473" s="235"/>
      <c r="L473" s="240"/>
      <c r="M473" s="241"/>
      <c r="N473" s="242"/>
      <c r="O473" s="242"/>
      <c r="P473" s="242"/>
      <c r="Q473" s="242"/>
      <c r="R473" s="242"/>
      <c r="S473" s="242"/>
      <c r="T473" s="243"/>
      <c r="AT473" s="244" t="s">
        <v>143</v>
      </c>
      <c r="AU473" s="244" t="s">
        <v>89</v>
      </c>
      <c r="AV473" s="13" t="s">
        <v>141</v>
      </c>
      <c r="AW473" s="13" t="s">
        <v>40</v>
      </c>
      <c r="AX473" s="13" t="s">
        <v>87</v>
      </c>
      <c r="AY473" s="244" t="s">
        <v>133</v>
      </c>
    </row>
    <row r="474" s="11" customFormat="1">
      <c r="B474" s="212"/>
      <c r="C474" s="213"/>
      <c r="D474" s="214" t="s">
        <v>143</v>
      </c>
      <c r="E474" s="215" t="s">
        <v>35</v>
      </c>
      <c r="F474" s="216" t="s">
        <v>147</v>
      </c>
      <c r="G474" s="213"/>
      <c r="H474" s="215" t="s">
        <v>35</v>
      </c>
      <c r="I474" s="217"/>
      <c r="J474" s="213"/>
      <c r="K474" s="213"/>
      <c r="L474" s="218"/>
      <c r="M474" s="219"/>
      <c r="N474" s="220"/>
      <c r="O474" s="220"/>
      <c r="P474" s="220"/>
      <c r="Q474" s="220"/>
      <c r="R474" s="220"/>
      <c r="S474" s="220"/>
      <c r="T474" s="221"/>
      <c r="AT474" s="222" t="s">
        <v>143</v>
      </c>
      <c r="AU474" s="222" t="s">
        <v>89</v>
      </c>
      <c r="AV474" s="11" t="s">
        <v>87</v>
      </c>
      <c r="AW474" s="11" t="s">
        <v>40</v>
      </c>
      <c r="AX474" s="11" t="s">
        <v>79</v>
      </c>
      <c r="AY474" s="222" t="s">
        <v>133</v>
      </c>
    </row>
    <row r="475" s="1" customFormat="1" ht="16.5" customHeight="1">
      <c r="B475" s="38"/>
      <c r="C475" s="200" t="s">
        <v>516</v>
      </c>
      <c r="D475" s="200" t="s">
        <v>136</v>
      </c>
      <c r="E475" s="201" t="s">
        <v>517</v>
      </c>
      <c r="F475" s="202" t="s">
        <v>518</v>
      </c>
      <c r="G475" s="203" t="s">
        <v>256</v>
      </c>
      <c r="H475" s="204">
        <v>29</v>
      </c>
      <c r="I475" s="205"/>
      <c r="J475" s="206">
        <f>ROUND(I475*H475,2)</f>
        <v>0</v>
      </c>
      <c r="K475" s="202" t="s">
        <v>140</v>
      </c>
      <c r="L475" s="43"/>
      <c r="M475" s="207" t="s">
        <v>35</v>
      </c>
      <c r="N475" s="208" t="s">
        <v>50</v>
      </c>
      <c r="O475" s="79"/>
      <c r="P475" s="209">
        <f>O475*H475</f>
        <v>0</v>
      </c>
      <c r="Q475" s="209">
        <v>0</v>
      </c>
      <c r="R475" s="209">
        <f>Q475*H475</f>
        <v>0</v>
      </c>
      <c r="S475" s="209">
        <v>0.0018799999999999999</v>
      </c>
      <c r="T475" s="210">
        <f>S475*H475</f>
        <v>0.054519999999999999</v>
      </c>
      <c r="AR475" s="16" t="s">
        <v>223</v>
      </c>
      <c r="AT475" s="16" t="s">
        <v>136</v>
      </c>
      <c r="AU475" s="16" t="s">
        <v>89</v>
      </c>
      <c r="AY475" s="16" t="s">
        <v>133</v>
      </c>
      <c r="BE475" s="211">
        <f>IF(N475="základní",J475,0)</f>
        <v>0</v>
      </c>
      <c r="BF475" s="211">
        <f>IF(N475="snížená",J475,0)</f>
        <v>0</v>
      </c>
      <c r="BG475" s="211">
        <f>IF(N475="zákl. přenesená",J475,0)</f>
        <v>0</v>
      </c>
      <c r="BH475" s="211">
        <f>IF(N475="sníž. přenesená",J475,0)</f>
        <v>0</v>
      </c>
      <c r="BI475" s="211">
        <f>IF(N475="nulová",J475,0)</f>
        <v>0</v>
      </c>
      <c r="BJ475" s="16" t="s">
        <v>87</v>
      </c>
      <c r="BK475" s="211">
        <f>ROUND(I475*H475,2)</f>
        <v>0</v>
      </c>
      <c r="BL475" s="16" t="s">
        <v>223</v>
      </c>
      <c r="BM475" s="16" t="s">
        <v>519</v>
      </c>
    </row>
    <row r="476" s="11" customFormat="1">
      <c r="B476" s="212"/>
      <c r="C476" s="213"/>
      <c r="D476" s="214" t="s">
        <v>143</v>
      </c>
      <c r="E476" s="215" t="s">
        <v>35</v>
      </c>
      <c r="F476" s="216" t="s">
        <v>520</v>
      </c>
      <c r="G476" s="213"/>
      <c r="H476" s="215" t="s">
        <v>35</v>
      </c>
      <c r="I476" s="217"/>
      <c r="J476" s="213"/>
      <c r="K476" s="213"/>
      <c r="L476" s="218"/>
      <c r="M476" s="219"/>
      <c r="N476" s="220"/>
      <c r="O476" s="220"/>
      <c r="P476" s="220"/>
      <c r="Q476" s="220"/>
      <c r="R476" s="220"/>
      <c r="S476" s="220"/>
      <c r="T476" s="221"/>
      <c r="AT476" s="222" t="s">
        <v>143</v>
      </c>
      <c r="AU476" s="222" t="s">
        <v>89</v>
      </c>
      <c r="AV476" s="11" t="s">
        <v>87</v>
      </c>
      <c r="AW476" s="11" t="s">
        <v>40</v>
      </c>
      <c r="AX476" s="11" t="s">
        <v>79</v>
      </c>
      <c r="AY476" s="222" t="s">
        <v>133</v>
      </c>
    </row>
    <row r="477" s="12" customFormat="1">
      <c r="B477" s="223"/>
      <c r="C477" s="224"/>
      <c r="D477" s="214" t="s">
        <v>143</v>
      </c>
      <c r="E477" s="225" t="s">
        <v>35</v>
      </c>
      <c r="F477" s="226" t="s">
        <v>521</v>
      </c>
      <c r="G477" s="224"/>
      <c r="H477" s="227">
        <v>29</v>
      </c>
      <c r="I477" s="228"/>
      <c r="J477" s="224"/>
      <c r="K477" s="224"/>
      <c r="L477" s="229"/>
      <c r="M477" s="230"/>
      <c r="N477" s="231"/>
      <c r="O477" s="231"/>
      <c r="P477" s="231"/>
      <c r="Q477" s="231"/>
      <c r="R477" s="231"/>
      <c r="S477" s="231"/>
      <c r="T477" s="232"/>
      <c r="AT477" s="233" t="s">
        <v>143</v>
      </c>
      <c r="AU477" s="233" t="s">
        <v>89</v>
      </c>
      <c r="AV477" s="12" t="s">
        <v>89</v>
      </c>
      <c r="AW477" s="12" t="s">
        <v>40</v>
      </c>
      <c r="AX477" s="12" t="s">
        <v>79</v>
      </c>
      <c r="AY477" s="233" t="s">
        <v>133</v>
      </c>
    </row>
    <row r="478" s="13" customFormat="1">
      <c r="B478" s="234"/>
      <c r="C478" s="235"/>
      <c r="D478" s="214" t="s">
        <v>143</v>
      </c>
      <c r="E478" s="236" t="s">
        <v>35</v>
      </c>
      <c r="F478" s="237" t="s">
        <v>146</v>
      </c>
      <c r="G478" s="235"/>
      <c r="H478" s="238">
        <v>29</v>
      </c>
      <c r="I478" s="239"/>
      <c r="J478" s="235"/>
      <c r="K478" s="235"/>
      <c r="L478" s="240"/>
      <c r="M478" s="241"/>
      <c r="N478" s="242"/>
      <c r="O478" s="242"/>
      <c r="P478" s="242"/>
      <c r="Q478" s="242"/>
      <c r="R478" s="242"/>
      <c r="S478" s="242"/>
      <c r="T478" s="243"/>
      <c r="AT478" s="244" t="s">
        <v>143</v>
      </c>
      <c r="AU478" s="244" t="s">
        <v>89</v>
      </c>
      <c r="AV478" s="13" t="s">
        <v>141</v>
      </c>
      <c r="AW478" s="13" t="s">
        <v>40</v>
      </c>
      <c r="AX478" s="13" t="s">
        <v>87</v>
      </c>
      <c r="AY478" s="244" t="s">
        <v>133</v>
      </c>
    </row>
    <row r="479" s="11" customFormat="1">
      <c r="B479" s="212"/>
      <c r="C479" s="213"/>
      <c r="D479" s="214" t="s">
        <v>143</v>
      </c>
      <c r="E479" s="215" t="s">
        <v>35</v>
      </c>
      <c r="F479" s="216" t="s">
        <v>335</v>
      </c>
      <c r="G479" s="213"/>
      <c r="H479" s="215" t="s">
        <v>35</v>
      </c>
      <c r="I479" s="217"/>
      <c r="J479" s="213"/>
      <c r="K479" s="213"/>
      <c r="L479" s="218"/>
      <c r="M479" s="219"/>
      <c r="N479" s="220"/>
      <c r="O479" s="220"/>
      <c r="P479" s="220"/>
      <c r="Q479" s="220"/>
      <c r="R479" s="220"/>
      <c r="S479" s="220"/>
      <c r="T479" s="221"/>
      <c r="AT479" s="222" t="s">
        <v>143</v>
      </c>
      <c r="AU479" s="222" t="s">
        <v>89</v>
      </c>
      <c r="AV479" s="11" t="s">
        <v>87</v>
      </c>
      <c r="AW479" s="11" t="s">
        <v>40</v>
      </c>
      <c r="AX479" s="11" t="s">
        <v>79</v>
      </c>
      <c r="AY479" s="222" t="s">
        <v>133</v>
      </c>
    </row>
    <row r="480" s="1" customFormat="1" ht="16.5" customHeight="1">
      <c r="B480" s="38"/>
      <c r="C480" s="200" t="s">
        <v>522</v>
      </c>
      <c r="D480" s="200" t="s">
        <v>136</v>
      </c>
      <c r="E480" s="201" t="s">
        <v>523</v>
      </c>
      <c r="F480" s="202" t="s">
        <v>524</v>
      </c>
      <c r="G480" s="203" t="s">
        <v>246</v>
      </c>
      <c r="H480" s="204">
        <v>154</v>
      </c>
      <c r="I480" s="205"/>
      <c r="J480" s="206">
        <f>ROUND(I480*H480,2)</f>
        <v>0</v>
      </c>
      <c r="K480" s="202" t="s">
        <v>140</v>
      </c>
      <c r="L480" s="43"/>
      <c r="M480" s="207" t="s">
        <v>35</v>
      </c>
      <c r="N480" s="208" t="s">
        <v>50</v>
      </c>
      <c r="O480" s="79"/>
      <c r="P480" s="209">
        <f>O480*H480</f>
        <v>0</v>
      </c>
      <c r="Q480" s="209">
        <v>0.00106</v>
      </c>
      <c r="R480" s="209">
        <f>Q480*H480</f>
        <v>0.16324</v>
      </c>
      <c r="S480" s="209">
        <v>0</v>
      </c>
      <c r="T480" s="210">
        <f>S480*H480</f>
        <v>0</v>
      </c>
      <c r="AR480" s="16" t="s">
        <v>223</v>
      </c>
      <c r="AT480" s="16" t="s">
        <v>136</v>
      </c>
      <c r="AU480" s="16" t="s">
        <v>89</v>
      </c>
      <c r="AY480" s="16" t="s">
        <v>133</v>
      </c>
      <c r="BE480" s="211">
        <f>IF(N480="základní",J480,0)</f>
        <v>0</v>
      </c>
      <c r="BF480" s="211">
        <f>IF(N480="snížená",J480,0)</f>
        <v>0</v>
      </c>
      <c r="BG480" s="211">
        <f>IF(N480="zákl. přenesená",J480,0)</f>
        <v>0</v>
      </c>
      <c r="BH480" s="211">
        <f>IF(N480="sníž. přenesená",J480,0)</f>
        <v>0</v>
      </c>
      <c r="BI480" s="211">
        <f>IF(N480="nulová",J480,0)</f>
        <v>0</v>
      </c>
      <c r="BJ480" s="16" t="s">
        <v>87</v>
      </c>
      <c r="BK480" s="211">
        <f>ROUND(I480*H480,2)</f>
        <v>0</v>
      </c>
      <c r="BL480" s="16" t="s">
        <v>223</v>
      </c>
      <c r="BM480" s="16" t="s">
        <v>525</v>
      </c>
    </row>
    <row r="481" s="11" customFormat="1">
      <c r="B481" s="212"/>
      <c r="C481" s="213"/>
      <c r="D481" s="214" t="s">
        <v>143</v>
      </c>
      <c r="E481" s="215" t="s">
        <v>35</v>
      </c>
      <c r="F481" s="216" t="s">
        <v>526</v>
      </c>
      <c r="G481" s="213"/>
      <c r="H481" s="215" t="s">
        <v>35</v>
      </c>
      <c r="I481" s="217"/>
      <c r="J481" s="213"/>
      <c r="K481" s="213"/>
      <c r="L481" s="218"/>
      <c r="M481" s="219"/>
      <c r="N481" s="220"/>
      <c r="O481" s="220"/>
      <c r="P481" s="220"/>
      <c r="Q481" s="220"/>
      <c r="R481" s="220"/>
      <c r="S481" s="220"/>
      <c r="T481" s="221"/>
      <c r="AT481" s="222" t="s">
        <v>143</v>
      </c>
      <c r="AU481" s="222" t="s">
        <v>89</v>
      </c>
      <c r="AV481" s="11" t="s">
        <v>87</v>
      </c>
      <c r="AW481" s="11" t="s">
        <v>40</v>
      </c>
      <c r="AX481" s="11" t="s">
        <v>79</v>
      </c>
      <c r="AY481" s="222" t="s">
        <v>133</v>
      </c>
    </row>
    <row r="482" s="12" customFormat="1">
      <c r="B482" s="223"/>
      <c r="C482" s="224"/>
      <c r="D482" s="214" t="s">
        <v>143</v>
      </c>
      <c r="E482" s="225" t="s">
        <v>35</v>
      </c>
      <c r="F482" s="226" t="s">
        <v>527</v>
      </c>
      <c r="G482" s="224"/>
      <c r="H482" s="227">
        <v>154</v>
      </c>
      <c r="I482" s="228"/>
      <c r="J482" s="224"/>
      <c r="K482" s="224"/>
      <c r="L482" s="229"/>
      <c r="M482" s="230"/>
      <c r="N482" s="231"/>
      <c r="O482" s="231"/>
      <c r="P482" s="231"/>
      <c r="Q482" s="231"/>
      <c r="R482" s="231"/>
      <c r="S482" s="231"/>
      <c r="T482" s="232"/>
      <c r="AT482" s="233" t="s">
        <v>143</v>
      </c>
      <c r="AU482" s="233" t="s">
        <v>89</v>
      </c>
      <c r="AV482" s="12" t="s">
        <v>89</v>
      </c>
      <c r="AW482" s="12" t="s">
        <v>40</v>
      </c>
      <c r="AX482" s="12" t="s">
        <v>79</v>
      </c>
      <c r="AY482" s="233" t="s">
        <v>133</v>
      </c>
    </row>
    <row r="483" s="13" customFormat="1">
      <c r="B483" s="234"/>
      <c r="C483" s="235"/>
      <c r="D483" s="214" t="s">
        <v>143</v>
      </c>
      <c r="E483" s="236" t="s">
        <v>35</v>
      </c>
      <c r="F483" s="237" t="s">
        <v>146</v>
      </c>
      <c r="G483" s="235"/>
      <c r="H483" s="238">
        <v>154</v>
      </c>
      <c r="I483" s="239"/>
      <c r="J483" s="235"/>
      <c r="K483" s="235"/>
      <c r="L483" s="240"/>
      <c r="M483" s="241"/>
      <c r="N483" s="242"/>
      <c r="O483" s="242"/>
      <c r="P483" s="242"/>
      <c r="Q483" s="242"/>
      <c r="R483" s="242"/>
      <c r="S483" s="242"/>
      <c r="T483" s="243"/>
      <c r="AT483" s="244" t="s">
        <v>143</v>
      </c>
      <c r="AU483" s="244" t="s">
        <v>89</v>
      </c>
      <c r="AV483" s="13" t="s">
        <v>141</v>
      </c>
      <c r="AW483" s="13" t="s">
        <v>40</v>
      </c>
      <c r="AX483" s="13" t="s">
        <v>87</v>
      </c>
      <c r="AY483" s="244" t="s">
        <v>133</v>
      </c>
    </row>
    <row r="484" s="11" customFormat="1">
      <c r="B484" s="212"/>
      <c r="C484" s="213"/>
      <c r="D484" s="214" t="s">
        <v>143</v>
      </c>
      <c r="E484" s="215" t="s">
        <v>35</v>
      </c>
      <c r="F484" s="216" t="s">
        <v>528</v>
      </c>
      <c r="G484" s="213"/>
      <c r="H484" s="215" t="s">
        <v>35</v>
      </c>
      <c r="I484" s="217"/>
      <c r="J484" s="213"/>
      <c r="K484" s="213"/>
      <c r="L484" s="218"/>
      <c r="M484" s="219"/>
      <c r="N484" s="220"/>
      <c r="O484" s="220"/>
      <c r="P484" s="220"/>
      <c r="Q484" s="220"/>
      <c r="R484" s="220"/>
      <c r="S484" s="220"/>
      <c r="T484" s="221"/>
      <c r="AT484" s="222" t="s">
        <v>143</v>
      </c>
      <c r="AU484" s="222" t="s">
        <v>89</v>
      </c>
      <c r="AV484" s="11" t="s">
        <v>87</v>
      </c>
      <c r="AW484" s="11" t="s">
        <v>40</v>
      </c>
      <c r="AX484" s="11" t="s">
        <v>79</v>
      </c>
      <c r="AY484" s="222" t="s">
        <v>133</v>
      </c>
    </row>
    <row r="485" s="1" customFormat="1" ht="16.5" customHeight="1">
      <c r="B485" s="38"/>
      <c r="C485" s="200" t="s">
        <v>529</v>
      </c>
      <c r="D485" s="200" t="s">
        <v>136</v>
      </c>
      <c r="E485" s="201" t="s">
        <v>530</v>
      </c>
      <c r="F485" s="202" t="s">
        <v>531</v>
      </c>
      <c r="G485" s="203" t="s">
        <v>246</v>
      </c>
      <c r="H485" s="204">
        <v>154</v>
      </c>
      <c r="I485" s="205"/>
      <c r="J485" s="206">
        <f>ROUND(I485*H485,2)</f>
        <v>0</v>
      </c>
      <c r="K485" s="202" t="s">
        <v>140</v>
      </c>
      <c r="L485" s="43"/>
      <c r="M485" s="207" t="s">
        <v>35</v>
      </c>
      <c r="N485" s="208" t="s">
        <v>50</v>
      </c>
      <c r="O485" s="79"/>
      <c r="P485" s="209">
        <f>O485*H485</f>
        <v>0</v>
      </c>
      <c r="Q485" s="209">
        <v>0.0013600000000000001</v>
      </c>
      <c r="R485" s="209">
        <f>Q485*H485</f>
        <v>0.20944000000000002</v>
      </c>
      <c r="S485" s="209">
        <v>0</v>
      </c>
      <c r="T485" s="210">
        <f>S485*H485</f>
        <v>0</v>
      </c>
      <c r="AR485" s="16" t="s">
        <v>223</v>
      </c>
      <c r="AT485" s="16" t="s">
        <v>136</v>
      </c>
      <c r="AU485" s="16" t="s">
        <v>89</v>
      </c>
      <c r="AY485" s="16" t="s">
        <v>133</v>
      </c>
      <c r="BE485" s="211">
        <f>IF(N485="základní",J485,0)</f>
        <v>0</v>
      </c>
      <c r="BF485" s="211">
        <f>IF(N485="snížená",J485,0)</f>
        <v>0</v>
      </c>
      <c r="BG485" s="211">
        <f>IF(N485="zákl. přenesená",J485,0)</f>
        <v>0</v>
      </c>
      <c r="BH485" s="211">
        <f>IF(N485="sníž. přenesená",J485,0)</f>
        <v>0</v>
      </c>
      <c r="BI485" s="211">
        <f>IF(N485="nulová",J485,0)</f>
        <v>0</v>
      </c>
      <c r="BJ485" s="16" t="s">
        <v>87</v>
      </c>
      <c r="BK485" s="211">
        <f>ROUND(I485*H485,2)</f>
        <v>0</v>
      </c>
      <c r="BL485" s="16" t="s">
        <v>223</v>
      </c>
      <c r="BM485" s="16" t="s">
        <v>532</v>
      </c>
    </row>
    <row r="486" s="11" customFormat="1">
      <c r="B486" s="212"/>
      <c r="C486" s="213"/>
      <c r="D486" s="214" t="s">
        <v>143</v>
      </c>
      <c r="E486" s="215" t="s">
        <v>35</v>
      </c>
      <c r="F486" s="216" t="s">
        <v>533</v>
      </c>
      <c r="G486" s="213"/>
      <c r="H486" s="215" t="s">
        <v>35</v>
      </c>
      <c r="I486" s="217"/>
      <c r="J486" s="213"/>
      <c r="K486" s="213"/>
      <c r="L486" s="218"/>
      <c r="M486" s="219"/>
      <c r="N486" s="220"/>
      <c r="O486" s="220"/>
      <c r="P486" s="220"/>
      <c r="Q486" s="220"/>
      <c r="R486" s="220"/>
      <c r="S486" s="220"/>
      <c r="T486" s="221"/>
      <c r="AT486" s="222" t="s">
        <v>143</v>
      </c>
      <c r="AU486" s="222" t="s">
        <v>89</v>
      </c>
      <c r="AV486" s="11" t="s">
        <v>87</v>
      </c>
      <c r="AW486" s="11" t="s">
        <v>40</v>
      </c>
      <c r="AX486" s="11" t="s">
        <v>79</v>
      </c>
      <c r="AY486" s="222" t="s">
        <v>133</v>
      </c>
    </row>
    <row r="487" s="12" customFormat="1">
      <c r="B487" s="223"/>
      <c r="C487" s="224"/>
      <c r="D487" s="214" t="s">
        <v>143</v>
      </c>
      <c r="E487" s="225" t="s">
        <v>35</v>
      </c>
      <c r="F487" s="226" t="s">
        <v>527</v>
      </c>
      <c r="G487" s="224"/>
      <c r="H487" s="227">
        <v>154</v>
      </c>
      <c r="I487" s="228"/>
      <c r="J487" s="224"/>
      <c r="K487" s="224"/>
      <c r="L487" s="229"/>
      <c r="M487" s="230"/>
      <c r="N487" s="231"/>
      <c r="O487" s="231"/>
      <c r="P487" s="231"/>
      <c r="Q487" s="231"/>
      <c r="R487" s="231"/>
      <c r="S487" s="231"/>
      <c r="T487" s="232"/>
      <c r="AT487" s="233" t="s">
        <v>143</v>
      </c>
      <c r="AU487" s="233" t="s">
        <v>89</v>
      </c>
      <c r="AV487" s="12" t="s">
        <v>89</v>
      </c>
      <c r="AW487" s="12" t="s">
        <v>40</v>
      </c>
      <c r="AX487" s="12" t="s">
        <v>79</v>
      </c>
      <c r="AY487" s="233" t="s">
        <v>133</v>
      </c>
    </row>
    <row r="488" s="13" customFormat="1">
      <c r="B488" s="234"/>
      <c r="C488" s="235"/>
      <c r="D488" s="214" t="s">
        <v>143</v>
      </c>
      <c r="E488" s="236" t="s">
        <v>35</v>
      </c>
      <c r="F488" s="237" t="s">
        <v>146</v>
      </c>
      <c r="G488" s="235"/>
      <c r="H488" s="238">
        <v>154</v>
      </c>
      <c r="I488" s="239"/>
      <c r="J488" s="235"/>
      <c r="K488" s="235"/>
      <c r="L488" s="240"/>
      <c r="M488" s="241"/>
      <c r="N488" s="242"/>
      <c r="O488" s="242"/>
      <c r="P488" s="242"/>
      <c r="Q488" s="242"/>
      <c r="R488" s="242"/>
      <c r="S488" s="242"/>
      <c r="T488" s="243"/>
      <c r="AT488" s="244" t="s">
        <v>143</v>
      </c>
      <c r="AU488" s="244" t="s">
        <v>89</v>
      </c>
      <c r="AV488" s="13" t="s">
        <v>141</v>
      </c>
      <c r="AW488" s="13" t="s">
        <v>40</v>
      </c>
      <c r="AX488" s="13" t="s">
        <v>87</v>
      </c>
      <c r="AY488" s="244" t="s">
        <v>133</v>
      </c>
    </row>
    <row r="489" s="11" customFormat="1">
      <c r="B489" s="212"/>
      <c r="C489" s="213"/>
      <c r="D489" s="214" t="s">
        <v>143</v>
      </c>
      <c r="E489" s="215" t="s">
        <v>35</v>
      </c>
      <c r="F489" s="216" t="s">
        <v>528</v>
      </c>
      <c r="G489" s="213"/>
      <c r="H489" s="215" t="s">
        <v>35</v>
      </c>
      <c r="I489" s="217"/>
      <c r="J489" s="213"/>
      <c r="K489" s="213"/>
      <c r="L489" s="218"/>
      <c r="M489" s="219"/>
      <c r="N489" s="220"/>
      <c r="O489" s="220"/>
      <c r="P489" s="220"/>
      <c r="Q489" s="220"/>
      <c r="R489" s="220"/>
      <c r="S489" s="220"/>
      <c r="T489" s="221"/>
      <c r="AT489" s="222" t="s">
        <v>143</v>
      </c>
      <c r="AU489" s="222" t="s">
        <v>89</v>
      </c>
      <c r="AV489" s="11" t="s">
        <v>87</v>
      </c>
      <c r="AW489" s="11" t="s">
        <v>40</v>
      </c>
      <c r="AX489" s="11" t="s">
        <v>79</v>
      </c>
      <c r="AY489" s="222" t="s">
        <v>133</v>
      </c>
    </row>
    <row r="490" s="1" customFormat="1" ht="22.5" customHeight="1">
      <c r="B490" s="38"/>
      <c r="C490" s="200" t="s">
        <v>534</v>
      </c>
      <c r="D490" s="200" t="s">
        <v>136</v>
      </c>
      <c r="E490" s="201" t="s">
        <v>535</v>
      </c>
      <c r="F490" s="202" t="s">
        <v>536</v>
      </c>
      <c r="G490" s="203" t="s">
        <v>246</v>
      </c>
      <c r="H490" s="204">
        <v>154</v>
      </c>
      <c r="I490" s="205"/>
      <c r="J490" s="206">
        <f>ROUND(I490*H490,2)</f>
        <v>0</v>
      </c>
      <c r="K490" s="202" t="s">
        <v>140</v>
      </c>
      <c r="L490" s="43"/>
      <c r="M490" s="207" t="s">
        <v>35</v>
      </c>
      <c r="N490" s="208" t="s">
        <v>50</v>
      </c>
      <c r="O490" s="79"/>
      <c r="P490" s="209">
        <f>O490*H490</f>
        <v>0</v>
      </c>
      <c r="Q490" s="209">
        <v>0.0035100000000000001</v>
      </c>
      <c r="R490" s="209">
        <f>Q490*H490</f>
        <v>0.54054000000000002</v>
      </c>
      <c r="S490" s="209">
        <v>0</v>
      </c>
      <c r="T490" s="210">
        <f>S490*H490</f>
        <v>0</v>
      </c>
      <c r="AR490" s="16" t="s">
        <v>223</v>
      </c>
      <c r="AT490" s="16" t="s">
        <v>136</v>
      </c>
      <c r="AU490" s="16" t="s">
        <v>89</v>
      </c>
      <c r="AY490" s="16" t="s">
        <v>133</v>
      </c>
      <c r="BE490" s="211">
        <f>IF(N490="základní",J490,0)</f>
        <v>0</v>
      </c>
      <c r="BF490" s="211">
        <f>IF(N490="snížená",J490,0)</f>
        <v>0</v>
      </c>
      <c r="BG490" s="211">
        <f>IF(N490="zákl. přenesená",J490,0)</f>
        <v>0</v>
      </c>
      <c r="BH490" s="211">
        <f>IF(N490="sníž. přenesená",J490,0)</f>
        <v>0</v>
      </c>
      <c r="BI490" s="211">
        <f>IF(N490="nulová",J490,0)</f>
        <v>0</v>
      </c>
      <c r="BJ490" s="16" t="s">
        <v>87</v>
      </c>
      <c r="BK490" s="211">
        <f>ROUND(I490*H490,2)</f>
        <v>0</v>
      </c>
      <c r="BL490" s="16" t="s">
        <v>223</v>
      </c>
      <c r="BM490" s="16" t="s">
        <v>537</v>
      </c>
    </row>
    <row r="491" s="11" customFormat="1">
      <c r="B491" s="212"/>
      <c r="C491" s="213"/>
      <c r="D491" s="214" t="s">
        <v>143</v>
      </c>
      <c r="E491" s="215" t="s">
        <v>35</v>
      </c>
      <c r="F491" s="216" t="s">
        <v>538</v>
      </c>
      <c r="G491" s="213"/>
      <c r="H491" s="215" t="s">
        <v>35</v>
      </c>
      <c r="I491" s="217"/>
      <c r="J491" s="213"/>
      <c r="K491" s="213"/>
      <c r="L491" s="218"/>
      <c r="M491" s="219"/>
      <c r="N491" s="220"/>
      <c r="O491" s="220"/>
      <c r="P491" s="220"/>
      <c r="Q491" s="220"/>
      <c r="R491" s="220"/>
      <c r="S491" s="220"/>
      <c r="T491" s="221"/>
      <c r="AT491" s="222" t="s">
        <v>143</v>
      </c>
      <c r="AU491" s="222" t="s">
        <v>89</v>
      </c>
      <c r="AV491" s="11" t="s">
        <v>87</v>
      </c>
      <c r="AW491" s="11" t="s">
        <v>40</v>
      </c>
      <c r="AX491" s="11" t="s">
        <v>79</v>
      </c>
      <c r="AY491" s="222" t="s">
        <v>133</v>
      </c>
    </row>
    <row r="492" s="12" customFormat="1">
      <c r="B492" s="223"/>
      <c r="C492" s="224"/>
      <c r="D492" s="214" t="s">
        <v>143</v>
      </c>
      <c r="E492" s="225" t="s">
        <v>35</v>
      </c>
      <c r="F492" s="226" t="s">
        <v>527</v>
      </c>
      <c r="G492" s="224"/>
      <c r="H492" s="227">
        <v>154</v>
      </c>
      <c r="I492" s="228"/>
      <c r="J492" s="224"/>
      <c r="K492" s="224"/>
      <c r="L492" s="229"/>
      <c r="M492" s="230"/>
      <c r="N492" s="231"/>
      <c r="O492" s="231"/>
      <c r="P492" s="231"/>
      <c r="Q492" s="231"/>
      <c r="R492" s="231"/>
      <c r="S492" s="231"/>
      <c r="T492" s="232"/>
      <c r="AT492" s="233" t="s">
        <v>143</v>
      </c>
      <c r="AU492" s="233" t="s">
        <v>89</v>
      </c>
      <c r="AV492" s="12" t="s">
        <v>89</v>
      </c>
      <c r="AW492" s="12" t="s">
        <v>40</v>
      </c>
      <c r="AX492" s="12" t="s">
        <v>79</v>
      </c>
      <c r="AY492" s="233" t="s">
        <v>133</v>
      </c>
    </row>
    <row r="493" s="13" customFormat="1">
      <c r="B493" s="234"/>
      <c r="C493" s="235"/>
      <c r="D493" s="214" t="s">
        <v>143</v>
      </c>
      <c r="E493" s="236" t="s">
        <v>35</v>
      </c>
      <c r="F493" s="237" t="s">
        <v>146</v>
      </c>
      <c r="G493" s="235"/>
      <c r="H493" s="238">
        <v>154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AT493" s="244" t="s">
        <v>143</v>
      </c>
      <c r="AU493" s="244" t="s">
        <v>89</v>
      </c>
      <c r="AV493" s="13" t="s">
        <v>141</v>
      </c>
      <c r="AW493" s="13" t="s">
        <v>40</v>
      </c>
      <c r="AX493" s="13" t="s">
        <v>87</v>
      </c>
      <c r="AY493" s="244" t="s">
        <v>133</v>
      </c>
    </row>
    <row r="494" s="11" customFormat="1">
      <c r="B494" s="212"/>
      <c r="C494" s="213"/>
      <c r="D494" s="214" t="s">
        <v>143</v>
      </c>
      <c r="E494" s="215" t="s">
        <v>35</v>
      </c>
      <c r="F494" s="216" t="s">
        <v>528</v>
      </c>
      <c r="G494" s="213"/>
      <c r="H494" s="215" t="s">
        <v>35</v>
      </c>
      <c r="I494" s="217"/>
      <c r="J494" s="213"/>
      <c r="K494" s="213"/>
      <c r="L494" s="218"/>
      <c r="M494" s="219"/>
      <c r="N494" s="220"/>
      <c r="O494" s="220"/>
      <c r="P494" s="220"/>
      <c r="Q494" s="220"/>
      <c r="R494" s="220"/>
      <c r="S494" s="220"/>
      <c r="T494" s="221"/>
      <c r="AT494" s="222" t="s">
        <v>143</v>
      </c>
      <c r="AU494" s="222" t="s">
        <v>89</v>
      </c>
      <c r="AV494" s="11" t="s">
        <v>87</v>
      </c>
      <c r="AW494" s="11" t="s">
        <v>40</v>
      </c>
      <c r="AX494" s="11" t="s">
        <v>79</v>
      </c>
      <c r="AY494" s="222" t="s">
        <v>133</v>
      </c>
    </row>
    <row r="495" s="1" customFormat="1" ht="16.5" customHeight="1">
      <c r="B495" s="38"/>
      <c r="C495" s="200" t="s">
        <v>539</v>
      </c>
      <c r="D495" s="200" t="s">
        <v>136</v>
      </c>
      <c r="E495" s="201" t="s">
        <v>540</v>
      </c>
      <c r="F495" s="202" t="s">
        <v>541</v>
      </c>
      <c r="G495" s="203" t="s">
        <v>256</v>
      </c>
      <c r="H495" s="204">
        <v>1</v>
      </c>
      <c r="I495" s="205"/>
      <c r="J495" s="206">
        <f>ROUND(I495*H495,2)</f>
        <v>0</v>
      </c>
      <c r="K495" s="202" t="s">
        <v>140</v>
      </c>
      <c r="L495" s="43"/>
      <c r="M495" s="207" t="s">
        <v>35</v>
      </c>
      <c r="N495" s="208" t="s">
        <v>50</v>
      </c>
      <c r="O495" s="79"/>
      <c r="P495" s="209">
        <f>O495*H495</f>
        <v>0</v>
      </c>
      <c r="Q495" s="209">
        <v>0</v>
      </c>
      <c r="R495" s="209">
        <f>Q495*H495</f>
        <v>0</v>
      </c>
      <c r="S495" s="209">
        <v>0.016500000000000001</v>
      </c>
      <c r="T495" s="210">
        <f>S495*H495</f>
        <v>0.016500000000000001</v>
      </c>
      <c r="AR495" s="16" t="s">
        <v>223</v>
      </c>
      <c r="AT495" s="16" t="s">
        <v>136</v>
      </c>
      <c r="AU495" s="16" t="s">
        <v>89</v>
      </c>
      <c r="AY495" s="16" t="s">
        <v>133</v>
      </c>
      <c r="BE495" s="211">
        <f>IF(N495="základní",J495,0)</f>
        <v>0</v>
      </c>
      <c r="BF495" s="211">
        <f>IF(N495="snížená",J495,0)</f>
        <v>0</v>
      </c>
      <c r="BG495" s="211">
        <f>IF(N495="zákl. přenesená",J495,0)</f>
        <v>0</v>
      </c>
      <c r="BH495" s="211">
        <f>IF(N495="sníž. přenesená",J495,0)</f>
        <v>0</v>
      </c>
      <c r="BI495" s="211">
        <f>IF(N495="nulová",J495,0)</f>
        <v>0</v>
      </c>
      <c r="BJ495" s="16" t="s">
        <v>87</v>
      </c>
      <c r="BK495" s="211">
        <f>ROUND(I495*H495,2)</f>
        <v>0</v>
      </c>
      <c r="BL495" s="16" t="s">
        <v>223</v>
      </c>
      <c r="BM495" s="16" t="s">
        <v>542</v>
      </c>
    </row>
    <row r="496" s="11" customFormat="1">
      <c r="B496" s="212"/>
      <c r="C496" s="213"/>
      <c r="D496" s="214" t="s">
        <v>143</v>
      </c>
      <c r="E496" s="215" t="s">
        <v>35</v>
      </c>
      <c r="F496" s="216" t="s">
        <v>153</v>
      </c>
      <c r="G496" s="213"/>
      <c r="H496" s="215" t="s">
        <v>35</v>
      </c>
      <c r="I496" s="217"/>
      <c r="J496" s="213"/>
      <c r="K496" s="213"/>
      <c r="L496" s="218"/>
      <c r="M496" s="219"/>
      <c r="N496" s="220"/>
      <c r="O496" s="220"/>
      <c r="P496" s="220"/>
      <c r="Q496" s="220"/>
      <c r="R496" s="220"/>
      <c r="S496" s="220"/>
      <c r="T496" s="221"/>
      <c r="AT496" s="222" t="s">
        <v>143</v>
      </c>
      <c r="AU496" s="222" t="s">
        <v>89</v>
      </c>
      <c r="AV496" s="11" t="s">
        <v>87</v>
      </c>
      <c r="AW496" s="11" t="s">
        <v>40</v>
      </c>
      <c r="AX496" s="11" t="s">
        <v>79</v>
      </c>
      <c r="AY496" s="222" t="s">
        <v>133</v>
      </c>
    </row>
    <row r="497" s="12" customFormat="1">
      <c r="B497" s="223"/>
      <c r="C497" s="224"/>
      <c r="D497" s="214" t="s">
        <v>143</v>
      </c>
      <c r="E497" s="225" t="s">
        <v>35</v>
      </c>
      <c r="F497" s="226" t="s">
        <v>87</v>
      </c>
      <c r="G497" s="224"/>
      <c r="H497" s="227">
        <v>1</v>
      </c>
      <c r="I497" s="228"/>
      <c r="J497" s="224"/>
      <c r="K497" s="224"/>
      <c r="L497" s="229"/>
      <c r="M497" s="230"/>
      <c r="N497" s="231"/>
      <c r="O497" s="231"/>
      <c r="P497" s="231"/>
      <c r="Q497" s="231"/>
      <c r="R497" s="231"/>
      <c r="S497" s="231"/>
      <c r="T497" s="232"/>
      <c r="AT497" s="233" t="s">
        <v>143</v>
      </c>
      <c r="AU497" s="233" t="s">
        <v>89</v>
      </c>
      <c r="AV497" s="12" t="s">
        <v>89</v>
      </c>
      <c r="AW497" s="12" t="s">
        <v>40</v>
      </c>
      <c r="AX497" s="12" t="s">
        <v>79</v>
      </c>
      <c r="AY497" s="233" t="s">
        <v>133</v>
      </c>
    </row>
    <row r="498" s="13" customFormat="1">
      <c r="B498" s="234"/>
      <c r="C498" s="235"/>
      <c r="D498" s="214" t="s">
        <v>143</v>
      </c>
      <c r="E498" s="236" t="s">
        <v>35</v>
      </c>
      <c r="F498" s="237" t="s">
        <v>146</v>
      </c>
      <c r="G498" s="235"/>
      <c r="H498" s="238">
        <v>1</v>
      </c>
      <c r="I498" s="239"/>
      <c r="J498" s="235"/>
      <c r="K498" s="235"/>
      <c r="L498" s="240"/>
      <c r="M498" s="241"/>
      <c r="N498" s="242"/>
      <c r="O498" s="242"/>
      <c r="P498" s="242"/>
      <c r="Q498" s="242"/>
      <c r="R498" s="242"/>
      <c r="S498" s="242"/>
      <c r="T498" s="243"/>
      <c r="AT498" s="244" t="s">
        <v>143</v>
      </c>
      <c r="AU498" s="244" t="s">
        <v>89</v>
      </c>
      <c r="AV498" s="13" t="s">
        <v>141</v>
      </c>
      <c r="AW498" s="13" t="s">
        <v>40</v>
      </c>
      <c r="AX498" s="13" t="s">
        <v>87</v>
      </c>
      <c r="AY498" s="244" t="s">
        <v>133</v>
      </c>
    </row>
    <row r="499" s="11" customFormat="1">
      <c r="B499" s="212"/>
      <c r="C499" s="213"/>
      <c r="D499" s="214" t="s">
        <v>143</v>
      </c>
      <c r="E499" s="215" t="s">
        <v>35</v>
      </c>
      <c r="F499" s="216" t="s">
        <v>147</v>
      </c>
      <c r="G499" s="213"/>
      <c r="H499" s="215" t="s">
        <v>35</v>
      </c>
      <c r="I499" s="217"/>
      <c r="J499" s="213"/>
      <c r="K499" s="213"/>
      <c r="L499" s="218"/>
      <c r="M499" s="219"/>
      <c r="N499" s="220"/>
      <c r="O499" s="220"/>
      <c r="P499" s="220"/>
      <c r="Q499" s="220"/>
      <c r="R499" s="220"/>
      <c r="S499" s="220"/>
      <c r="T499" s="221"/>
      <c r="AT499" s="222" t="s">
        <v>143</v>
      </c>
      <c r="AU499" s="222" t="s">
        <v>89</v>
      </c>
      <c r="AV499" s="11" t="s">
        <v>87</v>
      </c>
      <c r="AW499" s="11" t="s">
        <v>40</v>
      </c>
      <c r="AX499" s="11" t="s">
        <v>79</v>
      </c>
      <c r="AY499" s="222" t="s">
        <v>133</v>
      </c>
    </row>
    <row r="500" s="1" customFormat="1" ht="16.5" customHeight="1">
      <c r="B500" s="38"/>
      <c r="C500" s="200" t="s">
        <v>543</v>
      </c>
      <c r="D500" s="200" t="s">
        <v>136</v>
      </c>
      <c r="E500" s="201" t="s">
        <v>544</v>
      </c>
      <c r="F500" s="202" t="s">
        <v>545</v>
      </c>
      <c r="G500" s="203" t="s">
        <v>246</v>
      </c>
      <c r="H500" s="204">
        <v>9.1999999999999993</v>
      </c>
      <c r="I500" s="205"/>
      <c r="J500" s="206">
        <f>ROUND(I500*H500,2)</f>
        <v>0</v>
      </c>
      <c r="K500" s="202" t="s">
        <v>204</v>
      </c>
      <c r="L500" s="43"/>
      <c r="M500" s="207" t="s">
        <v>35</v>
      </c>
      <c r="N500" s="208" t="s">
        <v>50</v>
      </c>
      <c r="O500" s="79"/>
      <c r="P500" s="209">
        <f>O500*H500</f>
        <v>0</v>
      </c>
      <c r="Q500" s="209">
        <v>0.00048000000000000001</v>
      </c>
      <c r="R500" s="209">
        <f>Q500*H500</f>
        <v>0.0044159999999999998</v>
      </c>
      <c r="S500" s="209">
        <v>0</v>
      </c>
      <c r="T500" s="210">
        <f>S500*H500</f>
        <v>0</v>
      </c>
      <c r="AR500" s="16" t="s">
        <v>223</v>
      </c>
      <c r="AT500" s="16" t="s">
        <v>136</v>
      </c>
      <c r="AU500" s="16" t="s">
        <v>89</v>
      </c>
      <c r="AY500" s="16" t="s">
        <v>133</v>
      </c>
      <c r="BE500" s="211">
        <f>IF(N500="základní",J500,0)</f>
        <v>0</v>
      </c>
      <c r="BF500" s="211">
        <f>IF(N500="snížená",J500,0)</f>
        <v>0</v>
      </c>
      <c r="BG500" s="211">
        <f>IF(N500="zákl. přenesená",J500,0)</f>
        <v>0</v>
      </c>
      <c r="BH500" s="211">
        <f>IF(N500="sníž. přenesená",J500,0)</f>
        <v>0</v>
      </c>
      <c r="BI500" s="211">
        <f>IF(N500="nulová",J500,0)</f>
        <v>0</v>
      </c>
      <c r="BJ500" s="16" t="s">
        <v>87</v>
      </c>
      <c r="BK500" s="211">
        <f>ROUND(I500*H500,2)</f>
        <v>0</v>
      </c>
      <c r="BL500" s="16" t="s">
        <v>223</v>
      </c>
      <c r="BM500" s="16" t="s">
        <v>546</v>
      </c>
    </row>
    <row r="501" s="11" customFormat="1">
      <c r="B501" s="212"/>
      <c r="C501" s="213"/>
      <c r="D501" s="214" t="s">
        <v>143</v>
      </c>
      <c r="E501" s="215" t="s">
        <v>35</v>
      </c>
      <c r="F501" s="216" t="s">
        <v>547</v>
      </c>
      <c r="G501" s="213"/>
      <c r="H501" s="215" t="s">
        <v>35</v>
      </c>
      <c r="I501" s="217"/>
      <c r="J501" s="213"/>
      <c r="K501" s="213"/>
      <c r="L501" s="218"/>
      <c r="M501" s="219"/>
      <c r="N501" s="220"/>
      <c r="O501" s="220"/>
      <c r="P501" s="220"/>
      <c r="Q501" s="220"/>
      <c r="R501" s="220"/>
      <c r="S501" s="220"/>
      <c r="T501" s="221"/>
      <c r="AT501" s="222" t="s">
        <v>143</v>
      </c>
      <c r="AU501" s="222" t="s">
        <v>89</v>
      </c>
      <c r="AV501" s="11" t="s">
        <v>87</v>
      </c>
      <c r="AW501" s="11" t="s">
        <v>40</v>
      </c>
      <c r="AX501" s="11" t="s">
        <v>79</v>
      </c>
      <c r="AY501" s="222" t="s">
        <v>133</v>
      </c>
    </row>
    <row r="502" s="12" customFormat="1">
      <c r="B502" s="223"/>
      <c r="C502" s="224"/>
      <c r="D502" s="214" t="s">
        <v>143</v>
      </c>
      <c r="E502" s="225" t="s">
        <v>35</v>
      </c>
      <c r="F502" s="226" t="s">
        <v>548</v>
      </c>
      <c r="G502" s="224"/>
      <c r="H502" s="227">
        <v>9.1999999999999993</v>
      </c>
      <c r="I502" s="228"/>
      <c r="J502" s="224"/>
      <c r="K502" s="224"/>
      <c r="L502" s="229"/>
      <c r="M502" s="230"/>
      <c r="N502" s="231"/>
      <c r="O502" s="231"/>
      <c r="P502" s="231"/>
      <c r="Q502" s="231"/>
      <c r="R502" s="231"/>
      <c r="S502" s="231"/>
      <c r="T502" s="232"/>
      <c r="AT502" s="233" t="s">
        <v>143</v>
      </c>
      <c r="AU502" s="233" t="s">
        <v>89</v>
      </c>
      <c r="AV502" s="12" t="s">
        <v>89</v>
      </c>
      <c r="AW502" s="12" t="s">
        <v>40</v>
      </c>
      <c r="AX502" s="12" t="s">
        <v>79</v>
      </c>
      <c r="AY502" s="233" t="s">
        <v>133</v>
      </c>
    </row>
    <row r="503" s="13" customFormat="1">
      <c r="B503" s="234"/>
      <c r="C503" s="235"/>
      <c r="D503" s="214" t="s">
        <v>143</v>
      </c>
      <c r="E503" s="236" t="s">
        <v>35</v>
      </c>
      <c r="F503" s="237" t="s">
        <v>146</v>
      </c>
      <c r="G503" s="235"/>
      <c r="H503" s="238">
        <v>9.1999999999999993</v>
      </c>
      <c r="I503" s="239"/>
      <c r="J503" s="235"/>
      <c r="K503" s="235"/>
      <c r="L503" s="240"/>
      <c r="M503" s="241"/>
      <c r="N503" s="242"/>
      <c r="O503" s="242"/>
      <c r="P503" s="242"/>
      <c r="Q503" s="242"/>
      <c r="R503" s="242"/>
      <c r="S503" s="242"/>
      <c r="T503" s="243"/>
      <c r="AT503" s="244" t="s">
        <v>143</v>
      </c>
      <c r="AU503" s="244" t="s">
        <v>89</v>
      </c>
      <c r="AV503" s="13" t="s">
        <v>141</v>
      </c>
      <c r="AW503" s="13" t="s">
        <v>40</v>
      </c>
      <c r="AX503" s="13" t="s">
        <v>87</v>
      </c>
      <c r="AY503" s="244" t="s">
        <v>133</v>
      </c>
    </row>
    <row r="504" s="11" customFormat="1">
      <c r="B504" s="212"/>
      <c r="C504" s="213"/>
      <c r="D504" s="214" t="s">
        <v>143</v>
      </c>
      <c r="E504" s="215" t="s">
        <v>35</v>
      </c>
      <c r="F504" s="216" t="s">
        <v>528</v>
      </c>
      <c r="G504" s="213"/>
      <c r="H504" s="215" t="s">
        <v>35</v>
      </c>
      <c r="I504" s="217"/>
      <c r="J504" s="213"/>
      <c r="K504" s="213"/>
      <c r="L504" s="218"/>
      <c r="M504" s="219"/>
      <c r="N504" s="220"/>
      <c r="O504" s="220"/>
      <c r="P504" s="220"/>
      <c r="Q504" s="220"/>
      <c r="R504" s="220"/>
      <c r="S504" s="220"/>
      <c r="T504" s="221"/>
      <c r="AT504" s="222" t="s">
        <v>143</v>
      </c>
      <c r="AU504" s="222" t="s">
        <v>89</v>
      </c>
      <c r="AV504" s="11" t="s">
        <v>87</v>
      </c>
      <c r="AW504" s="11" t="s">
        <v>40</v>
      </c>
      <c r="AX504" s="11" t="s">
        <v>79</v>
      </c>
      <c r="AY504" s="222" t="s">
        <v>133</v>
      </c>
    </row>
    <row r="505" s="1" customFormat="1" ht="16.5" customHeight="1">
      <c r="B505" s="38"/>
      <c r="C505" s="200" t="s">
        <v>549</v>
      </c>
      <c r="D505" s="200" t="s">
        <v>136</v>
      </c>
      <c r="E505" s="201" t="s">
        <v>550</v>
      </c>
      <c r="F505" s="202" t="s">
        <v>551</v>
      </c>
      <c r="G505" s="203" t="s">
        <v>246</v>
      </c>
      <c r="H505" s="204">
        <v>3.2000000000000002</v>
      </c>
      <c r="I505" s="205"/>
      <c r="J505" s="206">
        <f>ROUND(I505*H505,2)</f>
        <v>0</v>
      </c>
      <c r="K505" s="202" t="s">
        <v>204</v>
      </c>
      <c r="L505" s="43"/>
      <c r="M505" s="207" t="s">
        <v>35</v>
      </c>
      <c r="N505" s="208" t="s">
        <v>50</v>
      </c>
      <c r="O505" s="79"/>
      <c r="P505" s="209">
        <f>O505*H505</f>
        <v>0</v>
      </c>
      <c r="Q505" s="209">
        <v>0.00072999999999999996</v>
      </c>
      <c r="R505" s="209">
        <f>Q505*H505</f>
        <v>0.002336</v>
      </c>
      <c r="S505" s="209">
        <v>0</v>
      </c>
      <c r="T505" s="210">
        <f>S505*H505</f>
        <v>0</v>
      </c>
      <c r="AR505" s="16" t="s">
        <v>223</v>
      </c>
      <c r="AT505" s="16" t="s">
        <v>136</v>
      </c>
      <c r="AU505" s="16" t="s">
        <v>89</v>
      </c>
      <c r="AY505" s="16" t="s">
        <v>133</v>
      </c>
      <c r="BE505" s="211">
        <f>IF(N505="základní",J505,0)</f>
        <v>0</v>
      </c>
      <c r="BF505" s="211">
        <f>IF(N505="snížená",J505,0)</f>
        <v>0</v>
      </c>
      <c r="BG505" s="211">
        <f>IF(N505="zákl. přenesená",J505,0)</f>
        <v>0</v>
      </c>
      <c r="BH505" s="211">
        <f>IF(N505="sníž. přenesená",J505,0)</f>
        <v>0</v>
      </c>
      <c r="BI505" s="211">
        <f>IF(N505="nulová",J505,0)</f>
        <v>0</v>
      </c>
      <c r="BJ505" s="16" t="s">
        <v>87</v>
      </c>
      <c r="BK505" s="211">
        <f>ROUND(I505*H505,2)</f>
        <v>0</v>
      </c>
      <c r="BL505" s="16" t="s">
        <v>223</v>
      </c>
      <c r="BM505" s="16" t="s">
        <v>552</v>
      </c>
    </row>
    <row r="506" s="11" customFormat="1">
      <c r="B506" s="212"/>
      <c r="C506" s="213"/>
      <c r="D506" s="214" t="s">
        <v>143</v>
      </c>
      <c r="E506" s="215" t="s">
        <v>35</v>
      </c>
      <c r="F506" s="216" t="s">
        <v>553</v>
      </c>
      <c r="G506" s="213"/>
      <c r="H506" s="215" t="s">
        <v>35</v>
      </c>
      <c r="I506" s="217"/>
      <c r="J506" s="213"/>
      <c r="K506" s="213"/>
      <c r="L506" s="218"/>
      <c r="M506" s="219"/>
      <c r="N506" s="220"/>
      <c r="O506" s="220"/>
      <c r="P506" s="220"/>
      <c r="Q506" s="220"/>
      <c r="R506" s="220"/>
      <c r="S506" s="220"/>
      <c r="T506" s="221"/>
      <c r="AT506" s="222" t="s">
        <v>143</v>
      </c>
      <c r="AU506" s="222" t="s">
        <v>89</v>
      </c>
      <c r="AV506" s="11" t="s">
        <v>87</v>
      </c>
      <c r="AW506" s="11" t="s">
        <v>40</v>
      </c>
      <c r="AX506" s="11" t="s">
        <v>79</v>
      </c>
      <c r="AY506" s="222" t="s">
        <v>133</v>
      </c>
    </row>
    <row r="507" s="12" customFormat="1">
      <c r="B507" s="223"/>
      <c r="C507" s="224"/>
      <c r="D507" s="214" t="s">
        <v>143</v>
      </c>
      <c r="E507" s="225" t="s">
        <v>35</v>
      </c>
      <c r="F507" s="226" t="s">
        <v>554</v>
      </c>
      <c r="G507" s="224"/>
      <c r="H507" s="227">
        <v>3.2000000000000002</v>
      </c>
      <c r="I507" s="228"/>
      <c r="J507" s="224"/>
      <c r="K507" s="224"/>
      <c r="L507" s="229"/>
      <c r="M507" s="230"/>
      <c r="N507" s="231"/>
      <c r="O507" s="231"/>
      <c r="P507" s="231"/>
      <c r="Q507" s="231"/>
      <c r="R507" s="231"/>
      <c r="S507" s="231"/>
      <c r="T507" s="232"/>
      <c r="AT507" s="233" t="s">
        <v>143</v>
      </c>
      <c r="AU507" s="233" t="s">
        <v>89</v>
      </c>
      <c r="AV507" s="12" t="s">
        <v>89</v>
      </c>
      <c r="AW507" s="12" t="s">
        <v>40</v>
      </c>
      <c r="AX507" s="12" t="s">
        <v>79</v>
      </c>
      <c r="AY507" s="233" t="s">
        <v>133</v>
      </c>
    </row>
    <row r="508" s="13" customFormat="1">
      <c r="B508" s="234"/>
      <c r="C508" s="235"/>
      <c r="D508" s="214" t="s">
        <v>143</v>
      </c>
      <c r="E508" s="236" t="s">
        <v>35</v>
      </c>
      <c r="F508" s="237" t="s">
        <v>146</v>
      </c>
      <c r="G508" s="235"/>
      <c r="H508" s="238">
        <v>3.2000000000000002</v>
      </c>
      <c r="I508" s="239"/>
      <c r="J508" s="235"/>
      <c r="K508" s="235"/>
      <c r="L508" s="240"/>
      <c r="M508" s="241"/>
      <c r="N508" s="242"/>
      <c r="O508" s="242"/>
      <c r="P508" s="242"/>
      <c r="Q508" s="242"/>
      <c r="R508" s="242"/>
      <c r="S508" s="242"/>
      <c r="T508" s="243"/>
      <c r="AT508" s="244" t="s">
        <v>143</v>
      </c>
      <c r="AU508" s="244" t="s">
        <v>89</v>
      </c>
      <c r="AV508" s="13" t="s">
        <v>141</v>
      </c>
      <c r="AW508" s="13" t="s">
        <v>40</v>
      </c>
      <c r="AX508" s="13" t="s">
        <v>87</v>
      </c>
      <c r="AY508" s="244" t="s">
        <v>133</v>
      </c>
    </row>
    <row r="509" s="11" customFormat="1">
      <c r="B509" s="212"/>
      <c r="C509" s="213"/>
      <c r="D509" s="214" t="s">
        <v>143</v>
      </c>
      <c r="E509" s="215" t="s">
        <v>35</v>
      </c>
      <c r="F509" s="216" t="s">
        <v>528</v>
      </c>
      <c r="G509" s="213"/>
      <c r="H509" s="215" t="s">
        <v>35</v>
      </c>
      <c r="I509" s="217"/>
      <c r="J509" s="213"/>
      <c r="K509" s="213"/>
      <c r="L509" s="218"/>
      <c r="M509" s="219"/>
      <c r="N509" s="220"/>
      <c r="O509" s="220"/>
      <c r="P509" s="220"/>
      <c r="Q509" s="220"/>
      <c r="R509" s="220"/>
      <c r="S509" s="220"/>
      <c r="T509" s="221"/>
      <c r="AT509" s="222" t="s">
        <v>143</v>
      </c>
      <c r="AU509" s="222" t="s">
        <v>89</v>
      </c>
      <c r="AV509" s="11" t="s">
        <v>87</v>
      </c>
      <c r="AW509" s="11" t="s">
        <v>40</v>
      </c>
      <c r="AX509" s="11" t="s">
        <v>79</v>
      </c>
      <c r="AY509" s="222" t="s">
        <v>133</v>
      </c>
    </row>
    <row r="510" s="1" customFormat="1" ht="16.5" customHeight="1">
      <c r="B510" s="38"/>
      <c r="C510" s="200" t="s">
        <v>555</v>
      </c>
      <c r="D510" s="200" t="s">
        <v>136</v>
      </c>
      <c r="E510" s="201" t="s">
        <v>556</v>
      </c>
      <c r="F510" s="202" t="s">
        <v>557</v>
      </c>
      <c r="G510" s="203" t="s">
        <v>246</v>
      </c>
      <c r="H510" s="204">
        <v>3.2000000000000002</v>
      </c>
      <c r="I510" s="205"/>
      <c r="J510" s="206">
        <f>ROUND(I510*H510,2)</f>
        <v>0</v>
      </c>
      <c r="K510" s="202" t="s">
        <v>204</v>
      </c>
      <c r="L510" s="43"/>
      <c r="M510" s="207" t="s">
        <v>35</v>
      </c>
      <c r="N510" s="208" t="s">
        <v>50</v>
      </c>
      <c r="O510" s="79"/>
      <c r="P510" s="209">
        <f>O510*H510</f>
        <v>0</v>
      </c>
      <c r="Q510" s="209">
        <v>0.0022000000000000001</v>
      </c>
      <c r="R510" s="209">
        <f>Q510*H510</f>
        <v>0.0070400000000000011</v>
      </c>
      <c r="S510" s="209">
        <v>0</v>
      </c>
      <c r="T510" s="210">
        <f>S510*H510</f>
        <v>0</v>
      </c>
      <c r="AR510" s="16" t="s">
        <v>223</v>
      </c>
      <c r="AT510" s="16" t="s">
        <v>136</v>
      </c>
      <c r="AU510" s="16" t="s">
        <v>89</v>
      </c>
      <c r="AY510" s="16" t="s">
        <v>133</v>
      </c>
      <c r="BE510" s="211">
        <f>IF(N510="základní",J510,0)</f>
        <v>0</v>
      </c>
      <c r="BF510" s="211">
        <f>IF(N510="snížená",J510,0)</f>
        <v>0</v>
      </c>
      <c r="BG510" s="211">
        <f>IF(N510="zákl. přenesená",J510,0)</f>
        <v>0</v>
      </c>
      <c r="BH510" s="211">
        <f>IF(N510="sníž. přenesená",J510,0)</f>
        <v>0</v>
      </c>
      <c r="BI510" s="211">
        <f>IF(N510="nulová",J510,0)</f>
        <v>0</v>
      </c>
      <c r="BJ510" s="16" t="s">
        <v>87</v>
      </c>
      <c r="BK510" s="211">
        <f>ROUND(I510*H510,2)</f>
        <v>0</v>
      </c>
      <c r="BL510" s="16" t="s">
        <v>223</v>
      </c>
      <c r="BM510" s="16" t="s">
        <v>558</v>
      </c>
    </row>
    <row r="511" s="11" customFormat="1">
      <c r="B511" s="212"/>
      <c r="C511" s="213"/>
      <c r="D511" s="214" t="s">
        <v>143</v>
      </c>
      <c r="E511" s="215" t="s">
        <v>35</v>
      </c>
      <c r="F511" s="216" t="s">
        <v>559</v>
      </c>
      <c r="G511" s="213"/>
      <c r="H511" s="215" t="s">
        <v>35</v>
      </c>
      <c r="I511" s="217"/>
      <c r="J511" s="213"/>
      <c r="K511" s="213"/>
      <c r="L511" s="218"/>
      <c r="M511" s="219"/>
      <c r="N511" s="220"/>
      <c r="O511" s="220"/>
      <c r="P511" s="220"/>
      <c r="Q511" s="220"/>
      <c r="R511" s="220"/>
      <c r="S511" s="220"/>
      <c r="T511" s="221"/>
      <c r="AT511" s="222" t="s">
        <v>143</v>
      </c>
      <c r="AU511" s="222" t="s">
        <v>89</v>
      </c>
      <c r="AV511" s="11" t="s">
        <v>87</v>
      </c>
      <c r="AW511" s="11" t="s">
        <v>40</v>
      </c>
      <c r="AX511" s="11" t="s">
        <v>79</v>
      </c>
      <c r="AY511" s="222" t="s">
        <v>133</v>
      </c>
    </row>
    <row r="512" s="12" customFormat="1">
      <c r="B512" s="223"/>
      <c r="C512" s="224"/>
      <c r="D512" s="214" t="s">
        <v>143</v>
      </c>
      <c r="E512" s="225" t="s">
        <v>35</v>
      </c>
      <c r="F512" s="226" t="s">
        <v>554</v>
      </c>
      <c r="G512" s="224"/>
      <c r="H512" s="227">
        <v>3.2000000000000002</v>
      </c>
      <c r="I512" s="228"/>
      <c r="J512" s="224"/>
      <c r="K512" s="224"/>
      <c r="L512" s="229"/>
      <c r="M512" s="230"/>
      <c r="N512" s="231"/>
      <c r="O512" s="231"/>
      <c r="P512" s="231"/>
      <c r="Q512" s="231"/>
      <c r="R512" s="231"/>
      <c r="S512" s="231"/>
      <c r="T512" s="232"/>
      <c r="AT512" s="233" t="s">
        <v>143</v>
      </c>
      <c r="AU512" s="233" t="s">
        <v>89</v>
      </c>
      <c r="AV512" s="12" t="s">
        <v>89</v>
      </c>
      <c r="AW512" s="12" t="s">
        <v>40</v>
      </c>
      <c r="AX512" s="12" t="s">
        <v>79</v>
      </c>
      <c r="AY512" s="233" t="s">
        <v>133</v>
      </c>
    </row>
    <row r="513" s="13" customFormat="1">
      <c r="B513" s="234"/>
      <c r="C513" s="235"/>
      <c r="D513" s="214" t="s">
        <v>143</v>
      </c>
      <c r="E513" s="236" t="s">
        <v>35</v>
      </c>
      <c r="F513" s="237" t="s">
        <v>146</v>
      </c>
      <c r="G513" s="235"/>
      <c r="H513" s="238">
        <v>3.2000000000000002</v>
      </c>
      <c r="I513" s="239"/>
      <c r="J513" s="235"/>
      <c r="K513" s="235"/>
      <c r="L513" s="240"/>
      <c r="M513" s="241"/>
      <c r="N513" s="242"/>
      <c r="O513" s="242"/>
      <c r="P513" s="242"/>
      <c r="Q513" s="242"/>
      <c r="R513" s="242"/>
      <c r="S513" s="242"/>
      <c r="T513" s="243"/>
      <c r="AT513" s="244" t="s">
        <v>143</v>
      </c>
      <c r="AU513" s="244" t="s">
        <v>89</v>
      </c>
      <c r="AV513" s="13" t="s">
        <v>141</v>
      </c>
      <c r="AW513" s="13" t="s">
        <v>40</v>
      </c>
      <c r="AX513" s="13" t="s">
        <v>87</v>
      </c>
      <c r="AY513" s="244" t="s">
        <v>133</v>
      </c>
    </row>
    <row r="514" s="11" customFormat="1">
      <c r="B514" s="212"/>
      <c r="C514" s="213"/>
      <c r="D514" s="214" t="s">
        <v>143</v>
      </c>
      <c r="E514" s="215" t="s">
        <v>35</v>
      </c>
      <c r="F514" s="216" t="s">
        <v>528</v>
      </c>
      <c r="G514" s="213"/>
      <c r="H514" s="215" t="s">
        <v>35</v>
      </c>
      <c r="I514" s="217"/>
      <c r="J514" s="213"/>
      <c r="K514" s="213"/>
      <c r="L514" s="218"/>
      <c r="M514" s="219"/>
      <c r="N514" s="220"/>
      <c r="O514" s="220"/>
      <c r="P514" s="220"/>
      <c r="Q514" s="220"/>
      <c r="R514" s="220"/>
      <c r="S514" s="220"/>
      <c r="T514" s="221"/>
      <c r="AT514" s="222" t="s">
        <v>143</v>
      </c>
      <c r="AU514" s="222" t="s">
        <v>89</v>
      </c>
      <c r="AV514" s="11" t="s">
        <v>87</v>
      </c>
      <c r="AW514" s="11" t="s">
        <v>40</v>
      </c>
      <c r="AX514" s="11" t="s">
        <v>79</v>
      </c>
      <c r="AY514" s="222" t="s">
        <v>133</v>
      </c>
    </row>
    <row r="515" s="1" customFormat="1" ht="22.5" customHeight="1">
      <c r="B515" s="38"/>
      <c r="C515" s="200" t="s">
        <v>560</v>
      </c>
      <c r="D515" s="200" t="s">
        <v>136</v>
      </c>
      <c r="E515" s="201" t="s">
        <v>561</v>
      </c>
      <c r="F515" s="202" t="s">
        <v>562</v>
      </c>
      <c r="G515" s="203" t="s">
        <v>183</v>
      </c>
      <c r="H515" s="204">
        <v>0.92700000000000005</v>
      </c>
      <c r="I515" s="205"/>
      <c r="J515" s="206">
        <f>ROUND(I515*H515,2)</f>
        <v>0</v>
      </c>
      <c r="K515" s="202" t="s">
        <v>140</v>
      </c>
      <c r="L515" s="43"/>
      <c r="M515" s="207" t="s">
        <v>35</v>
      </c>
      <c r="N515" s="208" t="s">
        <v>50</v>
      </c>
      <c r="O515" s="79"/>
      <c r="P515" s="209">
        <f>O515*H515</f>
        <v>0</v>
      </c>
      <c r="Q515" s="209">
        <v>0</v>
      </c>
      <c r="R515" s="209">
        <f>Q515*H515</f>
        <v>0</v>
      </c>
      <c r="S515" s="209">
        <v>0</v>
      </c>
      <c r="T515" s="210">
        <f>S515*H515</f>
        <v>0</v>
      </c>
      <c r="AR515" s="16" t="s">
        <v>223</v>
      </c>
      <c r="AT515" s="16" t="s">
        <v>136</v>
      </c>
      <c r="AU515" s="16" t="s">
        <v>89</v>
      </c>
      <c r="AY515" s="16" t="s">
        <v>133</v>
      </c>
      <c r="BE515" s="211">
        <f>IF(N515="základní",J515,0)</f>
        <v>0</v>
      </c>
      <c r="BF515" s="211">
        <f>IF(N515="snížená",J515,0)</f>
        <v>0</v>
      </c>
      <c r="BG515" s="211">
        <f>IF(N515="zákl. přenesená",J515,0)</f>
        <v>0</v>
      </c>
      <c r="BH515" s="211">
        <f>IF(N515="sníž. přenesená",J515,0)</f>
        <v>0</v>
      </c>
      <c r="BI515" s="211">
        <f>IF(N515="nulová",J515,0)</f>
        <v>0</v>
      </c>
      <c r="BJ515" s="16" t="s">
        <v>87</v>
      </c>
      <c r="BK515" s="211">
        <f>ROUND(I515*H515,2)</f>
        <v>0</v>
      </c>
      <c r="BL515" s="16" t="s">
        <v>223</v>
      </c>
      <c r="BM515" s="16" t="s">
        <v>563</v>
      </c>
    </row>
    <row r="516" s="10" customFormat="1" ht="22.8" customHeight="1">
      <c r="B516" s="184"/>
      <c r="C516" s="185"/>
      <c r="D516" s="186" t="s">
        <v>78</v>
      </c>
      <c r="E516" s="198" t="s">
        <v>564</v>
      </c>
      <c r="F516" s="198" t="s">
        <v>565</v>
      </c>
      <c r="G516" s="185"/>
      <c r="H516" s="185"/>
      <c r="I516" s="188"/>
      <c r="J516" s="199">
        <f>BK516</f>
        <v>0</v>
      </c>
      <c r="K516" s="185"/>
      <c r="L516" s="190"/>
      <c r="M516" s="191"/>
      <c r="N516" s="192"/>
      <c r="O516" s="192"/>
      <c r="P516" s="193">
        <f>SUM(P517:P524)</f>
        <v>0</v>
      </c>
      <c r="Q516" s="192"/>
      <c r="R516" s="193">
        <f>SUM(R517:R524)</f>
        <v>0.033169999999999998</v>
      </c>
      <c r="S516" s="192"/>
      <c r="T516" s="194">
        <f>SUM(T517:T524)</f>
        <v>0</v>
      </c>
      <c r="AR516" s="195" t="s">
        <v>89</v>
      </c>
      <c r="AT516" s="196" t="s">
        <v>78</v>
      </c>
      <c r="AU516" s="196" t="s">
        <v>87</v>
      </c>
      <c r="AY516" s="195" t="s">
        <v>133</v>
      </c>
      <c r="BK516" s="197">
        <f>SUM(BK517:BK524)</f>
        <v>0</v>
      </c>
    </row>
    <row r="517" s="1" customFormat="1" ht="22.5" customHeight="1">
      <c r="B517" s="38"/>
      <c r="C517" s="200" t="s">
        <v>566</v>
      </c>
      <c r="D517" s="200" t="s">
        <v>136</v>
      </c>
      <c r="E517" s="201" t="s">
        <v>567</v>
      </c>
      <c r="F517" s="202" t="s">
        <v>568</v>
      </c>
      <c r="G517" s="203" t="s">
        <v>256</v>
      </c>
      <c r="H517" s="204">
        <v>1</v>
      </c>
      <c r="I517" s="205"/>
      <c r="J517" s="206">
        <f>ROUND(I517*H517,2)</f>
        <v>0</v>
      </c>
      <c r="K517" s="202" t="s">
        <v>140</v>
      </c>
      <c r="L517" s="43"/>
      <c r="M517" s="207" t="s">
        <v>35</v>
      </c>
      <c r="N517" s="208" t="s">
        <v>50</v>
      </c>
      <c r="O517" s="79"/>
      <c r="P517" s="209">
        <f>O517*H517</f>
        <v>0</v>
      </c>
      <c r="Q517" s="209">
        <v>0.00027</v>
      </c>
      <c r="R517" s="209">
        <f>Q517*H517</f>
        <v>0.00027</v>
      </c>
      <c r="S517" s="209">
        <v>0</v>
      </c>
      <c r="T517" s="210">
        <f>S517*H517</f>
        <v>0</v>
      </c>
      <c r="AR517" s="16" t="s">
        <v>223</v>
      </c>
      <c r="AT517" s="16" t="s">
        <v>136</v>
      </c>
      <c r="AU517" s="16" t="s">
        <v>89</v>
      </c>
      <c r="AY517" s="16" t="s">
        <v>133</v>
      </c>
      <c r="BE517" s="211">
        <f>IF(N517="základní",J517,0)</f>
        <v>0</v>
      </c>
      <c r="BF517" s="211">
        <f>IF(N517="snížená",J517,0)</f>
        <v>0</v>
      </c>
      <c r="BG517" s="211">
        <f>IF(N517="zákl. přenesená",J517,0)</f>
        <v>0</v>
      </c>
      <c r="BH517" s="211">
        <f>IF(N517="sníž. přenesená",J517,0)</f>
        <v>0</v>
      </c>
      <c r="BI517" s="211">
        <f>IF(N517="nulová",J517,0)</f>
        <v>0</v>
      </c>
      <c r="BJ517" s="16" t="s">
        <v>87</v>
      </c>
      <c r="BK517" s="211">
        <f>ROUND(I517*H517,2)</f>
        <v>0</v>
      </c>
      <c r="BL517" s="16" t="s">
        <v>223</v>
      </c>
      <c r="BM517" s="16" t="s">
        <v>569</v>
      </c>
    </row>
    <row r="518" s="11" customFormat="1">
      <c r="B518" s="212"/>
      <c r="C518" s="213"/>
      <c r="D518" s="214" t="s">
        <v>143</v>
      </c>
      <c r="E518" s="215" t="s">
        <v>35</v>
      </c>
      <c r="F518" s="216" t="s">
        <v>153</v>
      </c>
      <c r="G518" s="213"/>
      <c r="H518" s="215" t="s">
        <v>35</v>
      </c>
      <c r="I518" s="217"/>
      <c r="J518" s="213"/>
      <c r="K518" s="213"/>
      <c r="L518" s="218"/>
      <c r="M518" s="219"/>
      <c r="N518" s="220"/>
      <c r="O518" s="220"/>
      <c r="P518" s="220"/>
      <c r="Q518" s="220"/>
      <c r="R518" s="220"/>
      <c r="S518" s="220"/>
      <c r="T518" s="221"/>
      <c r="AT518" s="222" t="s">
        <v>143</v>
      </c>
      <c r="AU518" s="222" t="s">
        <v>89</v>
      </c>
      <c r="AV518" s="11" t="s">
        <v>87</v>
      </c>
      <c r="AW518" s="11" t="s">
        <v>40</v>
      </c>
      <c r="AX518" s="11" t="s">
        <v>79</v>
      </c>
      <c r="AY518" s="222" t="s">
        <v>133</v>
      </c>
    </row>
    <row r="519" s="12" customFormat="1">
      <c r="B519" s="223"/>
      <c r="C519" s="224"/>
      <c r="D519" s="214" t="s">
        <v>143</v>
      </c>
      <c r="E519" s="225" t="s">
        <v>35</v>
      </c>
      <c r="F519" s="226" t="s">
        <v>87</v>
      </c>
      <c r="G519" s="224"/>
      <c r="H519" s="227">
        <v>1</v>
      </c>
      <c r="I519" s="228"/>
      <c r="J519" s="224"/>
      <c r="K519" s="224"/>
      <c r="L519" s="229"/>
      <c r="M519" s="230"/>
      <c r="N519" s="231"/>
      <c r="O519" s="231"/>
      <c r="P519" s="231"/>
      <c r="Q519" s="231"/>
      <c r="R519" s="231"/>
      <c r="S519" s="231"/>
      <c r="T519" s="232"/>
      <c r="AT519" s="233" t="s">
        <v>143</v>
      </c>
      <c r="AU519" s="233" t="s">
        <v>89</v>
      </c>
      <c r="AV519" s="12" t="s">
        <v>89</v>
      </c>
      <c r="AW519" s="12" t="s">
        <v>40</v>
      </c>
      <c r="AX519" s="12" t="s">
        <v>79</v>
      </c>
      <c r="AY519" s="233" t="s">
        <v>133</v>
      </c>
    </row>
    <row r="520" s="13" customFormat="1">
      <c r="B520" s="234"/>
      <c r="C520" s="235"/>
      <c r="D520" s="214" t="s">
        <v>143</v>
      </c>
      <c r="E520" s="236" t="s">
        <v>35</v>
      </c>
      <c r="F520" s="237" t="s">
        <v>146</v>
      </c>
      <c r="G520" s="235"/>
      <c r="H520" s="238">
        <v>1</v>
      </c>
      <c r="I520" s="239"/>
      <c r="J520" s="235"/>
      <c r="K520" s="235"/>
      <c r="L520" s="240"/>
      <c r="M520" s="241"/>
      <c r="N520" s="242"/>
      <c r="O520" s="242"/>
      <c r="P520" s="242"/>
      <c r="Q520" s="242"/>
      <c r="R520" s="242"/>
      <c r="S520" s="242"/>
      <c r="T520" s="243"/>
      <c r="AT520" s="244" t="s">
        <v>143</v>
      </c>
      <c r="AU520" s="244" t="s">
        <v>89</v>
      </c>
      <c r="AV520" s="13" t="s">
        <v>141</v>
      </c>
      <c r="AW520" s="13" t="s">
        <v>40</v>
      </c>
      <c r="AX520" s="13" t="s">
        <v>87</v>
      </c>
      <c r="AY520" s="244" t="s">
        <v>133</v>
      </c>
    </row>
    <row r="521" s="11" customFormat="1">
      <c r="B521" s="212"/>
      <c r="C521" s="213"/>
      <c r="D521" s="214" t="s">
        <v>143</v>
      </c>
      <c r="E521" s="215" t="s">
        <v>35</v>
      </c>
      <c r="F521" s="216" t="s">
        <v>147</v>
      </c>
      <c r="G521" s="213"/>
      <c r="H521" s="215" t="s">
        <v>35</v>
      </c>
      <c r="I521" s="217"/>
      <c r="J521" s="213"/>
      <c r="K521" s="213"/>
      <c r="L521" s="218"/>
      <c r="M521" s="219"/>
      <c r="N521" s="220"/>
      <c r="O521" s="220"/>
      <c r="P521" s="220"/>
      <c r="Q521" s="220"/>
      <c r="R521" s="220"/>
      <c r="S521" s="220"/>
      <c r="T521" s="221"/>
      <c r="AT521" s="222" t="s">
        <v>143</v>
      </c>
      <c r="AU521" s="222" t="s">
        <v>89</v>
      </c>
      <c r="AV521" s="11" t="s">
        <v>87</v>
      </c>
      <c r="AW521" s="11" t="s">
        <v>40</v>
      </c>
      <c r="AX521" s="11" t="s">
        <v>79</v>
      </c>
      <c r="AY521" s="222" t="s">
        <v>133</v>
      </c>
    </row>
    <row r="522" s="1" customFormat="1" ht="16.5" customHeight="1">
      <c r="B522" s="38"/>
      <c r="C522" s="247" t="s">
        <v>570</v>
      </c>
      <c r="D522" s="247" t="s">
        <v>233</v>
      </c>
      <c r="E522" s="248" t="s">
        <v>571</v>
      </c>
      <c r="F522" s="249" t="s">
        <v>572</v>
      </c>
      <c r="G522" s="250" t="s">
        <v>256</v>
      </c>
      <c r="H522" s="251">
        <v>1</v>
      </c>
      <c r="I522" s="252"/>
      <c r="J522" s="253">
        <f>ROUND(I522*H522,2)</f>
        <v>0</v>
      </c>
      <c r="K522" s="249" t="s">
        <v>204</v>
      </c>
      <c r="L522" s="254"/>
      <c r="M522" s="255" t="s">
        <v>35</v>
      </c>
      <c r="N522" s="256" t="s">
        <v>50</v>
      </c>
      <c r="O522" s="79"/>
      <c r="P522" s="209">
        <f>O522*H522</f>
        <v>0</v>
      </c>
      <c r="Q522" s="209">
        <v>0.032899999999999999</v>
      </c>
      <c r="R522" s="209">
        <f>Q522*H522</f>
        <v>0.032899999999999999</v>
      </c>
      <c r="S522" s="209">
        <v>0</v>
      </c>
      <c r="T522" s="210">
        <f>S522*H522</f>
        <v>0</v>
      </c>
      <c r="AR522" s="16" t="s">
        <v>268</v>
      </c>
      <c r="AT522" s="16" t="s">
        <v>233</v>
      </c>
      <c r="AU522" s="16" t="s">
        <v>89</v>
      </c>
      <c r="AY522" s="16" t="s">
        <v>133</v>
      </c>
      <c r="BE522" s="211">
        <f>IF(N522="základní",J522,0)</f>
        <v>0</v>
      </c>
      <c r="BF522" s="211">
        <f>IF(N522="snížená",J522,0)</f>
        <v>0</v>
      </c>
      <c r="BG522" s="211">
        <f>IF(N522="zákl. přenesená",J522,0)</f>
        <v>0</v>
      </c>
      <c r="BH522" s="211">
        <f>IF(N522="sníž. přenesená",J522,0)</f>
        <v>0</v>
      </c>
      <c r="BI522" s="211">
        <f>IF(N522="nulová",J522,0)</f>
        <v>0</v>
      </c>
      <c r="BJ522" s="16" t="s">
        <v>87</v>
      </c>
      <c r="BK522" s="211">
        <f>ROUND(I522*H522,2)</f>
        <v>0</v>
      </c>
      <c r="BL522" s="16" t="s">
        <v>223</v>
      </c>
      <c r="BM522" s="16" t="s">
        <v>573</v>
      </c>
    </row>
    <row r="523" s="1" customFormat="1">
      <c r="B523" s="38"/>
      <c r="C523" s="39"/>
      <c r="D523" s="214" t="s">
        <v>220</v>
      </c>
      <c r="E523" s="39"/>
      <c r="F523" s="245" t="s">
        <v>574</v>
      </c>
      <c r="G523" s="39"/>
      <c r="H523" s="39"/>
      <c r="I523" s="126"/>
      <c r="J523" s="39"/>
      <c r="K523" s="39"/>
      <c r="L523" s="43"/>
      <c r="M523" s="246"/>
      <c r="N523" s="79"/>
      <c r="O523" s="79"/>
      <c r="P523" s="79"/>
      <c r="Q523" s="79"/>
      <c r="R523" s="79"/>
      <c r="S523" s="79"/>
      <c r="T523" s="80"/>
      <c r="AT523" s="16" t="s">
        <v>220</v>
      </c>
      <c r="AU523" s="16" t="s">
        <v>89</v>
      </c>
    </row>
    <row r="524" s="1" customFormat="1" ht="22.5" customHeight="1">
      <c r="B524" s="38"/>
      <c r="C524" s="200" t="s">
        <v>575</v>
      </c>
      <c r="D524" s="200" t="s">
        <v>136</v>
      </c>
      <c r="E524" s="201" t="s">
        <v>576</v>
      </c>
      <c r="F524" s="202" t="s">
        <v>577</v>
      </c>
      <c r="G524" s="203" t="s">
        <v>183</v>
      </c>
      <c r="H524" s="204">
        <v>0.033000000000000002</v>
      </c>
      <c r="I524" s="205"/>
      <c r="J524" s="206">
        <f>ROUND(I524*H524,2)</f>
        <v>0</v>
      </c>
      <c r="K524" s="202" t="s">
        <v>140</v>
      </c>
      <c r="L524" s="43"/>
      <c r="M524" s="207" t="s">
        <v>35</v>
      </c>
      <c r="N524" s="208" t="s">
        <v>50</v>
      </c>
      <c r="O524" s="79"/>
      <c r="P524" s="209">
        <f>O524*H524</f>
        <v>0</v>
      </c>
      <c r="Q524" s="209">
        <v>0</v>
      </c>
      <c r="R524" s="209">
        <f>Q524*H524</f>
        <v>0</v>
      </c>
      <c r="S524" s="209">
        <v>0</v>
      </c>
      <c r="T524" s="210">
        <f>S524*H524</f>
        <v>0</v>
      </c>
      <c r="AR524" s="16" t="s">
        <v>223</v>
      </c>
      <c r="AT524" s="16" t="s">
        <v>136</v>
      </c>
      <c r="AU524" s="16" t="s">
        <v>89</v>
      </c>
      <c r="AY524" s="16" t="s">
        <v>133</v>
      </c>
      <c r="BE524" s="211">
        <f>IF(N524="základní",J524,0)</f>
        <v>0</v>
      </c>
      <c r="BF524" s="211">
        <f>IF(N524="snížená",J524,0)</f>
        <v>0</v>
      </c>
      <c r="BG524" s="211">
        <f>IF(N524="zákl. přenesená",J524,0)</f>
        <v>0</v>
      </c>
      <c r="BH524" s="211">
        <f>IF(N524="sníž. přenesená",J524,0)</f>
        <v>0</v>
      </c>
      <c r="BI524" s="211">
        <f>IF(N524="nulová",J524,0)</f>
        <v>0</v>
      </c>
      <c r="BJ524" s="16" t="s">
        <v>87</v>
      </c>
      <c r="BK524" s="211">
        <f>ROUND(I524*H524,2)</f>
        <v>0</v>
      </c>
      <c r="BL524" s="16" t="s">
        <v>223</v>
      </c>
      <c r="BM524" s="16" t="s">
        <v>578</v>
      </c>
    </row>
    <row r="525" s="10" customFormat="1" ht="22.8" customHeight="1">
      <c r="B525" s="184"/>
      <c r="C525" s="185"/>
      <c r="D525" s="186" t="s">
        <v>78</v>
      </c>
      <c r="E525" s="198" t="s">
        <v>579</v>
      </c>
      <c r="F525" s="198" t="s">
        <v>580</v>
      </c>
      <c r="G525" s="185"/>
      <c r="H525" s="185"/>
      <c r="I525" s="188"/>
      <c r="J525" s="199">
        <f>BK525</f>
        <v>0</v>
      </c>
      <c r="K525" s="185"/>
      <c r="L525" s="190"/>
      <c r="M525" s="191"/>
      <c r="N525" s="192"/>
      <c r="O525" s="192"/>
      <c r="P525" s="193">
        <f>SUM(P526:P531)</f>
        <v>0</v>
      </c>
      <c r="Q525" s="192"/>
      <c r="R525" s="193">
        <f>SUM(R526:R531)</f>
        <v>0</v>
      </c>
      <c r="S525" s="192"/>
      <c r="T525" s="194">
        <f>SUM(T526:T531)</f>
        <v>0</v>
      </c>
      <c r="AR525" s="195" t="s">
        <v>89</v>
      </c>
      <c r="AT525" s="196" t="s">
        <v>78</v>
      </c>
      <c r="AU525" s="196" t="s">
        <v>87</v>
      </c>
      <c r="AY525" s="195" t="s">
        <v>133</v>
      </c>
      <c r="BK525" s="197">
        <f>SUM(BK526:BK531)</f>
        <v>0</v>
      </c>
    </row>
    <row r="526" s="1" customFormat="1" ht="16.5" customHeight="1">
      <c r="B526" s="38"/>
      <c r="C526" s="200" t="s">
        <v>581</v>
      </c>
      <c r="D526" s="200" t="s">
        <v>136</v>
      </c>
      <c r="E526" s="201" t="s">
        <v>582</v>
      </c>
      <c r="F526" s="202" t="s">
        <v>583</v>
      </c>
      <c r="G526" s="203" t="s">
        <v>256</v>
      </c>
      <c r="H526" s="204">
        <v>1</v>
      </c>
      <c r="I526" s="205"/>
      <c r="J526" s="206">
        <f>ROUND(I526*H526,2)</f>
        <v>0</v>
      </c>
      <c r="K526" s="202" t="s">
        <v>204</v>
      </c>
      <c r="L526" s="43"/>
      <c r="M526" s="207" t="s">
        <v>35</v>
      </c>
      <c r="N526" s="208" t="s">
        <v>50</v>
      </c>
      <c r="O526" s="79"/>
      <c r="P526" s="209">
        <f>O526*H526</f>
        <v>0</v>
      </c>
      <c r="Q526" s="209">
        <v>0</v>
      </c>
      <c r="R526" s="209">
        <f>Q526*H526</f>
        <v>0</v>
      </c>
      <c r="S526" s="209">
        <v>0</v>
      </c>
      <c r="T526" s="210">
        <f>S526*H526</f>
        <v>0</v>
      </c>
      <c r="AR526" s="16" t="s">
        <v>223</v>
      </c>
      <c r="AT526" s="16" t="s">
        <v>136</v>
      </c>
      <c r="AU526" s="16" t="s">
        <v>89</v>
      </c>
      <c r="AY526" s="16" t="s">
        <v>133</v>
      </c>
      <c r="BE526" s="211">
        <f>IF(N526="základní",J526,0)</f>
        <v>0</v>
      </c>
      <c r="BF526" s="211">
        <f>IF(N526="snížená",J526,0)</f>
        <v>0</v>
      </c>
      <c r="BG526" s="211">
        <f>IF(N526="zákl. přenesená",J526,0)</f>
        <v>0</v>
      </c>
      <c r="BH526" s="211">
        <f>IF(N526="sníž. přenesená",J526,0)</f>
        <v>0</v>
      </c>
      <c r="BI526" s="211">
        <f>IF(N526="nulová",J526,0)</f>
        <v>0</v>
      </c>
      <c r="BJ526" s="16" t="s">
        <v>87</v>
      </c>
      <c r="BK526" s="211">
        <f>ROUND(I526*H526,2)</f>
        <v>0</v>
      </c>
      <c r="BL526" s="16" t="s">
        <v>223</v>
      </c>
      <c r="BM526" s="16" t="s">
        <v>584</v>
      </c>
    </row>
    <row r="527" s="1" customFormat="1">
      <c r="B527" s="38"/>
      <c r="C527" s="39"/>
      <c r="D527" s="214" t="s">
        <v>220</v>
      </c>
      <c r="E527" s="39"/>
      <c r="F527" s="245" t="s">
        <v>585</v>
      </c>
      <c r="G527" s="39"/>
      <c r="H527" s="39"/>
      <c r="I527" s="126"/>
      <c r="J527" s="39"/>
      <c r="K527" s="39"/>
      <c r="L527" s="43"/>
      <c r="M527" s="246"/>
      <c r="N527" s="79"/>
      <c r="O527" s="79"/>
      <c r="P527" s="79"/>
      <c r="Q527" s="79"/>
      <c r="R527" s="79"/>
      <c r="S527" s="79"/>
      <c r="T527" s="80"/>
      <c r="AT527" s="16" t="s">
        <v>220</v>
      </c>
      <c r="AU527" s="16" t="s">
        <v>89</v>
      </c>
    </row>
    <row r="528" s="11" customFormat="1">
      <c r="B528" s="212"/>
      <c r="C528" s="213"/>
      <c r="D528" s="214" t="s">
        <v>143</v>
      </c>
      <c r="E528" s="215" t="s">
        <v>35</v>
      </c>
      <c r="F528" s="216" t="s">
        <v>586</v>
      </c>
      <c r="G528" s="213"/>
      <c r="H528" s="215" t="s">
        <v>35</v>
      </c>
      <c r="I528" s="217"/>
      <c r="J528" s="213"/>
      <c r="K528" s="213"/>
      <c r="L528" s="218"/>
      <c r="M528" s="219"/>
      <c r="N528" s="220"/>
      <c r="O528" s="220"/>
      <c r="P528" s="220"/>
      <c r="Q528" s="220"/>
      <c r="R528" s="220"/>
      <c r="S528" s="220"/>
      <c r="T528" s="221"/>
      <c r="AT528" s="222" t="s">
        <v>143</v>
      </c>
      <c r="AU528" s="222" t="s">
        <v>89</v>
      </c>
      <c r="AV528" s="11" t="s">
        <v>87</v>
      </c>
      <c r="AW528" s="11" t="s">
        <v>40</v>
      </c>
      <c r="AX528" s="11" t="s">
        <v>79</v>
      </c>
      <c r="AY528" s="222" t="s">
        <v>133</v>
      </c>
    </row>
    <row r="529" s="12" customFormat="1">
      <c r="B529" s="223"/>
      <c r="C529" s="224"/>
      <c r="D529" s="214" t="s">
        <v>143</v>
      </c>
      <c r="E529" s="225" t="s">
        <v>35</v>
      </c>
      <c r="F529" s="226" t="s">
        <v>87</v>
      </c>
      <c r="G529" s="224"/>
      <c r="H529" s="227">
        <v>1</v>
      </c>
      <c r="I529" s="228"/>
      <c r="J529" s="224"/>
      <c r="K529" s="224"/>
      <c r="L529" s="229"/>
      <c r="M529" s="230"/>
      <c r="N529" s="231"/>
      <c r="O529" s="231"/>
      <c r="P529" s="231"/>
      <c r="Q529" s="231"/>
      <c r="R529" s="231"/>
      <c r="S529" s="231"/>
      <c r="T529" s="232"/>
      <c r="AT529" s="233" t="s">
        <v>143</v>
      </c>
      <c r="AU529" s="233" t="s">
        <v>89</v>
      </c>
      <c r="AV529" s="12" t="s">
        <v>89</v>
      </c>
      <c r="AW529" s="12" t="s">
        <v>40</v>
      </c>
      <c r="AX529" s="12" t="s">
        <v>79</v>
      </c>
      <c r="AY529" s="233" t="s">
        <v>133</v>
      </c>
    </row>
    <row r="530" s="13" customFormat="1">
      <c r="B530" s="234"/>
      <c r="C530" s="235"/>
      <c r="D530" s="214" t="s">
        <v>143</v>
      </c>
      <c r="E530" s="236" t="s">
        <v>35</v>
      </c>
      <c r="F530" s="237" t="s">
        <v>146</v>
      </c>
      <c r="G530" s="235"/>
      <c r="H530" s="238">
        <v>1</v>
      </c>
      <c r="I530" s="239"/>
      <c r="J530" s="235"/>
      <c r="K530" s="235"/>
      <c r="L530" s="240"/>
      <c r="M530" s="241"/>
      <c r="N530" s="242"/>
      <c r="O530" s="242"/>
      <c r="P530" s="242"/>
      <c r="Q530" s="242"/>
      <c r="R530" s="242"/>
      <c r="S530" s="242"/>
      <c r="T530" s="243"/>
      <c r="AT530" s="244" t="s">
        <v>143</v>
      </c>
      <c r="AU530" s="244" t="s">
        <v>89</v>
      </c>
      <c r="AV530" s="13" t="s">
        <v>141</v>
      </c>
      <c r="AW530" s="13" t="s">
        <v>40</v>
      </c>
      <c r="AX530" s="13" t="s">
        <v>87</v>
      </c>
      <c r="AY530" s="244" t="s">
        <v>133</v>
      </c>
    </row>
    <row r="531" s="11" customFormat="1">
      <c r="B531" s="212"/>
      <c r="C531" s="213"/>
      <c r="D531" s="214" t="s">
        <v>143</v>
      </c>
      <c r="E531" s="215" t="s">
        <v>35</v>
      </c>
      <c r="F531" s="216" t="s">
        <v>231</v>
      </c>
      <c r="G531" s="213"/>
      <c r="H531" s="215" t="s">
        <v>35</v>
      </c>
      <c r="I531" s="217"/>
      <c r="J531" s="213"/>
      <c r="K531" s="213"/>
      <c r="L531" s="218"/>
      <c r="M531" s="219"/>
      <c r="N531" s="220"/>
      <c r="O531" s="220"/>
      <c r="P531" s="220"/>
      <c r="Q531" s="220"/>
      <c r="R531" s="220"/>
      <c r="S531" s="220"/>
      <c r="T531" s="221"/>
      <c r="AT531" s="222" t="s">
        <v>143</v>
      </c>
      <c r="AU531" s="222" t="s">
        <v>89</v>
      </c>
      <c r="AV531" s="11" t="s">
        <v>87</v>
      </c>
      <c r="AW531" s="11" t="s">
        <v>40</v>
      </c>
      <c r="AX531" s="11" t="s">
        <v>79</v>
      </c>
      <c r="AY531" s="222" t="s">
        <v>133</v>
      </c>
    </row>
    <row r="532" s="10" customFormat="1" ht="22.8" customHeight="1">
      <c r="B532" s="184"/>
      <c r="C532" s="185"/>
      <c r="D532" s="186" t="s">
        <v>78</v>
      </c>
      <c r="E532" s="198" t="s">
        <v>587</v>
      </c>
      <c r="F532" s="198" t="s">
        <v>588</v>
      </c>
      <c r="G532" s="185"/>
      <c r="H532" s="185"/>
      <c r="I532" s="188"/>
      <c r="J532" s="199">
        <f>BK532</f>
        <v>0</v>
      </c>
      <c r="K532" s="185"/>
      <c r="L532" s="190"/>
      <c r="M532" s="191"/>
      <c r="N532" s="192"/>
      <c r="O532" s="192"/>
      <c r="P532" s="193">
        <f>SUM(P533:P542)</f>
        <v>0</v>
      </c>
      <c r="Q532" s="192"/>
      <c r="R532" s="193">
        <f>SUM(R533:R542)</f>
        <v>0.00077279999999999992</v>
      </c>
      <c r="S532" s="192"/>
      <c r="T532" s="194">
        <f>SUM(T533:T542)</f>
        <v>0</v>
      </c>
      <c r="AR532" s="195" t="s">
        <v>89</v>
      </c>
      <c r="AT532" s="196" t="s">
        <v>78</v>
      </c>
      <c r="AU532" s="196" t="s">
        <v>87</v>
      </c>
      <c r="AY532" s="195" t="s">
        <v>133</v>
      </c>
      <c r="BK532" s="197">
        <f>SUM(BK533:BK542)</f>
        <v>0</v>
      </c>
    </row>
    <row r="533" s="1" customFormat="1" ht="16.5" customHeight="1">
      <c r="B533" s="38"/>
      <c r="C533" s="200" t="s">
        <v>589</v>
      </c>
      <c r="D533" s="200" t="s">
        <v>136</v>
      </c>
      <c r="E533" s="201" t="s">
        <v>590</v>
      </c>
      <c r="F533" s="202" t="s">
        <v>591</v>
      </c>
      <c r="G533" s="203" t="s">
        <v>139</v>
      </c>
      <c r="H533" s="204">
        <v>1.6799999999999999</v>
      </c>
      <c r="I533" s="205"/>
      <c r="J533" s="206">
        <f>ROUND(I533*H533,2)</f>
        <v>0</v>
      </c>
      <c r="K533" s="202" t="s">
        <v>140</v>
      </c>
      <c r="L533" s="43"/>
      <c r="M533" s="207" t="s">
        <v>35</v>
      </c>
      <c r="N533" s="208" t="s">
        <v>50</v>
      </c>
      <c r="O533" s="79"/>
      <c r="P533" s="209">
        <f>O533*H533</f>
        <v>0</v>
      </c>
      <c r="Q533" s="209">
        <v>0.00020000000000000001</v>
      </c>
      <c r="R533" s="209">
        <f>Q533*H533</f>
        <v>0.00033599999999999998</v>
      </c>
      <c r="S533" s="209">
        <v>0</v>
      </c>
      <c r="T533" s="210">
        <f>S533*H533</f>
        <v>0</v>
      </c>
      <c r="AR533" s="16" t="s">
        <v>223</v>
      </c>
      <c r="AT533" s="16" t="s">
        <v>136</v>
      </c>
      <c r="AU533" s="16" t="s">
        <v>89</v>
      </c>
      <c r="AY533" s="16" t="s">
        <v>133</v>
      </c>
      <c r="BE533" s="211">
        <f>IF(N533="základní",J533,0)</f>
        <v>0</v>
      </c>
      <c r="BF533" s="211">
        <f>IF(N533="snížená",J533,0)</f>
        <v>0</v>
      </c>
      <c r="BG533" s="211">
        <f>IF(N533="zákl. přenesená",J533,0)</f>
        <v>0</v>
      </c>
      <c r="BH533" s="211">
        <f>IF(N533="sníž. přenesená",J533,0)</f>
        <v>0</v>
      </c>
      <c r="BI533" s="211">
        <f>IF(N533="nulová",J533,0)</f>
        <v>0</v>
      </c>
      <c r="BJ533" s="16" t="s">
        <v>87</v>
      </c>
      <c r="BK533" s="211">
        <f>ROUND(I533*H533,2)</f>
        <v>0</v>
      </c>
      <c r="BL533" s="16" t="s">
        <v>223</v>
      </c>
      <c r="BM533" s="16" t="s">
        <v>592</v>
      </c>
    </row>
    <row r="534" s="11" customFormat="1">
      <c r="B534" s="212"/>
      <c r="C534" s="213"/>
      <c r="D534" s="214" t="s">
        <v>143</v>
      </c>
      <c r="E534" s="215" t="s">
        <v>35</v>
      </c>
      <c r="F534" s="216" t="s">
        <v>153</v>
      </c>
      <c r="G534" s="213"/>
      <c r="H534" s="215" t="s">
        <v>35</v>
      </c>
      <c r="I534" s="217"/>
      <c r="J534" s="213"/>
      <c r="K534" s="213"/>
      <c r="L534" s="218"/>
      <c r="M534" s="219"/>
      <c r="N534" s="220"/>
      <c r="O534" s="220"/>
      <c r="P534" s="220"/>
      <c r="Q534" s="220"/>
      <c r="R534" s="220"/>
      <c r="S534" s="220"/>
      <c r="T534" s="221"/>
      <c r="AT534" s="222" t="s">
        <v>143</v>
      </c>
      <c r="AU534" s="222" t="s">
        <v>89</v>
      </c>
      <c r="AV534" s="11" t="s">
        <v>87</v>
      </c>
      <c r="AW534" s="11" t="s">
        <v>40</v>
      </c>
      <c r="AX534" s="11" t="s">
        <v>79</v>
      </c>
      <c r="AY534" s="222" t="s">
        <v>133</v>
      </c>
    </row>
    <row r="535" s="12" customFormat="1">
      <c r="B535" s="223"/>
      <c r="C535" s="224"/>
      <c r="D535" s="214" t="s">
        <v>143</v>
      </c>
      <c r="E535" s="225" t="s">
        <v>35</v>
      </c>
      <c r="F535" s="226" t="s">
        <v>154</v>
      </c>
      <c r="G535" s="224"/>
      <c r="H535" s="227">
        <v>1.6799999999999999</v>
      </c>
      <c r="I535" s="228"/>
      <c r="J535" s="224"/>
      <c r="K535" s="224"/>
      <c r="L535" s="229"/>
      <c r="M535" s="230"/>
      <c r="N535" s="231"/>
      <c r="O535" s="231"/>
      <c r="P535" s="231"/>
      <c r="Q535" s="231"/>
      <c r="R535" s="231"/>
      <c r="S535" s="231"/>
      <c r="T535" s="232"/>
      <c r="AT535" s="233" t="s">
        <v>143</v>
      </c>
      <c r="AU535" s="233" t="s">
        <v>89</v>
      </c>
      <c r="AV535" s="12" t="s">
        <v>89</v>
      </c>
      <c r="AW535" s="12" t="s">
        <v>40</v>
      </c>
      <c r="AX535" s="12" t="s">
        <v>79</v>
      </c>
      <c r="AY535" s="233" t="s">
        <v>133</v>
      </c>
    </row>
    <row r="536" s="13" customFormat="1">
      <c r="B536" s="234"/>
      <c r="C536" s="235"/>
      <c r="D536" s="214" t="s">
        <v>143</v>
      </c>
      <c r="E536" s="236" t="s">
        <v>35</v>
      </c>
      <c r="F536" s="237" t="s">
        <v>146</v>
      </c>
      <c r="G536" s="235"/>
      <c r="H536" s="238">
        <v>1.6799999999999999</v>
      </c>
      <c r="I536" s="239"/>
      <c r="J536" s="235"/>
      <c r="K536" s="235"/>
      <c r="L536" s="240"/>
      <c r="M536" s="241"/>
      <c r="N536" s="242"/>
      <c r="O536" s="242"/>
      <c r="P536" s="242"/>
      <c r="Q536" s="242"/>
      <c r="R536" s="242"/>
      <c r="S536" s="242"/>
      <c r="T536" s="243"/>
      <c r="AT536" s="244" t="s">
        <v>143</v>
      </c>
      <c r="AU536" s="244" t="s">
        <v>89</v>
      </c>
      <c r="AV536" s="13" t="s">
        <v>141</v>
      </c>
      <c r="AW536" s="13" t="s">
        <v>40</v>
      </c>
      <c r="AX536" s="13" t="s">
        <v>87</v>
      </c>
      <c r="AY536" s="244" t="s">
        <v>133</v>
      </c>
    </row>
    <row r="537" s="11" customFormat="1">
      <c r="B537" s="212"/>
      <c r="C537" s="213"/>
      <c r="D537" s="214" t="s">
        <v>143</v>
      </c>
      <c r="E537" s="215" t="s">
        <v>35</v>
      </c>
      <c r="F537" s="216" t="s">
        <v>147</v>
      </c>
      <c r="G537" s="213"/>
      <c r="H537" s="215" t="s">
        <v>35</v>
      </c>
      <c r="I537" s="217"/>
      <c r="J537" s="213"/>
      <c r="K537" s="213"/>
      <c r="L537" s="218"/>
      <c r="M537" s="219"/>
      <c r="N537" s="220"/>
      <c r="O537" s="220"/>
      <c r="P537" s="220"/>
      <c r="Q537" s="220"/>
      <c r="R537" s="220"/>
      <c r="S537" s="220"/>
      <c r="T537" s="221"/>
      <c r="AT537" s="222" t="s">
        <v>143</v>
      </c>
      <c r="AU537" s="222" t="s">
        <v>89</v>
      </c>
      <c r="AV537" s="11" t="s">
        <v>87</v>
      </c>
      <c r="AW537" s="11" t="s">
        <v>40</v>
      </c>
      <c r="AX537" s="11" t="s">
        <v>79</v>
      </c>
      <c r="AY537" s="222" t="s">
        <v>133</v>
      </c>
    </row>
    <row r="538" s="1" customFormat="1" ht="22.5" customHeight="1">
      <c r="B538" s="38"/>
      <c r="C538" s="200" t="s">
        <v>593</v>
      </c>
      <c r="D538" s="200" t="s">
        <v>136</v>
      </c>
      <c r="E538" s="201" t="s">
        <v>594</v>
      </c>
      <c r="F538" s="202" t="s">
        <v>595</v>
      </c>
      <c r="G538" s="203" t="s">
        <v>139</v>
      </c>
      <c r="H538" s="204">
        <v>1.6799999999999999</v>
      </c>
      <c r="I538" s="205"/>
      <c r="J538" s="206">
        <f>ROUND(I538*H538,2)</f>
        <v>0</v>
      </c>
      <c r="K538" s="202" t="s">
        <v>140</v>
      </c>
      <c r="L538" s="43"/>
      <c r="M538" s="207" t="s">
        <v>35</v>
      </c>
      <c r="N538" s="208" t="s">
        <v>50</v>
      </c>
      <c r="O538" s="79"/>
      <c r="P538" s="209">
        <f>O538*H538</f>
        <v>0</v>
      </c>
      <c r="Q538" s="209">
        <v>0.00025999999999999998</v>
      </c>
      <c r="R538" s="209">
        <f>Q538*H538</f>
        <v>0.00043679999999999994</v>
      </c>
      <c r="S538" s="209">
        <v>0</v>
      </c>
      <c r="T538" s="210">
        <f>S538*H538</f>
        <v>0</v>
      </c>
      <c r="AR538" s="16" t="s">
        <v>223</v>
      </c>
      <c r="AT538" s="16" t="s">
        <v>136</v>
      </c>
      <c r="AU538" s="16" t="s">
        <v>89</v>
      </c>
      <c r="AY538" s="16" t="s">
        <v>133</v>
      </c>
      <c r="BE538" s="211">
        <f>IF(N538="základní",J538,0)</f>
        <v>0</v>
      </c>
      <c r="BF538" s="211">
        <f>IF(N538="snížená",J538,0)</f>
        <v>0</v>
      </c>
      <c r="BG538" s="211">
        <f>IF(N538="zákl. přenesená",J538,0)</f>
        <v>0</v>
      </c>
      <c r="BH538" s="211">
        <f>IF(N538="sníž. přenesená",J538,0)</f>
        <v>0</v>
      </c>
      <c r="BI538" s="211">
        <f>IF(N538="nulová",J538,0)</f>
        <v>0</v>
      </c>
      <c r="BJ538" s="16" t="s">
        <v>87</v>
      </c>
      <c r="BK538" s="211">
        <f>ROUND(I538*H538,2)</f>
        <v>0</v>
      </c>
      <c r="BL538" s="16" t="s">
        <v>223</v>
      </c>
      <c r="BM538" s="16" t="s">
        <v>596</v>
      </c>
    </row>
    <row r="539" s="11" customFormat="1">
      <c r="B539" s="212"/>
      <c r="C539" s="213"/>
      <c r="D539" s="214" t="s">
        <v>143</v>
      </c>
      <c r="E539" s="215" t="s">
        <v>35</v>
      </c>
      <c r="F539" s="216" t="s">
        <v>153</v>
      </c>
      <c r="G539" s="213"/>
      <c r="H539" s="215" t="s">
        <v>35</v>
      </c>
      <c r="I539" s="217"/>
      <c r="J539" s="213"/>
      <c r="K539" s="213"/>
      <c r="L539" s="218"/>
      <c r="M539" s="219"/>
      <c r="N539" s="220"/>
      <c r="O539" s="220"/>
      <c r="P539" s="220"/>
      <c r="Q539" s="220"/>
      <c r="R539" s="220"/>
      <c r="S539" s="220"/>
      <c r="T539" s="221"/>
      <c r="AT539" s="222" t="s">
        <v>143</v>
      </c>
      <c r="AU539" s="222" t="s">
        <v>89</v>
      </c>
      <c r="AV539" s="11" t="s">
        <v>87</v>
      </c>
      <c r="AW539" s="11" t="s">
        <v>40</v>
      </c>
      <c r="AX539" s="11" t="s">
        <v>79</v>
      </c>
      <c r="AY539" s="222" t="s">
        <v>133</v>
      </c>
    </row>
    <row r="540" s="12" customFormat="1">
      <c r="B540" s="223"/>
      <c r="C540" s="224"/>
      <c r="D540" s="214" t="s">
        <v>143</v>
      </c>
      <c r="E540" s="225" t="s">
        <v>35</v>
      </c>
      <c r="F540" s="226" t="s">
        <v>154</v>
      </c>
      <c r="G540" s="224"/>
      <c r="H540" s="227">
        <v>1.6799999999999999</v>
      </c>
      <c r="I540" s="228"/>
      <c r="J540" s="224"/>
      <c r="K540" s="224"/>
      <c r="L540" s="229"/>
      <c r="M540" s="230"/>
      <c r="N540" s="231"/>
      <c r="O540" s="231"/>
      <c r="P540" s="231"/>
      <c r="Q540" s="231"/>
      <c r="R540" s="231"/>
      <c r="S540" s="231"/>
      <c r="T540" s="232"/>
      <c r="AT540" s="233" t="s">
        <v>143</v>
      </c>
      <c r="AU540" s="233" t="s">
        <v>89</v>
      </c>
      <c r="AV540" s="12" t="s">
        <v>89</v>
      </c>
      <c r="AW540" s="12" t="s">
        <v>40</v>
      </c>
      <c r="AX540" s="12" t="s">
        <v>79</v>
      </c>
      <c r="AY540" s="233" t="s">
        <v>133</v>
      </c>
    </row>
    <row r="541" s="13" customFormat="1">
      <c r="B541" s="234"/>
      <c r="C541" s="235"/>
      <c r="D541" s="214" t="s">
        <v>143</v>
      </c>
      <c r="E541" s="236" t="s">
        <v>35</v>
      </c>
      <c r="F541" s="237" t="s">
        <v>146</v>
      </c>
      <c r="G541" s="235"/>
      <c r="H541" s="238">
        <v>1.6799999999999999</v>
      </c>
      <c r="I541" s="239"/>
      <c r="J541" s="235"/>
      <c r="K541" s="235"/>
      <c r="L541" s="240"/>
      <c r="M541" s="241"/>
      <c r="N541" s="242"/>
      <c r="O541" s="242"/>
      <c r="P541" s="242"/>
      <c r="Q541" s="242"/>
      <c r="R541" s="242"/>
      <c r="S541" s="242"/>
      <c r="T541" s="243"/>
      <c r="AT541" s="244" t="s">
        <v>143</v>
      </c>
      <c r="AU541" s="244" t="s">
        <v>89</v>
      </c>
      <c r="AV541" s="13" t="s">
        <v>141</v>
      </c>
      <c r="AW541" s="13" t="s">
        <v>40</v>
      </c>
      <c r="AX541" s="13" t="s">
        <v>87</v>
      </c>
      <c r="AY541" s="244" t="s">
        <v>133</v>
      </c>
    </row>
    <row r="542" s="11" customFormat="1">
      <c r="B542" s="212"/>
      <c r="C542" s="213"/>
      <c r="D542" s="214" t="s">
        <v>143</v>
      </c>
      <c r="E542" s="215" t="s">
        <v>35</v>
      </c>
      <c r="F542" s="216" t="s">
        <v>147</v>
      </c>
      <c r="G542" s="213"/>
      <c r="H542" s="215" t="s">
        <v>35</v>
      </c>
      <c r="I542" s="217"/>
      <c r="J542" s="213"/>
      <c r="K542" s="213"/>
      <c r="L542" s="218"/>
      <c r="M542" s="219"/>
      <c r="N542" s="220"/>
      <c r="O542" s="220"/>
      <c r="P542" s="220"/>
      <c r="Q542" s="220"/>
      <c r="R542" s="220"/>
      <c r="S542" s="220"/>
      <c r="T542" s="221"/>
      <c r="AT542" s="222" t="s">
        <v>143</v>
      </c>
      <c r="AU542" s="222" t="s">
        <v>89</v>
      </c>
      <c r="AV542" s="11" t="s">
        <v>87</v>
      </c>
      <c r="AW542" s="11" t="s">
        <v>40</v>
      </c>
      <c r="AX542" s="11" t="s">
        <v>79</v>
      </c>
      <c r="AY542" s="222" t="s">
        <v>133</v>
      </c>
    </row>
    <row r="543" s="10" customFormat="1" ht="25.92" customHeight="1">
      <c r="B543" s="184"/>
      <c r="C543" s="185"/>
      <c r="D543" s="186" t="s">
        <v>78</v>
      </c>
      <c r="E543" s="187" t="s">
        <v>597</v>
      </c>
      <c r="F543" s="187" t="s">
        <v>598</v>
      </c>
      <c r="G543" s="185"/>
      <c r="H543" s="185"/>
      <c r="I543" s="188"/>
      <c r="J543" s="189">
        <f>BK543</f>
        <v>0</v>
      </c>
      <c r="K543" s="185"/>
      <c r="L543" s="190"/>
      <c r="M543" s="191"/>
      <c r="N543" s="192"/>
      <c r="O543" s="192"/>
      <c r="P543" s="193">
        <f>SUM(P544:P553)</f>
        <v>0</v>
      </c>
      <c r="Q543" s="192"/>
      <c r="R543" s="193">
        <f>SUM(R544:R553)</f>
        <v>0</v>
      </c>
      <c r="S543" s="192"/>
      <c r="T543" s="194">
        <f>SUM(T544:T553)</f>
        <v>0</v>
      </c>
      <c r="AR543" s="195" t="s">
        <v>141</v>
      </c>
      <c r="AT543" s="196" t="s">
        <v>78</v>
      </c>
      <c r="AU543" s="196" t="s">
        <v>79</v>
      </c>
      <c r="AY543" s="195" t="s">
        <v>133</v>
      </c>
      <c r="BK543" s="197">
        <f>SUM(BK544:BK553)</f>
        <v>0</v>
      </c>
    </row>
    <row r="544" s="1" customFormat="1" ht="16.5" customHeight="1">
      <c r="B544" s="38"/>
      <c r="C544" s="200" t="s">
        <v>599</v>
      </c>
      <c r="D544" s="200" t="s">
        <v>136</v>
      </c>
      <c r="E544" s="201" t="s">
        <v>600</v>
      </c>
      <c r="F544" s="202" t="s">
        <v>601</v>
      </c>
      <c r="G544" s="203" t="s">
        <v>602</v>
      </c>
      <c r="H544" s="204">
        <v>50</v>
      </c>
      <c r="I544" s="205"/>
      <c r="J544" s="206">
        <f>ROUND(I544*H544,2)</f>
        <v>0</v>
      </c>
      <c r="K544" s="202" t="s">
        <v>140</v>
      </c>
      <c r="L544" s="43"/>
      <c r="M544" s="207" t="s">
        <v>35</v>
      </c>
      <c r="N544" s="208" t="s">
        <v>50</v>
      </c>
      <c r="O544" s="79"/>
      <c r="P544" s="209">
        <f>O544*H544</f>
        <v>0</v>
      </c>
      <c r="Q544" s="209">
        <v>0</v>
      </c>
      <c r="R544" s="209">
        <f>Q544*H544</f>
        <v>0</v>
      </c>
      <c r="S544" s="209">
        <v>0</v>
      </c>
      <c r="T544" s="210">
        <f>S544*H544</f>
        <v>0</v>
      </c>
      <c r="AR544" s="16" t="s">
        <v>603</v>
      </c>
      <c r="AT544" s="16" t="s">
        <v>136</v>
      </c>
      <c r="AU544" s="16" t="s">
        <v>87</v>
      </c>
      <c r="AY544" s="16" t="s">
        <v>133</v>
      </c>
      <c r="BE544" s="211">
        <f>IF(N544="základní",J544,0)</f>
        <v>0</v>
      </c>
      <c r="BF544" s="211">
        <f>IF(N544="snížená",J544,0)</f>
        <v>0</v>
      </c>
      <c r="BG544" s="211">
        <f>IF(N544="zákl. přenesená",J544,0)</f>
        <v>0</v>
      </c>
      <c r="BH544" s="211">
        <f>IF(N544="sníž. přenesená",J544,0)</f>
        <v>0</v>
      </c>
      <c r="BI544" s="211">
        <f>IF(N544="nulová",J544,0)</f>
        <v>0</v>
      </c>
      <c r="BJ544" s="16" t="s">
        <v>87</v>
      </c>
      <c r="BK544" s="211">
        <f>ROUND(I544*H544,2)</f>
        <v>0</v>
      </c>
      <c r="BL544" s="16" t="s">
        <v>603</v>
      </c>
      <c r="BM544" s="16" t="s">
        <v>604</v>
      </c>
    </row>
    <row r="545" s="11" customFormat="1">
      <c r="B545" s="212"/>
      <c r="C545" s="213"/>
      <c r="D545" s="214" t="s">
        <v>143</v>
      </c>
      <c r="E545" s="215" t="s">
        <v>35</v>
      </c>
      <c r="F545" s="216" t="s">
        <v>605</v>
      </c>
      <c r="G545" s="213"/>
      <c r="H545" s="215" t="s">
        <v>35</v>
      </c>
      <c r="I545" s="217"/>
      <c r="J545" s="213"/>
      <c r="K545" s="213"/>
      <c r="L545" s="218"/>
      <c r="M545" s="219"/>
      <c r="N545" s="220"/>
      <c r="O545" s="220"/>
      <c r="P545" s="220"/>
      <c r="Q545" s="220"/>
      <c r="R545" s="220"/>
      <c r="S545" s="220"/>
      <c r="T545" s="221"/>
      <c r="AT545" s="222" t="s">
        <v>143</v>
      </c>
      <c r="AU545" s="222" t="s">
        <v>87</v>
      </c>
      <c r="AV545" s="11" t="s">
        <v>87</v>
      </c>
      <c r="AW545" s="11" t="s">
        <v>40</v>
      </c>
      <c r="AX545" s="11" t="s">
        <v>79</v>
      </c>
      <c r="AY545" s="222" t="s">
        <v>133</v>
      </c>
    </row>
    <row r="546" s="12" customFormat="1">
      <c r="B546" s="223"/>
      <c r="C546" s="224"/>
      <c r="D546" s="214" t="s">
        <v>143</v>
      </c>
      <c r="E546" s="225" t="s">
        <v>35</v>
      </c>
      <c r="F546" s="226" t="s">
        <v>416</v>
      </c>
      <c r="G546" s="224"/>
      <c r="H546" s="227">
        <v>50</v>
      </c>
      <c r="I546" s="228"/>
      <c r="J546" s="224"/>
      <c r="K546" s="224"/>
      <c r="L546" s="229"/>
      <c r="M546" s="230"/>
      <c r="N546" s="231"/>
      <c r="O546" s="231"/>
      <c r="P546" s="231"/>
      <c r="Q546" s="231"/>
      <c r="R546" s="231"/>
      <c r="S546" s="231"/>
      <c r="T546" s="232"/>
      <c r="AT546" s="233" t="s">
        <v>143</v>
      </c>
      <c r="AU546" s="233" t="s">
        <v>87</v>
      </c>
      <c r="AV546" s="12" t="s">
        <v>89</v>
      </c>
      <c r="AW546" s="12" t="s">
        <v>40</v>
      </c>
      <c r="AX546" s="12" t="s">
        <v>79</v>
      </c>
      <c r="AY546" s="233" t="s">
        <v>133</v>
      </c>
    </row>
    <row r="547" s="13" customFormat="1">
      <c r="B547" s="234"/>
      <c r="C547" s="235"/>
      <c r="D547" s="214" t="s">
        <v>143</v>
      </c>
      <c r="E547" s="236" t="s">
        <v>35</v>
      </c>
      <c r="F547" s="237" t="s">
        <v>146</v>
      </c>
      <c r="G547" s="235"/>
      <c r="H547" s="238">
        <v>50</v>
      </c>
      <c r="I547" s="239"/>
      <c r="J547" s="235"/>
      <c r="K547" s="235"/>
      <c r="L547" s="240"/>
      <c r="M547" s="241"/>
      <c r="N547" s="242"/>
      <c r="O547" s="242"/>
      <c r="P547" s="242"/>
      <c r="Q547" s="242"/>
      <c r="R547" s="242"/>
      <c r="S547" s="242"/>
      <c r="T547" s="243"/>
      <c r="AT547" s="244" t="s">
        <v>143</v>
      </c>
      <c r="AU547" s="244" t="s">
        <v>87</v>
      </c>
      <c r="AV547" s="13" t="s">
        <v>141</v>
      </c>
      <c r="AW547" s="13" t="s">
        <v>40</v>
      </c>
      <c r="AX547" s="13" t="s">
        <v>87</v>
      </c>
      <c r="AY547" s="244" t="s">
        <v>133</v>
      </c>
    </row>
    <row r="548" s="11" customFormat="1">
      <c r="B548" s="212"/>
      <c r="C548" s="213"/>
      <c r="D548" s="214" t="s">
        <v>143</v>
      </c>
      <c r="E548" s="215" t="s">
        <v>35</v>
      </c>
      <c r="F548" s="216" t="s">
        <v>606</v>
      </c>
      <c r="G548" s="213"/>
      <c r="H548" s="215" t="s">
        <v>35</v>
      </c>
      <c r="I548" s="217"/>
      <c r="J548" s="213"/>
      <c r="K548" s="213"/>
      <c r="L548" s="218"/>
      <c r="M548" s="219"/>
      <c r="N548" s="220"/>
      <c r="O548" s="220"/>
      <c r="P548" s="220"/>
      <c r="Q548" s="220"/>
      <c r="R548" s="220"/>
      <c r="S548" s="220"/>
      <c r="T548" s="221"/>
      <c r="AT548" s="222" t="s">
        <v>143</v>
      </c>
      <c r="AU548" s="222" t="s">
        <v>87</v>
      </c>
      <c r="AV548" s="11" t="s">
        <v>87</v>
      </c>
      <c r="AW548" s="11" t="s">
        <v>40</v>
      </c>
      <c r="AX548" s="11" t="s">
        <v>79</v>
      </c>
      <c r="AY548" s="222" t="s">
        <v>133</v>
      </c>
    </row>
    <row r="549" s="1" customFormat="1" ht="16.5" customHeight="1">
      <c r="B549" s="38"/>
      <c r="C549" s="200" t="s">
        <v>607</v>
      </c>
      <c r="D549" s="200" t="s">
        <v>136</v>
      </c>
      <c r="E549" s="201" t="s">
        <v>608</v>
      </c>
      <c r="F549" s="202" t="s">
        <v>609</v>
      </c>
      <c r="G549" s="203" t="s">
        <v>602</v>
      </c>
      <c r="H549" s="204">
        <v>30</v>
      </c>
      <c r="I549" s="205"/>
      <c r="J549" s="206">
        <f>ROUND(I549*H549,2)</f>
        <v>0</v>
      </c>
      <c r="K549" s="202" t="s">
        <v>140</v>
      </c>
      <c r="L549" s="43"/>
      <c r="M549" s="207" t="s">
        <v>35</v>
      </c>
      <c r="N549" s="208" t="s">
        <v>50</v>
      </c>
      <c r="O549" s="79"/>
      <c r="P549" s="209">
        <f>O549*H549</f>
        <v>0</v>
      </c>
      <c r="Q549" s="209">
        <v>0</v>
      </c>
      <c r="R549" s="209">
        <f>Q549*H549</f>
        <v>0</v>
      </c>
      <c r="S549" s="209">
        <v>0</v>
      </c>
      <c r="T549" s="210">
        <f>S549*H549</f>
        <v>0</v>
      </c>
      <c r="AR549" s="16" t="s">
        <v>603</v>
      </c>
      <c r="AT549" s="16" t="s">
        <v>136</v>
      </c>
      <c r="AU549" s="16" t="s">
        <v>87</v>
      </c>
      <c r="AY549" s="16" t="s">
        <v>133</v>
      </c>
      <c r="BE549" s="211">
        <f>IF(N549="základní",J549,0)</f>
        <v>0</v>
      </c>
      <c r="BF549" s="211">
        <f>IF(N549="snížená",J549,0)</f>
        <v>0</v>
      </c>
      <c r="BG549" s="211">
        <f>IF(N549="zákl. přenesená",J549,0)</f>
        <v>0</v>
      </c>
      <c r="BH549" s="211">
        <f>IF(N549="sníž. přenesená",J549,0)</f>
        <v>0</v>
      </c>
      <c r="BI549" s="211">
        <f>IF(N549="nulová",J549,0)</f>
        <v>0</v>
      </c>
      <c r="BJ549" s="16" t="s">
        <v>87</v>
      </c>
      <c r="BK549" s="211">
        <f>ROUND(I549*H549,2)</f>
        <v>0</v>
      </c>
      <c r="BL549" s="16" t="s">
        <v>603</v>
      </c>
      <c r="BM549" s="16" t="s">
        <v>610</v>
      </c>
    </row>
    <row r="550" s="11" customFormat="1">
      <c r="B550" s="212"/>
      <c r="C550" s="213"/>
      <c r="D550" s="214" t="s">
        <v>143</v>
      </c>
      <c r="E550" s="215" t="s">
        <v>35</v>
      </c>
      <c r="F550" s="216" t="s">
        <v>611</v>
      </c>
      <c r="G550" s="213"/>
      <c r="H550" s="215" t="s">
        <v>35</v>
      </c>
      <c r="I550" s="217"/>
      <c r="J550" s="213"/>
      <c r="K550" s="213"/>
      <c r="L550" s="218"/>
      <c r="M550" s="219"/>
      <c r="N550" s="220"/>
      <c r="O550" s="220"/>
      <c r="P550" s="220"/>
      <c r="Q550" s="220"/>
      <c r="R550" s="220"/>
      <c r="S550" s="220"/>
      <c r="T550" s="221"/>
      <c r="AT550" s="222" t="s">
        <v>143</v>
      </c>
      <c r="AU550" s="222" t="s">
        <v>87</v>
      </c>
      <c r="AV550" s="11" t="s">
        <v>87</v>
      </c>
      <c r="AW550" s="11" t="s">
        <v>40</v>
      </c>
      <c r="AX550" s="11" t="s">
        <v>79</v>
      </c>
      <c r="AY550" s="222" t="s">
        <v>133</v>
      </c>
    </row>
    <row r="551" s="12" customFormat="1">
      <c r="B551" s="223"/>
      <c r="C551" s="224"/>
      <c r="D551" s="214" t="s">
        <v>143</v>
      </c>
      <c r="E551" s="225" t="s">
        <v>35</v>
      </c>
      <c r="F551" s="226" t="s">
        <v>305</v>
      </c>
      <c r="G551" s="224"/>
      <c r="H551" s="227">
        <v>30</v>
      </c>
      <c r="I551" s="228"/>
      <c r="J551" s="224"/>
      <c r="K551" s="224"/>
      <c r="L551" s="229"/>
      <c r="M551" s="230"/>
      <c r="N551" s="231"/>
      <c r="O551" s="231"/>
      <c r="P551" s="231"/>
      <c r="Q551" s="231"/>
      <c r="R551" s="231"/>
      <c r="S551" s="231"/>
      <c r="T551" s="232"/>
      <c r="AT551" s="233" t="s">
        <v>143</v>
      </c>
      <c r="AU551" s="233" t="s">
        <v>87</v>
      </c>
      <c r="AV551" s="12" t="s">
        <v>89</v>
      </c>
      <c r="AW551" s="12" t="s">
        <v>40</v>
      </c>
      <c r="AX551" s="12" t="s">
        <v>79</v>
      </c>
      <c r="AY551" s="233" t="s">
        <v>133</v>
      </c>
    </row>
    <row r="552" s="13" customFormat="1">
      <c r="B552" s="234"/>
      <c r="C552" s="235"/>
      <c r="D552" s="214" t="s">
        <v>143</v>
      </c>
      <c r="E552" s="236" t="s">
        <v>35</v>
      </c>
      <c r="F552" s="237" t="s">
        <v>146</v>
      </c>
      <c r="G552" s="235"/>
      <c r="H552" s="238">
        <v>30</v>
      </c>
      <c r="I552" s="239"/>
      <c r="J552" s="235"/>
      <c r="K552" s="235"/>
      <c r="L552" s="240"/>
      <c r="M552" s="241"/>
      <c r="N552" s="242"/>
      <c r="O552" s="242"/>
      <c r="P552" s="242"/>
      <c r="Q552" s="242"/>
      <c r="R552" s="242"/>
      <c r="S552" s="242"/>
      <c r="T552" s="243"/>
      <c r="AT552" s="244" t="s">
        <v>143</v>
      </c>
      <c r="AU552" s="244" t="s">
        <v>87</v>
      </c>
      <c r="AV552" s="13" t="s">
        <v>141</v>
      </c>
      <c r="AW552" s="13" t="s">
        <v>40</v>
      </c>
      <c r="AX552" s="13" t="s">
        <v>87</v>
      </c>
      <c r="AY552" s="244" t="s">
        <v>133</v>
      </c>
    </row>
    <row r="553" s="11" customFormat="1">
      <c r="B553" s="212"/>
      <c r="C553" s="213"/>
      <c r="D553" s="214" t="s">
        <v>143</v>
      </c>
      <c r="E553" s="215" t="s">
        <v>35</v>
      </c>
      <c r="F553" s="216" t="s">
        <v>606</v>
      </c>
      <c r="G553" s="213"/>
      <c r="H553" s="215" t="s">
        <v>35</v>
      </c>
      <c r="I553" s="217"/>
      <c r="J553" s="213"/>
      <c r="K553" s="213"/>
      <c r="L553" s="218"/>
      <c r="M553" s="219"/>
      <c r="N553" s="220"/>
      <c r="O553" s="220"/>
      <c r="P553" s="220"/>
      <c r="Q553" s="220"/>
      <c r="R553" s="220"/>
      <c r="S553" s="220"/>
      <c r="T553" s="221"/>
      <c r="AT553" s="222" t="s">
        <v>143</v>
      </c>
      <c r="AU553" s="222" t="s">
        <v>87</v>
      </c>
      <c r="AV553" s="11" t="s">
        <v>87</v>
      </c>
      <c r="AW553" s="11" t="s">
        <v>40</v>
      </c>
      <c r="AX553" s="11" t="s">
        <v>79</v>
      </c>
      <c r="AY553" s="222" t="s">
        <v>133</v>
      </c>
    </row>
    <row r="554" s="10" customFormat="1" ht="25.92" customHeight="1">
      <c r="B554" s="184"/>
      <c r="C554" s="185"/>
      <c r="D554" s="186" t="s">
        <v>78</v>
      </c>
      <c r="E554" s="187" t="s">
        <v>612</v>
      </c>
      <c r="F554" s="187" t="s">
        <v>613</v>
      </c>
      <c r="G554" s="185"/>
      <c r="H554" s="185"/>
      <c r="I554" s="188"/>
      <c r="J554" s="189">
        <f>BK554</f>
        <v>0</v>
      </c>
      <c r="K554" s="185"/>
      <c r="L554" s="190"/>
      <c r="M554" s="191"/>
      <c r="N554" s="192"/>
      <c r="O554" s="192"/>
      <c r="P554" s="193">
        <f>P555+P561+P567</f>
        <v>0</v>
      </c>
      <c r="Q554" s="192"/>
      <c r="R554" s="193">
        <f>R555+R561+R567</f>
        <v>0</v>
      </c>
      <c r="S554" s="192"/>
      <c r="T554" s="194">
        <f>T555+T561+T567</f>
        <v>0</v>
      </c>
      <c r="AR554" s="195" t="s">
        <v>163</v>
      </c>
      <c r="AT554" s="196" t="s">
        <v>78</v>
      </c>
      <c r="AU554" s="196" t="s">
        <v>79</v>
      </c>
      <c r="AY554" s="195" t="s">
        <v>133</v>
      </c>
      <c r="BK554" s="197">
        <f>BK555+BK561+BK567</f>
        <v>0</v>
      </c>
    </row>
    <row r="555" s="10" customFormat="1" ht="22.8" customHeight="1">
      <c r="B555" s="184"/>
      <c r="C555" s="185"/>
      <c r="D555" s="186" t="s">
        <v>78</v>
      </c>
      <c r="E555" s="198" t="s">
        <v>614</v>
      </c>
      <c r="F555" s="198" t="s">
        <v>615</v>
      </c>
      <c r="G555" s="185"/>
      <c r="H555" s="185"/>
      <c r="I555" s="188"/>
      <c r="J555" s="199">
        <f>BK555</f>
        <v>0</v>
      </c>
      <c r="K555" s="185"/>
      <c r="L555" s="190"/>
      <c r="M555" s="191"/>
      <c r="N555" s="192"/>
      <c r="O555" s="192"/>
      <c r="P555" s="193">
        <f>SUM(P556:P560)</f>
        <v>0</v>
      </c>
      <c r="Q555" s="192"/>
      <c r="R555" s="193">
        <f>SUM(R556:R560)</f>
        <v>0</v>
      </c>
      <c r="S555" s="192"/>
      <c r="T555" s="194">
        <f>SUM(T556:T560)</f>
        <v>0</v>
      </c>
      <c r="AR555" s="195" t="s">
        <v>163</v>
      </c>
      <c r="AT555" s="196" t="s">
        <v>78</v>
      </c>
      <c r="AU555" s="196" t="s">
        <v>87</v>
      </c>
      <c r="AY555" s="195" t="s">
        <v>133</v>
      </c>
      <c r="BK555" s="197">
        <f>SUM(BK556:BK560)</f>
        <v>0</v>
      </c>
    </row>
    <row r="556" s="1" customFormat="1" ht="16.5" customHeight="1">
      <c r="B556" s="38"/>
      <c r="C556" s="200" t="s">
        <v>616</v>
      </c>
      <c r="D556" s="200" t="s">
        <v>136</v>
      </c>
      <c r="E556" s="201" t="s">
        <v>617</v>
      </c>
      <c r="F556" s="202" t="s">
        <v>618</v>
      </c>
      <c r="G556" s="203" t="s">
        <v>619</v>
      </c>
      <c r="H556" s="204">
        <v>1</v>
      </c>
      <c r="I556" s="205"/>
      <c r="J556" s="206">
        <f>ROUND(I556*H556,2)</f>
        <v>0</v>
      </c>
      <c r="K556" s="202" t="s">
        <v>140</v>
      </c>
      <c r="L556" s="43"/>
      <c r="M556" s="207" t="s">
        <v>35</v>
      </c>
      <c r="N556" s="208" t="s">
        <v>50</v>
      </c>
      <c r="O556" s="79"/>
      <c r="P556" s="209">
        <f>O556*H556</f>
        <v>0</v>
      </c>
      <c r="Q556" s="209">
        <v>0</v>
      </c>
      <c r="R556" s="209">
        <f>Q556*H556</f>
        <v>0</v>
      </c>
      <c r="S556" s="209">
        <v>0</v>
      </c>
      <c r="T556" s="210">
        <f>S556*H556</f>
        <v>0</v>
      </c>
      <c r="AR556" s="16" t="s">
        <v>620</v>
      </c>
      <c r="AT556" s="16" t="s">
        <v>136</v>
      </c>
      <c r="AU556" s="16" t="s">
        <v>89</v>
      </c>
      <c r="AY556" s="16" t="s">
        <v>133</v>
      </c>
      <c r="BE556" s="211">
        <f>IF(N556="základní",J556,0)</f>
        <v>0</v>
      </c>
      <c r="BF556" s="211">
        <f>IF(N556="snížená",J556,0)</f>
        <v>0</v>
      </c>
      <c r="BG556" s="211">
        <f>IF(N556="zákl. přenesená",J556,0)</f>
        <v>0</v>
      </c>
      <c r="BH556" s="211">
        <f>IF(N556="sníž. přenesená",J556,0)</f>
        <v>0</v>
      </c>
      <c r="BI556" s="211">
        <f>IF(N556="nulová",J556,0)</f>
        <v>0</v>
      </c>
      <c r="BJ556" s="16" t="s">
        <v>87</v>
      </c>
      <c r="BK556" s="211">
        <f>ROUND(I556*H556,2)</f>
        <v>0</v>
      </c>
      <c r="BL556" s="16" t="s">
        <v>620</v>
      </c>
      <c r="BM556" s="16" t="s">
        <v>621</v>
      </c>
    </row>
    <row r="557" s="11" customFormat="1">
      <c r="B557" s="212"/>
      <c r="C557" s="213"/>
      <c r="D557" s="214" t="s">
        <v>143</v>
      </c>
      <c r="E557" s="215" t="s">
        <v>35</v>
      </c>
      <c r="F557" s="216" t="s">
        <v>622</v>
      </c>
      <c r="G557" s="213"/>
      <c r="H557" s="215" t="s">
        <v>35</v>
      </c>
      <c r="I557" s="217"/>
      <c r="J557" s="213"/>
      <c r="K557" s="213"/>
      <c r="L557" s="218"/>
      <c r="M557" s="219"/>
      <c r="N557" s="220"/>
      <c r="O557" s="220"/>
      <c r="P557" s="220"/>
      <c r="Q557" s="220"/>
      <c r="R557" s="220"/>
      <c r="S557" s="220"/>
      <c r="T557" s="221"/>
      <c r="AT557" s="222" t="s">
        <v>143</v>
      </c>
      <c r="AU557" s="222" t="s">
        <v>89</v>
      </c>
      <c r="AV557" s="11" t="s">
        <v>87</v>
      </c>
      <c r="AW557" s="11" t="s">
        <v>40</v>
      </c>
      <c r="AX557" s="11" t="s">
        <v>79</v>
      </c>
      <c r="AY557" s="222" t="s">
        <v>133</v>
      </c>
    </row>
    <row r="558" s="12" customFormat="1">
      <c r="B558" s="223"/>
      <c r="C558" s="224"/>
      <c r="D558" s="214" t="s">
        <v>143</v>
      </c>
      <c r="E558" s="225" t="s">
        <v>35</v>
      </c>
      <c r="F558" s="226" t="s">
        <v>87</v>
      </c>
      <c r="G558" s="224"/>
      <c r="H558" s="227">
        <v>1</v>
      </c>
      <c r="I558" s="228"/>
      <c r="J558" s="224"/>
      <c r="K558" s="224"/>
      <c r="L558" s="229"/>
      <c r="M558" s="230"/>
      <c r="N558" s="231"/>
      <c r="O558" s="231"/>
      <c r="P558" s="231"/>
      <c r="Q558" s="231"/>
      <c r="R558" s="231"/>
      <c r="S558" s="231"/>
      <c r="T558" s="232"/>
      <c r="AT558" s="233" t="s">
        <v>143</v>
      </c>
      <c r="AU558" s="233" t="s">
        <v>89</v>
      </c>
      <c r="AV558" s="12" t="s">
        <v>89</v>
      </c>
      <c r="AW558" s="12" t="s">
        <v>40</v>
      </c>
      <c r="AX558" s="12" t="s">
        <v>79</v>
      </c>
      <c r="AY558" s="233" t="s">
        <v>133</v>
      </c>
    </row>
    <row r="559" s="13" customFormat="1">
      <c r="B559" s="234"/>
      <c r="C559" s="235"/>
      <c r="D559" s="214" t="s">
        <v>143</v>
      </c>
      <c r="E559" s="236" t="s">
        <v>35</v>
      </c>
      <c r="F559" s="237" t="s">
        <v>146</v>
      </c>
      <c r="G559" s="235"/>
      <c r="H559" s="238">
        <v>1</v>
      </c>
      <c r="I559" s="239"/>
      <c r="J559" s="235"/>
      <c r="K559" s="235"/>
      <c r="L559" s="240"/>
      <c r="M559" s="241"/>
      <c r="N559" s="242"/>
      <c r="O559" s="242"/>
      <c r="P559" s="242"/>
      <c r="Q559" s="242"/>
      <c r="R559" s="242"/>
      <c r="S559" s="242"/>
      <c r="T559" s="243"/>
      <c r="AT559" s="244" t="s">
        <v>143</v>
      </c>
      <c r="AU559" s="244" t="s">
        <v>89</v>
      </c>
      <c r="AV559" s="13" t="s">
        <v>141</v>
      </c>
      <c r="AW559" s="13" t="s">
        <v>40</v>
      </c>
      <c r="AX559" s="13" t="s">
        <v>87</v>
      </c>
      <c r="AY559" s="244" t="s">
        <v>133</v>
      </c>
    </row>
    <row r="560" s="11" customFormat="1">
      <c r="B560" s="212"/>
      <c r="C560" s="213"/>
      <c r="D560" s="214" t="s">
        <v>143</v>
      </c>
      <c r="E560" s="215" t="s">
        <v>35</v>
      </c>
      <c r="F560" s="216" t="s">
        <v>222</v>
      </c>
      <c r="G560" s="213"/>
      <c r="H560" s="215" t="s">
        <v>35</v>
      </c>
      <c r="I560" s="217"/>
      <c r="J560" s="213"/>
      <c r="K560" s="213"/>
      <c r="L560" s="218"/>
      <c r="M560" s="219"/>
      <c r="N560" s="220"/>
      <c r="O560" s="220"/>
      <c r="P560" s="220"/>
      <c r="Q560" s="220"/>
      <c r="R560" s="220"/>
      <c r="S560" s="220"/>
      <c r="T560" s="221"/>
      <c r="AT560" s="222" t="s">
        <v>143</v>
      </c>
      <c r="AU560" s="222" t="s">
        <v>89</v>
      </c>
      <c r="AV560" s="11" t="s">
        <v>87</v>
      </c>
      <c r="AW560" s="11" t="s">
        <v>40</v>
      </c>
      <c r="AX560" s="11" t="s">
        <v>79</v>
      </c>
      <c r="AY560" s="222" t="s">
        <v>133</v>
      </c>
    </row>
    <row r="561" s="10" customFormat="1" ht="22.8" customHeight="1">
      <c r="B561" s="184"/>
      <c r="C561" s="185"/>
      <c r="D561" s="186" t="s">
        <v>78</v>
      </c>
      <c r="E561" s="198" t="s">
        <v>623</v>
      </c>
      <c r="F561" s="198" t="s">
        <v>624</v>
      </c>
      <c r="G561" s="185"/>
      <c r="H561" s="185"/>
      <c r="I561" s="188"/>
      <c r="J561" s="199">
        <f>BK561</f>
        <v>0</v>
      </c>
      <c r="K561" s="185"/>
      <c r="L561" s="190"/>
      <c r="M561" s="191"/>
      <c r="N561" s="192"/>
      <c r="O561" s="192"/>
      <c r="P561" s="193">
        <f>SUM(P562:P566)</f>
        <v>0</v>
      </c>
      <c r="Q561" s="192"/>
      <c r="R561" s="193">
        <f>SUM(R562:R566)</f>
        <v>0</v>
      </c>
      <c r="S561" s="192"/>
      <c r="T561" s="194">
        <f>SUM(T562:T566)</f>
        <v>0</v>
      </c>
      <c r="AR561" s="195" t="s">
        <v>163</v>
      </c>
      <c r="AT561" s="196" t="s">
        <v>78</v>
      </c>
      <c r="AU561" s="196" t="s">
        <v>87</v>
      </c>
      <c r="AY561" s="195" t="s">
        <v>133</v>
      </c>
      <c r="BK561" s="197">
        <f>SUM(BK562:BK566)</f>
        <v>0</v>
      </c>
    </row>
    <row r="562" s="1" customFormat="1" ht="16.5" customHeight="1">
      <c r="B562" s="38"/>
      <c r="C562" s="200" t="s">
        <v>625</v>
      </c>
      <c r="D562" s="200" t="s">
        <v>136</v>
      </c>
      <c r="E562" s="201" t="s">
        <v>626</v>
      </c>
      <c r="F562" s="202" t="s">
        <v>624</v>
      </c>
      <c r="G562" s="203" t="s">
        <v>619</v>
      </c>
      <c r="H562" s="204">
        <v>1</v>
      </c>
      <c r="I562" s="205"/>
      <c r="J562" s="206">
        <f>ROUND(I562*H562,2)</f>
        <v>0</v>
      </c>
      <c r="K562" s="202" t="s">
        <v>140</v>
      </c>
      <c r="L562" s="43"/>
      <c r="M562" s="207" t="s">
        <v>35</v>
      </c>
      <c r="N562" s="208" t="s">
        <v>50</v>
      </c>
      <c r="O562" s="79"/>
      <c r="P562" s="209">
        <f>O562*H562</f>
        <v>0</v>
      </c>
      <c r="Q562" s="209">
        <v>0</v>
      </c>
      <c r="R562" s="209">
        <f>Q562*H562</f>
        <v>0</v>
      </c>
      <c r="S562" s="209">
        <v>0</v>
      </c>
      <c r="T562" s="210">
        <f>S562*H562</f>
        <v>0</v>
      </c>
      <c r="AR562" s="16" t="s">
        <v>620</v>
      </c>
      <c r="AT562" s="16" t="s">
        <v>136</v>
      </c>
      <c r="AU562" s="16" t="s">
        <v>89</v>
      </c>
      <c r="AY562" s="16" t="s">
        <v>133</v>
      </c>
      <c r="BE562" s="211">
        <f>IF(N562="základní",J562,0)</f>
        <v>0</v>
      </c>
      <c r="BF562" s="211">
        <f>IF(N562="snížená",J562,0)</f>
        <v>0</v>
      </c>
      <c r="BG562" s="211">
        <f>IF(N562="zákl. přenesená",J562,0)</f>
        <v>0</v>
      </c>
      <c r="BH562" s="211">
        <f>IF(N562="sníž. přenesená",J562,0)</f>
        <v>0</v>
      </c>
      <c r="BI562" s="211">
        <f>IF(N562="nulová",J562,0)</f>
        <v>0</v>
      </c>
      <c r="BJ562" s="16" t="s">
        <v>87</v>
      </c>
      <c r="BK562" s="211">
        <f>ROUND(I562*H562,2)</f>
        <v>0</v>
      </c>
      <c r="BL562" s="16" t="s">
        <v>620</v>
      </c>
      <c r="BM562" s="16" t="s">
        <v>627</v>
      </c>
    </row>
    <row r="563" s="11" customFormat="1">
      <c r="B563" s="212"/>
      <c r="C563" s="213"/>
      <c r="D563" s="214" t="s">
        <v>143</v>
      </c>
      <c r="E563" s="215" t="s">
        <v>35</v>
      </c>
      <c r="F563" s="216" t="s">
        <v>628</v>
      </c>
      <c r="G563" s="213"/>
      <c r="H563" s="215" t="s">
        <v>35</v>
      </c>
      <c r="I563" s="217"/>
      <c r="J563" s="213"/>
      <c r="K563" s="213"/>
      <c r="L563" s="218"/>
      <c r="M563" s="219"/>
      <c r="N563" s="220"/>
      <c r="O563" s="220"/>
      <c r="P563" s="220"/>
      <c r="Q563" s="220"/>
      <c r="R563" s="220"/>
      <c r="S563" s="220"/>
      <c r="T563" s="221"/>
      <c r="AT563" s="222" t="s">
        <v>143</v>
      </c>
      <c r="AU563" s="222" t="s">
        <v>89</v>
      </c>
      <c r="AV563" s="11" t="s">
        <v>87</v>
      </c>
      <c r="AW563" s="11" t="s">
        <v>40</v>
      </c>
      <c r="AX563" s="11" t="s">
        <v>79</v>
      </c>
      <c r="AY563" s="222" t="s">
        <v>133</v>
      </c>
    </row>
    <row r="564" s="12" customFormat="1">
      <c r="B564" s="223"/>
      <c r="C564" s="224"/>
      <c r="D564" s="214" t="s">
        <v>143</v>
      </c>
      <c r="E564" s="225" t="s">
        <v>35</v>
      </c>
      <c r="F564" s="226" t="s">
        <v>87</v>
      </c>
      <c r="G564" s="224"/>
      <c r="H564" s="227">
        <v>1</v>
      </c>
      <c r="I564" s="228"/>
      <c r="J564" s="224"/>
      <c r="K564" s="224"/>
      <c r="L564" s="229"/>
      <c r="M564" s="230"/>
      <c r="N564" s="231"/>
      <c r="O564" s="231"/>
      <c r="P564" s="231"/>
      <c r="Q564" s="231"/>
      <c r="R564" s="231"/>
      <c r="S564" s="231"/>
      <c r="T564" s="232"/>
      <c r="AT564" s="233" t="s">
        <v>143</v>
      </c>
      <c r="AU564" s="233" t="s">
        <v>89</v>
      </c>
      <c r="AV564" s="12" t="s">
        <v>89</v>
      </c>
      <c r="AW564" s="12" t="s">
        <v>40</v>
      </c>
      <c r="AX564" s="12" t="s">
        <v>79</v>
      </c>
      <c r="AY564" s="233" t="s">
        <v>133</v>
      </c>
    </row>
    <row r="565" s="13" customFormat="1">
      <c r="B565" s="234"/>
      <c r="C565" s="235"/>
      <c r="D565" s="214" t="s">
        <v>143</v>
      </c>
      <c r="E565" s="236" t="s">
        <v>35</v>
      </c>
      <c r="F565" s="237" t="s">
        <v>146</v>
      </c>
      <c r="G565" s="235"/>
      <c r="H565" s="238">
        <v>1</v>
      </c>
      <c r="I565" s="239"/>
      <c r="J565" s="235"/>
      <c r="K565" s="235"/>
      <c r="L565" s="240"/>
      <c r="M565" s="241"/>
      <c r="N565" s="242"/>
      <c r="O565" s="242"/>
      <c r="P565" s="242"/>
      <c r="Q565" s="242"/>
      <c r="R565" s="242"/>
      <c r="S565" s="242"/>
      <c r="T565" s="243"/>
      <c r="AT565" s="244" t="s">
        <v>143</v>
      </c>
      <c r="AU565" s="244" t="s">
        <v>89</v>
      </c>
      <c r="AV565" s="13" t="s">
        <v>141</v>
      </c>
      <c r="AW565" s="13" t="s">
        <v>40</v>
      </c>
      <c r="AX565" s="13" t="s">
        <v>87</v>
      </c>
      <c r="AY565" s="244" t="s">
        <v>133</v>
      </c>
    </row>
    <row r="566" s="11" customFormat="1">
      <c r="B566" s="212"/>
      <c r="C566" s="213"/>
      <c r="D566" s="214" t="s">
        <v>143</v>
      </c>
      <c r="E566" s="215" t="s">
        <v>35</v>
      </c>
      <c r="F566" s="216" t="s">
        <v>222</v>
      </c>
      <c r="G566" s="213"/>
      <c r="H566" s="215" t="s">
        <v>35</v>
      </c>
      <c r="I566" s="217"/>
      <c r="J566" s="213"/>
      <c r="K566" s="213"/>
      <c r="L566" s="218"/>
      <c r="M566" s="219"/>
      <c r="N566" s="220"/>
      <c r="O566" s="220"/>
      <c r="P566" s="220"/>
      <c r="Q566" s="220"/>
      <c r="R566" s="220"/>
      <c r="S566" s="220"/>
      <c r="T566" s="221"/>
      <c r="AT566" s="222" t="s">
        <v>143</v>
      </c>
      <c r="AU566" s="222" t="s">
        <v>89</v>
      </c>
      <c r="AV566" s="11" t="s">
        <v>87</v>
      </c>
      <c r="AW566" s="11" t="s">
        <v>40</v>
      </c>
      <c r="AX566" s="11" t="s">
        <v>79</v>
      </c>
      <c r="AY566" s="222" t="s">
        <v>133</v>
      </c>
    </row>
    <row r="567" s="10" customFormat="1" ht="22.8" customHeight="1">
      <c r="B567" s="184"/>
      <c r="C567" s="185"/>
      <c r="D567" s="186" t="s">
        <v>78</v>
      </c>
      <c r="E567" s="198" t="s">
        <v>629</v>
      </c>
      <c r="F567" s="198" t="s">
        <v>630</v>
      </c>
      <c r="G567" s="185"/>
      <c r="H567" s="185"/>
      <c r="I567" s="188"/>
      <c r="J567" s="199">
        <f>BK567</f>
        <v>0</v>
      </c>
      <c r="K567" s="185"/>
      <c r="L567" s="190"/>
      <c r="M567" s="191"/>
      <c r="N567" s="192"/>
      <c r="O567" s="192"/>
      <c r="P567" s="193">
        <f>SUM(P568:P577)</f>
        <v>0</v>
      </c>
      <c r="Q567" s="192"/>
      <c r="R567" s="193">
        <f>SUM(R568:R577)</f>
        <v>0</v>
      </c>
      <c r="S567" s="192"/>
      <c r="T567" s="194">
        <f>SUM(T568:T577)</f>
        <v>0</v>
      </c>
      <c r="AR567" s="195" t="s">
        <v>163</v>
      </c>
      <c r="AT567" s="196" t="s">
        <v>78</v>
      </c>
      <c r="AU567" s="196" t="s">
        <v>87</v>
      </c>
      <c r="AY567" s="195" t="s">
        <v>133</v>
      </c>
      <c r="BK567" s="197">
        <f>SUM(BK568:BK577)</f>
        <v>0</v>
      </c>
    </row>
    <row r="568" s="1" customFormat="1" ht="16.5" customHeight="1">
      <c r="B568" s="38"/>
      <c r="C568" s="200" t="s">
        <v>631</v>
      </c>
      <c r="D568" s="200" t="s">
        <v>136</v>
      </c>
      <c r="E568" s="201" t="s">
        <v>632</v>
      </c>
      <c r="F568" s="202" t="s">
        <v>633</v>
      </c>
      <c r="G568" s="203" t="s">
        <v>619</v>
      </c>
      <c r="H568" s="204">
        <v>1</v>
      </c>
      <c r="I568" s="205"/>
      <c r="J568" s="206">
        <f>ROUND(I568*H568,2)</f>
        <v>0</v>
      </c>
      <c r="K568" s="202" t="s">
        <v>140</v>
      </c>
      <c r="L568" s="43"/>
      <c r="M568" s="207" t="s">
        <v>35</v>
      </c>
      <c r="N568" s="208" t="s">
        <v>50</v>
      </c>
      <c r="O568" s="79"/>
      <c r="P568" s="209">
        <f>O568*H568</f>
        <v>0</v>
      </c>
      <c r="Q568" s="209">
        <v>0</v>
      </c>
      <c r="R568" s="209">
        <f>Q568*H568</f>
        <v>0</v>
      </c>
      <c r="S568" s="209">
        <v>0</v>
      </c>
      <c r="T568" s="210">
        <f>S568*H568</f>
        <v>0</v>
      </c>
      <c r="AR568" s="16" t="s">
        <v>620</v>
      </c>
      <c r="AT568" s="16" t="s">
        <v>136</v>
      </c>
      <c r="AU568" s="16" t="s">
        <v>89</v>
      </c>
      <c r="AY568" s="16" t="s">
        <v>133</v>
      </c>
      <c r="BE568" s="211">
        <f>IF(N568="základní",J568,0)</f>
        <v>0</v>
      </c>
      <c r="BF568" s="211">
        <f>IF(N568="snížená",J568,0)</f>
        <v>0</v>
      </c>
      <c r="BG568" s="211">
        <f>IF(N568="zákl. přenesená",J568,0)</f>
        <v>0</v>
      </c>
      <c r="BH568" s="211">
        <f>IF(N568="sníž. přenesená",J568,0)</f>
        <v>0</v>
      </c>
      <c r="BI568" s="211">
        <f>IF(N568="nulová",J568,0)</f>
        <v>0</v>
      </c>
      <c r="BJ568" s="16" t="s">
        <v>87</v>
      </c>
      <c r="BK568" s="211">
        <f>ROUND(I568*H568,2)</f>
        <v>0</v>
      </c>
      <c r="BL568" s="16" t="s">
        <v>620</v>
      </c>
      <c r="BM568" s="16" t="s">
        <v>634</v>
      </c>
    </row>
    <row r="569" s="11" customFormat="1">
      <c r="B569" s="212"/>
      <c r="C569" s="213"/>
      <c r="D569" s="214" t="s">
        <v>143</v>
      </c>
      <c r="E569" s="215" t="s">
        <v>35</v>
      </c>
      <c r="F569" s="216" t="s">
        <v>635</v>
      </c>
      <c r="G569" s="213"/>
      <c r="H569" s="215" t="s">
        <v>35</v>
      </c>
      <c r="I569" s="217"/>
      <c r="J569" s="213"/>
      <c r="K569" s="213"/>
      <c r="L569" s="218"/>
      <c r="M569" s="219"/>
      <c r="N569" s="220"/>
      <c r="O569" s="220"/>
      <c r="P569" s="220"/>
      <c r="Q569" s="220"/>
      <c r="R569" s="220"/>
      <c r="S569" s="220"/>
      <c r="T569" s="221"/>
      <c r="AT569" s="222" t="s">
        <v>143</v>
      </c>
      <c r="AU569" s="222" t="s">
        <v>89</v>
      </c>
      <c r="AV569" s="11" t="s">
        <v>87</v>
      </c>
      <c r="AW569" s="11" t="s">
        <v>40</v>
      </c>
      <c r="AX569" s="11" t="s">
        <v>79</v>
      </c>
      <c r="AY569" s="222" t="s">
        <v>133</v>
      </c>
    </row>
    <row r="570" s="12" customFormat="1">
      <c r="B570" s="223"/>
      <c r="C570" s="224"/>
      <c r="D570" s="214" t="s">
        <v>143</v>
      </c>
      <c r="E570" s="225" t="s">
        <v>35</v>
      </c>
      <c r="F570" s="226" t="s">
        <v>87</v>
      </c>
      <c r="G570" s="224"/>
      <c r="H570" s="227">
        <v>1</v>
      </c>
      <c r="I570" s="228"/>
      <c r="J570" s="224"/>
      <c r="K570" s="224"/>
      <c r="L570" s="229"/>
      <c r="M570" s="230"/>
      <c r="N570" s="231"/>
      <c r="O570" s="231"/>
      <c r="P570" s="231"/>
      <c r="Q570" s="231"/>
      <c r="R570" s="231"/>
      <c r="S570" s="231"/>
      <c r="T570" s="232"/>
      <c r="AT570" s="233" t="s">
        <v>143</v>
      </c>
      <c r="AU570" s="233" t="s">
        <v>89</v>
      </c>
      <c r="AV570" s="12" t="s">
        <v>89</v>
      </c>
      <c r="AW570" s="12" t="s">
        <v>40</v>
      </c>
      <c r="AX570" s="12" t="s">
        <v>79</v>
      </c>
      <c r="AY570" s="233" t="s">
        <v>133</v>
      </c>
    </row>
    <row r="571" s="13" customFormat="1">
      <c r="B571" s="234"/>
      <c r="C571" s="235"/>
      <c r="D571" s="214" t="s">
        <v>143</v>
      </c>
      <c r="E571" s="236" t="s">
        <v>35</v>
      </c>
      <c r="F571" s="237" t="s">
        <v>146</v>
      </c>
      <c r="G571" s="235"/>
      <c r="H571" s="238">
        <v>1</v>
      </c>
      <c r="I571" s="239"/>
      <c r="J571" s="235"/>
      <c r="K571" s="235"/>
      <c r="L571" s="240"/>
      <c r="M571" s="241"/>
      <c r="N571" s="242"/>
      <c r="O571" s="242"/>
      <c r="P571" s="242"/>
      <c r="Q571" s="242"/>
      <c r="R571" s="242"/>
      <c r="S571" s="242"/>
      <c r="T571" s="243"/>
      <c r="AT571" s="244" t="s">
        <v>143</v>
      </c>
      <c r="AU571" s="244" t="s">
        <v>89</v>
      </c>
      <c r="AV571" s="13" t="s">
        <v>141</v>
      </c>
      <c r="AW571" s="13" t="s">
        <v>40</v>
      </c>
      <c r="AX571" s="13" t="s">
        <v>87</v>
      </c>
      <c r="AY571" s="244" t="s">
        <v>133</v>
      </c>
    </row>
    <row r="572" s="11" customFormat="1">
      <c r="B572" s="212"/>
      <c r="C572" s="213"/>
      <c r="D572" s="214" t="s">
        <v>143</v>
      </c>
      <c r="E572" s="215" t="s">
        <v>35</v>
      </c>
      <c r="F572" s="216" t="s">
        <v>222</v>
      </c>
      <c r="G572" s="213"/>
      <c r="H572" s="215" t="s">
        <v>35</v>
      </c>
      <c r="I572" s="217"/>
      <c r="J572" s="213"/>
      <c r="K572" s="213"/>
      <c r="L572" s="218"/>
      <c r="M572" s="219"/>
      <c r="N572" s="220"/>
      <c r="O572" s="220"/>
      <c r="P572" s="220"/>
      <c r="Q572" s="220"/>
      <c r="R572" s="220"/>
      <c r="S572" s="220"/>
      <c r="T572" s="221"/>
      <c r="AT572" s="222" t="s">
        <v>143</v>
      </c>
      <c r="AU572" s="222" t="s">
        <v>89</v>
      </c>
      <c r="AV572" s="11" t="s">
        <v>87</v>
      </c>
      <c r="AW572" s="11" t="s">
        <v>40</v>
      </c>
      <c r="AX572" s="11" t="s">
        <v>79</v>
      </c>
      <c r="AY572" s="222" t="s">
        <v>133</v>
      </c>
    </row>
    <row r="573" s="1" customFormat="1" ht="16.5" customHeight="1">
      <c r="B573" s="38"/>
      <c r="C573" s="200" t="s">
        <v>636</v>
      </c>
      <c r="D573" s="200" t="s">
        <v>136</v>
      </c>
      <c r="E573" s="201" t="s">
        <v>637</v>
      </c>
      <c r="F573" s="202" t="s">
        <v>638</v>
      </c>
      <c r="G573" s="203" t="s">
        <v>619</v>
      </c>
      <c r="H573" s="204">
        <v>1</v>
      </c>
      <c r="I573" s="205"/>
      <c r="J573" s="206">
        <f>ROUND(I573*H573,2)</f>
        <v>0</v>
      </c>
      <c r="K573" s="202" t="s">
        <v>140</v>
      </c>
      <c r="L573" s="43"/>
      <c r="M573" s="207" t="s">
        <v>35</v>
      </c>
      <c r="N573" s="208" t="s">
        <v>50</v>
      </c>
      <c r="O573" s="79"/>
      <c r="P573" s="209">
        <f>O573*H573</f>
        <v>0</v>
      </c>
      <c r="Q573" s="209">
        <v>0</v>
      </c>
      <c r="R573" s="209">
        <f>Q573*H573</f>
        <v>0</v>
      </c>
      <c r="S573" s="209">
        <v>0</v>
      </c>
      <c r="T573" s="210">
        <f>S573*H573</f>
        <v>0</v>
      </c>
      <c r="AR573" s="16" t="s">
        <v>620</v>
      </c>
      <c r="AT573" s="16" t="s">
        <v>136</v>
      </c>
      <c r="AU573" s="16" t="s">
        <v>89</v>
      </c>
      <c r="AY573" s="16" t="s">
        <v>133</v>
      </c>
      <c r="BE573" s="211">
        <f>IF(N573="základní",J573,0)</f>
        <v>0</v>
      </c>
      <c r="BF573" s="211">
        <f>IF(N573="snížená",J573,0)</f>
        <v>0</v>
      </c>
      <c r="BG573" s="211">
        <f>IF(N573="zákl. přenesená",J573,0)</f>
        <v>0</v>
      </c>
      <c r="BH573" s="211">
        <f>IF(N573="sníž. přenesená",J573,0)</f>
        <v>0</v>
      </c>
      <c r="BI573" s="211">
        <f>IF(N573="nulová",J573,0)</f>
        <v>0</v>
      </c>
      <c r="BJ573" s="16" t="s">
        <v>87</v>
      </c>
      <c r="BK573" s="211">
        <f>ROUND(I573*H573,2)</f>
        <v>0</v>
      </c>
      <c r="BL573" s="16" t="s">
        <v>620</v>
      </c>
      <c r="BM573" s="16" t="s">
        <v>639</v>
      </c>
    </row>
    <row r="574" s="11" customFormat="1">
      <c r="B574" s="212"/>
      <c r="C574" s="213"/>
      <c r="D574" s="214" t="s">
        <v>143</v>
      </c>
      <c r="E574" s="215" t="s">
        <v>35</v>
      </c>
      <c r="F574" s="216" t="s">
        <v>640</v>
      </c>
      <c r="G574" s="213"/>
      <c r="H574" s="215" t="s">
        <v>35</v>
      </c>
      <c r="I574" s="217"/>
      <c r="J574" s="213"/>
      <c r="K574" s="213"/>
      <c r="L574" s="218"/>
      <c r="M574" s="219"/>
      <c r="N574" s="220"/>
      <c r="O574" s="220"/>
      <c r="P574" s="220"/>
      <c r="Q574" s="220"/>
      <c r="R574" s="220"/>
      <c r="S574" s="220"/>
      <c r="T574" s="221"/>
      <c r="AT574" s="222" t="s">
        <v>143</v>
      </c>
      <c r="AU574" s="222" t="s">
        <v>89</v>
      </c>
      <c r="AV574" s="11" t="s">
        <v>87</v>
      </c>
      <c r="AW574" s="11" t="s">
        <v>40</v>
      </c>
      <c r="AX574" s="11" t="s">
        <v>79</v>
      </c>
      <c r="AY574" s="222" t="s">
        <v>133</v>
      </c>
    </row>
    <row r="575" s="12" customFormat="1">
      <c r="B575" s="223"/>
      <c r="C575" s="224"/>
      <c r="D575" s="214" t="s">
        <v>143</v>
      </c>
      <c r="E575" s="225" t="s">
        <v>35</v>
      </c>
      <c r="F575" s="226" t="s">
        <v>87</v>
      </c>
      <c r="G575" s="224"/>
      <c r="H575" s="227">
        <v>1</v>
      </c>
      <c r="I575" s="228"/>
      <c r="J575" s="224"/>
      <c r="K575" s="224"/>
      <c r="L575" s="229"/>
      <c r="M575" s="230"/>
      <c r="N575" s="231"/>
      <c r="O575" s="231"/>
      <c r="P575" s="231"/>
      <c r="Q575" s="231"/>
      <c r="R575" s="231"/>
      <c r="S575" s="231"/>
      <c r="T575" s="232"/>
      <c r="AT575" s="233" t="s">
        <v>143</v>
      </c>
      <c r="AU575" s="233" t="s">
        <v>89</v>
      </c>
      <c r="AV575" s="12" t="s">
        <v>89</v>
      </c>
      <c r="AW575" s="12" t="s">
        <v>40</v>
      </c>
      <c r="AX575" s="12" t="s">
        <v>79</v>
      </c>
      <c r="AY575" s="233" t="s">
        <v>133</v>
      </c>
    </row>
    <row r="576" s="13" customFormat="1">
      <c r="B576" s="234"/>
      <c r="C576" s="235"/>
      <c r="D576" s="214" t="s">
        <v>143</v>
      </c>
      <c r="E576" s="236" t="s">
        <v>35</v>
      </c>
      <c r="F576" s="237" t="s">
        <v>146</v>
      </c>
      <c r="G576" s="235"/>
      <c r="H576" s="238">
        <v>1</v>
      </c>
      <c r="I576" s="239"/>
      <c r="J576" s="235"/>
      <c r="K576" s="235"/>
      <c r="L576" s="240"/>
      <c r="M576" s="241"/>
      <c r="N576" s="242"/>
      <c r="O576" s="242"/>
      <c r="P576" s="242"/>
      <c r="Q576" s="242"/>
      <c r="R576" s="242"/>
      <c r="S576" s="242"/>
      <c r="T576" s="243"/>
      <c r="AT576" s="244" t="s">
        <v>143</v>
      </c>
      <c r="AU576" s="244" t="s">
        <v>89</v>
      </c>
      <c r="AV576" s="13" t="s">
        <v>141</v>
      </c>
      <c r="AW576" s="13" t="s">
        <v>40</v>
      </c>
      <c r="AX576" s="13" t="s">
        <v>87</v>
      </c>
      <c r="AY576" s="244" t="s">
        <v>133</v>
      </c>
    </row>
    <row r="577" s="11" customFormat="1">
      <c r="B577" s="212"/>
      <c r="C577" s="213"/>
      <c r="D577" s="214" t="s">
        <v>143</v>
      </c>
      <c r="E577" s="215" t="s">
        <v>35</v>
      </c>
      <c r="F577" s="216" t="s">
        <v>222</v>
      </c>
      <c r="G577" s="213"/>
      <c r="H577" s="215" t="s">
        <v>35</v>
      </c>
      <c r="I577" s="217"/>
      <c r="J577" s="213"/>
      <c r="K577" s="213"/>
      <c r="L577" s="218"/>
      <c r="M577" s="257"/>
      <c r="N577" s="258"/>
      <c r="O577" s="258"/>
      <c r="P577" s="258"/>
      <c r="Q577" s="258"/>
      <c r="R577" s="258"/>
      <c r="S577" s="258"/>
      <c r="T577" s="259"/>
      <c r="AT577" s="222" t="s">
        <v>143</v>
      </c>
      <c r="AU577" s="222" t="s">
        <v>89</v>
      </c>
      <c r="AV577" s="11" t="s">
        <v>87</v>
      </c>
      <c r="AW577" s="11" t="s">
        <v>40</v>
      </c>
      <c r="AX577" s="11" t="s">
        <v>79</v>
      </c>
      <c r="AY577" s="222" t="s">
        <v>133</v>
      </c>
    </row>
    <row r="578" s="1" customFormat="1" ht="6.96" customHeight="1">
      <c r="B578" s="57"/>
      <c r="C578" s="58"/>
      <c r="D578" s="58"/>
      <c r="E578" s="58"/>
      <c r="F578" s="58"/>
      <c r="G578" s="58"/>
      <c r="H578" s="58"/>
      <c r="I578" s="150"/>
      <c r="J578" s="58"/>
      <c r="K578" s="58"/>
      <c r="L578" s="43"/>
    </row>
  </sheetData>
  <sheetProtection sheet="1" autoFilter="0" formatColumns="0" formatRows="0" objects="1" scenarios="1" spinCount="100000" saltValue="zdxRvmpRI5BhzVQm1G3u3KSAItgSMnrVfUG+mVi/G7tVi8XFQbHpwwhyme3vZBiTW6q8wF7eMhYLyadhF0SifA==" hashValue="j0cv/d0k6/MGzMCIZ9QXD+aJjVSNkbfRq9o54Crzl9uO3/ylL6jgIFA8/nQ7SvXB3GMCuQ4duFbkBKuSbJu8NQ==" algorithmName="SHA-512" password="CC35"/>
  <autoFilter ref="C99:K577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0" customWidth="1"/>
    <col min="2" max="2" width="1.664063" style="260" customWidth="1"/>
    <col min="3" max="4" width="5" style="260" customWidth="1"/>
    <col min="5" max="5" width="11.67" style="260" customWidth="1"/>
    <col min="6" max="6" width="9.17" style="260" customWidth="1"/>
    <col min="7" max="7" width="5" style="260" customWidth="1"/>
    <col min="8" max="8" width="77.83" style="260" customWidth="1"/>
    <col min="9" max="10" width="20" style="260" customWidth="1"/>
    <col min="11" max="11" width="1.664063" style="260" customWidth="1"/>
  </cols>
  <sheetData>
    <row r="1" ht="37.5" customHeight="1"/>
    <row r="2" ht="7.5" customHeight="1">
      <c r="B2" s="261"/>
      <c r="C2" s="262"/>
      <c r="D2" s="262"/>
      <c r="E2" s="262"/>
      <c r="F2" s="262"/>
      <c r="G2" s="262"/>
      <c r="H2" s="262"/>
      <c r="I2" s="262"/>
      <c r="J2" s="262"/>
      <c r="K2" s="263"/>
    </row>
    <row r="3" s="14" customFormat="1" ht="45" customHeight="1">
      <c r="B3" s="264"/>
      <c r="C3" s="265" t="s">
        <v>641</v>
      </c>
      <c r="D3" s="265"/>
      <c r="E3" s="265"/>
      <c r="F3" s="265"/>
      <c r="G3" s="265"/>
      <c r="H3" s="265"/>
      <c r="I3" s="265"/>
      <c r="J3" s="265"/>
      <c r="K3" s="266"/>
    </row>
    <row r="4" ht="25.5" customHeight="1">
      <c r="B4" s="267"/>
      <c r="C4" s="268" t="s">
        <v>642</v>
      </c>
      <c r="D4" s="268"/>
      <c r="E4" s="268"/>
      <c r="F4" s="268"/>
      <c r="G4" s="268"/>
      <c r="H4" s="268"/>
      <c r="I4" s="268"/>
      <c r="J4" s="268"/>
      <c r="K4" s="269"/>
    </row>
    <row r="5" ht="5.25" customHeight="1">
      <c r="B5" s="267"/>
      <c r="C5" s="270"/>
      <c r="D5" s="270"/>
      <c r="E5" s="270"/>
      <c r="F5" s="270"/>
      <c r="G5" s="270"/>
      <c r="H5" s="270"/>
      <c r="I5" s="270"/>
      <c r="J5" s="270"/>
      <c r="K5" s="269"/>
    </row>
    <row r="6" ht="15" customHeight="1">
      <c r="B6" s="267"/>
      <c r="C6" s="271" t="s">
        <v>643</v>
      </c>
      <c r="D6" s="271"/>
      <c r="E6" s="271"/>
      <c r="F6" s="271"/>
      <c r="G6" s="271"/>
      <c r="H6" s="271"/>
      <c r="I6" s="271"/>
      <c r="J6" s="271"/>
      <c r="K6" s="269"/>
    </row>
    <row r="7" ht="15" customHeight="1">
      <c r="B7" s="272"/>
      <c r="C7" s="271" t="s">
        <v>644</v>
      </c>
      <c r="D7" s="271"/>
      <c r="E7" s="271"/>
      <c r="F7" s="271"/>
      <c r="G7" s="271"/>
      <c r="H7" s="271"/>
      <c r="I7" s="271"/>
      <c r="J7" s="271"/>
      <c r="K7" s="269"/>
    </row>
    <row r="8" ht="12.75" customHeight="1">
      <c r="B8" s="272"/>
      <c r="C8" s="271"/>
      <c r="D8" s="271"/>
      <c r="E8" s="271"/>
      <c r="F8" s="271"/>
      <c r="G8" s="271"/>
      <c r="H8" s="271"/>
      <c r="I8" s="271"/>
      <c r="J8" s="271"/>
      <c r="K8" s="269"/>
    </row>
    <row r="9" ht="15" customHeight="1">
      <c r="B9" s="272"/>
      <c r="C9" s="271" t="s">
        <v>645</v>
      </c>
      <c r="D9" s="271"/>
      <c r="E9" s="271"/>
      <c r="F9" s="271"/>
      <c r="G9" s="271"/>
      <c r="H9" s="271"/>
      <c r="I9" s="271"/>
      <c r="J9" s="271"/>
      <c r="K9" s="269"/>
    </row>
    <row r="10" ht="15" customHeight="1">
      <c r="B10" s="272"/>
      <c r="C10" s="271"/>
      <c r="D10" s="271" t="s">
        <v>646</v>
      </c>
      <c r="E10" s="271"/>
      <c r="F10" s="271"/>
      <c r="G10" s="271"/>
      <c r="H10" s="271"/>
      <c r="I10" s="271"/>
      <c r="J10" s="271"/>
      <c r="K10" s="269"/>
    </row>
    <row r="11" ht="15" customHeight="1">
      <c r="B11" s="272"/>
      <c r="C11" s="273"/>
      <c r="D11" s="271" t="s">
        <v>647</v>
      </c>
      <c r="E11" s="271"/>
      <c r="F11" s="271"/>
      <c r="G11" s="271"/>
      <c r="H11" s="271"/>
      <c r="I11" s="271"/>
      <c r="J11" s="271"/>
      <c r="K11" s="269"/>
    </row>
    <row r="12" ht="15" customHeight="1">
      <c r="B12" s="272"/>
      <c r="C12" s="273"/>
      <c r="D12" s="271"/>
      <c r="E12" s="271"/>
      <c r="F12" s="271"/>
      <c r="G12" s="271"/>
      <c r="H12" s="271"/>
      <c r="I12" s="271"/>
      <c r="J12" s="271"/>
      <c r="K12" s="269"/>
    </row>
    <row r="13" ht="15" customHeight="1">
      <c r="B13" s="272"/>
      <c r="C13" s="273"/>
      <c r="D13" s="274" t="s">
        <v>648</v>
      </c>
      <c r="E13" s="271"/>
      <c r="F13" s="271"/>
      <c r="G13" s="271"/>
      <c r="H13" s="271"/>
      <c r="I13" s="271"/>
      <c r="J13" s="271"/>
      <c r="K13" s="269"/>
    </row>
    <row r="14" ht="12.75" customHeight="1">
      <c r="B14" s="272"/>
      <c r="C14" s="273"/>
      <c r="D14" s="273"/>
      <c r="E14" s="273"/>
      <c r="F14" s="273"/>
      <c r="G14" s="273"/>
      <c r="H14" s="273"/>
      <c r="I14" s="273"/>
      <c r="J14" s="273"/>
      <c r="K14" s="269"/>
    </row>
    <row r="15" ht="15" customHeight="1">
      <c r="B15" s="272"/>
      <c r="C15" s="273"/>
      <c r="D15" s="271" t="s">
        <v>649</v>
      </c>
      <c r="E15" s="271"/>
      <c r="F15" s="271"/>
      <c r="G15" s="271"/>
      <c r="H15" s="271"/>
      <c r="I15" s="271"/>
      <c r="J15" s="271"/>
      <c r="K15" s="269"/>
    </row>
    <row r="16" ht="15" customHeight="1">
      <c r="B16" s="272"/>
      <c r="C16" s="273"/>
      <c r="D16" s="271" t="s">
        <v>650</v>
      </c>
      <c r="E16" s="271"/>
      <c r="F16" s="271"/>
      <c r="G16" s="271"/>
      <c r="H16" s="271"/>
      <c r="I16" s="271"/>
      <c r="J16" s="271"/>
      <c r="K16" s="269"/>
    </row>
    <row r="17" ht="15" customHeight="1">
      <c r="B17" s="272"/>
      <c r="C17" s="273"/>
      <c r="D17" s="271" t="s">
        <v>651</v>
      </c>
      <c r="E17" s="271"/>
      <c r="F17" s="271"/>
      <c r="G17" s="271"/>
      <c r="H17" s="271"/>
      <c r="I17" s="271"/>
      <c r="J17" s="271"/>
      <c r="K17" s="269"/>
    </row>
    <row r="18" ht="15" customHeight="1">
      <c r="B18" s="272"/>
      <c r="C18" s="273"/>
      <c r="D18" s="273"/>
      <c r="E18" s="275" t="s">
        <v>86</v>
      </c>
      <c r="F18" s="271" t="s">
        <v>652</v>
      </c>
      <c r="G18" s="271"/>
      <c r="H18" s="271"/>
      <c r="I18" s="271"/>
      <c r="J18" s="271"/>
      <c r="K18" s="269"/>
    </row>
    <row r="19" ht="15" customHeight="1">
      <c r="B19" s="272"/>
      <c r="C19" s="273"/>
      <c r="D19" s="273"/>
      <c r="E19" s="275" t="s">
        <v>653</v>
      </c>
      <c r="F19" s="271" t="s">
        <v>654</v>
      </c>
      <c r="G19" s="271"/>
      <c r="H19" s="271"/>
      <c r="I19" s="271"/>
      <c r="J19" s="271"/>
      <c r="K19" s="269"/>
    </row>
    <row r="20" ht="15" customHeight="1">
      <c r="B20" s="272"/>
      <c r="C20" s="273"/>
      <c r="D20" s="273"/>
      <c r="E20" s="275" t="s">
        <v>655</v>
      </c>
      <c r="F20" s="271" t="s">
        <v>656</v>
      </c>
      <c r="G20" s="271"/>
      <c r="H20" s="271"/>
      <c r="I20" s="271"/>
      <c r="J20" s="271"/>
      <c r="K20" s="269"/>
    </row>
    <row r="21" ht="15" customHeight="1">
      <c r="B21" s="272"/>
      <c r="C21" s="273"/>
      <c r="D21" s="273"/>
      <c r="E21" s="275" t="s">
        <v>657</v>
      </c>
      <c r="F21" s="271" t="s">
        <v>658</v>
      </c>
      <c r="G21" s="271"/>
      <c r="H21" s="271"/>
      <c r="I21" s="271"/>
      <c r="J21" s="271"/>
      <c r="K21" s="269"/>
    </row>
    <row r="22" ht="15" customHeight="1">
      <c r="B22" s="272"/>
      <c r="C22" s="273"/>
      <c r="D22" s="273"/>
      <c r="E22" s="275" t="s">
        <v>659</v>
      </c>
      <c r="F22" s="271" t="s">
        <v>660</v>
      </c>
      <c r="G22" s="271"/>
      <c r="H22" s="271"/>
      <c r="I22" s="271"/>
      <c r="J22" s="271"/>
      <c r="K22" s="269"/>
    </row>
    <row r="23" ht="15" customHeight="1">
      <c r="B23" s="272"/>
      <c r="C23" s="273"/>
      <c r="D23" s="273"/>
      <c r="E23" s="275" t="s">
        <v>661</v>
      </c>
      <c r="F23" s="271" t="s">
        <v>662</v>
      </c>
      <c r="G23" s="271"/>
      <c r="H23" s="271"/>
      <c r="I23" s="271"/>
      <c r="J23" s="271"/>
      <c r="K23" s="269"/>
    </row>
    <row r="24" ht="12.75" customHeight="1">
      <c r="B24" s="272"/>
      <c r="C24" s="273"/>
      <c r="D24" s="273"/>
      <c r="E24" s="273"/>
      <c r="F24" s="273"/>
      <c r="G24" s="273"/>
      <c r="H24" s="273"/>
      <c r="I24" s="273"/>
      <c r="J24" s="273"/>
      <c r="K24" s="269"/>
    </row>
    <row r="25" ht="15" customHeight="1">
      <c r="B25" s="272"/>
      <c r="C25" s="271" t="s">
        <v>663</v>
      </c>
      <c r="D25" s="271"/>
      <c r="E25" s="271"/>
      <c r="F25" s="271"/>
      <c r="G25" s="271"/>
      <c r="H25" s="271"/>
      <c r="I25" s="271"/>
      <c r="J25" s="271"/>
      <c r="K25" s="269"/>
    </row>
    <row r="26" ht="15" customHeight="1">
      <c r="B26" s="272"/>
      <c r="C26" s="271" t="s">
        <v>664</v>
      </c>
      <c r="D26" s="271"/>
      <c r="E26" s="271"/>
      <c r="F26" s="271"/>
      <c r="G26" s="271"/>
      <c r="H26" s="271"/>
      <c r="I26" s="271"/>
      <c r="J26" s="271"/>
      <c r="K26" s="269"/>
    </row>
    <row r="27" ht="15" customHeight="1">
      <c r="B27" s="272"/>
      <c r="C27" s="271"/>
      <c r="D27" s="271" t="s">
        <v>665</v>
      </c>
      <c r="E27" s="271"/>
      <c r="F27" s="271"/>
      <c r="G27" s="271"/>
      <c r="H27" s="271"/>
      <c r="I27" s="271"/>
      <c r="J27" s="271"/>
      <c r="K27" s="269"/>
    </row>
    <row r="28" ht="15" customHeight="1">
      <c r="B28" s="272"/>
      <c r="C28" s="273"/>
      <c r="D28" s="271" t="s">
        <v>666</v>
      </c>
      <c r="E28" s="271"/>
      <c r="F28" s="271"/>
      <c r="G28" s="271"/>
      <c r="H28" s="271"/>
      <c r="I28" s="271"/>
      <c r="J28" s="271"/>
      <c r="K28" s="269"/>
    </row>
    <row r="29" ht="12.75" customHeight="1">
      <c r="B29" s="272"/>
      <c r="C29" s="273"/>
      <c r="D29" s="273"/>
      <c r="E29" s="273"/>
      <c r="F29" s="273"/>
      <c r="G29" s="273"/>
      <c r="H29" s="273"/>
      <c r="I29" s="273"/>
      <c r="J29" s="273"/>
      <c r="K29" s="269"/>
    </row>
    <row r="30" ht="15" customHeight="1">
      <c r="B30" s="272"/>
      <c r="C30" s="273"/>
      <c r="D30" s="271" t="s">
        <v>667</v>
      </c>
      <c r="E30" s="271"/>
      <c r="F30" s="271"/>
      <c r="G30" s="271"/>
      <c r="H30" s="271"/>
      <c r="I30" s="271"/>
      <c r="J30" s="271"/>
      <c r="K30" s="269"/>
    </row>
    <row r="31" ht="15" customHeight="1">
      <c r="B31" s="272"/>
      <c r="C31" s="273"/>
      <c r="D31" s="271" t="s">
        <v>668</v>
      </c>
      <c r="E31" s="271"/>
      <c r="F31" s="271"/>
      <c r="G31" s="271"/>
      <c r="H31" s="271"/>
      <c r="I31" s="271"/>
      <c r="J31" s="271"/>
      <c r="K31" s="269"/>
    </row>
    <row r="32" ht="12.75" customHeight="1">
      <c r="B32" s="272"/>
      <c r="C32" s="273"/>
      <c r="D32" s="273"/>
      <c r="E32" s="273"/>
      <c r="F32" s="273"/>
      <c r="G32" s="273"/>
      <c r="H32" s="273"/>
      <c r="I32" s="273"/>
      <c r="J32" s="273"/>
      <c r="K32" s="269"/>
    </row>
    <row r="33" ht="15" customHeight="1">
      <c r="B33" s="272"/>
      <c r="C33" s="273"/>
      <c r="D33" s="271" t="s">
        <v>669</v>
      </c>
      <c r="E33" s="271"/>
      <c r="F33" s="271"/>
      <c r="G33" s="271"/>
      <c r="H33" s="271"/>
      <c r="I33" s="271"/>
      <c r="J33" s="271"/>
      <c r="K33" s="269"/>
    </row>
    <row r="34" ht="15" customHeight="1">
      <c r="B34" s="272"/>
      <c r="C34" s="273"/>
      <c r="D34" s="271" t="s">
        <v>670</v>
      </c>
      <c r="E34" s="271"/>
      <c r="F34" s="271"/>
      <c r="G34" s="271"/>
      <c r="H34" s="271"/>
      <c r="I34" s="271"/>
      <c r="J34" s="271"/>
      <c r="K34" s="269"/>
    </row>
    <row r="35" ht="15" customHeight="1">
      <c r="B35" s="272"/>
      <c r="C35" s="273"/>
      <c r="D35" s="271" t="s">
        <v>671</v>
      </c>
      <c r="E35" s="271"/>
      <c r="F35" s="271"/>
      <c r="G35" s="271"/>
      <c r="H35" s="271"/>
      <c r="I35" s="271"/>
      <c r="J35" s="271"/>
      <c r="K35" s="269"/>
    </row>
    <row r="36" ht="15" customHeight="1">
      <c r="B36" s="272"/>
      <c r="C36" s="273"/>
      <c r="D36" s="271"/>
      <c r="E36" s="274" t="s">
        <v>119</v>
      </c>
      <c r="F36" s="271"/>
      <c r="G36" s="271" t="s">
        <v>672</v>
      </c>
      <c r="H36" s="271"/>
      <c r="I36" s="271"/>
      <c r="J36" s="271"/>
      <c r="K36" s="269"/>
    </row>
    <row r="37" ht="30.75" customHeight="1">
      <c r="B37" s="272"/>
      <c r="C37" s="273"/>
      <c r="D37" s="271"/>
      <c r="E37" s="274" t="s">
        <v>673</v>
      </c>
      <c r="F37" s="271"/>
      <c r="G37" s="271" t="s">
        <v>674</v>
      </c>
      <c r="H37" s="271"/>
      <c r="I37" s="271"/>
      <c r="J37" s="271"/>
      <c r="K37" s="269"/>
    </row>
    <row r="38" ht="15" customHeight="1">
      <c r="B38" s="272"/>
      <c r="C38" s="273"/>
      <c r="D38" s="271"/>
      <c r="E38" s="274" t="s">
        <v>60</v>
      </c>
      <c r="F38" s="271"/>
      <c r="G38" s="271" t="s">
        <v>675</v>
      </c>
      <c r="H38" s="271"/>
      <c r="I38" s="271"/>
      <c r="J38" s="271"/>
      <c r="K38" s="269"/>
    </row>
    <row r="39" ht="15" customHeight="1">
      <c r="B39" s="272"/>
      <c r="C39" s="273"/>
      <c r="D39" s="271"/>
      <c r="E39" s="274" t="s">
        <v>61</v>
      </c>
      <c r="F39" s="271"/>
      <c r="G39" s="271" t="s">
        <v>676</v>
      </c>
      <c r="H39" s="271"/>
      <c r="I39" s="271"/>
      <c r="J39" s="271"/>
      <c r="K39" s="269"/>
    </row>
    <row r="40" ht="15" customHeight="1">
      <c r="B40" s="272"/>
      <c r="C40" s="273"/>
      <c r="D40" s="271"/>
      <c r="E40" s="274" t="s">
        <v>120</v>
      </c>
      <c r="F40" s="271"/>
      <c r="G40" s="271" t="s">
        <v>677</v>
      </c>
      <c r="H40" s="271"/>
      <c r="I40" s="271"/>
      <c r="J40" s="271"/>
      <c r="K40" s="269"/>
    </row>
    <row r="41" ht="15" customHeight="1">
      <c r="B41" s="272"/>
      <c r="C41" s="273"/>
      <c r="D41" s="271"/>
      <c r="E41" s="274" t="s">
        <v>121</v>
      </c>
      <c r="F41" s="271"/>
      <c r="G41" s="271" t="s">
        <v>678</v>
      </c>
      <c r="H41" s="271"/>
      <c r="I41" s="271"/>
      <c r="J41" s="271"/>
      <c r="K41" s="269"/>
    </row>
    <row r="42" ht="15" customHeight="1">
      <c r="B42" s="272"/>
      <c r="C42" s="273"/>
      <c r="D42" s="271"/>
      <c r="E42" s="274" t="s">
        <v>679</v>
      </c>
      <c r="F42" s="271"/>
      <c r="G42" s="271" t="s">
        <v>680</v>
      </c>
      <c r="H42" s="271"/>
      <c r="I42" s="271"/>
      <c r="J42" s="271"/>
      <c r="K42" s="269"/>
    </row>
    <row r="43" ht="15" customHeight="1">
      <c r="B43" s="272"/>
      <c r="C43" s="273"/>
      <c r="D43" s="271"/>
      <c r="E43" s="274"/>
      <c r="F43" s="271"/>
      <c r="G43" s="271" t="s">
        <v>681</v>
      </c>
      <c r="H43" s="271"/>
      <c r="I43" s="271"/>
      <c r="J43" s="271"/>
      <c r="K43" s="269"/>
    </row>
    <row r="44" ht="15" customHeight="1">
      <c r="B44" s="272"/>
      <c r="C44" s="273"/>
      <c r="D44" s="271"/>
      <c r="E44" s="274" t="s">
        <v>682</v>
      </c>
      <c r="F44" s="271"/>
      <c r="G44" s="271" t="s">
        <v>683</v>
      </c>
      <c r="H44" s="271"/>
      <c r="I44" s="271"/>
      <c r="J44" s="271"/>
      <c r="K44" s="269"/>
    </row>
    <row r="45" ht="15" customHeight="1">
      <c r="B45" s="272"/>
      <c r="C45" s="273"/>
      <c r="D45" s="271"/>
      <c r="E45" s="274" t="s">
        <v>123</v>
      </c>
      <c r="F45" s="271"/>
      <c r="G45" s="271" t="s">
        <v>684</v>
      </c>
      <c r="H45" s="271"/>
      <c r="I45" s="271"/>
      <c r="J45" s="271"/>
      <c r="K45" s="269"/>
    </row>
    <row r="46" ht="12.75" customHeight="1">
      <c r="B46" s="272"/>
      <c r="C46" s="273"/>
      <c r="D46" s="271"/>
      <c r="E46" s="271"/>
      <c r="F46" s="271"/>
      <c r="G46" s="271"/>
      <c r="H46" s="271"/>
      <c r="I46" s="271"/>
      <c r="J46" s="271"/>
      <c r="K46" s="269"/>
    </row>
    <row r="47" ht="15" customHeight="1">
      <c r="B47" s="272"/>
      <c r="C47" s="273"/>
      <c r="D47" s="271" t="s">
        <v>685</v>
      </c>
      <c r="E47" s="271"/>
      <c r="F47" s="271"/>
      <c r="G47" s="271"/>
      <c r="H47" s="271"/>
      <c r="I47" s="271"/>
      <c r="J47" s="271"/>
      <c r="K47" s="269"/>
    </row>
    <row r="48" ht="15" customHeight="1">
      <c r="B48" s="272"/>
      <c r="C48" s="273"/>
      <c r="D48" s="273"/>
      <c r="E48" s="271" t="s">
        <v>686</v>
      </c>
      <c r="F48" s="271"/>
      <c r="G48" s="271"/>
      <c r="H48" s="271"/>
      <c r="I48" s="271"/>
      <c r="J48" s="271"/>
      <c r="K48" s="269"/>
    </row>
    <row r="49" ht="15" customHeight="1">
      <c r="B49" s="272"/>
      <c r="C49" s="273"/>
      <c r="D49" s="273"/>
      <c r="E49" s="271" t="s">
        <v>687</v>
      </c>
      <c r="F49" s="271"/>
      <c r="G49" s="271"/>
      <c r="H49" s="271"/>
      <c r="I49" s="271"/>
      <c r="J49" s="271"/>
      <c r="K49" s="269"/>
    </row>
    <row r="50" ht="15" customHeight="1">
      <c r="B50" s="272"/>
      <c r="C50" s="273"/>
      <c r="D50" s="273"/>
      <c r="E50" s="271" t="s">
        <v>688</v>
      </c>
      <c r="F50" s="271"/>
      <c r="G50" s="271"/>
      <c r="H50" s="271"/>
      <c r="I50" s="271"/>
      <c r="J50" s="271"/>
      <c r="K50" s="269"/>
    </row>
    <row r="51" ht="15" customHeight="1">
      <c r="B51" s="272"/>
      <c r="C51" s="273"/>
      <c r="D51" s="271" t="s">
        <v>689</v>
      </c>
      <c r="E51" s="271"/>
      <c r="F51" s="271"/>
      <c r="G51" s="271"/>
      <c r="H51" s="271"/>
      <c r="I51" s="271"/>
      <c r="J51" s="271"/>
      <c r="K51" s="269"/>
    </row>
    <row r="52" ht="25.5" customHeight="1">
      <c r="B52" s="267"/>
      <c r="C52" s="268" t="s">
        <v>690</v>
      </c>
      <c r="D52" s="268"/>
      <c r="E52" s="268"/>
      <c r="F52" s="268"/>
      <c r="G52" s="268"/>
      <c r="H52" s="268"/>
      <c r="I52" s="268"/>
      <c r="J52" s="268"/>
      <c r="K52" s="269"/>
    </row>
    <row r="53" ht="5.25" customHeight="1">
      <c r="B53" s="267"/>
      <c r="C53" s="270"/>
      <c r="D53" s="270"/>
      <c r="E53" s="270"/>
      <c r="F53" s="270"/>
      <c r="G53" s="270"/>
      <c r="H53" s="270"/>
      <c r="I53" s="270"/>
      <c r="J53" s="270"/>
      <c r="K53" s="269"/>
    </row>
    <row r="54" ht="15" customHeight="1">
      <c r="B54" s="267"/>
      <c r="C54" s="271" t="s">
        <v>691</v>
      </c>
      <c r="D54" s="271"/>
      <c r="E54" s="271"/>
      <c r="F54" s="271"/>
      <c r="G54" s="271"/>
      <c r="H54" s="271"/>
      <c r="I54" s="271"/>
      <c r="J54" s="271"/>
      <c r="K54" s="269"/>
    </row>
    <row r="55" ht="15" customHeight="1">
      <c r="B55" s="267"/>
      <c r="C55" s="271" t="s">
        <v>692</v>
      </c>
      <c r="D55" s="271"/>
      <c r="E55" s="271"/>
      <c r="F55" s="271"/>
      <c r="G55" s="271"/>
      <c r="H55" s="271"/>
      <c r="I55" s="271"/>
      <c r="J55" s="271"/>
      <c r="K55" s="269"/>
    </row>
    <row r="56" ht="12.75" customHeight="1">
      <c r="B56" s="267"/>
      <c r="C56" s="271"/>
      <c r="D56" s="271"/>
      <c r="E56" s="271"/>
      <c r="F56" s="271"/>
      <c r="G56" s="271"/>
      <c r="H56" s="271"/>
      <c r="I56" s="271"/>
      <c r="J56" s="271"/>
      <c r="K56" s="269"/>
    </row>
    <row r="57" ht="15" customHeight="1">
      <c r="B57" s="267"/>
      <c r="C57" s="271" t="s">
        <v>693</v>
      </c>
      <c r="D57" s="271"/>
      <c r="E57" s="271"/>
      <c r="F57" s="271"/>
      <c r="G57" s="271"/>
      <c r="H57" s="271"/>
      <c r="I57" s="271"/>
      <c r="J57" s="271"/>
      <c r="K57" s="269"/>
    </row>
    <row r="58" ht="15" customHeight="1">
      <c r="B58" s="267"/>
      <c r="C58" s="273"/>
      <c r="D58" s="271" t="s">
        <v>694</v>
      </c>
      <c r="E58" s="271"/>
      <c r="F58" s="271"/>
      <c r="G58" s="271"/>
      <c r="H58" s="271"/>
      <c r="I58" s="271"/>
      <c r="J58" s="271"/>
      <c r="K58" s="269"/>
    </row>
    <row r="59" ht="15" customHeight="1">
      <c r="B59" s="267"/>
      <c r="C59" s="273"/>
      <c r="D59" s="271" t="s">
        <v>695</v>
      </c>
      <c r="E59" s="271"/>
      <c r="F59" s="271"/>
      <c r="G59" s="271"/>
      <c r="H59" s="271"/>
      <c r="I59" s="271"/>
      <c r="J59" s="271"/>
      <c r="K59" s="269"/>
    </row>
    <row r="60" ht="15" customHeight="1">
      <c r="B60" s="267"/>
      <c r="C60" s="273"/>
      <c r="D60" s="271" t="s">
        <v>696</v>
      </c>
      <c r="E60" s="271"/>
      <c r="F60" s="271"/>
      <c r="G60" s="271"/>
      <c r="H60" s="271"/>
      <c r="I60" s="271"/>
      <c r="J60" s="271"/>
      <c r="K60" s="269"/>
    </row>
    <row r="61" ht="15" customHeight="1">
      <c r="B61" s="267"/>
      <c r="C61" s="273"/>
      <c r="D61" s="271" t="s">
        <v>697</v>
      </c>
      <c r="E61" s="271"/>
      <c r="F61" s="271"/>
      <c r="G61" s="271"/>
      <c r="H61" s="271"/>
      <c r="I61" s="271"/>
      <c r="J61" s="271"/>
      <c r="K61" s="269"/>
    </row>
    <row r="62" ht="15" customHeight="1">
      <c r="B62" s="267"/>
      <c r="C62" s="273"/>
      <c r="D62" s="276" t="s">
        <v>698</v>
      </c>
      <c r="E62" s="276"/>
      <c r="F62" s="276"/>
      <c r="G62" s="276"/>
      <c r="H62" s="276"/>
      <c r="I62" s="276"/>
      <c r="J62" s="276"/>
      <c r="K62" s="269"/>
    </row>
    <row r="63" ht="15" customHeight="1">
      <c r="B63" s="267"/>
      <c r="C63" s="273"/>
      <c r="D63" s="271" t="s">
        <v>699</v>
      </c>
      <c r="E63" s="271"/>
      <c r="F63" s="271"/>
      <c r="G63" s="271"/>
      <c r="H63" s="271"/>
      <c r="I63" s="271"/>
      <c r="J63" s="271"/>
      <c r="K63" s="269"/>
    </row>
    <row r="64" ht="12.75" customHeight="1">
      <c r="B64" s="267"/>
      <c r="C64" s="273"/>
      <c r="D64" s="273"/>
      <c r="E64" s="277"/>
      <c r="F64" s="273"/>
      <c r="G64" s="273"/>
      <c r="H64" s="273"/>
      <c r="I64" s="273"/>
      <c r="J64" s="273"/>
      <c r="K64" s="269"/>
    </row>
    <row r="65" ht="15" customHeight="1">
      <c r="B65" s="267"/>
      <c r="C65" s="273"/>
      <c r="D65" s="271" t="s">
        <v>700</v>
      </c>
      <c r="E65" s="271"/>
      <c r="F65" s="271"/>
      <c r="G65" s="271"/>
      <c r="H65" s="271"/>
      <c r="I65" s="271"/>
      <c r="J65" s="271"/>
      <c r="K65" s="269"/>
    </row>
    <row r="66" ht="15" customHeight="1">
      <c r="B66" s="267"/>
      <c r="C66" s="273"/>
      <c r="D66" s="276" t="s">
        <v>701</v>
      </c>
      <c r="E66" s="276"/>
      <c r="F66" s="276"/>
      <c r="G66" s="276"/>
      <c r="H66" s="276"/>
      <c r="I66" s="276"/>
      <c r="J66" s="276"/>
      <c r="K66" s="269"/>
    </row>
    <row r="67" ht="15" customHeight="1">
      <c r="B67" s="267"/>
      <c r="C67" s="273"/>
      <c r="D67" s="271" t="s">
        <v>702</v>
      </c>
      <c r="E67" s="271"/>
      <c r="F67" s="271"/>
      <c r="G67" s="271"/>
      <c r="H67" s="271"/>
      <c r="I67" s="271"/>
      <c r="J67" s="271"/>
      <c r="K67" s="269"/>
    </row>
    <row r="68" ht="15" customHeight="1">
      <c r="B68" s="267"/>
      <c r="C68" s="273"/>
      <c r="D68" s="271" t="s">
        <v>703</v>
      </c>
      <c r="E68" s="271"/>
      <c r="F68" s="271"/>
      <c r="G68" s="271"/>
      <c r="H68" s="271"/>
      <c r="I68" s="271"/>
      <c r="J68" s="271"/>
      <c r="K68" s="269"/>
    </row>
    <row r="69" ht="15" customHeight="1">
      <c r="B69" s="267"/>
      <c r="C69" s="273"/>
      <c r="D69" s="271" t="s">
        <v>704</v>
      </c>
      <c r="E69" s="271"/>
      <c r="F69" s="271"/>
      <c r="G69" s="271"/>
      <c r="H69" s="271"/>
      <c r="I69" s="271"/>
      <c r="J69" s="271"/>
      <c r="K69" s="269"/>
    </row>
    <row r="70" ht="15" customHeight="1">
      <c r="B70" s="267"/>
      <c r="C70" s="273"/>
      <c r="D70" s="271" t="s">
        <v>705</v>
      </c>
      <c r="E70" s="271"/>
      <c r="F70" s="271"/>
      <c r="G70" s="271"/>
      <c r="H70" s="271"/>
      <c r="I70" s="271"/>
      <c r="J70" s="271"/>
      <c r="K70" s="269"/>
    </row>
    <row r="71" ht="12.75" customHeight="1">
      <c r="B71" s="278"/>
      <c r="C71" s="279"/>
      <c r="D71" s="279"/>
      <c r="E71" s="279"/>
      <c r="F71" s="279"/>
      <c r="G71" s="279"/>
      <c r="H71" s="279"/>
      <c r="I71" s="279"/>
      <c r="J71" s="279"/>
      <c r="K71" s="280"/>
    </row>
    <row r="72" ht="18.75" customHeight="1">
      <c r="B72" s="281"/>
      <c r="C72" s="281"/>
      <c r="D72" s="281"/>
      <c r="E72" s="281"/>
      <c r="F72" s="281"/>
      <c r="G72" s="281"/>
      <c r="H72" s="281"/>
      <c r="I72" s="281"/>
      <c r="J72" s="281"/>
      <c r="K72" s="282"/>
    </row>
    <row r="73" ht="18.75" customHeight="1">
      <c r="B73" s="282"/>
      <c r="C73" s="282"/>
      <c r="D73" s="282"/>
      <c r="E73" s="282"/>
      <c r="F73" s="282"/>
      <c r="G73" s="282"/>
      <c r="H73" s="282"/>
      <c r="I73" s="282"/>
      <c r="J73" s="282"/>
      <c r="K73" s="282"/>
    </row>
    <row r="74" ht="7.5" customHeight="1">
      <c r="B74" s="283"/>
      <c r="C74" s="284"/>
      <c r="D74" s="284"/>
      <c r="E74" s="284"/>
      <c r="F74" s="284"/>
      <c r="G74" s="284"/>
      <c r="H74" s="284"/>
      <c r="I74" s="284"/>
      <c r="J74" s="284"/>
      <c r="K74" s="285"/>
    </row>
    <row r="75" ht="45" customHeight="1">
      <c r="B75" s="286"/>
      <c r="C75" s="287" t="s">
        <v>706</v>
      </c>
      <c r="D75" s="287"/>
      <c r="E75" s="287"/>
      <c r="F75" s="287"/>
      <c r="G75" s="287"/>
      <c r="H75" s="287"/>
      <c r="I75" s="287"/>
      <c r="J75" s="287"/>
      <c r="K75" s="288"/>
    </row>
    <row r="76" ht="17.25" customHeight="1">
      <c r="B76" s="286"/>
      <c r="C76" s="289" t="s">
        <v>707</v>
      </c>
      <c r="D76" s="289"/>
      <c r="E76" s="289"/>
      <c r="F76" s="289" t="s">
        <v>708</v>
      </c>
      <c r="G76" s="290"/>
      <c r="H76" s="289" t="s">
        <v>61</v>
      </c>
      <c r="I76" s="289" t="s">
        <v>64</v>
      </c>
      <c r="J76" s="289" t="s">
        <v>709</v>
      </c>
      <c r="K76" s="288"/>
    </row>
    <row r="77" ht="17.25" customHeight="1">
      <c r="B77" s="286"/>
      <c r="C77" s="291" t="s">
        <v>710</v>
      </c>
      <c r="D77" s="291"/>
      <c r="E77" s="291"/>
      <c r="F77" s="292" t="s">
        <v>711</v>
      </c>
      <c r="G77" s="293"/>
      <c r="H77" s="291"/>
      <c r="I77" s="291"/>
      <c r="J77" s="291" t="s">
        <v>712</v>
      </c>
      <c r="K77" s="288"/>
    </row>
    <row r="78" ht="5.25" customHeight="1">
      <c r="B78" s="286"/>
      <c r="C78" s="294"/>
      <c r="D78" s="294"/>
      <c r="E78" s="294"/>
      <c r="F78" s="294"/>
      <c r="G78" s="295"/>
      <c r="H78" s="294"/>
      <c r="I78" s="294"/>
      <c r="J78" s="294"/>
      <c r="K78" s="288"/>
    </row>
    <row r="79" ht="15" customHeight="1">
      <c r="B79" s="286"/>
      <c r="C79" s="274" t="s">
        <v>60</v>
      </c>
      <c r="D79" s="294"/>
      <c r="E79" s="294"/>
      <c r="F79" s="296" t="s">
        <v>713</v>
      </c>
      <c r="G79" s="295"/>
      <c r="H79" s="274" t="s">
        <v>714</v>
      </c>
      <c r="I79" s="274" t="s">
        <v>715</v>
      </c>
      <c r="J79" s="274">
        <v>20</v>
      </c>
      <c r="K79" s="288"/>
    </row>
    <row r="80" ht="15" customHeight="1">
      <c r="B80" s="286"/>
      <c r="C80" s="274" t="s">
        <v>716</v>
      </c>
      <c r="D80" s="274"/>
      <c r="E80" s="274"/>
      <c r="F80" s="296" t="s">
        <v>713</v>
      </c>
      <c r="G80" s="295"/>
      <c r="H80" s="274" t="s">
        <v>717</v>
      </c>
      <c r="I80" s="274" t="s">
        <v>715</v>
      </c>
      <c r="J80" s="274">
        <v>120</v>
      </c>
      <c r="K80" s="288"/>
    </row>
    <row r="81" ht="15" customHeight="1">
      <c r="B81" s="297"/>
      <c r="C81" s="274" t="s">
        <v>718</v>
      </c>
      <c r="D81" s="274"/>
      <c r="E81" s="274"/>
      <c r="F81" s="296" t="s">
        <v>719</v>
      </c>
      <c r="G81" s="295"/>
      <c r="H81" s="274" t="s">
        <v>720</v>
      </c>
      <c r="I81" s="274" t="s">
        <v>715</v>
      </c>
      <c r="J81" s="274">
        <v>50</v>
      </c>
      <c r="K81" s="288"/>
    </row>
    <row r="82" ht="15" customHeight="1">
      <c r="B82" s="297"/>
      <c r="C82" s="274" t="s">
        <v>721</v>
      </c>
      <c r="D82" s="274"/>
      <c r="E82" s="274"/>
      <c r="F82" s="296" t="s">
        <v>713</v>
      </c>
      <c r="G82" s="295"/>
      <c r="H82" s="274" t="s">
        <v>722</v>
      </c>
      <c r="I82" s="274" t="s">
        <v>723</v>
      </c>
      <c r="J82" s="274"/>
      <c r="K82" s="288"/>
    </row>
    <row r="83" ht="15" customHeight="1">
      <c r="B83" s="297"/>
      <c r="C83" s="298" t="s">
        <v>724</v>
      </c>
      <c r="D83" s="298"/>
      <c r="E83" s="298"/>
      <c r="F83" s="299" t="s">
        <v>719</v>
      </c>
      <c r="G83" s="298"/>
      <c r="H83" s="298" t="s">
        <v>725</v>
      </c>
      <c r="I83" s="298" t="s">
        <v>715</v>
      </c>
      <c r="J83" s="298">
        <v>15</v>
      </c>
      <c r="K83" s="288"/>
    </row>
    <row r="84" ht="15" customHeight="1">
      <c r="B84" s="297"/>
      <c r="C84" s="298" t="s">
        <v>726</v>
      </c>
      <c r="D84" s="298"/>
      <c r="E84" s="298"/>
      <c r="F84" s="299" t="s">
        <v>719</v>
      </c>
      <c r="G84" s="298"/>
      <c r="H84" s="298" t="s">
        <v>727</v>
      </c>
      <c r="I84" s="298" t="s">
        <v>715</v>
      </c>
      <c r="J84" s="298">
        <v>15</v>
      </c>
      <c r="K84" s="288"/>
    </row>
    <row r="85" ht="15" customHeight="1">
      <c r="B85" s="297"/>
      <c r="C85" s="298" t="s">
        <v>728</v>
      </c>
      <c r="D85" s="298"/>
      <c r="E85" s="298"/>
      <c r="F85" s="299" t="s">
        <v>719</v>
      </c>
      <c r="G85" s="298"/>
      <c r="H85" s="298" t="s">
        <v>729</v>
      </c>
      <c r="I85" s="298" t="s">
        <v>715</v>
      </c>
      <c r="J85" s="298">
        <v>20</v>
      </c>
      <c r="K85" s="288"/>
    </row>
    <row r="86" ht="15" customHeight="1">
      <c r="B86" s="297"/>
      <c r="C86" s="298" t="s">
        <v>730</v>
      </c>
      <c r="D86" s="298"/>
      <c r="E86" s="298"/>
      <c r="F86" s="299" t="s">
        <v>719</v>
      </c>
      <c r="G86" s="298"/>
      <c r="H86" s="298" t="s">
        <v>731</v>
      </c>
      <c r="I86" s="298" t="s">
        <v>715</v>
      </c>
      <c r="J86" s="298">
        <v>20</v>
      </c>
      <c r="K86" s="288"/>
    </row>
    <row r="87" ht="15" customHeight="1">
      <c r="B87" s="297"/>
      <c r="C87" s="274" t="s">
        <v>732</v>
      </c>
      <c r="D87" s="274"/>
      <c r="E87" s="274"/>
      <c r="F87" s="296" t="s">
        <v>719</v>
      </c>
      <c r="G87" s="295"/>
      <c r="H87" s="274" t="s">
        <v>733</v>
      </c>
      <c r="I87" s="274" t="s">
        <v>715</v>
      </c>
      <c r="J87" s="274">
        <v>50</v>
      </c>
      <c r="K87" s="288"/>
    </row>
    <row r="88" ht="15" customHeight="1">
      <c r="B88" s="297"/>
      <c r="C88" s="274" t="s">
        <v>734</v>
      </c>
      <c r="D88" s="274"/>
      <c r="E88" s="274"/>
      <c r="F88" s="296" t="s">
        <v>719</v>
      </c>
      <c r="G88" s="295"/>
      <c r="H88" s="274" t="s">
        <v>735</v>
      </c>
      <c r="I88" s="274" t="s">
        <v>715</v>
      </c>
      <c r="J88" s="274">
        <v>20</v>
      </c>
      <c r="K88" s="288"/>
    </row>
    <row r="89" ht="15" customHeight="1">
      <c r="B89" s="297"/>
      <c r="C89" s="274" t="s">
        <v>736</v>
      </c>
      <c r="D89" s="274"/>
      <c r="E89" s="274"/>
      <c r="F89" s="296" t="s">
        <v>719</v>
      </c>
      <c r="G89" s="295"/>
      <c r="H89" s="274" t="s">
        <v>737</v>
      </c>
      <c r="I89" s="274" t="s">
        <v>715</v>
      </c>
      <c r="J89" s="274">
        <v>20</v>
      </c>
      <c r="K89" s="288"/>
    </row>
    <row r="90" ht="15" customHeight="1">
      <c r="B90" s="297"/>
      <c r="C90" s="274" t="s">
        <v>738</v>
      </c>
      <c r="D90" s="274"/>
      <c r="E90" s="274"/>
      <c r="F90" s="296" t="s">
        <v>719</v>
      </c>
      <c r="G90" s="295"/>
      <c r="H90" s="274" t="s">
        <v>739</v>
      </c>
      <c r="I90" s="274" t="s">
        <v>715</v>
      </c>
      <c r="J90" s="274">
        <v>50</v>
      </c>
      <c r="K90" s="288"/>
    </row>
    <row r="91" ht="15" customHeight="1">
      <c r="B91" s="297"/>
      <c r="C91" s="274" t="s">
        <v>740</v>
      </c>
      <c r="D91" s="274"/>
      <c r="E91" s="274"/>
      <c r="F91" s="296" t="s">
        <v>719</v>
      </c>
      <c r="G91" s="295"/>
      <c r="H91" s="274" t="s">
        <v>740</v>
      </c>
      <c r="I91" s="274" t="s">
        <v>715</v>
      </c>
      <c r="J91" s="274">
        <v>50</v>
      </c>
      <c r="K91" s="288"/>
    </row>
    <row r="92" ht="15" customHeight="1">
      <c r="B92" s="297"/>
      <c r="C92" s="274" t="s">
        <v>741</v>
      </c>
      <c r="D92" s="274"/>
      <c r="E92" s="274"/>
      <c r="F92" s="296" t="s">
        <v>719</v>
      </c>
      <c r="G92" s="295"/>
      <c r="H92" s="274" t="s">
        <v>742</v>
      </c>
      <c r="I92" s="274" t="s">
        <v>715</v>
      </c>
      <c r="J92" s="274">
        <v>255</v>
      </c>
      <c r="K92" s="288"/>
    </row>
    <row r="93" ht="15" customHeight="1">
      <c r="B93" s="297"/>
      <c r="C93" s="274" t="s">
        <v>743</v>
      </c>
      <c r="D93" s="274"/>
      <c r="E93" s="274"/>
      <c r="F93" s="296" t="s">
        <v>713</v>
      </c>
      <c r="G93" s="295"/>
      <c r="H93" s="274" t="s">
        <v>744</v>
      </c>
      <c r="I93" s="274" t="s">
        <v>745</v>
      </c>
      <c r="J93" s="274"/>
      <c r="K93" s="288"/>
    </row>
    <row r="94" ht="15" customHeight="1">
      <c r="B94" s="297"/>
      <c r="C94" s="274" t="s">
        <v>746</v>
      </c>
      <c r="D94" s="274"/>
      <c r="E94" s="274"/>
      <c r="F94" s="296" t="s">
        <v>713</v>
      </c>
      <c r="G94" s="295"/>
      <c r="H94" s="274" t="s">
        <v>747</v>
      </c>
      <c r="I94" s="274" t="s">
        <v>748</v>
      </c>
      <c r="J94" s="274"/>
      <c r="K94" s="288"/>
    </row>
    <row r="95" ht="15" customHeight="1">
      <c r="B95" s="297"/>
      <c r="C95" s="274" t="s">
        <v>749</v>
      </c>
      <c r="D95" s="274"/>
      <c r="E95" s="274"/>
      <c r="F95" s="296" t="s">
        <v>713</v>
      </c>
      <c r="G95" s="295"/>
      <c r="H95" s="274" t="s">
        <v>749</v>
      </c>
      <c r="I95" s="274" t="s">
        <v>748</v>
      </c>
      <c r="J95" s="274"/>
      <c r="K95" s="288"/>
    </row>
    <row r="96" ht="15" customHeight="1">
      <c r="B96" s="297"/>
      <c r="C96" s="274" t="s">
        <v>45</v>
      </c>
      <c r="D96" s="274"/>
      <c r="E96" s="274"/>
      <c r="F96" s="296" t="s">
        <v>713</v>
      </c>
      <c r="G96" s="295"/>
      <c r="H96" s="274" t="s">
        <v>750</v>
      </c>
      <c r="I96" s="274" t="s">
        <v>748</v>
      </c>
      <c r="J96" s="274"/>
      <c r="K96" s="288"/>
    </row>
    <row r="97" ht="15" customHeight="1">
      <c r="B97" s="297"/>
      <c r="C97" s="274" t="s">
        <v>55</v>
      </c>
      <c r="D97" s="274"/>
      <c r="E97" s="274"/>
      <c r="F97" s="296" t="s">
        <v>713</v>
      </c>
      <c r="G97" s="295"/>
      <c r="H97" s="274" t="s">
        <v>751</v>
      </c>
      <c r="I97" s="274" t="s">
        <v>748</v>
      </c>
      <c r="J97" s="274"/>
      <c r="K97" s="288"/>
    </row>
    <row r="98" ht="15" customHeight="1">
      <c r="B98" s="300"/>
      <c r="C98" s="301"/>
      <c r="D98" s="301"/>
      <c r="E98" s="301"/>
      <c r="F98" s="301"/>
      <c r="G98" s="301"/>
      <c r="H98" s="301"/>
      <c r="I98" s="301"/>
      <c r="J98" s="301"/>
      <c r="K98" s="302"/>
    </row>
    <row r="99" ht="18.75" customHeight="1">
      <c r="B99" s="303"/>
      <c r="C99" s="304"/>
      <c r="D99" s="304"/>
      <c r="E99" s="304"/>
      <c r="F99" s="304"/>
      <c r="G99" s="304"/>
      <c r="H99" s="304"/>
      <c r="I99" s="304"/>
      <c r="J99" s="304"/>
      <c r="K99" s="303"/>
    </row>
    <row r="100" ht="18.75" customHeight="1">
      <c r="B100" s="282"/>
      <c r="C100" s="282"/>
      <c r="D100" s="282"/>
      <c r="E100" s="282"/>
      <c r="F100" s="282"/>
      <c r="G100" s="282"/>
      <c r="H100" s="282"/>
      <c r="I100" s="282"/>
      <c r="J100" s="282"/>
      <c r="K100" s="282"/>
    </row>
    <row r="101" ht="7.5" customHeight="1">
      <c r="B101" s="283"/>
      <c r="C101" s="284"/>
      <c r="D101" s="284"/>
      <c r="E101" s="284"/>
      <c r="F101" s="284"/>
      <c r="G101" s="284"/>
      <c r="H101" s="284"/>
      <c r="I101" s="284"/>
      <c r="J101" s="284"/>
      <c r="K101" s="285"/>
    </row>
    <row r="102" ht="45" customHeight="1">
      <c r="B102" s="286"/>
      <c r="C102" s="287" t="s">
        <v>752</v>
      </c>
      <c r="D102" s="287"/>
      <c r="E102" s="287"/>
      <c r="F102" s="287"/>
      <c r="G102" s="287"/>
      <c r="H102" s="287"/>
      <c r="I102" s="287"/>
      <c r="J102" s="287"/>
      <c r="K102" s="288"/>
    </row>
    <row r="103" ht="17.25" customHeight="1">
      <c r="B103" s="286"/>
      <c r="C103" s="289" t="s">
        <v>707</v>
      </c>
      <c r="D103" s="289"/>
      <c r="E103" s="289"/>
      <c r="F103" s="289" t="s">
        <v>708</v>
      </c>
      <c r="G103" s="290"/>
      <c r="H103" s="289" t="s">
        <v>61</v>
      </c>
      <c r="I103" s="289" t="s">
        <v>64</v>
      </c>
      <c r="J103" s="289" t="s">
        <v>709</v>
      </c>
      <c r="K103" s="288"/>
    </row>
    <row r="104" ht="17.25" customHeight="1">
      <c r="B104" s="286"/>
      <c r="C104" s="291" t="s">
        <v>710</v>
      </c>
      <c r="D104" s="291"/>
      <c r="E104" s="291"/>
      <c r="F104" s="292" t="s">
        <v>711</v>
      </c>
      <c r="G104" s="293"/>
      <c r="H104" s="291"/>
      <c r="I104" s="291"/>
      <c r="J104" s="291" t="s">
        <v>712</v>
      </c>
      <c r="K104" s="288"/>
    </row>
    <row r="105" ht="5.25" customHeight="1">
      <c r="B105" s="286"/>
      <c r="C105" s="289"/>
      <c r="D105" s="289"/>
      <c r="E105" s="289"/>
      <c r="F105" s="289"/>
      <c r="G105" s="305"/>
      <c r="H105" s="289"/>
      <c r="I105" s="289"/>
      <c r="J105" s="289"/>
      <c r="K105" s="288"/>
    </row>
    <row r="106" ht="15" customHeight="1">
      <c r="B106" s="286"/>
      <c r="C106" s="274" t="s">
        <v>60</v>
      </c>
      <c r="D106" s="294"/>
      <c r="E106" s="294"/>
      <c r="F106" s="296" t="s">
        <v>713</v>
      </c>
      <c r="G106" s="305"/>
      <c r="H106" s="274" t="s">
        <v>753</v>
      </c>
      <c r="I106" s="274" t="s">
        <v>715</v>
      </c>
      <c r="J106" s="274">
        <v>20</v>
      </c>
      <c r="K106" s="288"/>
    </row>
    <row r="107" ht="15" customHeight="1">
      <c r="B107" s="286"/>
      <c r="C107" s="274" t="s">
        <v>716</v>
      </c>
      <c r="D107" s="274"/>
      <c r="E107" s="274"/>
      <c r="F107" s="296" t="s">
        <v>713</v>
      </c>
      <c r="G107" s="274"/>
      <c r="H107" s="274" t="s">
        <v>753</v>
      </c>
      <c r="I107" s="274" t="s">
        <v>715</v>
      </c>
      <c r="J107" s="274">
        <v>120</v>
      </c>
      <c r="K107" s="288"/>
    </row>
    <row r="108" ht="15" customHeight="1">
      <c r="B108" s="297"/>
      <c r="C108" s="274" t="s">
        <v>718</v>
      </c>
      <c r="D108" s="274"/>
      <c r="E108" s="274"/>
      <c r="F108" s="296" t="s">
        <v>719</v>
      </c>
      <c r="G108" s="274"/>
      <c r="H108" s="274" t="s">
        <v>753</v>
      </c>
      <c r="I108" s="274" t="s">
        <v>715</v>
      </c>
      <c r="J108" s="274">
        <v>50</v>
      </c>
      <c r="K108" s="288"/>
    </row>
    <row r="109" ht="15" customHeight="1">
      <c r="B109" s="297"/>
      <c r="C109" s="274" t="s">
        <v>721</v>
      </c>
      <c r="D109" s="274"/>
      <c r="E109" s="274"/>
      <c r="F109" s="296" t="s">
        <v>713</v>
      </c>
      <c r="G109" s="274"/>
      <c r="H109" s="274" t="s">
        <v>753</v>
      </c>
      <c r="I109" s="274" t="s">
        <v>723</v>
      </c>
      <c r="J109" s="274"/>
      <c r="K109" s="288"/>
    </row>
    <row r="110" ht="15" customHeight="1">
      <c r="B110" s="297"/>
      <c r="C110" s="274" t="s">
        <v>732</v>
      </c>
      <c r="D110" s="274"/>
      <c r="E110" s="274"/>
      <c r="F110" s="296" t="s">
        <v>719</v>
      </c>
      <c r="G110" s="274"/>
      <c r="H110" s="274" t="s">
        <v>753</v>
      </c>
      <c r="I110" s="274" t="s">
        <v>715</v>
      </c>
      <c r="J110" s="274">
        <v>50</v>
      </c>
      <c r="K110" s="288"/>
    </row>
    <row r="111" ht="15" customHeight="1">
      <c r="B111" s="297"/>
      <c r="C111" s="274" t="s">
        <v>740</v>
      </c>
      <c r="D111" s="274"/>
      <c r="E111" s="274"/>
      <c r="F111" s="296" t="s">
        <v>719</v>
      </c>
      <c r="G111" s="274"/>
      <c r="H111" s="274" t="s">
        <v>753</v>
      </c>
      <c r="I111" s="274" t="s">
        <v>715</v>
      </c>
      <c r="J111" s="274">
        <v>50</v>
      </c>
      <c r="K111" s="288"/>
    </row>
    <row r="112" ht="15" customHeight="1">
      <c r="B112" s="297"/>
      <c r="C112" s="274" t="s">
        <v>738</v>
      </c>
      <c r="D112" s="274"/>
      <c r="E112" s="274"/>
      <c r="F112" s="296" t="s">
        <v>719</v>
      </c>
      <c r="G112" s="274"/>
      <c r="H112" s="274" t="s">
        <v>753</v>
      </c>
      <c r="I112" s="274" t="s">
        <v>715</v>
      </c>
      <c r="J112" s="274">
        <v>50</v>
      </c>
      <c r="K112" s="288"/>
    </row>
    <row r="113" ht="15" customHeight="1">
      <c r="B113" s="297"/>
      <c r="C113" s="274" t="s">
        <v>60</v>
      </c>
      <c r="D113" s="274"/>
      <c r="E113" s="274"/>
      <c r="F113" s="296" t="s">
        <v>713</v>
      </c>
      <c r="G113" s="274"/>
      <c r="H113" s="274" t="s">
        <v>754</v>
      </c>
      <c r="I113" s="274" t="s">
        <v>715</v>
      </c>
      <c r="J113" s="274">
        <v>20</v>
      </c>
      <c r="K113" s="288"/>
    </row>
    <row r="114" ht="15" customHeight="1">
      <c r="B114" s="297"/>
      <c r="C114" s="274" t="s">
        <v>755</v>
      </c>
      <c r="D114" s="274"/>
      <c r="E114" s="274"/>
      <c r="F114" s="296" t="s">
        <v>713</v>
      </c>
      <c r="G114" s="274"/>
      <c r="H114" s="274" t="s">
        <v>756</v>
      </c>
      <c r="I114" s="274" t="s">
        <v>715</v>
      </c>
      <c r="J114" s="274">
        <v>120</v>
      </c>
      <c r="K114" s="288"/>
    </row>
    <row r="115" ht="15" customHeight="1">
      <c r="B115" s="297"/>
      <c r="C115" s="274" t="s">
        <v>45</v>
      </c>
      <c r="D115" s="274"/>
      <c r="E115" s="274"/>
      <c r="F115" s="296" t="s">
        <v>713</v>
      </c>
      <c r="G115" s="274"/>
      <c r="H115" s="274" t="s">
        <v>757</v>
      </c>
      <c r="I115" s="274" t="s">
        <v>748</v>
      </c>
      <c r="J115" s="274"/>
      <c r="K115" s="288"/>
    </row>
    <row r="116" ht="15" customHeight="1">
      <c r="B116" s="297"/>
      <c r="C116" s="274" t="s">
        <v>55</v>
      </c>
      <c r="D116" s="274"/>
      <c r="E116" s="274"/>
      <c r="F116" s="296" t="s">
        <v>713</v>
      </c>
      <c r="G116" s="274"/>
      <c r="H116" s="274" t="s">
        <v>758</v>
      </c>
      <c r="I116" s="274" t="s">
        <v>748</v>
      </c>
      <c r="J116" s="274"/>
      <c r="K116" s="288"/>
    </row>
    <row r="117" ht="15" customHeight="1">
      <c r="B117" s="297"/>
      <c r="C117" s="274" t="s">
        <v>64</v>
      </c>
      <c r="D117" s="274"/>
      <c r="E117" s="274"/>
      <c r="F117" s="296" t="s">
        <v>713</v>
      </c>
      <c r="G117" s="274"/>
      <c r="H117" s="274" t="s">
        <v>759</v>
      </c>
      <c r="I117" s="274" t="s">
        <v>760</v>
      </c>
      <c r="J117" s="274"/>
      <c r="K117" s="288"/>
    </row>
    <row r="118" ht="15" customHeight="1">
      <c r="B118" s="300"/>
      <c r="C118" s="306"/>
      <c r="D118" s="306"/>
      <c r="E118" s="306"/>
      <c r="F118" s="306"/>
      <c r="G118" s="306"/>
      <c r="H118" s="306"/>
      <c r="I118" s="306"/>
      <c r="J118" s="306"/>
      <c r="K118" s="302"/>
    </row>
    <row r="119" ht="18.75" customHeight="1">
      <c r="B119" s="307"/>
      <c r="C119" s="271"/>
      <c r="D119" s="271"/>
      <c r="E119" s="271"/>
      <c r="F119" s="308"/>
      <c r="G119" s="271"/>
      <c r="H119" s="271"/>
      <c r="I119" s="271"/>
      <c r="J119" s="271"/>
      <c r="K119" s="307"/>
    </row>
    <row r="120" ht="18.75" customHeight="1">
      <c r="B120" s="282"/>
      <c r="C120" s="282"/>
      <c r="D120" s="282"/>
      <c r="E120" s="282"/>
      <c r="F120" s="282"/>
      <c r="G120" s="282"/>
      <c r="H120" s="282"/>
      <c r="I120" s="282"/>
      <c r="J120" s="282"/>
      <c r="K120" s="282"/>
    </row>
    <row r="121" ht="7.5" customHeight="1">
      <c r="B121" s="309"/>
      <c r="C121" s="310"/>
      <c r="D121" s="310"/>
      <c r="E121" s="310"/>
      <c r="F121" s="310"/>
      <c r="G121" s="310"/>
      <c r="H121" s="310"/>
      <c r="I121" s="310"/>
      <c r="J121" s="310"/>
      <c r="K121" s="311"/>
    </row>
    <row r="122" ht="45" customHeight="1">
      <c r="B122" s="312"/>
      <c r="C122" s="265" t="s">
        <v>761</v>
      </c>
      <c r="D122" s="265"/>
      <c r="E122" s="265"/>
      <c r="F122" s="265"/>
      <c r="G122" s="265"/>
      <c r="H122" s="265"/>
      <c r="I122" s="265"/>
      <c r="J122" s="265"/>
      <c r="K122" s="313"/>
    </row>
    <row r="123" ht="17.25" customHeight="1">
      <c r="B123" s="314"/>
      <c r="C123" s="289" t="s">
        <v>707</v>
      </c>
      <c r="D123" s="289"/>
      <c r="E123" s="289"/>
      <c r="F123" s="289" t="s">
        <v>708</v>
      </c>
      <c r="G123" s="290"/>
      <c r="H123" s="289" t="s">
        <v>61</v>
      </c>
      <c r="I123" s="289" t="s">
        <v>64</v>
      </c>
      <c r="J123" s="289" t="s">
        <v>709</v>
      </c>
      <c r="K123" s="315"/>
    </row>
    <row r="124" ht="17.25" customHeight="1">
      <c r="B124" s="314"/>
      <c r="C124" s="291" t="s">
        <v>710</v>
      </c>
      <c r="D124" s="291"/>
      <c r="E124" s="291"/>
      <c r="F124" s="292" t="s">
        <v>711</v>
      </c>
      <c r="G124" s="293"/>
      <c r="H124" s="291"/>
      <c r="I124" s="291"/>
      <c r="J124" s="291" t="s">
        <v>712</v>
      </c>
      <c r="K124" s="315"/>
    </row>
    <row r="125" ht="5.25" customHeight="1">
      <c r="B125" s="316"/>
      <c r="C125" s="294"/>
      <c r="D125" s="294"/>
      <c r="E125" s="294"/>
      <c r="F125" s="294"/>
      <c r="G125" s="274"/>
      <c r="H125" s="294"/>
      <c r="I125" s="294"/>
      <c r="J125" s="294"/>
      <c r="K125" s="317"/>
    </row>
    <row r="126" ht="15" customHeight="1">
      <c r="B126" s="316"/>
      <c r="C126" s="274" t="s">
        <v>716</v>
      </c>
      <c r="D126" s="294"/>
      <c r="E126" s="294"/>
      <c r="F126" s="296" t="s">
        <v>713</v>
      </c>
      <c r="G126" s="274"/>
      <c r="H126" s="274" t="s">
        <v>753</v>
      </c>
      <c r="I126" s="274" t="s">
        <v>715</v>
      </c>
      <c r="J126" s="274">
        <v>120</v>
      </c>
      <c r="K126" s="318"/>
    </row>
    <row r="127" ht="15" customHeight="1">
      <c r="B127" s="316"/>
      <c r="C127" s="274" t="s">
        <v>762</v>
      </c>
      <c r="D127" s="274"/>
      <c r="E127" s="274"/>
      <c r="F127" s="296" t="s">
        <v>713</v>
      </c>
      <c r="G127" s="274"/>
      <c r="H127" s="274" t="s">
        <v>763</v>
      </c>
      <c r="I127" s="274" t="s">
        <v>715</v>
      </c>
      <c r="J127" s="274" t="s">
        <v>764</v>
      </c>
      <c r="K127" s="318"/>
    </row>
    <row r="128" ht="15" customHeight="1">
      <c r="B128" s="316"/>
      <c r="C128" s="274" t="s">
        <v>661</v>
      </c>
      <c r="D128" s="274"/>
      <c r="E128" s="274"/>
      <c r="F128" s="296" t="s">
        <v>713</v>
      </c>
      <c r="G128" s="274"/>
      <c r="H128" s="274" t="s">
        <v>765</v>
      </c>
      <c r="I128" s="274" t="s">
        <v>715</v>
      </c>
      <c r="J128" s="274" t="s">
        <v>764</v>
      </c>
      <c r="K128" s="318"/>
    </row>
    <row r="129" ht="15" customHeight="1">
      <c r="B129" s="316"/>
      <c r="C129" s="274" t="s">
        <v>724</v>
      </c>
      <c r="D129" s="274"/>
      <c r="E129" s="274"/>
      <c r="F129" s="296" t="s">
        <v>719</v>
      </c>
      <c r="G129" s="274"/>
      <c r="H129" s="274" t="s">
        <v>725</v>
      </c>
      <c r="I129" s="274" t="s">
        <v>715</v>
      </c>
      <c r="J129" s="274">
        <v>15</v>
      </c>
      <c r="K129" s="318"/>
    </row>
    <row r="130" ht="15" customHeight="1">
      <c r="B130" s="316"/>
      <c r="C130" s="298" t="s">
        <v>726</v>
      </c>
      <c r="D130" s="298"/>
      <c r="E130" s="298"/>
      <c r="F130" s="299" t="s">
        <v>719</v>
      </c>
      <c r="G130" s="298"/>
      <c r="H130" s="298" t="s">
        <v>727</v>
      </c>
      <c r="I130" s="298" t="s">
        <v>715</v>
      </c>
      <c r="J130" s="298">
        <v>15</v>
      </c>
      <c r="K130" s="318"/>
    </row>
    <row r="131" ht="15" customHeight="1">
      <c r="B131" s="316"/>
      <c r="C131" s="298" t="s">
        <v>728</v>
      </c>
      <c r="D131" s="298"/>
      <c r="E131" s="298"/>
      <c r="F131" s="299" t="s">
        <v>719</v>
      </c>
      <c r="G131" s="298"/>
      <c r="H131" s="298" t="s">
        <v>729</v>
      </c>
      <c r="I131" s="298" t="s">
        <v>715</v>
      </c>
      <c r="J131" s="298">
        <v>20</v>
      </c>
      <c r="K131" s="318"/>
    </row>
    <row r="132" ht="15" customHeight="1">
      <c r="B132" s="316"/>
      <c r="C132" s="298" t="s">
        <v>730</v>
      </c>
      <c r="D132" s="298"/>
      <c r="E132" s="298"/>
      <c r="F132" s="299" t="s">
        <v>719</v>
      </c>
      <c r="G132" s="298"/>
      <c r="H132" s="298" t="s">
        <v>731</v>
      </c>
      <c r="I132" s="298" t="s">
        <v>715</v>
      </c>
      <c r="J132" s="298">
        <v>20</v>
      </c>
      <c r="K132" s="318"/>
    </row>
    <row r="133" ht="15" customHeight="1">
      <c r="B133" s="316"/>
      <c r="C133" s="274" t="s">
        <v>718</v>
      </c>
      <c r="D133" s="274"/>
      <c r="E133" s="274"/>
      <c r="F133" s="296" t="s">
        <v>719</v>
      </c>
      <c r="G133" s="274"/>
      <c r="H133" s="274" t="s">
        <v>753</v>
      </c>
      <c r="I133" s="274" t="s">
        <v>715</v>
      </c>
      <c r="J133" s="274">
        <v>50</v>
      </c>
      <c r="K133" s="318"/>
    </row>
    <row r="134" ht="15" customHeight="1">
      <c r="B134" s="316"/>
      <c r="C134" s="274" t="s">
        <v>732</v>
      </c>
      <c r="D134" s="274"/>
      <c r="E134" s="274"/>
      <c r="F134" s="296" t="s">
        <v>719</v>
      </c>
      <c r="G134" s="274"/>
      <c r="H134" s="274" t="s">
        <v>753</v>
      </c>
      <c r="I134" s="274" t="s">
        <v>715</v>
      </c>
      <c r="J134" s="274">
        <v>50</v>
      </c>
      <c r="K134" s="318"/>
    </row>
    <row r="135" ht="15" customHeight="1">
      <c r="B135" s="316"/>
      <c r="C135" s="274" t="s">
        <v>738</v>
      </c>
      <c r="D135" s="274"/>
      <c r="E135" s="274"/>
      <c r="F135" s="296" t="s">
        <v>719</v>
      </c>
      <c r="G135" s="274"/>
      <c r="H135" s="274" t="s">
        <v>753</v>
      </c>
      <c r="I135" s="274" t="s">
        <v>715</v>
      </c>
      <c r="J135" s="274">
        <v>50</v>
      </c>
      <c r="K135" s="318"/>
    </row>
    <row r="136" ht="15" customHeight="1">
      <c r="B136" s="316"/>
      <c r="C136" s="274" t="s">
        <v>740</v>
      </c>
      <c r="D136" s="274"/>
      <c r="E136" s="274"/>
      <c r="F136" s="296" t="s">
        <v>719</v>
      </c>
      <c r="G136" s="274"/>
      <c r="H136" s="274" t="s">
        <v>753</v>
      </c>
      <c r="I136" s="274" t="s">
        <v>715</v>
      </c>
      <c r="J136" s="274">
        <v>50</v>
      </c>
      <c r="K136" s="318"/>
    </row>
    <row r="137" ht="15" customHeight="1">
      <c r="B137" s="316"/>
      <c r="C137" s="274" t="s">
        <v>741</v>
      </c>
      <c r="D137" s="274"/>
      <c r="E137" s="274"/>
      <c r="F137" s="296" t="s">
        <v>719</v>
      </c>
      <c r="G137" s="274"/>
      <c r="H137" s="274" t="s">
        <v>766</v>
      </c>
      <c r="I137" s="274" t="s">
        <v>715</v>
      </c>
      <c r="J137" s="274">
        <v>255</v>
      </c>
      <c r="K137" s="318"/>
    </row>
    <row r="138" ht="15" customHeight="1">
      <c r="B138" s="316"/>
      <c r="C138" s="274" t="s">
        <v>743</v>
      </c>
      <c r="D138" s="274"/>
      <c r="E138" s="274"/>
      <c r="F138" s="296" t="s">
        <v>713</v>
      </c>
      <c r="G138" s="274"/>
      <c r="H138" s="274" t="s">
        <v>767</v>
      </c>
      <c r="I138" s="274" t="s">
        <v>745</v>
      </c>
      <c r="J138" s="274"/>
      <c r="K138" s="318"/>
    </row>
    <row r="139" ht="15" customHeight="1">
      <c r="B139" s="316"/>
      <c r="C139" s="274" t="s">
        <v>746</v>
      </c>
      <c r="D139" s="274"/>
      <c r="E139" s="274"/>
      <c r="F139" s="296" t="s">
        <v>713</v>
      </c>
      <c r="G139" s="274"/>
      <c r="H139" s="274" t="s">
        <v>768</v>
      </c>
      <c r="I139" s="274" t="s">
        <v>748</v>
      </c>
      <c r="J139" s="274"/>
      <c r="K139" s="318"/>
    </row>
    <row r="140" ht="15" customHeight="1">
      <c r="B140" s="316"/>
      <c r="C140" s="274" t="s">
        <v>749</v>
      </c>
      <c r="D140" s="274"/>
      <c r="E140" s="274"/>
      <c r="F140" s="296" t="s">
        <v>713</v>
      </c>
      <c r="G140" s="274"/>
      <c r="H140" s="274" t="s">
        <v>749</v>
      </c>
      <c r="I140" s="274" t="s">
        <v>748</v>
      </c>
      <c r="J140" s="274"/>
      <c r="K140" s="318"/>
    </row>
    <row r="141" ht="15" customHeight="1">
      <c r="B141" s="316"/>
      <c r="C141" s="274" t="s">
        <v>45</v>
      </c>
      <c r="D141" s="274"/>
      <c r="E141" s="274"/>
      <c r="F141" s="296" t="s">
        <v>713</v>
      </c>
      <c r="G141" s="274"/>
      <c r="H141" s="274" t="s">
        <v>769</v>
      </c>
      <c r="I141" s="274" t="s">
        <v>748</v>
      </c>
      <c r="J141" s="274"/>
      <c r="K141" s="318"/>
    </row>
    <row r="142" ht="15" customHeight="1">
      <c r="B142" s="316"/>
      <c r="C142" s="274" t="s">
        <v>770</v>
      </c>
      <c r="D142" s="274"/>
      <c r="E142" s="274"/>
      <c r="F142" s="296" t="s">
        <v>713</v>
      </c>
      <c r="G142" s="274"/>
      <c r="H142" s="274" t="s">
        <v>771</v>
      </c>
      <c r="I142" s="274" t="s">
        <v>748</v>
      </c>
      <c r="J142" s="274"/>
      <c r="K142" s="318"/>
    </row>
    <row r="143" ht="15" customHeight="1">
      <c r="B143" s="319"/>
      <c r="C143" s="320"/>
      <c r="D143" s="320"/>
      <c r="E143" s="320"/>
      <c r="F143" s="320"/>
      <c r="G143" s="320"/>
      <c r="H143" s="320"/>
      <c r="I143" s="320"/>
      <c r="J143" s="320"/>
      <c r="K143" s="321"/>
    </row>
    <row r="144" ht="18.75" customHeight="1">
      <c r="B144" s="271"/>
      <c r="C144" s="271"/>
      <c r="D144" s="271"/>
      <c r="E144" s="271"/>
      <c r="F144" s="308"/>
      <c r="G144" s="271"/>
      <c r="H144" s="271"/>
      <c r="I144" s="271"/>
      <c r="J144" s="271"/>
      <c r="K144" s="271"/>
    </row>
    <row r="145" ht="18.75" customHeight="1">
      <c r="B145" s="282"/>
      <c r="C145" s="282"/>
      <c r="D145" s="282"/>
      <c r="E145" s="282"/>
      <c r="F145" s="282"/>
      <c r="G145" s="282"/>
      <c r="H145" s="282"/>
      <c r="I145" s="282"/>
      <c r="J145" s="282"/>
      <c r="K145" s="282"/>
    </row>
    <row r="146" ht="7.5" customHeight="1">
      <c r="B146" s="283"/>
      <c r="C146" s="284"/>
      <c r="D146" s="284"/>
      <c r="E146" s="284"/>
      <c r="F146" s="284"/>
      <c r="G146" s="284"/>
      <c r="H146" s="284"/>
      <c r="I146" s="284"/>
      <c r="J146" s="284"/>
      <c r="K146" s="285"/>
    </row>
    <row r="147" ht="45" customHeight="1">
      <c r="B147" s="286"/>
      <c r="C147" s="287" t="s">
        <v>772</v>
      </c>
      <c r="D147" s="287"/>
      <c r="E147" s="287"/>
      <c r="F147" s="287"/>
      <c r="G147" s="287"/>
      <c r="H147" s="287"/>
      <c r="I147" s="287"/>
      <c r="J147" s="287"/>
      <c r="K147" s="288"/>
    </row>
    <row r="148" ht="17.25" customHeight="1">
      <c r="B148" s="286"/>
      <c r="C148" s="289" t="s">
        <v>707</v>
      </c>
      <c r="D148" s="289"/>
      <c r="E148" s="289"/>
      <c r="F148" s="289" t="s">
        <v>708</v>
      </c>
      <c r="G148" s="290"/>
      <c r="H148" s="289" t="s">
        <v>61</v>
      </c>
      <c r="I148" s="289" t="s">
        <v>64</v>
      </c>
      <c r="J148" s="289" t="s">
        <v>709</v>
      </c>
      <c r="K148" s="288"/>
    </row>
    <row r="149" ht="17.25" customHeight="1">
      <c r="B149" s="286"/>
      <c r="C149" s="291" t="s">
        <v>710</v>
      </c>
      <c r="D149" s="291"/>
      <c r="E149" s="291"/>
      <c r="F149" s="292" t="s">
        <v>711</v>
      </c>
      <c r="G149" s="293"/>
      <c r="H149" s="291"/>
      <c r="I149" s="291"/>
      <c r="J149" s="291" t="s">
        <v>712</v>
      </c>
      <c r="K149" s="288"/>
    </row>
    <row r="150" ht="5.25" customHeight="1">
      <c r="B150" s="297"/>
      <c r="C150" s="294"/>
      <c r="D150" s="294"/>
      <c r="E150" s="294"/>
      <c r="F150" s="294"/>
      <c r="G150" s="295"/>
      <c r="H150" s="294"/>
      <c r="I150" s="294"/>
      <c r="J150" s="294"/>
      <c r="K150" s="318"/>
    </row>
    <row r="151" ht="15" customHeight="1">
      <c r="B151" s="297"/>
      <c r="C151" s="322" t="s">
        <v>716</v>
      </c>
      <c r="D151" s="274"/>
      <c r="E151" s="274"/>
      <c r="F151" s="323" t="s">
        <v>713</v>
      </c>
      <c r="G151" s="274"/>
      <c r="H151" s="322" t="s">
        <v>753</v>
      </c>
      <c r="I151" s="322" t="s">
        <v>715</v>
      </c>
      <c r="J151" s="322">
        <v>120</v>
      </c>
      <c r="K151" s="318"/>
    </row>
    <row r="152" ht="15" customHeight="1">
      <c r="B152" s="297"/>
      <c r="C152" s="322" t="s">
        <v>762</v>
      </c>
      <c r="D152" s="274"/>
      <c r="E152" s="274"/>
      <c r="F152" s="323" t="s">
        <v>713</v>
      </c>
      <c r="G152" s="274"/>
      <c r="H152" s="322" t="s">
        <v>773</v>
      </c>
      <c r="I152" s="322" t="s">
        <v>715</v>
      </c>
      <c r="J152" s="322" t="s">
        <v>764</v>
      </c>
      <c r="K152" s="318"/>
    </row>
    <row r="153" ht="15" customHeight="1">
      <c r="B153" s="297"/>
      <c r="C153" s="322" t="s">
        <v>661</v>
      </c>
      <c r="D153" s="274"/>
      <c r="E153" s="274"/>
      <c r="F153" s="323" t="s">
        <v>713</v>
      </c>
      <c r="G153" s="274"/>
      <c r="H153" s="322" t="s">
        <v>774</v>
      </c>
      <c r="I153" s="322" t="s">
        <v>715</v>
      </c>
      <c r="J153" s="322" t="s">
        <v>764</v>
      </c>
      <c r="K153" s="318"/>
    </row>
    <row r="154" ht="15" customHeight="1">
      <c r="B154" s="297"/>
      <c r="C154" s="322" t="s">
        <v>718</v>
      </c>
      <c r="D154" s="274"/>
      <c r="E154" s="274"/>
      <c r="F154" s="323" t="s">
        <v>719</v>
      </c>
      <c r="G154" s="274"/>
      <c r="H154" s="322" t="s">
        <v>753</v>
      </c>
      <c r="I154" s="322" t="s">
        <v>715</v>
      </c>
      <c r="J154" s="322">
        <v>50</v>
      </c>
      <c r="K154" s="318"/>
    </row>
    <row r="155" ht="15" customHeight="1">
      <c r="B155" s="297"/>
      <c r="C155" s="322" t="s">
        <v>721</v>
      </c>
      <c r="D155" s="274"/>
      <c r="E155" s="274"/>
      <c r="F155" s="323" t="s">
        <v>713</v>
      </c>
      <c r="G155" s="274"/>
      <c r="H155" s="322" t="s">
        <v>753</v>
      </c>
      <c r="I155" s="322" t="s">
        <v>723</v>
      </c>
      <c r="J155" s="322"/>
      <c r="K155" s="318"/>
    </row>
    <row r="156" ht="15" customHeight="1">
      <c r="B156" s="297"/>
      <c r="C156" s="322" t="s">
        <v>732</v>
      </c>
      <c r="D156" s="274"/>
      <c r="E156" s="274"/>
      <c r="F156" s="323" t="s">
        <v>719</v>
      </c>
      <c r="G156" s="274"/>
      <c r="H156" s="322" t="s">
        <v>753</v>
      </c>
      <c r="I156" s="322" t="s">
        <v>715</v>
      </c>
      <c r="J156" s="322">
        <v>50</v>
      </c>
      <c r="K156" s="318"/>
    </row>
    <row r="157" ht="15" customHeight="1">
      <c r="B157" s="297"/>
      <c r="C157" s="322" t="s">
        <v>740</v>
      </c>
      <c r="D157" s="274"/>
      <c r="E157" s="274"/>
      <c r="F157" s="323" t="s">
        <v>719</v>
      </c>
      <c r="G157" s="274"/>
      <c r="H157" s="322" t="s">
        <v>753</v>
      </c>
      <c r="I157" s="322" t="s">
        <v>715</v>
      </c>
      <c r="J157" s="322">
        <v>50</v>
      </c>
      <c r="K157" s="318"/>
    </row>
    <row r="158" ht="15" customHeight="1">
      <c r="B158" s="297"/>
      <c r="C158" s="322" t="s">
        <v>738</v>
      </c>
      <c r="D158" s="274"/>
      <c r="E158" s="274"/>
      <c r="F158" s="323" t="s">
        <v>719</v>
      </c>
      <c r="G158" s="274"/>
      <c r="H158" s="322" t="s">
        <v>753</v>
      </c>
      <c r="I158" s="322" t="s">
        <v>715</v>
      </c>
      <c r="J158" s="322">
        <v>50</v>
      </c>
      <c r="K158" s="318"/>
    </row>
    <row r="159" ht="15" customHeight="1">
      <c r="B159" s="297"/>
      <c r="C159" s="322" t="s">
        <v>94</v>
      </c>
      <c r="D159" s="274"/>
      <c r="E159" s="274"/>
      <c r="F159" s="323" t="s">
        <v>713</v>
      </c>
      <c r="G159" s="274"/>
      <c r="H159" s="322" t="s">
        <v>775</v>
      </c>
      <c r="I159" s="322" t="s">
        <v>715</v>
      </c>
      <c r="J159" s="322" t="s">
        <v>776</v>
      </c>
      <c r="K159" s="318"/>
    </row>
    <row r="160" ht="15" customHeight="1">
      <c r="B160" s="297"/>
      <c r="C160" s="322" t="s">
        <v>777</v>
      </c>
      <c r="D160" s="274"/>
      <c r="E160" s="274"/>
      <c r="F160" s="323" t="s">
        <v>713</v>
      </c>
      <c r="G160" s="274"/>
      <c r="H160" s="322" t="s">
        <v>778</v>
      </c>
      <c r="I160" s="322" t="s">
        <v>748</v>
      </c>
      <c r="J160" s="322"/>
      <c r="K160" s="318"/>
    </row>
    <row r="161" ht="15" customHeight="1">
      <c r="B161" s="324"/>
      <c r="C161" s="306"/>
      <c r="D161" s="306"/>
      <c r="E161" s="306"/>
      <c r="F161" s="306"/>
      <c r="G161" s="306"/>
      <c r="H161" s="306"/>
      <c r="I161" s="306"/>
      <c r="J161" s="306"/>
      <c r="K161" s="325"/>
    </row>
    <row r="162" ht="18.75" customHeight="1">
      <c r="B162" s="271"/>
      <c r="C162" s="274"/>
      <c r="D162" s="274"/>
      <c r="E162" s="274"/>
      <c r="F162" s="296"/>
      <c r="G162" s="274"/>
      <c r="H162" s="274"/>
      <c r="I162" s="274"/>
      <c r="J162" s="274"/>
      <c r="K162" s="271"/>
    </row>
    <row r="163" ht="18.75" customHeight="1">
      <c r="B163" s="282"/>
      <c r="C163" s="282"/>
      <c r="D163" s="282"/>
      <c r="E163" s="282"/>
      <c r="F163" s="282"/>
      <c r="G163" s="282"/>
      <c r="H163" s="282"/>
      <c r="I163" s="282"/>
      <c r="J163" s="282"/>
      <c r="K163" s="282"/>
    </row>
    <row r="164" ht="7.5" customHeight="1">
      <c r="B164" s="261"/>
      <c r="C164" s="262"/>
      <c r="D164" s="262"/>
      <c r="E164" s="262"/>
      <c r="F164" s="262"/>
      <c r="G164" s="262"/>
      <c r="H164" s="262"/>
      <c r="I164" s="262"/>
      <c r="J164" s="262"/>
      <c r="K164" s="263"/>
    </row>
    <row r="165" ht="45" customHeight="1">
      <c r="B165" s="264"/>
      <c r="C165" s="265" t="s">
        <v>779</v>
      </c>
      <c r="D165" s="265"/>
      <c r="E165" s="265"/>
      <c r="F165" s="265"/>
      <c r="G165" s="265"/>
      <c r="H165" s="265"/>
      <c r="I165" s="265"/>
      <c r="J165" s="265"/>
      <c r="K165" s="266"/>
    </row>
    <row r="166" ht="17.25" customHeight="1">
      <c r="B166" s="264"/>
      <c r="C166" s="289" t="s">
        <v>707</v>
      </c>
      <c r="D166" s="289"/>
      <c r="E166" s="289"/>
      <c r="F166" s="289" t="s">
        <v>708</v>
      </c>
      <c r="G166" s="326"/>
      <c r="H166" s="327" t="s">
        <v>61</v>
      </c>
      <c r="I166" s="327" t="s">
        <v>64</v>
      </c>
      <c r="J166" s="289" t="s">
        <v>709</v>
      </c>
      <c r="K166" s="266"/>
    </row>
    <row r="167" ht="17.25" customHeight="1">
      <c r="B167" s="267"/>
      <c r="C167" s="291" t="s">
        <v>710</v>
      </c>
      <c r="D167" s="291"/>
      <c r="E167" s="291"/>
      <c r="F167" s="292" t="s">
        <v>711</v>
      </c>
      <c r="G167" s="328"/>
      <c r="H167" s="329"/>
      <c r="I167" s="329"/>
      <c r="J167" s="291" t="s">
        <v>712</v>
      </c>
      <c r="K167" s="269"/>
    </row>
    <row r="168" ht="5.25" customHeight="1">
      <c r="B168" s="297"/>
      <c r="C168" s="294"/>
      <c r="D168" s="294"/>
      <c r="E168" s="294"/>
      <c r="F168" s="294"/>
      <c r="G168" s="295"/>
      <c r="H168" s="294"/>
      <c r="I168" s="294"/>
      <c r="J168" s="294"/>
      <c r="K168" s="318"/>
    </row>
    <row r="169" ht="15" customHeight="1">
      <c r="B169" s="297"/>
      <c r="C169" s="274" t="s">
        <v>716</v>
      </c>
      <c r="D169" s="274"/>
      <c r="E169" s="274"/>
      <c r="F169" s="296" t="s">
        <v>713</v>
      </c>
      <c r="G169" s="274"/>
      <c r="H169" s="274" t="s">
        <v>753</v>
      </c>
      <c r="I169" s="274" t="s">
        <v>715</v>
      </c>
      <c r="J169" s="274">
        <v>120</v>
      </c>
      <c r="K169" s="318"/>
    </row>
    <row r="170" ht="15" customHeight="1">
      <c r="B170" s="297"/>
      <c r="C170" s="274" t="s">
        <v>762</v>
      </c>
      <c r="D170" s="274"/>
      <c r="E170" s="274"/>
      <c r="F170" s="296" t="s">
        <v>713</v>
      </c>
      <c r="G170" s="274"/>
      <c r="H170" s="274" t="s">
        <v>763</v>
      </c>
      <c r="I170" s="274" t="s">
        <v>715</v>
      </c>
      <c r="J170" s="274" t="s">
        <v>764</v>
      </c>
      <c r="K170" s="318"/>
    </row>
    <row r="171" ht="15" customHeight="1">
      <c r="B171" s="297"/>
      <c r="C171" s="274" t="s">
        <v>661</v>
      </c>
      <c r="D171" s="274"/>
      <c r="E171" s="274"/>
      <c r="F171" s="296" t="s">
        <v>713</v>
      </c>
      <c r="G171" s="274"/>
      <c r="H171" s="274" t="s">
        <v>780</v>
      </c>
      <c r="I171" s="274" t="s">
        <v>715</v>
      </c>
      <c r="J171" s="274" t="s">
        <v>764</v>
      </c>
      <c r="K171" s="318"/>
    </row>
    <row r="172" ht="15" customHeight="1">
      <c r="B172" s="297"/>
      <c r="C172" s="274" t="s">
        <v>718</v>
      </c>
      <c r="D172" s="274"/>
      <c r="E172" s="274"/>
      <c r="F172" s="296" t="s">
        <v>719</v>
      </c>
      <c r="G172" s="274"/>
      <c r="H172" s="274" t="s">
        <v>780</v>
      </c>
      <c r="I172" s="274" t="s">
        <v>715</v>
      </c>
      <c r="J172" s="274">
        <v>50</v>
      </c>
      <c r="K172" s="318"/>
    </row>
    <row r="173" ht="15" customHeight="1">
      <c r="B173" s="297"/>
      <c r="C173" s="274" t="s">
        <v>721</v>
      </c>
      <c r="D173" s="274"/>
      <c r="E173" s="274"/>
      <c r="F173" s="296" t="s">
        <v>713</v>
      </c>
      <c r="G173" s="274"/>
      <c r="H173" s="274" t="s">
        <v>780</v>
      </c>
      <c r="I173" s="274" t="s">
        <v>723</v>
      </c>
      <c r="J173" s="274"/>
      <c r="K173" s="318"/>
    </row>
    <row r="174" ht="15" customHeight="1">
      <c r="B174" s="297"/>
      <c r="C174" s="274" t="s">
        <v>732</v>
      </c>
      <c r="D174" s="274"/>
      <c r="E174" s="274"/>
      <c r="F174" s="296" t="s">
        <v>719</v>
      </c>
      <c r="G174" s="274"/>
      <c r="H174" s="274" t="s">
        <v>780</v>
      </c>
      <c r="I174" s="274" t="s">
        <v>715</v>
      </c>
      <c r="J174" s="274">
        <v>50</v>
      </c>
      <c r="K174" s="318"/>
    </row>
    <row r="175" ht="15" customHeight="1">
      <c r="B175" s="297"/>
      <c r="C175" s="274" t="s">
        <v>740</v>
      </c>
      <c r="D175" s="274"/>
      <c r="E175" s="274"/>
      <c r="F175" s="296" t="s">
        <v>719</v>
      </c>
      <c r="G175" s="274"/>
      <c r="H175" s="274" t="s">
        <v>780</v>
      </c>
      <c r="I175" s="274" t="s">
        <v>715</v>
      </c>
      <c r="J175" s="274">
        <v>50</v>
      </c>
      <c r="K175" s="318"/>
    </row>
    <row r="176" ht="15" customHeight="1">
      <c r="B176" s="297"/>
      <c r="C176" s="274" t="s">
        <v>738</v>
      </c>
      <c r="D176" s="274"/>
      <c r="E176" s="274"/>
      <c r="F176" s="296" t="s">
        <v>719</v>
      </c>
      <c r="G176" s="274"/>
      <c r="H176" s="274" t="s">
        <v>780</v>
      </c>
      <c r="I176" s="274" t="s">
        <v>715</v>
      </c>
      <c r="J176" s="274">
        <v>50</v>
      </c>
      <c r="K176" s="318"/>
    </row>
    <row r="177" ht="15" customHeight="1">
      <c r="B177" s="297"/>
      <c r="C177" s="274" t="s">
        <v>119</v>
      </c>
      <c r="D177" s="274"/>
      <c r="E177" s="274"/>
      <c r="F177" s="296" t="s">
        <v>713</v>
      </c>
      <c r="G177" s="274"/>
      <c r="H177" s="274" t="s">
        <v>781</v>
      </c>
      <c r="I177" s="274" t="s">
        <v>782</v>
      </c>
      <c r="J177" s="274"/>
      <c r="K177" s="318"/>
    </row>
    <row r="178" ht="15" customHeight="1">
      <c r="B178" s="297"/>
      <c r="C178" s="274" t="s">
        <v>64</v>
      </c>
      <c r="D178" s="274"/>
      <c r="E178" s="274"/>
      <c r="F178" s="296" t="s">
        <v>713</v>
      </c>
      <c r="G178" s="274"/>
      <c r="H178" s="274" t="s">
        <v>783</v>
      </c>
      <c r="I178" s="274" t="s">
        <v>784</v>
      </c>
      <c r="J178" s="274">
        <v>1</v>
      </c>
      <c r="K178" s="318"/>
    </row>
    <row r="179" ht="15" customHeight="1">
      <c r="B179" s="297"/>
      <c r="C179" s="274" t="s">
        <v>60</v>
      </c>
      <c r="D179" s="274"/>
      <c r="E179" s="274"/>
      <c r="F179" s="296" t="s">
        <v>713</v>
      </c>
      <c r="G179" s="274"/>
      <c r="H179" s="274" t="s">
        <v>785</v>
      </c>
      <c r="I179" s="274" t="s">
        <v>715</v>
      </c>
      <c r="J179" s="274">
        <v>20</v>
      </c>
      <c r="K179" s="318"/>
    </row>
    <row r="180" ht="15" customHeight="1">
      <c r="B180" s="297"/>
      <c r="C180" s="274" t="s">
        <v>61</v>
      </c>
      <c r="D180" s="274"/>
      <c r="E180" s="274"/>
      <c r="F180" s="296" t="s">
        <v>713</v>
      </c>
      <c r="G180" s="274"/>
      <c r="H180" s="274" t="s">
        <v>786</v>
      </c>
      <c r="I180" s="274" t="s">
        <v>715</v>
      </c>
      <c r="J180" s="274">
        <v>255</v>
      </c>
      <c r="K180" s="318"/>
    </row>
    <row r="181" ht="15" customHeight="1">
      <c r="B181" s="297"/>
      <c r="C181" s="274" t="s">
        <v>120</v>
      </c>
      <c r="D181" s="274"/>
      <c r="E181" s="274"/>
      <c r="F181" s="296" t="s">
        <v>713</v>
      </c>
      <c r="G181" s="274"/>
      <c r="H181" s="274" t="s">
        <v>677</v>
      </c>
      <c r="I181" s="274" t="s">
        <v>715</v>
      </c>
      <c r="J181" s="274">
        <v>10</v>
      </c>
      <c r="K181" s="318"/>
    </row>
    <row r="182" ht="15" customHeight="1">
      <c r="B182" s="297"/>
      <c r="C182" s="274" t="s">
        <v>121</v>
      </c>
      <c r="D182" s="274"/>
      <c r="E182" s="274"/>
      <c r="F182" s="296" t="s">
        <v>713</v>
      </c>
      <c r="G182" s="274"/>
      <c r="H182" s="274" t="s">
        <v>787</v>
      </c>
      <c r="I182" s="274" t="s">
        <v>748</v>
      </c>
      <c r="J182" s="274"/>
      <c r="K182" s="318"/>
    </row>
    <row r="183" ht="15" customHeight="1">
      <c r="B183" s="297"/>
      <c r="C183" s="274" t="s">
        <v>788</v>
      </c>
      <c r="D183" s="274"/>
      <c r="E183" s="274"/>
      <c r="F183" s="296" t="s">
        <v>713</v>
      </c>
      <c r="G183" s="274"/>
      <c r="H183" s="274" t="s">
        <v>789</v>
      </c>
      <c r="I183" s="274" t="s">
        <v>748</v>
      </c>
      <c r="J183" s="274"/>
      <c r="K183" s="318"/>
    </row>
    <row r="184" ht="15" customHeight="1">
      <c r="B184" s="297"/>
      <c r="C184" s="274" t="s">
        <v>777</v>
      </c>
      <c r="D184" s="274"/>
      <c r="E184" s="274"/>
      <c r="F184" s="296" t="s">
        <v>713</v>
      </c>
      <c r="G184" s="274"/>
      <c r="H184" s="274" t="s">
        <v>790</v>
      </c>
      <c r="I184" s="274" t="s">
        <v>748</v>
      </c>
      <c r="J184" s="274"/>
      <c r="K184" s="318"/>
    </row>
    <row r="185" ht="15" customHeight="1">
      <c r="B185" s="297"/>
      <c r="C185" s="274" t="s">
        <v>123</v>
      </c>
      <c r="D185" s="274"/>
      <c r="E185" s="274"/>
      <c r="F185" s="296" t="s">
        <v>719</v>
      </c>
      <c r="G185" s="274"/>
      <c r="H185" s="274" t="s">
        <v>791</v>
      </c>
      <c r="I185" s="274" t="s">
        <v>715</v>
      </c>
      <c r="J185" s="274">
        <v>50</v>
      </c>
      <c r="K185" s="318"/>
    </row>
    <row r="186" ht="15" customHeight="1">
      <c r="B186" s="297"/>
      <c r="C186" s="274" t="s">
        <v>792</v>
      </c>
      <c r="D186" s="274"/>
      <c r="E186" s="274"/>
      <c r="F186" s="296" t="s">
        <v>719</v>
      </c>
      <c r="G186" s="274"/>
      <c r="H186" s="274" t="s">
        <v>793</v>
      </c>
      <c r="I186" s="274" t="s">
        <v>794</v>
      </c>
      <c r="J186" s="274"/>
      <c r="K186" s="318"/>
    </row>
    <row r="187" ht="15" customHeight="1">
      <c r="B187" s="297"/>
      <c r="C187" s="274" t="s">
        <v>795</v>
      </c>
      <c r="D187" s="274"/>
      <c r="E187" s="274"/>
      <c r="F187" s="296" t="s">
        <v>719</v>
      </c>
      <c r="G187" s="274"/>
      <c r="H187" s="274" t="s">
        <v>796</v>
      </c>
      <c r="I187" s="274" t="s">
        <v>794</v>
      </c>
      <c r="J187" s="274"/>
      <c r="K187" s="318"/>
    </row>
    <row r="188" ht="15" customHeight="1">
      <c r="B188" s="297"/>
      <c r="C188" s="274" t="s">
        <v>797</v>
      </c>
      <c r="D188" s="274"/>
      <c r="E188" s="274"/>
      <c r="F188" s="296" t="s">
        <v>719</v>
      </c>
      <c r="G188" s="274"/>
      <c r="H188" s="274" t="s">
        <v>798</v>
      </c>
      <c r="I188" s="274" t="s">
        <v>794</v>
      </c>
      <c r="J188" s="274"/>
      <c r="K188" s="318"/>
    </row>
    <row r="189" ht="15" customHeight="1">
      <c r="B189" s="297"/>
      <c r="C189" s="330" t="s">
        <v>799</v>
      </c>
      <c r="D189" s="274"/>
      <c r="E189" s="274"/>
      <c r="F189" s="296" t="s">
        <v>719</v>
      </c>
      <c r="G189" s="274"/>
      <c r="H189" s="274" t="s">
        <v>800</v>
      </c>
      <c r="I189" s="274" t="s">
        <v>801</v>
      </c>
      <c r="J189" s="331" t="s">
        <v>802</v>
      </c>
      <c r="K189" s="318"/>
    </row>
    <row r="190" ht="15" customHeight="1">
      <c r="B190" s="297"/>
      <c r="C190" s="281" t="s">
        <v>49</v>
      </c>
      <c r="D190" s="274"/>
      <c r="E190" s="274"/>
      <c r="F190" s="296" t="s">
        <v>713</v>
      </c>
      <c r="G190" s="274"/>
      <c r="H190" s="271" t="s">
        <v>803</v>
      </c>
      <c r="I190" s="274" t="s">
        <v>804</v>
      </c>
      <c r="J190" s="274"/>
      <c r="K190" s="318"/>
    </row>
    <row r="191" ht="15" customHeight="1">
      <c r="B191" s="297"/>
      <c r="C191" s="281" t="s">
        <v>805</v>
      </c>
      <c r="D191" s="274"/>
      <c r="E191" s="274"/>
      <c r="F191" s="296" t="s">
        <v>713</v>
      </c>
      <c r="G191" s="274"/>
      <c r="H191" s="274" t="s">
        <v>806</v>
      </c>
      <c r="I191" s="274" t="s">
        <v>748</v>
      </c>
      <c r="J191" s="274"/>
      <c r="K191" s="318"/>
    </row>
    <row r="192" ht="15" customHeight="1">
      <c r="B192" s="297"/>
      <c r="C192" s="281" t="s">
        <v>807</v>
      </c>
      <c r="D192" s="274"/>
      <c r="E192" s="274"/>
      <c r="F192" s="296" t="s">
        <v>713</v>
      </c>
      <c r="G192" s="274"/>
      <c r="H192" s="274" t="s">
        <v>808</v>
      </c>
      <c r="I192" s="274" t="s">
        <v>748</v>
      </c>
      <c r="J192" s="274"/>
      <c r="K192" s="318"/>
    </row>
    <row r="193" ht="15" customHeight="1">
      <c r="B193" s="297"/>
      <c r="C193" s="281" t="s">
        <v>809</v>
      </c>
      <c r="D193" s="274"/>
      <c r="E193" s="274"/>
      <c r="F193" s="296" t="s">
        <v>719</v>
      </c>
      <c r="G193" s="274"/>
      <c r="H193" s="274" t="s">
        <v>810</v>
      </c>
      <c r="I193" s="274" t="s">
        <v>748</v>
      </c>
      <c r="J193" s="274"/>
      <c r="K193" s="318"/>
    </row>
    <row r="194" ht="15" customHeight="1">
      <c r="B194" s="324"/>
      <c r="C194" s="332"/>
      <c r="D194" s="306"/>
      <c r="E194" s="306"/>
      <c r="F194" s="306"/>
      <c r="G194" s="306"/>
      <c r="H194" s="306"/>
      <c r="I194" s="306"/>
      <c r="J194" s="306"/>
      <c r="K194" s="325"/>
    </row>
    <row r="195" ht="18.75" customHeight="1">
      <c r="B195" s="271"/>
      <c r="C195" s="274"/>
      <c r="D195" s="274"/>
      <c r="E195" s="274"/>
      <c r="F195" s="296"/>
      <c r="G195" s="274"/>
      <c r="H195" s="274"/>
      <c r="I195" s="274"/>
      <c r="J195" s="274"/>
      <c r="K195" s="271"/>
    </row>
    <row r="196" ht="18.75" customHeight="1">
      <c r="B196" s="271"/>
      <c r="C196" s="274"/>
      <c r="D196" s="274"/>
      <c r="E196" s="274"/>
      <c r="F196" s="296"/>
      <c r="G196" s="274"/>
      <c r="H196" s="274"/>
      <c r="I196" s="274"/>
      <c r="J196" s="274"/>
      <c r="K196" s="271"/>
    </row>
    <row r="197" ht="18.75" customHeight="1">
      <c r="B197" s="282"/>
      <c r="C197" s="282"/>
      <c r="D197" s="282"/>
      <c r="E197" s="282"/>
      <c r="F197" s="282"/>
      <c r="G197" s="282"/>
      <c r="H197" s="282"/>
      <c r="I197" s="282"/>
      <c r="J197" s="282"/>
      <c r="K197" s="282"/>
    </row>
    <row r="198" ht="13.5">
      <c r="B198" s="261"/>
      <c r="C198" s="262"/>
      <c r="D198" s="262"/>
      <c r="E198" s="262"/>
      <c r="F198" s="262"/>
      <c r="G198" s="262"/>
      <c r="H198" s="262"/>
      <c r="I198" s="262"/>
      <c r="J198" s="262"/>
      <c r="K198" s="263"/>
    </row>
    <row r="199" ht="21">
      <c r="B199" s="264"/>
      <c r="C199" s="265" t="s">
        <v>811</v>
      </c>
      <c r="D199" s="265"/>
      <c r="E199" s="265"/>
      <c r="F199" s="265"/>
      <c r="G199" s="265"/>
      <c r="H199" s="265"/>
      <c r="I199" s="265"/>
      <c r="J199" s="265"/>
      <c r="K199" s="266"/>
    </row>
    <row r="200" ht="25.5" customHeight="1">
      <c r="B200" s="264"/>
      <c r="C200" s="333" t="s">
        <v>812</v>
      </c>
      <c r="D200" s="333"/>
      <c r="E200" s="333"/>
      <c r="F200" s="333" t="s">
        <v>813</v>
      </c>
      <c r="G200" s="334"/>
      <c r="H200" s="333" t="s">
        <v>814</v>
      </c>
      <c r="I200" s="333"/>
      <c r="J200" s="333"/>
      <c r="K200" s="266"/>
    </row>
    <row r="201" ht="5.25" customHeight="1">
      <c r="B201" s="297"/>
      <c r="C201" s="294"/>
      <c r="D201" s="294"/>
      <c r="E201" s="294"/>
      <c r="F201" s="294"/>
      <c r="G201" s="274"/>
      <c r="H201" s="294"/>
      <c r="I201" s="294"/>
      <c r="J201" s="294"/>
      <c r="K201" s="318"/>
    </row>
    <row r="202" ht="15" customHeight="1">
      <c r="B202" s="297"/>
      <c r="C202" s="274" t="s">
        <v>804</v>
      </c>
      <c r="D202" s="274"/>
      <c r="E202" s="274"/>
      <c r="F202" s="296" t="s">
        <v>50</v>
      </c>
      <c r="G202" s="274"/>
      <c r="H202" s="274" t="s">
        <v>815</v>
      </c>
      <c r="I202" s="274"/>
      <c r="J202" s="274"/>
      <c r="K202" s="318"/>
    </row>
    <row r="203" ht="15" customHeight="1">
      <c r="B203" s="297"/>
      <c r="C203" s="303"/>
      <c r="D203" s="274"/>
      <c r="E203" s="274"/>
      <c r="F203" s="296" t="s">
        <v>51</v>
      </c>
      <c r="G203" s="274"/>
      <c r="H203" s="274" t="s">
        <v>816</v>
      </c>
      <c r="I203" s="274"/>
      <c r="J203" s="274"/>
      <c r="K203" s="318"/>
    </row>
    <row r="204" ht="15" customHeight="1">
      <c r="B204" s="297"/>
      <c r="C204" s="303"/>
      <c r="D204" s="274"/>
      <c r="E204" s="274"/>
      <c r="F204" s="296" t="s">
        <v>54</v>
      </c>
      <c r="G204" s="274"/>
      <c r="H204" s="274" t="s">
        <v>817</v>
      </c>
      <c r="I204" s="274"/>
      <c r="J204" s="274"/>
      <c r="K204" s="318"/>
    </row>
    <row r="205" ht="15" customHeight="1">
      <c r="B205" s="297"/>
      <c r="C205" s="274"/>
      <c r="D205" s="274"/>
      <c r="E205" s="274"/>
      <c r="F205" s="296" t="s">
        <v>52</v>
      </c>
      <c r="G205" s="274"/>
      <c r="H205" s="274" t="s">
        <v>818</v>
      </c>
      <c r="I205" s="274"/>
      <c r="J205" s="274"/>
      <c r="K205" s="318"/>
    </row>
    <row r="206" ht="15" customHeight="1">
      <c r="B206" s="297"/>
      <c r="C206" s="274"/>
      <c r="D206" s="274"/>
      <c r="E206" s="274"/>
      <c r="F206" s="296" t="s">
        <v>53</v>
      </c>
      <c r="G206" s="274"/>
      <c r="H206" s="274" t="s">
        <v>819</v>
      </c>
      <c r="I206" s="274"/>
      <c r="J206" s="274"/>
      <c r="K206" s="318"/>
    </row>
    <row r="207" ht="15" customHeight="1">
      <c r="B207" s="297"/>
      <c r="C207" s="274"/>
      <c r="D207" s="274"/>
      <c r="E207" s="274"/>
      <c r="F207" s="296"/>
      <c r="G207" s="274"/>
      <c r="H207" s="274"/>
      <c r="I207" s="274"/>
      <c r="J207" s="274"/>
      <c r="K207" s="318"/>
    </row>
    <row r="208" ht="15" customHeight="1">
      <c r="B208" s="297"/>
      <c r="C208" s="274" t="s">
        <v>760</v>
      </c>
      <c r="D208" s="274"/>
      <c r="E208" s="274"/>
      <c r="F208" s="296" t="s">
        <v>86</v>
      </c>
      <c r="G208" s="274"/>
      <c r="H208" s="274" t="s">
        <v>820</v>
      </c>
      <c r="I208" s="274"/>
      <c r="J208" s="274"/>
      <c r="K208" s="318"/>
    </row>
    <row r="209" ht="15" customHeight="1">
      <c r="B209" s="297"/>
      <c r="C209" s="303"/>
      <c r="D209" s="274"/>
      <c r="E209" s="274"/>
      <c r="F209" s="296" t="s">
        <v>655</v>
      </c>
      <c r="G209" s="274"/>
      <c r="H209" s="274" t="s">
        <v>656</v>
      </c>
      <c r="I209" s="274"/>
      <c r="J209" s="274"/>
      <c r="K209" s="318"/>
    </row>
    <row r="210" ht="15" customHeight="1">
      <c r="B210" s="297"/>
      <c r="C210" s="274"/>
      <c r="D210" s="274"/>
      <c r="E210" s="274"/>
      <c r="F210" s="296" t="s">
        <v>653</v>
      </c>
      <c r="G210" s="274"/>
      <c r="H210" s="274" t="s">
        <v>821</v>
      </c>
      <c r="I210" s="274"/>
      <c r="J210" s="274"/>
      <c r="K210" s="318"/>
    </row>
    <row r="211" ht="15" customHeight="1">
      <c r="B211" s="335"/>
      <c r="C211" s="303"/>
      <c r="D211" s="303"/>
      <c r="E211" s="303"/>
      <c r="F211" s="296" t="s">
        <v>657</v>
      </c>
      <c r="G211" s="281"/>
      <c r="H211" s="322" t="s">
        <v>658</v>
      </c>
      <c r="I211" s="322"/>
      <c r="J211" s="322"/>
      <c r="K211" s="336"/>
    </row>
    <row r="212" ht="15" customHeight="1">
      <c r="B212" s="335"/>
      <c r="C212" s="303"/>
      <c r="D212" s="303"/>
      <c r="E212" s="303"/>
      <c r="F212" s="296" t="s">
        <v>659</v>
      </c>
      <c r="G212" s="281"/>
      <c r="H212" s="322" t="s">
        <v>822</v>
      </c>
      <c r="I212" s="322"/>
      <c r="J212" s="322"/>
      <c r="K212" s="336"/>
    </row>
    <row r="213" ht="15" customHeight="1">
      <c r="B213" s="335"/>
      <c r="C213" s="303"/>
      <c r="D213" s="303"/>
      <c r="E213" s="303"/>
      <c r="F213" s="337"/>
      <c r="G213" s="281"/>
      <c r="H213" s="338"/>
      <c r="I213" s="338"/>
      <c r="J213" s="338"/>
      <c r="K213" s="336"/>
    </row>
    <row r="214" ht="15" customHeight="1">
      <c r="B214" s="335"/>
      <c r="C214" s="274" t="s">
        <v>784</v>
      </c>
      <c r="D214" s="303"/>
      <c r="E214" s="303"/>
      <c r="F214" s="296">
        <v>1</v>
      </c>
      <c r="G214" s="281"/>
      <c r="H214" s="322" t="s">
        <v>823</v>
      </c>
      <c r="I214" s="322"/>
      <c r="J214" s="322"/>
      <c r="K214" s="336"/>
    </row>
    <row r="215" ht="15" customHeight="1">
      <c r="B215" s="335"/>
      <c r="C215" s="303"/>
      <c r="D215" s="303"/>
      <c r="E215" s="303"/>
      <c r="F215" s="296">
        <v>2</v>
      </c>
      <c r="G215" s="281"/>
      <c r="H215" s="322" t="s">
        <v>824</v>
      </c>
      <c r="I215" s="322"/>
      <c r="J215" s="322"/>
      <c r="K215" s="336"/>
    </row>
    <row r="216" ht="15" customHeight="1">
      <c r="B216" s="335"/>
      <c r="C216" s="303"/>
      <c r="D216" s="303"/>
      <c r="E216" s="303"/>
      <c r="F216" s="296">
        <v>3</v>
      </c>
      <c r="G216" s="281"/>
      <c r="H216" s="322" t="s">
        <v>825</v>
      </c>
      <c r="I216" s="322"/>
      <c r="J216" s="322"/>
      <c r="K216" s="336"/>
    </row>
    <row r="217" ht="15" customHeight="1">
      <c r="B217" s="335"/>
      <c r="C217" s="303"/>
      <c r="D217" s="303"/>
      <c r="E217" s="303"/>
      <c r="F217" s="296">
        <v>4</v>
      </c>
      <c r="G217" s="281"/>
      <c r="H217" s="322" t="s">
        <v>826</v>
      </c>
      <c r="I217" s="322"/>
      <c r="J217" s="322"/>
      <c r="K217" s="336"/>
    </row>
    <row r="218" ht="12.75" customHeight="1">
      <c r="B218" s="339"/>
      <c r="C218" s="340"/>
      <c r="D218" s="340"/>
      <c r="E218" s="340"/>
      <c r="F218" s="340"/>
      <c r="G218" s="340"/>
      <c r="H218" s="340"/>
      <c r="I218" s="340"/>
      <c r="J218" s="340"/>
      <c r="K218" s="341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Přehnal Petr Ing.</dc:creator>
  <cp:lastModifiedBy>Přehnal Petr Ing.</cp:lastModifiedBy>
  <dcterms:created xsi:type="dcterms:W3CDTF">2019-06-26T06:42:32Z</dcterms:created>
  <dcterms:modified xsi:type="dcterms:W3CDTF">2019-06-26T06:42:34Z</dcterms:modified>
</cp:coreProperties>
</file>