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 - Vedlejší a ostatn..." sheetId="2" r:id="rId2"/>
    <sheet name="SO 01 - Běžecké dráhy" sheetId="3" r:id="rId3"/>
    <sheet name="SO 02 - Sportovní plocha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00 - Vedlejší a ostatn...'!$C$82:$K$121</definedName>
    <definedName name="_xlnm.Print_Area" localSheetId="1">'SO 00 - Vedlejší a ostatn...'!$C$4:$J$39,'SO 00 - Vedlejší a ostatn...'!$C$45:$J$64,'SO 00 - Vedlejší a ostatn...'!$C$70:$K$121</definedName>
    <definedName name="_xlnm.Print_Titles" localSheetId="1">'SO 00 - Vedlejší a ostatn...'!$82:$82</definedName>
    <definedName name="_xlnm._FilterDatabase" localSheetId="2" hidden="1">'SO 01 - Běžecké dráhy'!$C$103:$K$515</definedName>
    <definedName name="_xlnm.Print_Area" localSheetId="2">'SO 01 - Běžecké dráhy'!$C$4:$J$39,'SO 01 - Běžecké dráhy'!$C$45:$J$85,'SO 01 - Běžecké dráhy'!$C$91:$K$515</definedName>
    <definedName name="_xlnm.Print_Titles" localSheetId="2">'SO 01 - Běžecké dráhy'!$103:$103</definedName>
    <definedName name="_xlnm._FilterDatabase" localSheetId="3" hidden="1">'SO 02 - Sportovní plocha'!$C$94:$K$299</definedName>
    <definedName name="_xlnm.Print_Area" localSheetId="3">'SO 02 - Sportovní plocha'!$C$4:$J$39,'SO 02 - Sportovní plocha'!$C$45:$J$76,'SO 02 - Sportovní plocha'!$C$82:$K$299</definedName>
    <definedName name="_xlnm.Print_Titles" localSheetId="3">'SO 02 - Sportovní plocha'!$94:$94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298"/>
  <c r="BH298"/>
  <c r="BG298"/>
  <c r="BF298"/>
  <c r="T298"/>
  <c r="T297"/>
  <c r="R298"/>
  <c r="R297"/>
  <c r="P298"/>
  <c r="P297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8"/>
  <c r="BH268"/>
  <c r="BG268"/>
  <c r="BF268"/>
  <c r="T268"/>
  <c r="R268"/>
  <c r="P268"/>
  <c r="BI265"/>
  <c r="BH265"/>
  <c r="BG265"/>
  <c r="BF265"/>
  <c r="T265"/>
  <c r="R265"/>
  <c r="P265"/>
  <c r="BI259"/>
  <c r="BH259"/>
  <c r="BG259"/>
  <c r="BF259"/>
  <c r="T259"/>
  <c r="R259"/>
  <c r="P259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5"/>
  <c r="BH235"/>
  <c r="BG235"/>
  <c r="BF235"/>
  <c r="T235"/>
  <c r="R235"/>
  <c r="P235"/>
  <c r="BI230"/>
  <c r="BH230"/>
  <c r="BG230"/>
  <c r="BF230"/>
  <c r="T230"/>
  <c r="R230"/>
  <c r="P230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19"/>
  <c r="BH119"/>
  <c r="BG119"/>
  <c r="BF119"/>
  <c r="T119"/>
  <c r="T118"/>
  <c r="R119"/>
  <c r="R118"/>
  <c r="P119"/>
  <c r="P118"/>
  <c r="BI115"/>
  <c r="BH115"/>
  <c r="BG115"/>
  <c r="BF115"/>
  <c r="T115"/>
  <c r="R115"/>
  <c r="P115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J92"/>
  <c r="J91"/>
  <c r="F91"/>
  <c r="F89"/>
  <c r="E87"/>
  <c r="J55"/>
  <c r="J54"/>
  <c r="F54"/>
  <c r="F52"/>
  <c r="E50"/>
  <c r="J18"/>
  <c r="E18"/>
  <c r="F55"/>
  <c r="J17"/>
  <c r="J12"/>
  <c r="J89"/>
  <c r="E7"/>
  <c r="E48"/>
  <c i="3" r="T304"/>
  <c r="T303"/>
  <c r="R304"/>
  <c r="R303"/>
  <c r="P304"/>
  <c r="P303"/>
  <c r="BK304"/>
  <c r="BK303"/>
  <c r="J303"/>
  <c r="J70"/>
  <c r="T136"/>
  <c r="R136"/>
  <c r="P136"/>
  <c r="BK136"/>
  <c r="J136"/>
  <c r="J64"/>
  <c r="J37"/>
  <c r="J36"/>
  <c i="1" r="AY56"/>
  <c i="3" r="J35"/>
  <c i="1" r="AX56"/>
  <c i="3" r="BI514"/>
  <c r="BH514"/>
  <c r="BG514"/>
  <c r="BF514"/>
  <c r="T514"/>
  <c r="T513"/>
  <c r="R514"/>
  <c r="R513"/>
  <c r="P514"/>
  <c r="P513"/>
  <c r="BI509"/>
  <c r="BH509"/>
  <c r="BG509"/>
  <c r="BF509"/>
  <c r="T509"/>
  <c r="R509"/>
  <c r="P509"/>
  <c r="BI505"/>
  <c r="BH505"/>
  <c r="BG505"/>
  <c r="BF505"/>
  <c r="T505"/>
  <c r="R505"/>
  <c r="P505"/>
  <c r="BI499"/>
  <c r="BH499"/>
  <c r="BG499"/>
  <c r="BF499"/>
  <c r="T499"/>
  <c r="R499"/>
  <c r="P499"/>
  <c r="BI496"/>
  <c r="BH496"/>
  <c r="BG496"/>
  <c r="BF496"/>
  <c r="T496"/>
  <c r="R496"/>
  <c r="P496"/>
  <c r="BI494"/>
  <c r="BH494"/>
  <c r="BG494"/>
  <c r="BF494"/>
  <c r="T494"/>
  <c r="R494"/>
  <c r="P494"/>
  <c r="BI489"/>
  <c r="BH489"/>
  <c r="BG489"/>
  <c r="BF489"/>
  <c r="T489"/>
  <c r="R489"/>
  <c r="P489"/>
  <c r="BI484"/>
  <c r="BH484"/>
  <c r="BG484"/>
  <c r="BF484"/>
  <c r="T484"/>
  <c r="R484"/>
  <c r="P484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59"/>
  <c r="BH459"/>
  <c r="BG459"/>
  <c r="BF459"/>
  <c r="T459"/>
  <c r="R459"/>
  <c r="P459"/>
  <c r="BI455"/>
  <c r="BH455"/>
  <c r="BG455"/>
  <c r="BF455"/>
  <c r="T455"/>
  <c r="R455"/>
  <c r="P455"/>
  <c r="BI448"/>
  <c r="BH448"/>
  <c r="BG448"/>
  <c r="BF448"/>
  <c r="T448"/>
  <c r="R448"/>
  <c r="P448"/>
  <c r="BI445"/>
  <c r="BH445"/>
  <c r="BG445"/>
  <c r="BF445"/>
  <c r="T445"/>
  <c r="R445"/>
  <c r="P445"/>
  <c r="BI440"/>
  <c r="BH440"/>
  <c r="BG440"/>
  <c r="BF440"/>
  <c r="T440"/>
  <c r="R440"/>
  <c r="P440"/>
  <c r="BI436"/>
  <c r="BH436"/>
  <c r="BG436"/>
  <c r="BF436"/>
  <c r="T436"/>
  <c r="R436"/>
  <c r="P436"/>
  <c r="BI435"/>
  <c r="BH435"/>
  <c r="BG435"/>
  <c r="BF435"/>
  <c r="T435"/>
  <c r="R435"/>
  <c r="P435"/>
  <c r="BI431"/>
  <c r="BH431"/>
  <c r="BG431"/>
  <c r="BF431"/>
  <c r="T431"/>
  <c r="R431"/>
  <c r="P431"/>
  <c r="BI425"/>
  <c r="BH425"/>
  <c r="BG425"/>
  <c r="BF425"/>
  <c r="T425"/>
  <c r="R425"/>
  <c r="P425"/>
  <c r="BI422"/>
  <c r="BH422"/>
  <c r="BG422"/>
  <c r="BF422"/>
  <c r="T422"/>
  <c r="R422"/>
  <c r="P422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4"/>
  <c r="BH394"/>
  <c r="BG394"/>
  <c r="BF394"/>
  <c r="T394"/>
  <c r="R394"/>
  <c r="P394"/>
  <c r="BI391"/>
  <c r="BH391"/>
  <c r="BG391"/>
  <c r="BF391"/>
  <c r="T391"/>
  <c r="R391"/>
  <c r="P391"/>
  <c r="BI384"/>
  <c r="BH384"/>
  <c r="BG384"/>
  <c r="BF384"/>
  <c r="T384"/>
  <c r="R384"/>
  <c r="P384"/>
  <c r="BI377"/>
  <c r="BH377"/>
  <c r="BG377"/>
  <c r="BF377"/>
  <c r="T377"/>
  <c r="R377"/>
  <c r="P377"/>
  <c r="BI373"/>
  <c r="BH373"/>
  <c r="BG373"/>
  <c r="BF373"/>
  <c r="T373"/>
  <c r="R373"/>
  <c r="P373"/>
  <c r="BI368"/>
  <c r="BH368"/>
  <c r="BG368"/>
  <c r="BF368"/>
  <c r="T368"/>
  <c r="R368"/>
  <c r="P368"/>
  <c r="BI359"/>
  <c r="BH359"/>
  <c r="BG359"/>
  <c r="BF359"/>
  <c r="T359"/>
  <c r="R359"/>
  <c r="P359"/>
  <c r="BI351"/>
  <c r="BH351"/>
  <c r="BG351"/>
  <c r="BF351"/>
  <c r="T351"/>
  <c r="R351"/>
  <c r="P351"/>
  <c r="BI346"/>
  <c r="BH346"/>
  <c r="BG346"/>
  <c r="BF346"/>
  <c r="T346"/>
  <c r="R346"/>
  <c r="P346"/>
  <c r="BI342"/>
  <c r="BH342"/>
  <c r="BG342"/>
  <c r="BF342"/>
  <c r="T342"/>
  <c r="R342"/>
  <c r="P342"/>
  <c r="BI331"/>
  <c r="BH331"/>
  <c r="BG331"/>
  <c r="BF331"/>
  <c r="T331"/>
  <c r="R331"/>
  <c r="P331"/>
  <c r="BI323"/>
  <c r="BH323"/>
  <c r="BG323"/>
  <c r="BF323"/>
  <c r="T323"/>
  <c r="R323"/>
  <c r="P323"/>
  <c r="BI315"/>
  <c r="BH315"/>
  <c r="BG315"/>
  <c r="BF315"/>
  <c r="T315"/>
  <c r="R315"/>
  <c r="P315"/>
  <c r="BI305"/>
  <c r="BH305"/>
  <c r="BG305"/>
  <c r="BF305"/>
  <c r="T305"/>
  <c r="R305"/>
  <c r="P305"/>
  <c r="BI298"/>
  <c r="BH298"/>
  <c r="BG298"/>
  <c r="BF298"/>
  <c r="T298"/>
  <c r="R298"/>
  <c r="P298"/>
  <c r="BI293"/>
  <c r="BH293"/>
  <c r="BG293"/>
  <c r="BF293"/>
  <c r="T293"/>
  <c r="R293"/>
  <c r="P293"/>
  <c r="BI290"/>
  <c r="BH290"/>
  <c r="BG290"/>
  <c r="BF290"/>
  <c r="T290"/>
  <c r="R290"/>
  <c r="P290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08"/>
  <c r="BH208"/>
  <c r="BG208"/>
  <c r="BF208"/>
  <c r="T208"/>
  <c r="R208"/>
  <c r="P208"/>
  <c r="BI200"/>
  <c r="BH200"/>
  <c r="BG200"/>
  <c r="BF200"/>
  <c r="T200"/>
  <c r="R200"/>
  <c r="P200"/>
  <c r="BI195"/>
  <c r="BH195"/>
  <c r="BG195"/>
  <c r="BF195"/>
  <c r="T195"/>
  <c r="R195"/>
  <c r="P195"/>
  <c r="BI189"/>
  <c r="BH189"/>
  <c r="BG189"/>
  <c r="BF189"/>
  <c r="T189"/>
  <c r="R189"/>
  <c r="P189"/>
  <c r="BI185"/>
  <c r="BH185"/>
  <c r="BG185"/>
  <c r="BF185"/>
  <c r="T185"/>
  <c r="R185"/>
  <c r="P185"/>
  <c r="BI177"/>
  <c r="BH177"/>
  <c r="BG177"/>
  <c r="BF177"/>
  <c r="T177"/>
  <c r="R177"/>
  <c r="P177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3"/>
  <c r="BH113"/>
  <c r="BG113"/>
  <c r="BF113"/>
  <c r="T113"/>
  <c r="R113"/>
  <c r="P113"/>
  <c r="BI108"/>
  <c r="BH108"/>
  <c r="BG108"/>
  <c r="BF108"/>
  <c r="T108"/>
  <c r="R108"/>
  <c r="P108"/>
  <c r="J101"/>
  <c r="J100"/>
  <c r="F100"/>
  <c r="F98"/>
  <c r="E96"/>
  <c r="J55"/>
  <c r="J54"/>
  <c r="F54"/>
  <c r="F52"/>
  <c r="E50"/>
  <c r="J18"/>
  <c r="E18"/>
  <c r="F55"/>
  <c r="J17"/>
  <c r="J12"/>
  <c r="J98"/>
  <c r="E7"/>
  <c r="E94"/>
  <c i="2" r="J37"/>
  <c r="J36"/>
  <c i="1" r="AY55"/>
  <c i="2" r="J35"/>
  <c i="1" r="AX55"/>
  <c i="2" r="BI120"/>
  <c r="BH120"/>
  <c r="BG120"/>
  <c r="BF120"/>
  <c r="T120"/>
  <c r="R120"/>
  <c r="P120"/>
  <c r="BI116"/>
  <c r="BH116"/>
  <c r="BG116"/>
  <c r="BF116"/>
  <c r="T116"/>
  <c r="R116"/>
  <c r="P116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1" r="L50"/>
  <c r="AM50"/>
  <c r="AM49"/>
  <c r="L49"/>
  <c r="AM47"/>
  <c r="L47"/>
  <c r="L45"/>
  <c r="L44"/>
  <c i="4" r="BK277"/>
  <c r="BK265"/>
  <c r="BK129"/>
  <c i="3" r="J494"/>
  <c r="J384"/>
  <c r="BK260"/>
  <c r="J230"/>
  <c i="4" r="BK190"/>
  <c i="3" r="BK455"/>
  <c r="J431"/>
  <c i="2" r="BK86"/>
  <c i="3" r="BK445"/>
  <c r="J402"/>
  <c r="J268"/>
  <c r="J129"/>
  <c i="2" r="BK99"/>
  <c i="4" r="J221"/>
  <c i="3" r="BK468"/>
  <c r="BK359"/>
  <c r="BK195"/>
  <c i="2" r="J93"/>
  <c i="4" r="BK283"/>
  <c r="BK250"/>
  <c r="J227"/>
  <c r="J129"/>
  <c i="3" r="BK368"/>
  <c r="J278"/>
  <c r="J233"/>
  <c r="BK132"/>
  <c i="2" r="J95"/>
  <c i="4" r="J190"/>
  <c i="3" r="J499"/>
  <c r="BK351"/>
  <c r="BK223"/>
  <c r="BK129"/>
  <c r="J496"/>
  <c r="J373"/>
  <c r="J226"/>
  <c i="4" r="J294"/>
  <c r="BK186"/>
  <c r="J141"/>
  <c i="3" r="BK435"/>
  <c r="BK208"/>
  <c r="J132"/>
  <c i="4" r="BK281"/>
  <c r="BK268"/>
  <c r="BK107"/>
  <c i="3" r="J464"/>
  <c r="BK414"/>
  <c r="J283"/>
  <c i="4" r="BK294"/>
  <c r="BK147"/>
  <c i="3" r="J489"/>
  <c r="J422"/>
  <c r="J468"/>
  <c r="BK425"/>
  <c r="BK394"/>
  <c r="BK272"/>
  <c r="BK149"/>
  <c i="2" r="J120"/>
  <c i="4" r="BK227"/>
  <c r="J171"/>
  <c r="J103"/>
  <c i="3" r="J351"/>
  <c r="J120"/>
  <c i="2" r="BK88"/>
  <c i="4" r="J281"/>
  <c r="J250"/>
  <c r="J210"/>
  <c r="J115"/>
  <c i="3" r="J342"/>
  <c r="BK252"/>
  <c r="BK177"/>
  <c i="2" r="BK116"/>
  <c i="4" r="BK198"/>
  <c r="BK141"/>
  <c i="3" r="BK514"/>
  <c r="BK384"/>
  <c r="BK290"/>
  <c r="J200"/>
  <c r="J514"/>
  <c r="BK476"/>
  <c r="J252"/>
  <c r="J165"/>
  <c i="4" r="BK286"/>
  <c r="J151"/>
  <c r="BK99"/>
  <c i="3" r="J377"/>
  <c r="J189"/>
  <c i="2" r="J116"/>
  <c i="4" r="J283"/>
  <c r="J164"/>
  <c i="3" r="J505"/>
  <c r="J476"/>
  <c r="BK408"/>
  <c r="J264"/>
  <c i="4" r="J194"/>
  <c r="BK155"/>
  <c i="3" r="BK448"/>
  <c r="BK405"/>
  <c r="BK472"/>
  <c r="BK411"/>
  <c r="BK323"/>
  <c r="BK165"/>
  <c r="J113"/>
  <c i="2" r="BK101"/>
  <c i="4" r="J168"/>
  <c i="3" r="J391"/>
  <c r="BK278"/>
  <c i="2" r="J105"/>
  <c i="4" r="J290"/>
  <c r="BK259"/>
  <c r="J254"/>
  <c r="J235"/>
  <c r="J155"/>
  <c i="3" r="J411"/>
  <c r="J315"/>
  <c r="J216"/>
  <c r="BK120"/>
  <c i="4" r="BK216"/>
  <c r="J175"/>
  <c r="J112"/>
  <c i="3" r="J414"/>
  <c r="J244"/>
  <c r="J177"/>
  <c i="2" r="J97"/>
  <c i="3" r="J480"/>
  <c r="BK244"/>
  <c r="BK137"/>
  <c i="4" r="BK290"/>
  <c r="BK168"/>
  <c r="BK112"/>
  <c i="3" r="J425"/>
  <c r="J195"/>
  <c r="J157"/>
  <c i="4" r="BK273"/>
  <c r="BK115"/>
  <c i="3" r="BK489"/>
  <c r="BK436"/>
  <c r="J305"/>
  <c i="4" r="BK230"/>
  <c r="J135"/>
  <c i="3" r="J484"/>
  <c r="J445"/>
  <c i="2" r="J99"/>
  <c i="3" r="BK464"/>
  <c r="BK391"/>
  <c r="BK293"/>
  <c r="BK219"/>
  <c r="J108"/>
  <c i="4" r="J230"/>
  <c r="J178"/>
  <c i="3" r="J405"/>
  <c r="J293"/>
  <c r="BK108"/>
  <c i="4" r="BK298"/>
  <c r="J265"/>
  <c r="BK246"/>
  <c r="BK171"/>
  <c r="J119"/>
  <c i="3" r="BK402"/>
  <c r="BK256"/>
  <c r="BK189"/>
  <c i="2" r="BK103"/>
  <c r="BK93"/>
  <c i="4" r="J198"/>
  <c r="BK126"/>
  <c i="3" r="BK494"/>
  <c r="BK315"/>
  <c r="J161"/>
  <c i="2" r="J88"/>
  <c i="3" r="BK484"/>
  <c r="J359"/>
  <c r="J149"/>
  <c i="4" r="BK210"/>
  <c r="BK135"/>
  <c i="3" r="BK509"/>
  <c r="J272"/>
  <c r="BK161"/>
  <c i="2" r="BK90"/>
  <c i="3" r="BK248"/>
  <c i="4" r="BK178"/>
  <c i="3" r="J472"/>
  <c r="J435"/>
  <c i="2" r="BK107"/>
  <c i="3" r="BK422"/>
  <c r="BK342"/>
  <c r="J256"/>
  <c i="2" r="BK105"/>
  <c i="4" r="J242"/>
  <c r="J186"/>
  <c r="BK151"/>
  <c i="3" r="J394"/>
  <c i="2" r="J107"/>
  <c i="4" r="J286"/>
  <c r="J259"/>
  <c r="BK242"/>
  <c r="J206"/>
  <c r="J107"/>
  <c i="3" r="BK346"/>
  <c r="BK268"/>
  <c r="BK226"/>
  <c r="BK169"/>
  <c i="2" r="J101"/>
  <c i="4" r="J202"/>
  <c r="J159"/>
  <c r="J99"/>
  <c i="3" r="BK431"/>
  <c r="BK331"/>
  <c r="BK216"/>
  <c i="2" r="J110"/>
  <c i="3" r="BK499"/>
  <c r="BK440"/>
  <c r="BK230"/>
  <c i="2" r="BK120"/>
  <c i="4" r="BK206"/>
  <c r="J147"/>
  <c i="3" r="J440"/>
  <c r="BK233"/>
  <c r="J185"/>
  <c i="2" r="BK95"/>
  <c i="3" r="BK377"/>
  <c i="4" r="J277"/>
  <c r="J246"/>
  <c r="BK159"/>
  <c i="3" r="BK505"/>
  <c r="J298"/>
  <c r="J248"/>
  <c r="BK157"/>
  <c i="2" r="BK97"/>
  <c i="4" r="BK194"/>
  <c r="BK119"/>
  <c i="3" r="BK373"/>
  <c r="J219"/>
  <c r="BK124"/>
  <c r="J509"/>
  <c r="BK298"/>
  <c r="BK185"/>
  <c i="2" r="BK110"/>
  <c i="4" r="J182"/>
  <c r="J132"/>
  <c i="3" r="J448"/>
  <c r="BK264"/>
  <c r="J169"/>
  <c i="1" r="AS54"/>
  <c i="4" r="J273"/>
  <c r="BK175"/>
  <c i="3" r="BK496"/>
  <c r="BK459"/>
  <c r="J368"/>
  <c i="4" r="BK235"/>
  <c r="BK164"/>
  <c r="J126"/>
  <c i="3" r="BK480"/>
  <c r="BK113"/>
  <c i="4" r="J298"/>
  <c i="3" r="J408"/>
  <c r="J331"/>
  <c r="J260"/>
  <c r="J124"/>
  <c i="2" r="J90"/>
  <c i="4" r="BK182"/>
  <c r="BK138"/>
  <c i="3" r="J346"/>
  <c r="J137"/>
  <c i="4" r="J268"/>
  <c r="BK254"/>
  <c r="J216"/>
  <c r="J138"/>
  <c i="3" r="J436"/>
  <c r="BK283"/>
  <c r="J208"/>
  <c r="BK153"/>
  <c i="4" r="BK221"/>
  <c r="BK132"/>
  <c i="3" r="J455"/>
  <c r="BK305"/>
  <c r="J153"/>
  <c i="2" r="J86"/>
  <c i="3" r="J459"/>
  <c r="J290"/>
  <c r="J223"/>
  <c i="4" r="BK202"/>
  <c r="BK103"/>
  <c i="3" r="J323"/>
  <c r="BK200"/>
  <c i="2" r="J103"/>
  <c l="1" r="T85"/>
  <c r="T109"/>
  <c i="3" r="P107"/>
  <c r="BK128"/>
  <c r="J128"/>
  <c r="J63"/>
  <c r="P128"/>
  <c r="BK148"/>
  <c r="J148"/>
  <c r="J65"/>
  <c r="BK199"/>
  <c r="J199"/>
  <c r="J66"/>
  <c r="R199"/>
  <c r="R218"/>
  <c r="T277"/>
  <c r="T276"/>
  <c r="R314"/>
  <c r="R367"/>
  <c r="R401"/>
  <c r="P434"/>
  <c r="R439"/>
  <c r="BK493"/>
  <c r="J493"/>
  <c r="J83"/>
  <c i="4" r="T98"/>
  <c r="R111"/>
  <c r="BK125"/>
  <c r="J125"/>
  <c r="J65"/>
  <c r="R125"/>
  <c r="T163"/>
  <c r="BK215"/>
  <c r="J215"/>
  <c r="J68"/>
  <c r="P280"/>
  <c i="2" r="R85"/>
  <c r="P109"/>
  <c i="3" r="R148"/>
  <c r="BK218"/>
  <c r="J218"/>
  <c r="J67"/>
  <c r="P218"/>
  <c r="BK277"/>
  <c r="J277"/>
  <c r="J69"/>
  <c r="R277"/>
  <c r="R276"/>
  <c r="P314"/>
  <c r="BK367"/>
  <c r="J367"/>
  <c r="J74"/>
  <c r="T367"/>
  <c r="P401"/>
  <c r="P439"/>
  <c i="4" r="P98"/>
  <c r="BK111"/>
  <c r="J111"/>
  <c r="J63"/>
  <c r="T111"/>
  <c r="P125"/>
  <c r="BK163"/>
  <c r="J163"/>
  <c r="J66"/>
  <c r="T215"/>
  <c r="T214"/>
  <c r="BK241"/>
  <c r="R241"/>
  <c r="T280"/>
  <c i="2" r="BK92"/>
  <c r="J92"/>
  <c r="J62"/>
  <c r="R109"/>
  <c i="3" r="BE514"/>
  <c r="T314"/>
  <c r="P367"/>
  <c r="BK401"/>
  <c r="J401"/>
  <c r="J76"/>
  <c r="R413"/>
  <c r="R412"/>
  <c r="R434"/>
  <c r="T439"/>
  <c r="T493"/>
  <c i="2" r="P85"/>
  <c r="T92"/>
  <c i="3" r="R107"/>
  <c r="R128"/>
  <c r="T376"/>
  <c r="P413"/>
  <c r="P412"/>
  <c r="T434"/>
  <c r="P458"/>
  <c r="R493"/>
  <c i="4" r="P215"/>
  <c r="P214"/>
  <c r="R215"/>
  <c r="R214"/>
  <c r="P241"/>
  <c r="T241"/>
  <c r="BK264"/>
  <c r="J264"/>
  <c r="J71"/>
  <c r="P264"/>
  <c r="R264"/>
  <c r="T264"/>
  <c r="BK272"/>
  <c r="J272"/>
  <c r="J73"/>
  <c r="P272"/>
  <c r="P271"/>
  <c r="R272"/>
  <c r="R271"/>
  <c r="T272"/>
  <c r="T271"/>
  <c i="2" r="BK109"/>
  <c r="J109"/>
  <c r="J63"/>
  <c i="3" r="BK376"/>
  <c r="J376"/>
  <c r="J75"/>
  <c r="BK413"/>
  <c r="J413"/>
  <c r="J78"/>
  <c r="BK439"/>
  <c r="J439"/>
  <c r="J81"/>
  <c r="R458"/>
  <c i="4" r="R280"/>
  <c i="2" r="BK85"/>
  <c r="J85"/>
  <c r="J61"/>
  <c r="P92"/>
  <c i="3" r="T107"/>
  <c r="T128"/>
  <c r="P148"/>
  <c r="P199"/>
  <c i="4" r="BK280"/>
  <c r="J280"/>
  <c r="J74"/>
  <c i="2" r="R92"/>
  <c i="3" r="R376"/>
  <c r="T413"/>
  <c r="T412"/>
  <c r="T458"/>
  <c i="4" r="R163"/>
  <c i="3" r="BK107"/>
  <c r="T148"/>
  <c r="T199"/>
  <c r="T218"/>
  <c r="P277"/>
  <c r="P276"/>
  <c r="BK314"/>
  <c r="BK313"/>
  <c r="J313"/>
  <c r="J72"/>
  <c r="P376"/>
  <c r="T401"/>
  <c r="BK434"/>
  <c r="J434"/>
  <c r="J79"/>
  <c r="BK458"/>
  <c r="J458"/>
  <c r="J82"/>
  <c r="P493"/>
  <c i="4" r="BK98"/>
  <c r="J98"/>
  <c r="J62"/>
  <c r="R98"/>
  <c r="R97"/>
  <c r="P111"/>
  <c r="T125"/>
  <c r="P163"/>
  <c i="2" r="BE86"/>
  <c r="BE88"/>
  <c i="3" r="E48"/>
  <c r="F101"/>
  <c r="BE108"/>
  <c r="BE113"/>
  <c r="BE120"/>
  <c r="BE153"/>
  <c r="BE200"/>
  <c r="BE252"/>
  <c r="BE268"/>
  <c r="BE305"/>
  <c r="BE342"/>
  <c r="BE455"/>
  <c r="BE459"/>
  <c r="BE464"/>
  <c r="BE468"/>
  <c r="BE472"/>
  <c r="BE505"/>
  <c r="J304"/>
  <c r="J71"/>
  <c i="4" r="BE107"/>
  <c r="BE119"/>
  <c r="BE138"/>
  <c r="BE164"/>
  <c r="BE171"/>
  <c r="BE178"/>
  <c r="BE283"/>
  <c r="BE298"/>
  <c i="2" r="F55"/>
  <c r="BE99"/>
  <c i="3" r="J52"/>
  <c r="BE124"/>
  <c r="BE157"/>
  <c r="BE189"/>
  <c r="BE216"/>
  <c r="BE377"/>
  <c r="BE384"/>
  <c r="BE445"/>
  <c r="BE494"/>
  <c i="2" r="BE93"/>
  <c i="3" r="BE149"/>
  <c r="BE169"/>
  <c r="BE177"/>
  <c r="BE208"/>
  <c r="BE226"/>
  <c r="BE346"/>
  <c r="BE391"/>
  <c r="BE394"/>
  <c r="BE484"/>
  <c r="BE496"/>
  <c r="BE509"/>
  <c i="4" r="J52"/>
  <c r="E85"/>
  <c r="BE129"/>
  <c r="BE155"/>
  <c r="BE182"/>
  <c r="BE186"/>
  <c r="BE210"/>
  <c r="BE221"/>
  <c r="BE286"/>
  <c r="BE290"/>
  <c i="2" r="J52"/>
  <c r="BE107"/>
  <c r="BE110"/>
  <c i="3" r="BE129"/>
  <c r="BE137"/>
  <c r="BE161"/>
  <c r="BE165"/>
  <c r="BE195"/>
  <c r="BE219"/>
  <c r="BE223"/>
  <c r="BE230"/>
  <c r="BE244"/>
  <c r="BE260"/>
  <c r="BE264"/>
  <c r="BE323"/>
  <c r="BE331"/>
  <c r="BE351"/>
  <c r="BE425"/>
  <c r="BE440"/>
  <c r="BE448"/>
  <c r="BE499"/>
  <c i="4" r="BE103"/>
  <c r="BE190"/>
  <c r="BE242"/>
  <c r="BE246"/>
  <c r="BE250"/>
  <c r="BE254"/>
  <c r="BE259"/>
  <c r="BE265"/>
  <c r="BE273"/>
  <c r="BE281"/>
  <c i="2" r="BE95"/>
  <c i="3" r="BE315"/>
  <c r="BE411"/>
  <c r="BE422"/>
  <c r="BE436"/>
  <c r="BE480"/>
  <c i="4" r="F92"/>
  <c r="BE99"/>
  <c r="BE112"/>
  <c r="BE115"/>
  <c r="BE132"/>
  <c r="BE135"/>
  <c r="BE147"/>
  <c r="BE175"/>
  <c r="BE198"/>
  <c r="BE216"/>
  <c r="BE230"/>
  <c r="BE235"/>
  <c i="2" r="BE97"/>
  <c r="BE103"/>
  <c r="BE116"/>
  <c i="3" r="BE132"/>
  <c r="BE185"/>
  <c r="BE233"/>
  <c r="BE248"/>
  <c r="BE278"/>
  <c r="BE283"/>
  <c r="BE290"/>
  <c r="BE368"/>
  <c r="BE373"/>
  <c r="BE414"/>
  <c r="BE431"/>
  <c r="BE435"/>
  <c i="2" r="BE101"/>
  <c r="BE105"/>
  <c r="BE120"/>
  <c i="3" r="BE402"/>
  <c r="BE408"/>
  <c r="BE476"/>
  <c r="BK513"/>
  <c r="J513"/>
  <c r="J84"/>
  <c i="4" r="BE141"/>
  <c r="BE151"/>
  <c r="BE168"/>
  <c r="BE194"/>
  <c r="BE202"/>
  <c r="BE206"/>
  <c r="BE227"/>
  <c r="BE294"/>
  <c r="BK297"/>
  <c r="J297"/>
  <c r="J75"/>
  <c i="2" r="E48"/>
  <c r="BE90"/>
  <c i="3" r="BE256"/>
  <c r="BE272"/>
  <c r="BE293"/>
  <c r="BE298"/>
  <c r="BE359"/>
  <c r="BE405"/>
  <c r="BE489"/>
  <c i="4" r="BE126"/>
  <c r="BE159"/>
  <c r="BE268"/>
  <c r="BE277"/>
  <c r="BK118"/>
  <c r="J118"/>
  <c r="J64"/>
  <c i="2" r="F34"/>
  <c i="1" r="BA55"/>
  <c i="2" r="J34"/>
  <c i="1" r="AW55"/>
  <c i="2" r="F37"/>
  <c i="1" r="BD55"/>
  <c i="3" r="F35"/>
  <c i="1" r="BB56"/>
  <c i="4" r="F34"/>
  <c i="1" r="BA57"/>
  <c i="2" r="F35"/>
  <c i="1" r="BB55"/>
  <c i="4" r="F36"/>
  <c i="1" r="BC57"/>
  <c i="4" r="J34"/>
  <c i="1" r="AW57"/>
  <c i="3" r="F37"/>
  <c i="1" r="BD56"/>
  <c i="2" r="F36"/>
  <c i="1" r="BC55"/>
  <c i="4" r="F37"/>
  <c i="1" r="BD57"/>
  <c i="3" r="F36"/>
  <c i="1" r="BC56"/>
  <c i="3" r="J34"/>
  <c i="1" r="AW56"/>
  <c i="4" r="F35"/>
  <c i="1" r="BB57"/>
  <c i="3" r="F34"/>
  <c i="1" r="BA56"/>
  <c i="2" l="1" r="R84"/>
  <c r="R83"/>
  <c i="3" r="T106"/>
  <c r="R106"/>
  <c i="2" r="P84"/>
  <c r="P83"/>
  <c i="1" r="AU55"/>
  <c i="3" r="P438"/>
  <c i="4" r="P240"/>
  <c i="3" r="T438"/>
  <c i="4" r="BK240"/>
  <c r="J240"/>
  <c r="J69"/>
  <c r="P97"/>
  <c r="P96"/>
  <c r="P95"/>
  <c i="1" r="AU57"/>
  <c i="3" r="P313"/>
  <c r="T313"/>
  <c i="4" r="R240"/>
  <c r="R96"/>
  <c r="R95"/>
  <c r="T97"/>
  <c i="3" r="R438"/>
  <c r="R313"/>
  <c r="BK106"/>
  <c i="4" r="T240"/>
  <c i="3" r="P106"/>
  <c r="P105"/>
  <c r="P104"/>
  <c i="1" r="AU56"/>
  <c i="2" r="T84"/>
  <c r="T83"/>
  <c i="3" r="BK276"/>
  <c r="J276"/>
  <c r="J68"/>
  <c r="BK438"/>
  <c r="J438"/>
  <c r="J80"/>
  <c i="4" r="BK97"/>
  <c r="J97"/>
  <c r="J61"/>
  <c r="BK214"/>
  <c r="J214"/>
  <c r="J67"/>
  <c i="3" r="J107"/>
  <c r="J62"/>
  <c r="BK412"/>
  <c r="J412"/>
  <c r="J77"/>
  <c i="4" r="J241"/>
  <c r="J70"/>
  <c r="BK271"/>
  <c r="J271"/>
  <c r="J72"/>
  <c i="2" r="BK84"/>
  <c r="BK83"/>
  <c r="J83"/>
  <c r="J59"/>
  <c i="3" r="J314"/>
  <c r="J73"/>
  <c i="1" r="BC54"/>
  <c r="AY54"/>
  <c i="2" r="J33"/>
  <c i="1" r="AV55"/>
  <c r="AT55"/>
  <c i="3" r="J33"/>
  <c i="1" r="AV56"/>
  <c r="AT56"/>
  <c r="BA54"/>
  <c r="W30"/>
  <c r="BB54"/>
  <c r="AX54"/>
  <c r="BD54"/>
  <c r="W33"/>
  <c i="4" r="F33"/>
  <c i="1" r="AZ57"/>
  <c i="2" r="F33"/>
  <c i="1" r="AZ55"/>
  <c i="4" r="J33"/>
  <c i="1" r="AV57"/>
  <c r="AT57"/>
  <c i="3" r="F33"/>
  <c i="1" r="AZ56"/>
  <c i="4" l="1" r="T96"/>
  <c r="T95"/>
  <c i="3" r="T105"/>
  <c r="T104"/>
  <c r="BK105"/>
  <c r="BK104"/>
  <c r="J104"/>
  <c r="R105"/>
  <c r="R104"/>
  <c i="2" r="J84"/>
  <c r="J60"/>
  <c i="4" r="BK96"/>
  <c r="J96"/>
  <c r="J60"/>
  <c i="3" r="J106"/>
  <c r="J61"/>
  <c r="J30"/>
  <c i="1" r="AG56"/>
  <c r="AN56"/>
  <c r="AZ54"/>
  <c r="W29"/>
  <c r="AW54"/>
  <c r="AK30"/>
  <c i="2" r="J30"/>
  <c i="1" r="AG55"/>
  <c r="AN55"/>
  <c r="W31"/>
  <c r="W32"/>
  <c r="AU54"/>
  <c i="4" l="1" r="BK95"/>
  <c r="J95"/>
  <c r="J59"/>
  <c i="2" r="J39"/>
  <c i="3" r="J105"/>
  <c r="J60"/>
  <c r="J39"/>
  <c r="J59"/>
  <c i="1" r="AV54"/>
  <c r="AK29"/>
  <c i="4" l="1" r="J30"/>
  <c i="1" r="AG57"/>
  <c r="AN57"/>
  <c r="AT54"/>
  <c i="4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<sst xmlns="http://schemas.openxmlformats.org/spreadsheetml/2006/main">
  <si>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</si>
  <si>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</si>
  <si>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</si>
  <si>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</si>
  <si>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</si>
  <si>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{f86074c2-9918-409b-8cd6-001dd8ac7a7e}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</si>
  <si>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</si>
  <si>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</si>
  <si>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</si>
  <si>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</si>
  <si>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</si>
  <si>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</si>
  <si>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</si>
  <si>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</si>
  <si>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CF-26-01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</si>
  <si>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</si>
  <si>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</si>
  <si>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Bratrství - sportoviště a atletické sektory Bystřice pod Hostýnem</t>
  </si>
  <si>
    <t>KSO:</t>
  </si>
  <si>
    <t/>
  </si>
  <si>
    <t>CC-CZ:</t>
  </si>
  <si>
    <t>Místo:</t>
  </si>
  <si>
    <t>Bystřice pod Hostýnem</t>
  </si>
  <si>
    <t>Datum:</t>
  </si>
  <si>
    <t>20. 1. 2026</t>
  </si>
  <si>
    <t>Zadavatel:</t>
  </si>
  <si>
    <t>IČ:</t>
  </si>
  <si>
    <t>00287113</t>
  </si>
  <si>
    <t>Město Bystřice pod Hostýnem</t>
  </si>
  <si>
    <t>DIČ:</t>
  </si>
  <si>
    <t>CZ00287113</t>
  </si>
  <si>
    <t>Účastník:</t>
  </si>
  <si>
    <t>Vyplň údaj</t>
  </si>
  <si>
    <t>Projektant:</t>
  </si>
  <si>
    <t>29372372</t>
  </si>
  <si>
    <t>CleverFox s.r.o.</t>
  </si>
  <si>
    <t>CZ29372372</t>
  </si>
  <si>
    <t>True</t>
  </si>
  <si>
    <t>Zpracovatel:</t>
  </si>
  <si>
    <t>01256033</t>
  </si>
  <si>
    <t>Marek Pala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</si>
  <si>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</si>
  <si>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</si>
  <si>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</si>
  <si>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</si>
  <si>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</si>
  <si>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</si>
  <si>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</si>
  <si>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</si>
  <si>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</si>
  <si>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</si>
  <si>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</si>
  <si>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</si>
  <si>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</si>
  <si>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</si>
  <si>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</si>
  <si>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</si>
  <si>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</si>
  <si>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</si>
  <si>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</si>
  <si>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</si>
  <si>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</si>
  <si>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</si>
  <si>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</si>
  <si>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</si>
  <si>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</si>
  <si>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</si>
  <si>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</si>
  <si>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</si>
  <si>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</si>
  <si>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</si>
  <si>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</si>
  <si>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</si>
  <si>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</si>
  <si>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</si>
  <si>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</si>
  <si>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</si>
  <si>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</si>
  <si>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</si>
  <si>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</si>
  <si>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</si>
  <si>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</si>
  <si>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</si>
  <si>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Vedlejší a ostatní náklady</t>
  </si>
  <si>
    <t>STA</t>
  </si>
  <si>
    <t>1</t>
  </si>
  <si>
    <t>{ae6a2148-c7b0-49dd-b409-51367ca19b5a}</t>
  </si>
  <si>
    <t>2</t>
  </si>
  <si>
    <t>SO 01</t>
  </si>
  <si>
    <t>Běžecké dráhy</t>
  </si>
  <si>
    <t>{a7990a00-47e9-4d41-b71f-45ceea7d3f57}</t>
  </si>
  <si>
    <t>SO 02</t>
  </si>
  <si>
    <t>Sportovní plocha</t>
  </si>
  <si>
    <t>{eae5bedd-773b-4156-9348-c0c45b0f9c48}</t>
  </si>
  <si>
    <t>KRYCÍ LIST SOUPISU PRACÍ</t>
  </si>
  <si>
    <t>Objekt:</t>
  </si>
  <si>
    <t>SO 00 -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</si>
  <si>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</si>
  <si>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</si>
  <si>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</si>
  <si>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</si>
  <si>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</si>
  <si>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</si>
  <si>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</si>
  <si>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</si>
  <si>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</si>
  <si>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</si>
  <si>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</si>
  <si>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</si>
  <si>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</si>
  <si>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</si>
  <si>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</si>
  <si>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</si>
  <si>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</si>
  <si>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</si>
  <si>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</si>
  <si>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</si>
  <si>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</si>
  <si>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</si>
  <si>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</si>
  <si>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</si>
  <si>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</si>
  <si>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</si>
  <si>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</si>
  <si>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</si>
  <si>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012344000</t>
  </si>
  <si>
    <t>Vytyčovací práce</t>
  </si>
  <si>
    <t>…</t>
  </si>
  <si>
    <t>CS ÚRS 2026 01</t>
  </si>
  <si>
    <t>1024</t>
  </si>
  <si>
    <t>-455560875</t>
  </si>
  <si>
    <t>Online PSC</t>
  </si>
  <si>
    <t>https://podminky.urs.cz/item/CS_URS_2026_01/012344000</t>
  </si>
  <si>
    <t>012444000</t>
  </si>
  <si>
    <t>Geodetické měření skutečného provedení stavby</t>
  </si>
  <si>
    <t>466836330</t>
  </si>
  <si>
    <t>https://podminky.urs.cz/item/CS_URS_2026_01/012444000</t>
  </si>
  <si>
    <t>3</t>
  </si>
  <si>
    <t>013254000</t>
  </si>
  <si>
    <t>Dokumentace skutečného provedení stavby</t>
  </si>
  <si>
    <t>1756916402</t>
  </si>
  <si>
    <t>https://podminky.urs.cz/item/CS_URS_2026_01/013254000</t>
  </si>
  <si>
    <t>VRN3</t>
  </si>
  <si>
    <t>Zařízení staveniště</t>
  </si>
  <si>
    <t>4</t>
  </si>
  <si>
    <t>032803000</t>
  </si>
  <si>
    <t>Ostatní vybavení staveniště</t>
  </si>
  <si>
    <t>1632369622</t>
  </si>
  <si>
    <t>https://podminky.urs.cz/item/CS_URS_2026_01/032803000</t>
  </si>
  <si>
    <t>032903000</t>
  </si>
  <si>
    <t>Náklady na provoz a údržbu vybavení staveniště</t>
  </si>
  <si>
    <t>-2138343795</t>
  </si>
  <si>
    <t>https://podminky.urs.cz/item/CS_URS_2026_01/032903000</t>
  </si>
  <si>
    <t>6</t>
  </si>
  <si>
    <t>033103000</t>
  </si>
  <si>
    <t>Připojení energií pro zařízení staveniště</t>
  </si>
  <si>
    <t>348916024</t>
  </si>
  <si>
    <t>https://podminky.urs.cz/item/CS_URS_2026_01/033103000</t>
  </si>
  <si>
    <t>7</t>
  </si>
  <si>
    <t>033203000</t>
  </si>
  <si>
    <t>Spotřeba energií pro zařízení staveniště</t>
  </si>
  <si>
    <t>-1379094450</t>
  </si>
  <si>
    <t>https://podminky.urs.cz/item/CS_URS_2026_01/033203000</t>
  </si>
  <si>
    <t>8</t>
  </si>
  <si>
    <t>034103000</t>
  </si>
  <si>
    <t>Oplocení staveniště</t>
  </si>
  <si>
    <t>516772324</t>
  </si>
  <si>
    <t>https://podminky.urs.cz/item/CS_URS_2026_01/034103000</t>
  </si>
  <si>
    <t>9</t>
  </si>
  <si>
    <t>034503000</t>
  </si>
  <si>
    <t>Informační tabule na staveništi</t>
  </si>
  <si>
    <t>-205635524</t>
  </si>
  <si>
    <t>https://podminky.urs.cz/item/CS_URS_2026_01/034503000</t>
  </si>
  <si>
    <t>10</t>
  </si>
  <si>
    <t>039103000</t>
  </si>
  <si>
    <t>Rozebrání, bourání a odvoz zařízení staveniště</t>
  </si>
  <si>
    <t>1552000300</t>
  </si>
  <si>
    <t>https://podminky.urs.cz/item/CS_URS_2026_01/039103000</t>
  </si>
  <si>
    <t>11</t>
  </si>
  <si>
    <t>039203000</t>
  </si>
  <si>
    <t>Úprava terénu po zrušení zařízení staveniště</t>
  </si>
  <si>
    <t>-1534927717</t>
  </si>
  <si>
    <t>https://podminky.urs.cz/item/CS_URS_2026_01/039203000</t>
  </si>
  <si>
    <t>VRN4</t>
  </si>
  <si>
    <t>Inženýrská činnost</t>
  </si>
  <si>
    <t>043234000</t>
  </si>
  <si>
    <t>Rozbory celkem</t>
  </si>
  <si>
    <t>562833867</t>
  </si>
  <si>
    <t>https://podminky.urs.cz/item/CS_URS_2026_01/043234000</t>
  </si>
  <si>
    <t>P</t>
  </si>
  <si>
    <t>Poznámka k položce:_x000d_
Odborné rozbory všech druhů odpadů ukládaných na skládku_x000d_
Před uložením odpadů na skládku je nutné doložit rozbory všech druhů odpadů dodávaných na skládku a současně vypracovat Základní popis odpadu na základě výsledků rozborů. Nedílnou součástí protokolu o zkoušce musí být také protokol o odběru vzorku a doložení akreditace příslušné laboratoře.</t>
  </si>
  <si>
    <t>VV</t>
  </si>
  <si>
    <t>Odborné rozbory všech druhů odpadů ukládaných na skládku</t>
  </si>
  <si>
    <t>soubor</t>
  </si>
  <si>
    <t>13</t>
  </si>
  <si>
    <t>043154000</t>
  </si>
  <si>
    <t>Zkoušky hutnicí</t>
  </si>
  <si>
    <t>1201488503</t>
  </si>
  <si>
    <t>https://podminky.urs.cz/item/CS_URS_2026_01/043154000</t>
  </si>
  <si>
    <t>statická zatěžovací zkouška (3 místa, pláň+konstrukce)</t>
  </si>
  <si>
    <t>3*2</t>
  </si>
  <si>
    <t>14</t>
  </si>
  <si>
    <t>045203000</t>
  </si>
  <si>
    <t>Kompletační činnost</t>
  </si>
  <si>
    <t>684598065</t>
  </si>
  <si>
    <t>https://podminky.urs.cz/item/CS_URS_2026_01/045203000</t>
  </si>
  <si>
    <t>SO 01 - Běžecké dráhy</t>
  </si>
  <si>
    <t>HSV - Práce a dodávky HSV</t>
  </si>
  <si>
    <t xml:space="preserve">    1 - Zemní práce</t>
  </si>
  <si>
    <t xml:space="preserve">      11 - Přípravné a přidružené zemní práce</t>
  </si>
  <si>
    <t xml:space="preserve">      12 - Odkopávky a prokopávky</t>
  </si>
  <si>
    <t xml:space="preserve">      13 - Hloubené vykopávky</t>
  </si>
  <si>
    <t xml:space="preserve">      16 - Přemístění výkopku</t>
  </si>
  <si>
    <t xml:space="preserve">      17 - Konstrukce ze zemin</t>
  </si>
  <si>
    <t xml:space="preserve">      18 - Povrchové úpravy terénu</t>
  </si>
  <si>
    <t xml:space="preserve">    2 - Zakládání</t>
  </si>
  <si>
    <t xml:space="preserve">      21 - Úprava podloží a základové spáry, zlepšování vlastností hornin</t>
  </si>
  <si>
    <t xml:space="preserve">    4 - Vodorovné konstrukce</t>
  </si>
  <si>
    <t xml:space="preserve">      45 - Podkladní a vedlejší konstrukce kromě vozovek a železničního svršku</t>
  </si>
  <si>
    <t xml:space="preserve">    5 - Komunikace pozemní</t>
  </si>
  <si>
    <t xml:space="preserve">      56 - Podkladní vrstvy komunikací, letišť a ploch</t>
  </si>
  <si>
    <t xml:space="preserve">      59 - Dlážděné kryty pozemních komunikací, letišť a ploch</t>
  </si>
  <si>
    <t xml:space="preserve">      591 - Sportovní povrchy</t>
  </si>
  <si>
    <t xml:space="preserve">      592 - Sportovní vybavení</t>
  </si>
  <si>
    <t xml:space="preserve">    8 - Vedení trubní dálková a přípojná</t>
  </si>
  <si>
    <t xml:space="preserve">      87 - Potrubí z trub plastických a skleněných</t>
  </si>
  <si>
    <t xml:space="preserve">      89 - Ostatní konstrukce dálkových a přípojných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</si>
  <si>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</si>
  <si>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</si>
  <si>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93 - Dokončovací konstrukce a práce inženýrských staveb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</si>
  <si>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</si>
  <si>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</si>
  <si>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</si>
  <si>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</si>
  <si>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</si>
  <si>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Přípravné a přidružené zemní práce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</si>
  <si>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</si>
  <si>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</si>
  <si>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</si>
  <si>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-1571449840</t>
  </si>
  <si>
    <t>https://podminky.urs.cz/item/CS_URS_2026_01/113106132</t>
  </si>
  <si>
    <t>stávající zpev. plocha - dlažba</t>
  </si>
  <si>
    <t>7,000</t>
  </si>
  <si>
    <t>3,000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</si>
  <si>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</si>
  <si>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</si>
  <si>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-2141905654</t>
  </si>
  <si>
    <t>https://podminky.urs.cz/item/CS_URS_2026_01/113107321</t>
  </si>
  <si>
    <t>stávající zpev. plocha - asfalt</t>
  </si>
  <si>
    <t>32,000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</si>
  <si>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</si>
  <si>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</si>
  <si>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-1355324655</t>
  </si>
  <si>
    <t>https://podminky.urs.cz/item/CS_URS_2026_01/113107342</t>
  </si>
  <si>
    <t>113204111</t>
  </si>
  <si>
    <t>Vytrhání obrub s vybouráním lože, s přemístěním hmot na skládku na vzdálenost do 3 m nebo s naložením na dopravní prostředek záhonových</t>
  </si>
  <si>
    <t>m</t>
  </si>
  <si>
    <t>-919595512</t>
  </si>
  <si>
    <t>https://podminky.urs.cz/item/CS_URS_2026_01/113204111</t>
  </si>
  <si>
    <t>2,000*2+3,200</t>
  </si>
  <si>
    <t>Odkopávky a prokopávky</t>
  </si>
  <si>
    <t>121151103</t>
  </si>
  <si>
    <t>Sejmutí ornice strojně při souvislé ploše do 100 m2, tl. vrstvy do 200 mm</t>
  </si>
  <si>
    <t>10990053</t>
  </si>
  <si>
    <t>https://podminky.urs.cz/item/CS_URS_2026_01/121151103</t>
  </si>
  <si>
    <t>372,000+89,000</t>
  </si>
  <si>
    <t>122251104</t>
  </si>
  <si>
    <t>Odkopávky a prokopávky nezapažené strojně v hornině třídy těžitelnosti I skupiny 3 přes 100 do 500 m3</t>
  </si>
  <si>
    <t>m3</t>
  </si>
  <si>
    <t>-1801632732</t>
  </si>
  <si>
    <t>https://podminky.urs.cz/item/CS_URS_2026_01/122251104</t>
  </si>
  <si>
    <t>(58,000+267,000)*(0,200+0,100/2)</t>
  </si>
  <si>
    <t>138,000*(0,300+0,500/2/2)</t>
  </si>
  <si>
    <t>Hloubené vykopávky</t>
  </si>
  <si>
    <t>132251103</t>
  </si>
  <si>
    <t>Hloubení nezapažených rýh šířky do 800 mm strojně s urovnáním dna do předepsaného profilu a spádu v hornině třídy těžitelnosti I skupiny 3 přes 50 do 100 m3</t>
  </si>
  <si>
    <t>-1332604442</t>
  </si>
  <si>
    <t>https://podminky.urs.cz/item/CS_URS_2026_01/132251103</t>
  </si>
  <si>
    <t>DRENÁŽE</t>
  </si>
  <si>
    <t>(9,000+25,600)*0,400*0,600</t>
  </si>
  <si>
    <t>(25,600+11,200)*0,400*0,600</t>
  </si>
  <si>
    <t>KANALIZAČNÍ POTRUBÍ</t>
  </si>
  <si>
    <t>24,200*0,600*0,600</t>
  </si>
  <si>
    <t>20,000*0,600*1,100</t>
  </si>
  <si>
    <t>4,000*0,600*0,600</t>
  </si>
  <si>
    <t>12,000*0,600*1,100</t>
  </si>
  <si>
    <t>(1,500+26,300)*0,600*1,000</t>
  </si>
  <si>
    <t>16</t>
  </si>
  <si>
    <t>Přemístění výkopku</t>
  </si>
  <si>
    <t>162206112</t>
  </si>
  <si>
    <t>Vodorovné přemístění výkopku bez naložení, avšak se složením zemin schopných zúrodnění, na vzdálenost přes 20 do 50 m</t>
  </si>
  <si>
    <t>851578655</t>
  </si>
  <si>
    <t>https://podminky.urs.cz/item/CS_URS_2026_01/162206112</t>
  </si>
  <si>
    <t>dle pol. 121 15 1103</t>
  </si>
  <si>
    <t>461,000*0,200</t>
  </si>
  <si>
    <t>162706111</t>
  </si>
  <si>
    <t>Vodorovné přemístění výkopku bez naložení, avšak se složením zemin schopných zúrodnění, na vzdálenost přes 5000 do 6000 m</t>
  </si>
  <si>
    <t>1807090495</t>
  </si>
  <si>
    <t>https://podminky.urs.cz/item/CS_URS_2026_01/162706111</t>
  </si>
  <si>
    <t>162706119</t>
  </si>
  <si>
    <t>Vodorovné přemístění výkopku bez naložení, avšak se složením zemin schopných zúrodnění, na vzdálenost Příplatek k ceně za každých dalších i započatých 1000 m</t>
  </si>
  <si>
    <t>-445445439</t>
  </si>
  <si>
    <t>https://podminky.urs.cz/item/CS_URS_2026_01/162706119</t>
  </si>
  <si>
    <t>167103101</t>
  </si>
  <si>
    <t>Nakládání neulehlého výkopku z hromad zeminy schopné zúrodnění</t>
  </si>
  <si>
    <t>-1674912487</t>
  </si>
  <si>
    <t>https://podminky.urs.cz/item/CS_URS_2026_01/167103101</t>
  </si>
  <si>
    <t>171206111</t>
  </si>
  <si>
    <t>Uložení zemin schopných zúrodnění nebo výsypek do násypů předepsaných tvarů s urovnáním</t>
  </si>
  <si>
    <t>-134358463</t>
  </si>
  <si>
    <t>https://podminky.urs.cz/item/CS_URS_2026_01/171206111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</si>
  <si>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</si>
  <si>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</si>
  <si>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-1966034455</t>
  </si>
  <si>
    <t>https://podminky.urs.cz/item/CS_URS_2026_01/162251102</t>
  </si>
  <si>
    <t>Odkopávky</t>
  </si>
  <si>
    <t>139,900</t>
  </si>
  <si>
    <t>65,088</t>
  </si>
  <si>
    <t>Konstrukce ze zemin</t>
  </si>
  <si>
    <t>20,580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</si>
  <si>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</si>
  <si>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</si>
  <si>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-2098563784</t>
  </si>
  <si>
    <t>https://podminky.urs.cz/item/CS_URS_2026_01/162751117</t>
  </si>
  <si>
    <t>Konstrukce ze zemin (ODPOČET)</t>
  </si>
  <si>
    <t>-20,580</t>
  </si>
  <si>
    <t>15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</si>
  <si>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</si>
  <si>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</si>
  <si>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103795884</t>
  </si>
  <si>
    <t>https://podminky.urs.cz/item/CS_URS_2026_01/162751119</t>
  </si>
  <si>
    <t>dle pol. 162 75 1117</t>
  </si>
  <si>
    <t>184,408</t>
  </si>
  <si>
    <t>167151101</t>
  </si>
  <si>
    <t>Nakládání, skládání a překládání neulehlého výkopku nebo sypaniny strojně nakládání, množství do 100 m3, z horniny třídy těžitelnosti I, skupiny 1 až 3</t>
  </si>
  <si>
    <t>747747221</t>
  </si>
  <si>
    <t>https://podminky.urs.cz/item/CS_URS_2026_01/167151101</t>
  </si>
  <si>
    <t>17</t>
  </si>
  <si>
    <t>171201231</t>
  </si>
  <si>
    <t>Poplatek za předání zeminy a kamení recyklačnímu zařízení zatříděné do Katalogu odpadů pod kódem 17 05 04</t>
  </si>
  <si>
    <t>t</t>
  </si>
  <si>
    <t>566382682</t>
  </si>
  <si>
    <t>https://podminky.urs.cz/item/CS_URS_2026_01/171201231</t>
  </si>
  <si>
    <t>184,408*2,0</t>
  </si>
  <si>
    <t>18</t>
  </si>
  <si>
    <t>174151101</t>
  </si>
  <si>
    <t>Zásyp sypaninou z jakékoliv horniny strojně s uložením výkopku ve vrstvách se zhutněním jam, šachet, rýh nebo kolem objektů v těchto vykopávkách</t>
  </si>
  <si>
    <t>1241616997</t>
  </si>
  <si>
    <t>https://podminky.urs.cz/item/CS_URS_2026_01/174151101</t>
  </si>
  <si>
    <t>24,200*0,600*0,050</t>
  </si>
  <si>
    <t>20,000*0,600*0,550</t>
  </si>
  <si>
    <t>4,000*0,600*0,050</t>
  </si>
  <si>
    <t>12,000*0,600*0,550</t>
  </si>
  <si>
    <t>(1,500+26,300)*0,600*0,550</t>
  </si>
  <si>
    <t>19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</si>
  <si>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</si>
  <si>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</si>
  <si>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188775654</t>
  </si>
  <si>
    <t>https://podminky.urs.cz/item/CS_URS_2026_01/175151101</t>
  </si>
  <si>
    <t>24,200*0,600*0,450</t>
  </si>
  <si>
    <t>20,000*0,600*0,450</t>
  </si>
  <si>
    <t>4,000*0,600*0,450</t>
  </si>
  <si>
    <t>12,000*0,600*1,450</t>
  </si>
  <si>
    <t>(1,500+26,300)*0,600*0,450</t>
  </si>
  <si>
    <t>20</t>
  </si>
  <si>
    <t>M</t>
  </si>
  <si>
    <t>58337308</t>
  </si>
  <si>
    <t>štěrkopísek frakce 0/2</t>
  </si>
  <si>
    <t>845432126</t>
  </si>
  <si>
    <t>30,96*2 'Přepočtené koeficientem množství</t>
  </si>
  <si>
    <t>Povrchové úpravy terénu</t>
  </si>
  <si>
    <t>181351003</t>
  </si>
  <si>
    <t>Rozprostření a urovnání ornice v rovině nebo ve svahu sklonu do 1:5 strojně při souvislé ploše do 100 m2, tl. vrstvy do 200 mm</t>
  </si>
  <si>
    <t>-2128049106</t>
  </si>
  <si>
    <t>https://podminky.urs.cz/item/CS_URS_2026_01/181351003</t>
  </si>
  <si>
    <t>Zapravení okolní travnaté plochy</t>
  </si>
  <si>
    <t>2,000+84,000*2,000</t>
  </si>
  <si>
    <t>22</t>
  </si>
  <si>
    <t>10364101</t>
  </si>
  <si>
    <t>zemina pro terénní úpravy - ornice</t>
  </si>
  <si>
    <t>1777528727</t>
  </si>
  <si>
    <t>dle pol. 181 35 1003</t>
  </si>
  <si>
    <t>170,000*0,100*2,0</t>
  </si>
  <si>
    <t>23</t>
  </si>
  <si>
    <t>181411131</t>
  </si>
  <si>
    <t>Založení trávníku na půdě předem připravené plochy do 1000 m2 výsevem včetně utažení parkového v rovině nebo na svahu do 1:5</t>
  </si>
  <si>
    <t>-1139686110</t>
  </si>
  <si>
    <t>https://podminky.urs.cz/item/CS_URS_2026_01/181411131</t>
  </si>
  <si>
    <t>170,000</t>
  </si>
  <si>
    <t>24</t>
  </si>
  <si>
    <t>00572410</t>
  </si>
  <si>
    <t>osivo směs travní parková</t>
  </si>
  <si>
    <t>kg</t>
  </si>
  <si>
    <t>-1147297149</t>
  </si>
  <si>
    <t>170,000*0,02</t>
  </si>
  <si>
    <t>25</t>
  </si>
  <si>
    <t>181951112</t>
  </si>
  <si>
    <t>Úprava pláně vyrovnáním výškových rozdílů strojně v hornině třídy těžitelnosti I, skupiny 1 až 3 se zhutněním</t>
  </si>
  <si>
    <t>-1618041698</t>
  </si>
  <si>
    <t>https://podminky.urs.cz/item/CS_URS_2026_01/181951112</t>
  </si>
  <si>
    <t>BĚŽECKÁ DRÁHA</t>
  </si>
  <si>
    <t>Skladba S1</t>
  </si>
  <si>
    <t>69,000*2,500</t>
  </si>
  <si>
    <t>SKOK DO DÁLKY</t>
  </si>
  <si>
    <t>23,000*1,250</t>
  </si>
  <si>
    <t>ZPEVNĚNÁ PLOCHA</t>
  </si>
  <si>
    <t>Skladba S2</t>
  </si>
  <si>
    <t>241,000</t>
  </si>
  <si>
    <t>26</t>
  </si>
  <si>
    <t>183403113</t>
  </si>
  <si>
    <t>Obdělání půdy frézováním v rovině nebo na svahu do 1:5</t>
  </si>
  <si>
    <t>894518938</t>
  </si>
  <si>
    <t>https://podminky.urs.cz/item/CS_URS_2026_01/183403113</t>
  </si>
  <si>
    <t>170,000*2</t>
  </si>
  <si>
    <t>27</t>
  </si>
  <si>
    <t>183403153</t>
  </si>
  <si>
    <t>Obdělání půdy hrabáním v rovině nebo na svahu do 1:5</t>
  </si>
  <si>
    <t>768084089</t>
  </si>
  <si>
    <t>https://podminky.urs.cz/item/CS_URS_2026_01/183403153</t>
  </si>
  <si>
    <t>28</t>
  </si>
  <si>
    <t>183403161</t>
  </si>
  <si>
    <t>Obdělání půdy válením v rovině nebo na svahu do 1:5</t>
  </si>
  <si>
    <t>1316652012</t>
  </si>
  <si>
    <t>https://podminky.urs.cz/item/CS_URS_2026_01/183403161</t>
  </si>
  <si>
    <t>29</t>
  </si>
  <si>
    <t>184813511</t>
  </si>
  <si>
    <t>Chemické odplevelení půdy před založením kultury, trávníku nebo zpevněných ploch ručně o jakékoli výměře postřikem na široko v rovině nebo na svahu do 1:5</t>
  </si>
  <si>
    <t>-532407704</t>
  </si>
  <si>
    <t>https://podminky.urs.cz/item/CS_URS_2026_01/184813511</t>
  </si>
  <si>
    <t>170,000*2,0</t>
  </si>
  <si>
    <t>30</t>
  </si>
  <si>
    <t>185803111</t>
  </si>
  <si>
    <t>Ošetření trávníku jednorázové v rovině nebo na svahu do 1:5</t>
  </si>
  <si>
    <t>-1772290754</t>
  </si>
  <si>
    <t>https://podminky.urs.cz/item/CS_URS_2026_01/185803111</t>
  </si>
  <si>
    <t>31</t>
  </si>
  <si>
    <t>185804312</t>
  </si>
  <si>
    <t>Zalití rostlin vodou plochy záhonů jednotlivě přes 20 m2</t>
  </si>
  <si>
    <t>-2123629212</t>
  </si>
  <si>
    <t>https://podminky.urs.cz/item/CS_URS_2026_01/185804312</t>
  </si>
  <si>
    <t>170,000*5*0,020</t>
  </si>
  <si>
    <t>32</t>
  </si>
  <si>
    <t>185851121</t>
  </si>
  <si>
    <t>Dovoz vody pro zálivku rostlin na vzdálenost do 1000 m</t>
  </si>
  <si>
    <t>-951700432</t>
  </si>
  <si>
    <t>https://podminky.urs.cz/item/CS_URS_2026_01/185851121</t>
  </si>
  <si>
    <t>dle pol. 185 80 4312</t>
  </si>
  <si>
    <t>17,000</t>
  </si>
  <si>
    <t>33</t>
  </si>
  <si>
    <t>185851129</t>
  </si>
  <si>
    <t>Dovoz vody pro zálivku rostlin Příplatek k ceně za každých dalších i započatých 1000 m</t>
  </si>
  <si>
    <t>-789501694</t>
  </si>
  <si>
    <t>https://podminky.urs.cz/item/CS_URS_2026_01/185851129</t>
  </si>
  <si>
    <t>17,000*3</t>
  </si>
  <si>
    <t>Zakládání</t>
  </si>
  <si>
    <t>Úprava podloží a základové spáry, zlepšování vlastností hornin</t>
  </si>
  <si>
    <t>34</t>
  </si>
  <si>
    <t>211561111</t>
  </si>
  <si>
    <t>Výplň kamenivem do rýh odvodňovacích žeber nebo trativodů bez zhutnění, s úpravou povrchu výplně kamenivem hrubým drceným frakce 4 až 16 mm</t>
  </si>
  <si>
    <t>649357914</t>
  </si>
  <si>
    <t>https://podminky.urs.cz/item/CS_URS_2026_01/211561111</t>
  </si>
  <si>
    <t>(9,000+25,600)*0,400*0,550</t>
  </si>
  <si>
    <t>(25,600+11,200)*0,400*0,550</t>
  </si>
  <si>
    <t>35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</si>
  <si>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</si>
  <si>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</si>
  <si>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663189156</t>
  </si>
  <si>
    <t>https://podminky.urs.cz/item/CS_URS_2026_01/211971121</t>
  </si>
  <si>
    <t>(9,000+25,600)*(0,400+0,600)*2</t>
  </si>
  <si>
    <t>(25,600+11,200)*(0,400+0,600)*2</t>
  </si>
  <si>
    <t>DOSKOČIŠTĚ</t>
  </si>
  <si>
    <t>6,000*3,000+18,000*0,300</t>
  </si>
  <si>
    <t>36</t>
  </si>
  <si>
    <t>69311068</t>
  </si>
  <si>
    <t>geotextilie netkaná separační, ochranná, filtrační, drenážní PP 300g/m2</t>
  </si>
  <si>
    <t>-500752665</t>
  </si>
  <si>
    <t>dle pol. 211 97 1121</t>
  </si>
  <si>
    <t>166,200*1,3</t>
  </si>
  <si>
    <t>37</t>
  </si>
  <si>
    <t>212532111</t>
  </si>
  <si>
    <t>Lože pro trativody z kameniva hrubého drceného</t>
  </si>
  <si>
    <t>632393640</t>
  </si>
  <si>
    <t>https://podminky.urs.cz/item/CS_URS_2026_01/212532111</t>
  </si>
  <si>
    <t>(9,000+25,600)*0,400*0,050</t>
  </si>
  <si>
    <t>(25,600+11,200)*0,400*0,050</t>
  </si>
  <si>
    <t>38</t>
  </si>
  <si>
    <t>212755214</t>
  </si>
  <si>
    <t>Trativody bez lože a obsypu z drenážních trubek plastových flexibilních DN 100 mm</t>
  </si>
  <si>
    <t>1495132780</t>
  </si>
  <si>
    <t>https://podminky.urs.cz/item/CS_URS_2026_01/212755214</t>
  </si>
  <si>
    <t>9,000+25,600</t>
  </si>
  <si>
    <t>25,600+11,200</t>
  </si>
  <si>
    <t>Vodorovné konstrukce</t>
  </si>
  <si>
    <t>45</t>
  </si>
  <si>
    <t>Podkladní a vedlejší konstrukce kromě vozovek a železničního svršku</t>
  </si>
  <si>
    <t>39</t>
  </si>
  <si>
    <t>451572111</t>
  </si>
  <si>
    <t>Lože pod potrubí, stoky a drobné objekty v otevřeném výkopu z kameniva drobného těženého 0 až 4 mm</t>
  </si>
  <si>
    <t>-718579763</t>
  </si>
  <si>
    <t>https://podminky.urs.cz/item/CS_URS_2026_01/451572111</t>
  </si>
  <si>
    <t>24,200*0,600*0,100</t>
  </si>
  <si>
    <t>20,000*0,600*0,100</t>
  </si>
  <si>
    <t>4,000*0,600*0,100</t>
  </si>
  <si>
    <t>12,000*0,600*0,100</t>
  </si>
  <si>
    <t>(1,500+26,300)*0,600*0,100</t>
  </si>
  <si>
    <t>Komunikace pozemní</t>
  </si>
  <si>
    <t>56</t>
  </si>
  <si>
    <t>Podkladní vrstvy komunikací, letišť a ploch</t>
  </si>
  <si>
    <t>40</t>
  </si>
  <si>
    <t>564710001</t>
  </si>
  <si>
    <t>Podklad nebo kryt z kameniva hrubého drceného vel. 8-16 mm s rozprostřením a zhutněním plochy jednotlivě do 100 m2, po zhutnění tl. 50 mm</t>
  </si>
  <si>
    <t>-477234186</t>
  </si>
  <si>
    <t>https://podminky.urs.cz/item/CS_URS_2026_01/564710001</t>
  </si>
  <si>
    <t>41</t>
  </si>
  <si>
    <t>564720101</t>
  </si>
  <si>
    <t>Podklad nebo kryt z kameniva hrubého drceného vel. 16-32 mm s rozprostřením a zhutněním plochy jednotlivě do 100 m2, po zhutnění tl. 80 mm</t>
  </si>
  <si>
    <t>-589048055</t>
  </si>
  <si>
    <t>https://podminky.urs.cz/item/CS_URS_2026_01/564720101</t>
  </si>
  <si>
    <t>42</t>
  </si>
  <si>
    <t>564751102</t>
  </si>
  <si>
    <t>Podklad nebo kryt z kameniva hrubého drceného vel. 32-63 mm s rozprostřením a zhutněním plochy jednotlivě do 100 m2, po zhutnění tl. 160 mm</t>
  </si>
  <si>
    <t>401513013</t>
  </si>
  <si>
    <t>https://podminky.urs.cz/item/CS_URS_2026_01/564751102</t>
  </si>
  <si>
    <t>43</t>
  </si>
  <si>
    <t>564811013</t>
  </si>
  <si>
    <t>Podklad ze štěrkodrti ŠD s rozprostřením a zhutněním plochy jednotlivě do 100 m2, po zhutnění tl. 70 mm</t>
  </si>
  <si>
    <t>517689712</t>
  </si>
  <si>
    <t>https://podminky.urs.cz/item/CS_URS_2026_01/564811013</t>
  </si>
  <si>
    <t>6,000*3,000</t>
  </si>
  <si>
    <t>44</t>
  </si>
  <si>
    <t>564831011</t>
  </si>
  <si>
    <t>Podklad ze štěrkodrti ŠD s rozprostřením a zhutněním plochy jednotlivě do 100 m2, po zhutnění tl. 100 mm</t>
  </si>
  <si>
    <t>1924361526</t>
  </si>
  <si>
    <t>https://podminky.urs.cz/item/CS_URS_2026_01/564831011</t>
  </si>
  <si>
    <t>571904111</t>
  </si>
  <si>
    <t>Posyp podkladu nebo krytu s rozprostřením a zhutněním kamenivem drceným nebo těženým, v množství přes 15 do 20 kg/m2</t>
  </si>
  <si>
    <t>1091436737</t>
  </si>
  <si>
    <t>https://podminky.urs.cz/item/CS_URS_2026_01/571904111</t>
  </si>
  <si>
    <t>46</t>
  </si>
  <si>
    <t>571907115</t>
  </si>
  <si>
    <t>Posyp podkladu nebo krytu s rozprostřením a zhutněním kamenivem drceným nebo těženým, v množství přes 50 do 55 kg/m2</t>
  </si>
  <si>
    <t>-1337439114</t>
  </si>
  <si>
    <t>https://podminky.urs.cz/item/CS_URS_2026_01/571907115</t>
  </si>
  <si>
    <t>59</t>
  </si>
  <si>
    <t>Dlážděné kryty pozemních komunikací, letišť a ploch</t>
  </si>
  <si>
    <t>47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</si>
  <si>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</si>
  <si>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</si>
  <si>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122218131</t>
  </si>
  <si>
    <t>https://podminky.urs.cz/item/CS_URS_2026_01/596211111</t>
  </si>
  <si>
    <t>48</t>
  </si>
  <si>
    <t>59245018</t>
  </si>
  <si>
    <t>dlažba skladebná betonová 200x100mm tl 60mm přírodní</t>
  </si>
  <si>
    <t>2061346329</t>
  </si>
  <si>
    <t>dle pol. 596 21 1111</t>
  </si>
  <si>
    <t>241,000*1,1</t>
  </si>
  <si>
    <t>591</t>
  </si>
  <si>
    <t>Sportovní povrchy</t>
  </si>
  <si>
    <t>49</t>
  </si>
  <si>
    <t>591S1X101</t>
  </si>
  <si>
    <t>Dodávka a montáž běžeckého pryžového sportovního povrchu tl. 13 mm, 2-vrstrvá konstrukce 10+3 mm, vrchní vrstva stříkaná z probarveného pryžového granulátu, polyuretanové pojivo, standardní barvy</t>
  </si>
  <si>
    <t>-1282003358</t>
  </si>
  <si>
    <t>50</t>
  </si>
  <si>
    <t>591S1X102</t>
  </si>
  <si>
    <t>Dodávka a montáž podložky pryžového sportovní povrchu tl. 35 mm, směs kameniva, pryžového granulátu a polyuretanového pojiva</t>
  </si>
  <si>
    <t>1774481934</t>
  </si>
  <si>
    <t>51</t>
  </si>
  <si>
    <t>591S1X103</t>
  </si>
  <si>
    <t>Dodávka a montáž lajnování pryžového sportovního povrchu, lajny stříkané, barva bílá, šířka lajny do 50 mm</t>
  </si>
  <si>
    <t>1800247731</t>
  </si>
  <si>
    <t>69,000*3+2,500*3</t>
  </si>
  <si>
    <t>52</t>
  </si>
  <si>
    <t>591S1X104</t>
  </si>
  <si>
    <t>Dodávka a montáž lajnování pryžového sportovního povrchu, lajny stříkané, barva bílá, znaky, písmena, číslice</t>
  </si>
  <si>
    <t>-1602221652</t>
  </si>
  <si>
    <t>číslice 1,2</t>
  </si>
  <si>
    <t>0,400*0,600*2</t>
  </si>
  <si>
    <t>start</t>
  </si>
  <si>
    <t>0,600*0,300</t>
  </si>
  <si>
    <t>60 m</t>
  </si>
  <si>
    <t>0,500*0,300</t>
  </si>
  <si>
    <t>592</t>
  </si>
  <si>
    <t>Sportovní vybavení</t>
  </si>
  <si>
    <t>53</t>
  </si>
  <si>
    <t>592S1A201</t>
  </si>
  <si>
    <t xml:space="preserve">Dodávka a montáž pryžového obrubníku š. 50 mm, lože z betonu prostého tř. C 12/15 s boční opěrou </t>
  </si>
  <si>
    <t>1361986916</t>
  </si>
  <si>
    <t>skok do dálky</t>
  </si>
  <si>
    <t>(6,050+3,050)*2</t>
  </si>
  <si>
    <t>54</t>
  </si>
  <si>
    <t>592S1A202</t>
  </si>
  <si>
    <t>Dodávka a montáž výplně doskočiště z křemičitého písku, hygienicky nezávadný křemičitý písek frakce vhodné pro sportovní účely</t>
  </si>
  <si>
    <t>-1111859663</t>
  </si>
  <si>
    <t>6,000*3,000*0,300</t>
  </si>
  <si>
    <t>55</t>
  </si>
  <si>
    <t>592S1A203</t>
  </si>
  <si>
    <t>Dodávka a montáž venkovní krycí plachty pro doskočiště, včetně kotvících prostředků</t>
  </si>
  <si>
    <t>-526300382</t>
  </si>
  <si>
    <t>592S1A204</t>
  </si>
  <si>
    <t>Dodávka a montáž odrazového břevna pro skok do dálky š. 122 cm, včetně betonového lože, pouzdra z pz plechu, desky a plastelíny</t>
  </si>
  <si>
    <t>-361819765</t>
  </si>
  <si>
    <t>Vedení trubní dálková a přípojná</t>
  </si>
  <si>
    <t>87</t>
  </si>
  <si>
    <t>Potrubí z trub plastických a skleněných</t>
  </si>
  <si>
    <t>57</t>
  </si>
  <si>
    <t>871313121</t>
  </si>
  <si>
    <t>Montáž kanalizačního potrubí z tvrdého PVC-U hladkého plnostěnného tuhost SN 8 DN 160</t>
  </si>
  <si>
    <t>-29089200</t>
  </si>
  <si>
    <t>https://podminky.urs.cz/item/CS_URS_2026_01/871313121</t>
  </si>
  <si>
    <t>24,200</t>
  </si>
  <si>
    <t>20,000</t>
  </si>
  <si>
    <t>4,000</t>
  </si>
  <si>
    <t>12,000</t>
  </si>
  <si>
    <t>1,500+26,300</t>
  </si>
  <si>
    <t>58</t>
  </si>
  <si>
    <t>28611164</t>
  </si>
  <si>
    <t>trubka kanalizační PVC-U plnostěnná jednovrstvá DN 160x1000mm SN8</t>
  </si>
  <si>
    <t>-1906895172</t>
  </si>
  <si>
    <t>dle pol. 871 31 3121</t>
  </si>
  <si>
    <t>88,000*1,15</t>
  </si>
  <si>
    <t>877310320</t>
  </si>
  <si>
    <t>Montáž tvarovek na kanalizačním plastovém potrubí z PP nebo PVC-U hladkého plnostěnného odboček DN 150</t>
  </si>
  <si>
    <t>kus</t>
  </si>
  <si>
    <t>-1100945117</t>
  </si>
  <si>
    <t>https://podminky.urs.cz/item/CS_URS_2026_01/877310320</t>
  </si>
  <si>
    <t>napojení drenáží</t>
  </si>
  <si>
    <t>2+2+10</t>
  </si>
  <si>
    <t>napojení žlabu</t>
  </si>
  <si>
    <t>60</t>
  </si>
  <si>
    <t>28611912</t>
  </si>
  <si>
    <t>odbočka kanalizační plastová s hrdlem KG 160/110/45°</t>
  </si>
  <si>
    <t>993140359</t>
  </si>
  <si>
    <t>89</t>
  </si>
  <si>
    <t>Ostatní konstrukce dálkových a přípojných vedení</t>
  </si>
  <si>
    <t>61</t>
  </si>
  <si>
    <t>890S1X101</t>
  </si>
  <si>
    <t>Dodávka a montáž napojení kanalizačního potrubí DN 160 na stávající bet. šachtu</t>
  </si>
  <si>
    <t>ks</t>
  </si>
  <si>
    <t>1910956815</t>
  </si>
  <si>
    <t>62</t>
  </si>
  <si>
    <t>894811113</t>
  </si>
  <si>
    <t>Revizní šachta z tvrdého PVC v otevřeném výkopu typ přímý (DN šachty/DN trubního vedení) DN 315/160, hloubka od 1360 do 1730 mm</t>
  </si>
  <si>
    <t>-1331429213</t>
  </si>
  <si>
    <t>https://podminky.urs.cz/item/CS_URS_2026_01/894811113</t>
  </si>
  <si>
    <t>Ostatní konstrukce a práce, bourání</t>
  </si>
  <si>
    <t>91</t>
  </si>
  <si>
    <t>Doplňující konstrukce a práce pozemních komunikací, letišť a ploch</t>
  </si>
  <si>
    <t>63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</si>
  <si>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</si>
  <si>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</si>
  <si>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-80507774</t>
  </si>
  <si>
    <t>https://podminky.urs.cz/item/CS_URS_2026_01/916231213</t>
  </si>
  <si>
    <t>zpev. plochy</t>
  </si>
  <si>
    <t>18,100+4,600+4,100</t>
  </si>
  <si>
    <t>1,200+1,600+4,600</t>
  </si>
  <si>
    <t>64</t>
  </si>
  <si>
    <t>59217016</t>
  </si>
  <si>
    <t>obrubník betonový chodníkový 1000x80x250mm</t>
  </si>
  <si>
    <t>-501575266</t>
  </si>
  <si>
    <t>dle pol. 916 23 1213</t>
  </si>
  <si>
    <t>34,200*1,1</t>
  </si>
  <si>
    <t>65</t>
  </si>
  <si>
    <t>916331112</t>
  </si>
  <si>
    <t>Osazení zahradního obrubníku betonového s ložem tl. od 50 do 100 mm z betonu prostého tř. C 12/15 s boční opěrou z betonu prostého tř. C 12/15</t>
  </si>
  <si>
    <t>-1328426233</t>
  </si>
  <si>
    <t>https://podminky.urs.cz/item/CS_URS_2026_01/916331112</t>
  </si>
  <si>
    <t>dráha</t>
  </si>
  <si>
    <t>(69,050+2,550)*2</t>
  </si>
  <si>
    <t>1,250+23,050*2</t>
  </si>
  <si>
    <t>(6,100+3,100)*2</t>
  </si>
  <si>
    <t>66</t>
  </si>
  <si>
    <t>59217001</t>
  </si>
  <si>
    <t>obrubník zahradní betonový 1000x50x250mm</t>
  </si>
  <si>
    <t>1249903300</t>
  </si>
  <si>
    <t>dle pol. 916 33 1112</t>
  </si>
  <si>
    <t>208,950*1,1</t>
  </si>
  <si>
    <t>93</t>
  </si>
  <si>
    <t>Dokončovací konstrukce a práce inženýrských staveb</t>
  </si>
  <si>
    <t>67</t>
  </si>
  <si>
    <t>935113111</t>
  </si>
  <si>
    <t>Osazení odvodňovacího žlabu s krycím roštem polymerbetonového šířky do 210 mm</t>
  </si>
  <si>
    <t>-63155581</t>
  </si>
  <si>
    <t>https://podminky.urs.cz/item/CS_URS_2026_01/935113111</t>
  </si>
  <si>
    <t>21,800-0,500</t>
  </si>
  <si>
    <t>31,700-0,500</t>
  </si>
  <si>
    <t>18,000-0,500</t>
  </si>
  <si>
    <t>68</t>
  </si>
  <si>
    <t>59227006R1</t>
  </si>
  <si>
    <t>žlab odvodňovací z polymerbetonu se spádem dna 0,5%</t>
  </si>
  <si>
    <t>1552561041</t>
  </si>
  <si>
    <t>22,000-0,500-0,500</t>
  </si>
  <si>
    <t>32,000-0,500-0,500</t>
  </si>
  <si>
    <t>18,000-0,500-0,500</t>
  </si>
  <si>
    <t>69</t>
  </si>
  <si>
    <t>59227006R2</t>
  </si>
  <si>
    <t>žlab odvodňovací z polymerbetonu bez spádu dna</t>
  </si>
  <si>
    <t>-662964447</t>
  </si>
  <si>
    <t>0,500</t>
  </si>
  <si>
    <t>70</t>
  </si>
  <si>
    <t>56241406</t>
  </si>
  <si>
    <t>čelo plné na začátek a konec odvodňovacího žlabu PE/PP š 100 mm</t>
  </si>
  <si>
    <t>1280915605</t>
  </si>
  <si>
    <t>71</t>
  </si>
  <si>
    <t>59227012</t>
  </si>
  <si>
    <t>rošt můstkový A15 Pz pro žlab š 130mm</t>
  </si>
  <si>
    <t>-1786119671</t>
  </si>
  <si>
    <t>(21+0,5+0,5)</t>
  </si>
  <si>
    <t>(31+0,5+0,5)</t>
  </si>
  <si>
    <t>(17+0,5+0,5)</t>
  </si>
  <si>
    <t>72</t>
  </si>
  <si>
    <t>56280025</t>
  </si>
  <si>
    <t>aretace pro můstkové rošty Pz</t>
  </si>
  <si>
    <t>49862099</t>
  </si>
  <si>
    <t>(21+1+1)*2</t>
  </si>
  <si>
    <t>(31+1+1)*2</t>
  </si>
  <si>
    <t>(17+1+1)*2</t>
  </si>
  <si>
    <t>73</t>
  </si>
  <si>
    <t>935923216</t>
  </si>
  <si>
    <t>Osazení odvodňovacího žlabu s krycím roštem vpusti pro žlab šířky do 210 mm</t>
  </si>
  <si>
    <t>-894866196</t>
  </si>
  <si>
    <t>https://podminky.urs.cz/item/CS_URS_2026_01/935923216</t>
  </si>
  <si>
    <t>74</t>
  </si>
  <si>
    <t>59223170</t>
  </si>
  <si>
    <t>vpusť odtoková polymerbetonová včetně kalového koše a můstkového roštu Pz š 100mm</t>
  </si>
  <si>
    <t>696037459</t>
  </si>
  <si>
    <t>997</t>
  </si>
  <si>
    <t>Doprava suti a vybouraných hmot</t>
  </si>
  <si>
    <t>75</t>
  </si>
  <si>
    <t>997013501</t>
  </si>
  <si>
    <t>Odvoz suti a vybouraných hmot na skládku nebo meziskládku se složením, na vzdálenost do 1 km</t>
  </si>
  <si>
    <t>533535038</t>
  </si>
  <si>
    <t>https://podminky.urs.cz/item/CS_URS_2026_01/997013501</t>
  </si>
  <si>
    <t>76</t>
  </si>
  <si>
    <t>997013509</t>
  </si>
  <si>
    <t>Odvoz suti a vybouraných hmot na skládku nebo meziskládku se složením, na vzdálenost Příplatek k ceně za každý další započatý 1 km přes 1 km</t>
  </si>
  <si>
    <t>174590031</t>
  </si>
  <si>
    <t>https://podminky.urs.cz/item/CS_URS_2026_01/997013509</t>
  </si>
  <si>
    <t>17,018*30 'Přepočtené koeficientem množství</t>
  </si>
  <si>
    <t>77</t>
  </si>
  <si>
    <t>997013631</t>
  </si>
  <si>
    <t>Poplatek za uložení stavebního odpadu na skládce (skládkovné) směsného stavebního a demoličního zatříděného do Katalogu odpadů pod kódem 17 09 04</t>
  </si>
  <si>
    <t>-933676791</t>
  </si>
  <si>
    <t>https://podminky.urs.cz/item/CS_URS_2026_01/997013631</t>
  </si>
  <si>
    <t>bet. dlažba</t>
  </si>
  <si>
    <t>2,550</t>
  </si>
  <si>
    <t>obrubníky</t>
  </si>
  <si>
    <t>0,288</t>
  </si>
  <si>
    <t>78</t>
  </si>
  <si>
    <t>997013873</t>
  </si>
  <si>
    <t>Poplatek za předání stavebního odpadu recyklačnímu zařízení zeminy a kamení zatříděného do Katalogu odpadů pod kódem 17 05 04</t>
  </si>
  <si>
    <t>1645826285</t>
  </si>
  <si>
    <t>https://podminky.urs.cz/item/CS_URS_2026_01/997013873</t>
  </si>
  <si>
    <t>podkladní vrstvy</t>
  </si>
  <si>
    <t>7,140</t>
  </si>
  <si>
    <t>79</t>
  </si>
  <si>
    <t>997013875</t>
  </si>
  <si>
    <t>Poplatek za předání stavebního odpadu recyklačnímu zařízení asfaltového bez obsahu dehtu zatříděného do Katalogu odpadů pod kódem 17 03 02</t>
  </si>
  <si>
    <t>-2039741358</t>
  </si>
  <si>
    <t>https://podminky.urs.cz/item/CS_URS_2026_01/997013875</t>
  </si>
  <si>
    <t>asfaltový kryt</t>
  </si>
  <si>
    <t>7,040</t>
  </si>
  <si>
    <t>998</t>
  </si>
  <si>
    <t>Přesun hmot</t>
  </si>
  <si>
    <t>80</t>
  </si>
  <si>
    <t>998222012</t>
  </si>
  <si>
    <t>Přesun hmot pro tělovýchovné plochy dopravní vzdálenost do 200 m</t>
  </si>
  <si>
    <t>938668263</t>
  </si>
  <si>
    <t>https://podminky.urs.cz/item/CS_URS_2026_01/998222012</t>
  </si>
  <si>
    <t>SO 02 - Sportovní plocha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</si>
  <si>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</si>
  <si>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</si>
  <si>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-824494947</t>
  </si>
  <si>
    <t>https://podminky.urs.cz/item/CS_URS_2026_01/113107242</t>
  </si>
  <si>
    <t>stávající zp. plocha</t>
  </si>
  <si>
    <t>20,000*16,000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</si>
  <si>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</si>
  <si>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</si>
  <si>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-1945224938</t>
  </si>
  <si>
    <t>https://podminky.urs.cz/item/CS_URS_2026_01/113107221</t>
  </si>
  <si>
    <t>113202111</t>
  </si>
  <si>
    <t>Vytrhání obrub s vybouráním lože, s přemístěním hmot na skládku na vzdálenost do 3 m nebo s naložením na dopravní prostředek z krajníků nebo obrubníků stojatých</t>
  </si>
  <si>
    <t>741625946</t>
  </si>
  <si>
    <t>https://podminky.urs.cz/item/CS_URS_2026_01/113202111</t>
  </si>
  <si>
    <t>(20,010+16,010)*2</t>
  </si>
  <si>
    <t>1137143191</t>
  </si>
  <si>
    <t>26,000</t>
  </si>
  <si>
    <t>122251101</t>
  </si>
  <si>
    <t>Odkopávky a prokopávky nezapažené strojně v hornině třídy těžitelnosti I skupiny 3 do 20 m3</t>
  </si>
  <si>
    <t>2132640000</t>
  </si>
  <si>
    <t>https://podminky.urs.cz/item/CS_URS_2026_01/122251101</t>
  </si>
  <si>
    <t>26,000*0,200</t>
  </si>
  <si>
    <t>132251102</t>
  </si>
  <si>
    <t>Hloubení nezapažených rýh šířky do 800 mm strojně s urovnáním dna do předepsaného profilu a spádu v hornině třídy těžitelnosti I skupiny 3 přes 20 do 50 m3</t>
  </si>
  <si>
    <t>1466360782</t>
  </si>
  <si>
    <t>https://podminky.urs.cz/item/CS_URS_2026_01/132251102</t>
  </si>
  <si>
    <t>Sběrné drenáže</t>
  </si>
  <si>
    <t>prům. hl. 0,5 m</t>
  </si>
  <si>
    <t>9,600*5*0,400*0,600</t>
  </si>
  <si>
    <t>9,500*5*0,400*0,600</t>
  </si>
  <si>
    <t>-960449083</t>
  </si>
  <si>
    <t>-1726196986</t>
  </si>
  <si>
    <t>1047958034</t>
  </si>
  <si>
    <t>1832505687</t>
  </si>
  <si>
    <t>1890467115</t>
  </si>
  <si>
    <t>-769484229</t>
  </si>
  <si>
    <t>5,200</t>
  </si>
  <si>
    <t>22,920</t>
  </si>
  <si>
    <t>396038638</t>
  </si>
  <si>
    <t>dle pol. 162 25 1102</t>
  </si>
  <si>
    <t>28,120</t>
  </si>
  <si>
    <t>-1659929053</t>
  </si>
  <si>
    <t>351605383</t>
  </si>
  <si>
    <t>1381089512</t>
  </si>
  <si>
    <t>28,120*2,0</t>
  </si>
  <si>
    <t>1889017769</t>
  </si>
  <si>
    <t>zapravení přír. trávníku</t>
  </si>
  <si>
    <t>(19,200+10,500+3,200)*2,000</t>
  </si>
  <si>
    <t>-513588972</t>
  </si>
  <si>
    <t>(19,200+10,500+3,200)*2,000*0,100*2,0</t>
  </si>
  <si>
    <t>1612520468</t>
  </si>
  <si>
    <t>-966182128</t>
  </si>
  <si>
    <t>dle pol. 181 41 1131</t>
  </si>
  <si>
    <t>65,800*0,02</t>
  </si>
  <si>
    <t>746036889</t>
  </si>
  <si>
    <t>SPORTOVNÍ PLOCHA 19x18m</t>
  </si>
  <si>
    <t>19,000*18,000</t>
  </si>
  <si>
    <t>-900136744</t>
  </si>
  <si>
    <t>65,800*2</t>
  </si>
  <si>
    <t>1667193918</t>
  </si>
  <si>
    <t>118263773</t>
  </si>
  <si>
    <t>1871753761</t>
  </si>
  <si>
    <t>-296415533</t>
  </si>
  <si>
    <t>65,800*5</t>
  </si>
  <si>
    <t>267750646</t>
  </si>
  <si>
    <t>65,800*5*0,020</t>
  </si>
  <si>
    <t>1389720719</t>
  </si>
  <si>
    <t>6,580</t>
  </si>
  <si>
    <t>965646872</t>
  </si>
  <si>
    <t>6,580*3</t>
  </si>
  <si>
    <t>884091985</t>
  </si>
  <si>
    <t>9,600*5*0,400*0,550</t>
  </si>
  <si>
    <t>9,500*5*0,400*0,550</t>
  </si>
  <si>
    <t>-41965024</t>
  </si>
  <si>
    <t>prům. hl. 0,5m</t>
  </si>
  <si>
    <t>9,600*5*(0,400+0,600)*2</t>
  </si>
  <si>
    <t>9,500*5*(0,400+0,600)*2</t>
  </si>
  <si>
    <t>-926244266</t>
  </si>
  <si>
    <t>191,000*1,3</t>
  </si>
  <si>
    <t>-244256320</t>
  </si>
  <si>
    <t>9,600*5*0,400*0,050</t>
  </si>
  <si>
    <t>9,500*5*0,400*0,050</t>
  </si>
  <si>
    <t>-699245338</t>
  </si>
  <si>
    <t>9,600*5</t>
  </si>
  <si>
    <t>9,500*5</t>
  </si>
  <si>
    <t>564710011</t>
  </si>
  <si>
    <t>Podklad nebo kryt z kameniva hrubého drceného vel. 8-16 mm s rozprostřením a zhutněním plochy přes 100 m2, po zhutnění tl. 50 mm</t>
  </si>
  <si>
    <t>-399536192</t>
  </si>
  <si>
    <t>https://podminky.urs.cz/item/CS_URS_2026_01/564710011</t>
  </si>
  <si>
    <t>564720111</t>
  </si>
  <si>
    <t>Podklad nebo kryt z kameniva hrubého drceného vel. 16-32 mm s rozprostřením a zhutněním plochy přes 100 m2, po zhutnění tl. 80 mm</t>
  </si>
  <si>
    <t>-227102458</t>
  </si>
  <si>
    <t>https://podminky.urs.cz/item/CS_URS_2026_01/564720111</t>
  </si>
  <si>
    <t>564751112</t>
  </si>
  <si>
    <t>Podklad nebo kryt z kameniva hrubého drceného vel. 32-63 mm s rozprostřením a zhutněním plochy přes 100 m2, po zhutnění tl. 160 mm</t>
  </si>
  <si>
    <t>-1731451603</t>
  </si>
  <si>
    <t>https://podminky.urs.cz/item/CS_URS_2026_01/564751112</t>
  </si>
  <si>
    <t>625244722</t>
  </si>
  <si>
    <t>podkl. vrstva tl. 10 mm fr. 0/4</t>
  </si>
  <si>
    <t>-894034563</t>
  </si>
  <si>
    <t>podkl. vrstva tl. 30 mm fr. 4/8</t>
  </si>
  <si>
    <t>591S2X101</t>
  </si>
  <si>
    <t>Dodávka a montáž víceúčelového pryžového sportovního povrchu tl. 10 mm, litá vrtsva z probarveného pryžového granulátu, polyuretanové pojivo, standardní barvy</t>
  </si>
  <si>
    <t>1741370648</t>
  </si>
  <si>
    <t>591S2X102</t>
  </si>
  <si>
    <t>1925563909</t>
  </si>
  <si>
    <t>-1484485224</t>
  </si>
  <si>
    <t>(19,050+18,050)*2</t>
  </si>
  <si>
    <t>-826051069</t>
  </si>
  <si>
    <t>74,200*1,1</t>
  </si>
  <si>
    <t>2085690568</t>
  </si>
  <si>
    <t>1637026818</t>
  </si>
  <si>
    <t>139,568*30 'Přepočtené koeficientem množství</t>
  </si>
  <si>
    <t>490146886</t>
  </si>
  <si>
    <t>14,768</t>
  </si>
  <si>
    <t>-1847449590</t>
  </si>
  <si>
    <t>54,400</t>
  </si>
  <si>
    <t>1313886145</t>
  </si>
  <si>
    <t>70,400</t>
  </si>
  <si>
    <t>375993495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</si>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</sst>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344000" TargetMode="External" /><Relationship Id="rId2" Type="http://schemas.openxmlformats.org/officeDocument/2006/relationships/hyperlink" Target="https://podminky.urs.cz/item/CS_URS_2026_01/012444000" TargetMode="External" /><Relationship Id="rId3" Type="http://schemas.openxmlformats.org/officeDocument/2006/relationships/hyperlink" Target="https://podminky.urs.cz/item/CS_URS_2026_01/013254000" TargetMode="External" /><Relationship Id="rId4" Type="http://schemas.openxmlformats.org/officeDocument/2006/relationships/hyperlink" Target="https://podminky.urs.cz/item/CS_URS_2026_01/032803000" TargetMode="External" /><Relationship Id="rId5" Type="http://schemas.openxmlformats.org/officeDocument/2006/relationships/hyperlink" Target="https://podminky.urs.cz/item/CS_URS_2026_01/032903000" TargetMode="External" /><Relationship Id="rId6" Type="http://schemas.openxmlformats.org/officeDocument/2006/relationships/hyperlink" Target="https://podminky.urs.cz/item/CS_URS_2026_01/033103000" TargetMode="External" /><Relationship Id="rId7" Type="http://schemas.openxmlformats.org/officeDocument/2006/relationships/hyperlink" Target="https://podminky.urs.cz/item/CS_URS_2026_01/033203000" TargetMode="External" /><Relationship Id="rId8" Type="http://schemas.openxmlformats.org/officeDocument/2006/relationships/hyperlink" Target="https://podminky.urs.cz/item/CS_URS_2026_01/034103000" TargetMode="External" /><Relationship Id="rId9" Type="http://schemas.openxmlformats.org/officeDocument/2006/relationships/hyperlink" Target="https://podminky.urs.cz/item/CS_URS_2026_01/034503000" TargetMode="External" /><Relationship Id="rId10" Type="http://schemas.openxmlformats.org/officeDocument/2006/relationships/hyperlink" Target="https://podminky.urs.cz/item/CS_URS_2026_01/039103000" TargetMode="External" /><Relationship Id="rId11" Type="http://schemas.openxmlformats.org/officeDocument/2006/relationships/hyperlink" Target="https://podminky.urs.cz/item/CS_URS_2026_01/039203000" TargetMode="External" /><Relationship Id="rId12" Type="http://schemas.openxmlformats.org/officeDocument/2006/relationships/hyperlink" Target="https://podminky.urs.cz/item/CS_URS_2026_01/043234000" TargetMode="External" /><Relationship Id="rId13" Type="http://schemas.openxmlformats.org/officeDocument/2006/relationships/hyperlink" Target="https://podminky.urs.cz/item/CS_URS_2026_01/043154000" TargetMode="External" /><Relationship Id="rId14" Type="http://schemas.openxmlformats.org/officeDocument/2006/relationships/hyperlink" Target="https://podminky.urs.cz/item/CS_URS_2026_01/045203000" TargetMode="External" /><Relationship Id="rId1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32" TargetMode="External" /><Relationship Id="rId2" Type="http://schemas.openxmlformats.org/officeDocument/2006/relationships/hyperlink" Target="https://podminky.urs.cz/item/CS_URS_2026_01/113107321" TargetMode="External" /><Relationship Id="rId3" Type="http://schemas.openxmlformats.org/officeDocument/2006/relationships/hyperlink" Target="https://podminky.urs.cz/item/CS_URS_2026_01/113107342" TargetMode="External" /><Relationship Id="rId4" Type="http://schemas.openxmlformats.org/officeDocument/2006/relationships/hyperlink" Target="https://podminky.urs.cz/item/CS_URS_2026_01/113204111" TargetMode="External" /><Relationship Id="rId5" Type="http://schemas.openxmlformats.org/officeDocument/2006/relationships/hyperlink" Target="https://podminky.urs.cz/item/CS_URS_2026_01/121151103" TargetMode="External" /><Relationship Id="rId6" Type="http://schemas.openxmlformats.org/officeDocument/2006/relationships/hyperlink" Target="https://podminky.urs.cz/item/CS_URS_2026_01/122251104" TargetMode="External" /><Relationship Id="rId7" Type="http://schemas.openxmlformats.org/officeDocument/2006/relationships/hyperlink" Target="https://podminky.urs.cz/item/CS_URS_2026_01/132251103" TargetMode="External" /><Relationship Id="rId8" Type="http://schemas.openxmlformats.org/officeDocument/2006/relationships/hyperlink" Target="https://podminky.urs.cz/item/CS_URS_2026_01/162206112" TargetMode="External" /><Relationship Id="rId9" Type="http://schemas.openxmlformats.org/officeDocument/2006/relationships/hyperlink" Target="https://podminky.urs.cz/item/CS_URS_2026_01/162706111" TargetMode="External" /><Relationship Id="rId10" Type="http://schemas.openxmlformats.org/officeDocument/2006/relationships/hyperlink" Target="https://podminky.urs.cz/item/CS_URS_2026_01/162706119" TargetMode="External" /><Relationship Id="rId11" Type="http://schemas.openxmlformats.org/officeDocument/2006/relationships/hyperlink" Target="https://podminky.urs.cz/item/CS_URS_2026_01/167103101" TargetMode="External" /><Relationship Id="rId12" Type="http://schemas.openxmlformats.org/officeDocument/2006/relationships/hyperlink" Target="https://podminky.urs.cz/item/CS_URS_2026_01/171206111" TargetMode="External" /><Relationship Id="rId13" Type="http://schemas.openxmlformats.org/officeDocument/2006/relationships/hyperlink" Target="https://podminky.urs.cz/item/CS_URS_2026_01/162251102" TargetMode="External" /><Relationship Id="rId14" Type="http://schemas.openxmlformats.org/officeDocument/2006/relationships/hyperlink" Target="https://podminky.urs.cz/item/CS_URS_2026_01/162751117" TargetMode="External" /><Relationship Id="rId15" Type="http://schemas.openxmlformats.org/officeDocument/2006/relationships/hyperlink" Target="https://podminky.urs.cz/item/CS_URS_2026_01/162751119" TargetMode="External" /><Relationship Id="rId16" Type="http://schemas.openxmlformats.org/officeDocument/2006/relationships/hyperlink" Target="https://podminky.urs.cz/item/CS_URS_2026_01/167151101" TargetMode="External" /><Relationship Id="rId17" Type="http://schemas.openxmlformats.org/officeDocument/2006/relationships/hyperlink" Target="https://podminky.urs.cz/item/CS_URS_2026_01/171201231" TargetMode="External" /><Relationship Id="rId18" Type="http://schemas.openxmlformats.org/officeDocument/2006/relationships/hyperlink" Target="https://podminky.urs.cz/item/CS_URS_2026_01/174151101" TargetMode="External" /><Relationship Id="rId19" Type="http://schemas.openxmlformats.org/officeDocument/2006/relationships/hyperlink" Target="https://podminky.urs.cz/item/CS_URS_2026_01/175151101" TargetMode="External" /><Relationship Id="rId20" Type="http://schemas.openxmlformats.org/officeDocument/2006/relationships/hyperlink" Target="https://podminky.urs.cz/item/CS_URS_2026_01/181351003" TargetMode="External" /><Relationship Id="rId21" Type="http://schemas.openxmlformats.org/officeDocument/2006/relationships/hyperlink" Target="https://podminky.urs.cz/item/CS_URS_2026_01/181411131" TargetMode="External" /><Relationship Id="rId22" Type="http://schemas.openxmlformats.org/officeDocument/2006/relationships/hyperlink" Target="https://podminky.urs.cz/item/CS_URS_2026_01/181951112" TargetMode="External" /><Relationship Id="rId23" Type="http://schemas.openxmlformats.org/officeDocument/2006/relationships/hyperlink" Target="https://podminky.urs.cz/item/CS_URS_2026_01/183403113" TargetMode="External" /><Relationship Id="rId24" Type="http://schemas.openxmlformats.org/officeDocument/2006/relationships/hyperlink" Target="https://podminky.urs.cz/item/CS_URS_2026_01/183403153" TargetMode="External" /><Relationship Id="rId25" Type="http://schemas.openxmlformats.org/officeDocument/2006/relationships/hyperlink" Target="https://podminky.urs.cz/item/CS_URS_2026_01/183403161" TargetMode="External" /><Relationship Id="rId26" Type="http://schemas.openxmlformats.org/officeDocument/2006/relationships/hyperlink" Target="https://podminky.urs.cz/item/CS_URS_2026_01/184813511" TargetMode="External" /><Relationship Id="rId27" Type="http://schemas.openxmlformats.org/officeDocument/2006/relationships/hyperlink" Target="https://podminky.urs.cz/item/CS_URS_2026_01/185803111" TargetMode="External" /><Relationship Id="rId28" Type="http://schemas.openxmlformats.org/officeDocument/2006/relationships/hyperlink" Target="https://podminky.urs.cz/item/CS_URS_2026_01/185804312" TargetMode="External" /><Relationship Id="rId29" Type="http://schemas.openxmlformats.org/officeDocument/2006/relationships/hyperlink" Target="https://podminky.urs.cz/item/CS_URS_2026_01/185851121" TargetMode="External" /><Relationship Id="rId30" Type="http://schemas.openxmlformats.org/officeDocument/2006/relationships/hyperlink" Target="https://podminky.urs.cz/item/CS_URS_2026_01/185851129" TargetMode="External" /><Relationship Id="rId31" Type="http://schemas.openxmlformats.org/officeDocument/2006/relationships/hyperlink" Target="https://podminky.urs.cz/item/CS_URS_2026_01/211561111" TargetMode="External" /><Relationship Id="rId32" Type="http://schemas.openxmlformats.org/officeDocument/2006/relationships/hyperlink" Target="https://podminky.urs.cz/item/CS_URS_2026_01/211971121" TargetMode="External" /><Relationship Id="rId33" Type="http://schemas.openxmlformats.org/officeDocument/2006/relationships/hyperlink" Target="https://podminky.urs.cz/item/CS_URS_2026_01/212532111" TargetMode="External" /><Relationship Id="rId34" Type="http://schemas.openxmlformats.org/officeDocument/2006/relationships/hyperlink" Target="https://podminky.urs.cz/item/CS_URS_2026_01/212755214" TargetMode="External" /><Relationship Id="rId35" Type="http://schemas.openxmlformats.org/officeDocument/2006/relationships/hyperlink" Target="https://podminky.urs.cz/item/CS_URS_2026_01/451572111" TargetMode="External" /><Relationship Id="rId36" Type="http://schemas.openxmlformats.org/officeDocument/2006/relationships/hyperlink" Target="https://podminky.urs.cz/item/CS_URS_2026_01/564710001" TargetMode="External" /><Relationship Id="rId37" Type="http://schemas.openxmlformats.org/officeDocument/2006/relationships/hyperlink" Target="https://podminky.urs.cz/item/CS_URS_2026_01/564720101" TargetMode="External" /><Relationship Id="rId38" Type="http://schemas.openxmlformats.org/officeDocument/2006/relationships/hyperlink" Target="https://podminky.urs.cz/item/CS_URS_2026_01/564751102" TargetMode="External" /><Relationship Id="rId39" Type="http://schemas.openxmlformats.org/officeDocument/2006/relationships/hyperlink" Target="https://podminky.urs.cz/item/CS_URS_2026_01/564811013" TargetMode="External" /><Relationship Id="rId40" Type="http://schemas.openxmlformats.org/officeDocument/2006/relationships/hyperlink" Target="https://podminky.urs.cz/item/CS_URS_2026_01/564831011" TargetMode="External" /><Relationship Id="rId41" Type="http://schemas.openxmlformats.org/officeDocument/2006/relationships/hyperlink" Target="https://podminky.urs.cz/item/CS_URS_2026_01/571904111" TargetMode="External" /><Relationship Id="rId42" Type="http://schemas.openxmlformats.org/officeDocument/2006/relationships/hyperlink" Target="https://podminky.urs.cz/item/CS_URS_2026_01/571907115" TargetMode="External" /><Relationship Id="rId43" Type="http://schemas.openxmlformats.org/officeDocument/2006/relationships/hyperlink" Target="https://podminky.urs.cz/item/CS_URS_2026_01/596211111" TargetMode="External" /><Relationship Id="rId44" Type="http://schemas.openxmlformats.org/officeDocument/2006/relationships/hyperlink" Target="https://podminky.urs.cz/item/CS_URS_2026_01/871313121" TargetMode="External" /><Relationship Id="rId45" Type="http://schemas.openxmlformats.org/officeDocument/2006/relationships/hyperlink" Target="https://podminky.urs.cz/item/CS_URS_2026_01/877310320" TargetMode="External" /><Relationship Id="rId46" Type="http://schemas.openxmlformats.org/officeDocument/2006/relationships/hyperlink" Target="https://podminky.urs.cz/item/CS_URS_2026_01/894811113" TargetMode="External" /><Relationship Id="rId47" Type="http://schemas.openxmlformats.org/officeDocument/2006/relationships/hyperlink" Target="https://podminky.urs.cz/item/CS_URS_2026_01/916231213" TargetMode="External" /><Relationship Id="rId48" Type="http://schemas.openxmlformats.org/officeDocument/2006/relationships/hyperlink" Target="https://podminky.urs.cz/item/CS_URS_2026_01/916331112" TargetMode="External" /><Relationship Id="rId49" Type="http://schemas.openxmlformats.org/officeDocument/2006/relationships/hyperlink" Target="https://podminky.urs.cz/item/CS_URS_2026_01/935113111" TargetMode="External" /><Relationship Id="rId50" Type="http://schemas.openxmlformats.org/officeDocument/2006/relationships/hyperlink" Target="https://podminky.urs.cz/item/CS_URS_2026_01/935923216" TargetMode="External" /><Relationship Id="rId51" Type="http://schemas.openxmlformats.org/officeDocument/2006/relationships/hyperlink" Target="https://podminky.urs.cz/item/CS_URS_2026_01/997013501" TargetMode="External" /><Relationship Id="rId52" Type="http://schemas.openxmlformats.org/officeDocument/2006/relationships/hyperlink" Target="https://podminky.urs.cz/item/CS_URS_2026_01/997013509" TargetMode="External" /><Relationship Id="rId53" Type="http://schemas.openxmlformats.org/officeDocument/2006/relationships/hyperlink" Target="https://podminky.urs.cz/item/CS_URS_2026_01/997013631" TargetMode="External" /><Relationship Id="rId54" Type="http://schemas.openxmlformats.org/officeDocument/2006/relationships/hyperlink" Target="https://podminky.urs.cz/item/CS_URS_2026_01/997013873" TargetMode="External" /><Relationship Id="rId55" Type="http://schemas.openxmlformats.org/officeDocument/2006/relationships/hyperlink" Target="https://podminky.urs.cz/item/CS_URS_2026_01/997013875" TargetMode="External" /><Relationship Id="rId56" Type="http://schemas.openxmlformats.org/officeDocument/2006/relationships/hyperlink" Target="https://podminky.urs.cz/item/CS_URS_2026_01/998222012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242" TargetMode="External" /><Relationship Id="rId2" Type="http://schemas.openxmlformats.org/officeDocument/2006/relationships/hyperlink" Target="https://podminky.urs.cz/item/CS_URS_2026_01/113107221" TargetMode="External" /><Relationship Id="rId3" Type="http://schemas.openxmlformats.org/officeDocument/2006/relationships/hyperlink" Target="https://podminky.urs.cz/item/CS_URS_2026_01/113202111" TargetMode="External" /><Relationship Id="rId4" Type="http://schemas.openxmlformats.org/officeDocument/2006/relationships/hyperlink" Target="https://podminky.urs.cz/item/CS_URS_2026_01/121151103" TargetMode="External" /><Relationship Id="rId5" Type="http://schemas.openxmlformats.org/officeDocument/2006/relationships/hyperlink" Target="https://podminky.urs.cz/item/CS_URS_2026_01/122251101" TargetMode="External" /><Relationship Id="rId6" Type="http://schemas.openxmlformats.org/officeDocument/2006/relationships/hyperlink" Target="https://podminky.urs.cz/item/CS_URS_2026_01/132251102" TargetMode="External" /><Relationship Id="rId7" Type="http://schemas.openxmlformats.org/officeDocument/2006/relationships/hyperlink" Target="https://podminky.urs.cz/item/CS_URS_2026_01/162206112" TargetMode="External" /><Relationship Id="rId8" Type="http://schemas.openxmlformats.org/officeDocument/2006/relationships/hyperlink" Target="https://podminky.urs.cz/item/CS_URS_2026_01/162706111" TargetMode="External" /><Relationship Id="rId9" Type="http://schemas.openxmlformats.org/officeDocument/2006/relationships/hyperlink" Target="https://podminky.urs.cz/item/CS_URS_2026_01/162706119" TargetMode="External" /><Relationship Id="rId10" Type="http://schemas.openxmlformats.org/officeDocument/2006/relationships/hyperlink" Target="https://podminky.urs.cz/item/CS_URS_2026_01/167103101" TargetMode="External" /><Relationship Id="rId11" Type="http://schemas.openxmlformats.org/officeDocument/2006/relationships/hyperlink" Target="https://podminky.urs.cz/item/CS_URS_2026_01/171206111" TargetMode="External" /><Relationship Id="rId12" Type="http://schemas.openxmlformats.org/officeDocument/2006/relationships/hyperlink" Target="https://podminky.urs.cz/item/CS_URS_2026_01/162251102" TargetMode="External" /><Relationship Id="rId13" Type="http://schemas.openxmlformats.org/officeDocument/2006/relationships/hyperlink" Target="https://podminky.urs.cz/item/CS_URS_2026_01/162751117" TargetMode="External" /><Relationship Id="rId14" Type="http://schemas.openxmlformats.org/officeDocument/2006/relationships/hyperlink" Target="https://podminky.urs.cz/item/CS_URS_2026_01/162751119" TargetMode="External" /><Relationship Id="rId15" Type="http://schemas.openxmlformats.org/officeDocument/2006/relationships/hyperlink" Target="https://podminky.urs.cz/item/CS_URS_2026_01/167151101" TargetMode="External" /><Relationship Id="rId16" Type="http://schemas.openxmlformats.org/officeDocument/2006/relationships/hyperlink" Target="https://podminky.urs.cz/item/CS_URS_2026_01/171201231" TargetMode="External" /><Relationship Id="rId17" Type="http://schemas.openxmlformats.org/officeDocument/2006/relationships/hyperlink" Target="https://podminky.urs.cz/item/CS_URS_2026_01/181351003" TargetMode="External" /><Relationship Id="rId18" Type="http://schemas.openxmlformats.org/officeDocument/2006/relationships/hyperlink" Target="https://podminky.urs.cz/item/CS_URS_2026_01/181411131" TargetMode="External" /><Relationship Id="rId19" Type="http://schemas.openxmlformats.org/officeDocument/2006/relationships/hyperlink" Target="https://podminky.urs.cz/item/CS_URS_2026_01/181951112" TargetMode="External" /><Relationship Id="rId20" Type="http://schemas.openxmlformats.org/officeDocument/2006/relationships/hyperlink" Target="https://podminky.urs.cz/item/CS_URS_2026_01/183403113" TargetMode="External" /><Relationship Id="rId21" Type="http://schemas.openxmlformats.org/officeDocument/2006/relationships/hyperlink" Target="https://podminky.urs.cz/item/CS_URS_2026_01/183403153" TargetMode="External" /><Relationship Id="rId22" Type="http://schemas.openxmlformats.org/officeDocument/2006/relationships/hyperlink" Target="https://podminky.urs.cz/item/CS_URS_2026_01/183403161" TargetMode="External" /><Relationship Id="rId23" Type="http://schemas.openxmlformats.org/officeDocument/2006/relationships/hyperlink" Target="https://podminky.urs.cz/item/CS_URS_2026_01/184813511" TargetMode="External" /><Relationship Id="rId24" Type="http://schemas.openxmlformats.org/officeDocument/2006/relationships/hyperlink" Target="https://podminky.urs.cz/item/CS_URS_2026_01/185803111" TargetMode="External" /><Relationship Id="rId25" Type="http://schemas.openxmlformats.org/officeDocument/2006/relationships/hyperlink" Target="https://podminky.urs.cz/item/CS_URS_2026_01/185804312" TargetMode="External" /><Relationship Id="rId26" Type="http://schemas.openxmlformats.org/officeDocument/2006/relationships/hyperlink" Target="https://podminky.urs.cz/item/CS_URS_2026_01/185851121" TargetMode="External" /><Relationship Id="rId27" Type="http://schemas.openxmlformats.org/officeDocument/2006/relationships/hyperlink" Target="https://podminky.urs.cz/item/CS_URS_2026_01/185851129" TargetMode="External" /><Relationship Id="rId28" Type="http://schemas.openxmlformats.org/officeDocument/2006/relationships/hyperlink" Target="https://podminky.urs.cz/item/CS_URS_2026_01/211561111" TargetMode="External" /><Relationship Id="rId29" Type="http://schemas.openxmlformats.org/officeDocument/2006/relationships/hyperlink" Target="https://podminky.urs.cz/item/CS_URS_2026_01/211971121" TargetMode="External" /><Relationship Id="rId30" Type="http://schemas.openxmlformats.org/officeDocument/2006/relationships/hyperlink" Target="https://podminky.urs.cz/item/CS_URS_2026_01/212532111" TargetMode="External" /><Relationship Id="rId31" Type="http://schemas.openxmlformats.org/officeDocument/2006/relationships/hyperlink" Target="https://podminky.urs.cz/item/CS_URS_2026_01/212755214" TargetMode="External" /><Relationship Id="rId32" Type="http://schemas.openxmlformats.org/officeDocument/2006/relationships/hyperlink" Target="https://podminky.urs.cz/item/CS_URS_2026_01/564710011" TargetMode="External" /><Relationship Id="rId33" Type="http://schemas.openxmlformats.org/officeDocument/2006/relationships/hyperlink" Target="https://podminky.urs.cz/item/CS_URS_2026_01/564720111" TargetMode="External" /><Relationship Id="rId34" Type="http://schemas.openxmlformats.org/officeDocument/2006/relationships/hyperlink" Target="https://podminky.urs.cz/item/CS_URS_2026_01/564751112" TargetMode="External" /><Relationship Id="rId35" Type="http://schemas.openxmlformats.org/officeDocument/2006/relationships/hyperlink" Target="https://podminky.urs.cz/item/CS_URS_2026_01/571904111" TargetMode="External" /><Relationship Id="rId36" Type="http://schemas.openxmlformats.org/officeDocument/2006/relationships/hyperlink" Target="https://podminky.urs.cz/item/CS_URS_2026_01/571907115" TargetMode="External" /><Relationship Id="rId37" Type="http://schemas.openxmlformats.org/officeDocument/2006/relationships/hyperlink" Target="https://podminky.urs.cz/item/CS_URS_2026_01/916331112" TargetMode="External" /><Relationship Id="rId38" Type="http://schemas.openxmlformats.org/officeDocument/2006/relationships/hyperlink" Target="https://podminky.urs.cz/item/CS_URS_2026_01/997013501" TargetMode="External" /><Relationship Id="rId39" Type="http://schemas.openxmlformats.org/officeDocument/2006/relationships/hyperlink" Target="https://podminky.urs.cz/item/CS_URS_2026_01/997013509" TargetMode="External" /><Relationship Id="rId40" Type="http://schemas.openxmlformats.org/officeDocument/2006/relationships/hyperlink" Target="https://podminky.urs.cz/item/CS_URS_2026_01/997013631" TargetMode="External" /><Relationship Id="rId41" Type="http://schemas.openxmlformats.org/officeDocument/2006/relationships/hyperlink" Target="https://podminky.urs.cz/item/CS_URS_2026_01/997013873" TargetMode="External" /><Relationship Id="rId42" Type="http://schemas.openxmlformats.org/officeDocument/2006/relationships/hyperlink" Target="https://podminky.urs.cz/item/CS_URS_2026_01/997013875" TargetMode="External" /><Relationship Id="rId43" Type="http://schemas.openxmlformats.org/officeDocument/2006/relationships/hyperlink" Target="https://podminky.urs.cz/item/CS_URS_2026_01/998222012" TargetMode="External" /><Relationship Id="rId4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42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47</v>
      </c>
      <c r="E29" s="48"/>
      <c r="F29" s="33" t="s">
        <v>48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54</v>
      </c>
      <c r="U35" s="55"/>
      <c r="V35" s="55"/>
      <c r="W35" s="55"/>
      <c r="X35" s="57" t="s">
        <v>55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CF-26-01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ZŠ Bratrství - sportoviště a atletické sektory Bystřice pod Hostýnem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Bystřice pod Hostýnem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20. 1. 2026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Bystřice pod Hostýnem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CleverFox s.r.o.</v>
      </c>
      <c r="AN49" s="65"/>
      <c r="AO49" s="65"/>
      <c r="AP49" s="65"/>
      <c r="AQ49" s="41"/>
      <c r="AR49" s="45"/>
      <c r="AS49" s="75" t="s">
        <v>57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Marek Pala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58</v>
      </c>
      <c r="D52" s="88"/>
      <c r="E52" s="88"/>
      <c r="F52" s="88"/>
      <c r="G52" s="88"/>
      <c r="H52" s="89"/>
      <c r="I52" s="90" t="s">
        <v>59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60</v>
      </c>
      <c r="AH52" s="88"/>
      <c r="AI52" s="88"/>
      <c r="AJ52" s="88"/>
      <c r="AK52" s="88"/>
      <c r="AL52" s="88"/>
      <c r="AM52" s="88"/>
      <c r="AN52" s="90" t="s">
        <v>61</v>
      </c>
      <c r="AO52" s="88"/>
      <c r="AP52" s="88"/>
      <c r="AQ52" s="92" t="s">
        <v>62</v>
      </c>
      <c r="AR52" s="45"/>
      <c r="AS52" s="93" t="s">
        <v>63</v>
      </c>
      <c r="AT52" s="94" t="s">
        <v>64</v>
      </c>
      <c r="AU52" s="94" t="s">
        <v>65</v>
      </c>
      <c r="AV52" s="94" t="s">
        <v>66</v>
      </c>
      <c r="AW52" s="94" t="s">
        <v>67</v>
      </c>
      <c r="AX52" s="94" t="s">
        <v>68</v>
      </c>
      <c r="AY52" s="94" t="s">
        <v>69</v>
      </c>
      <c r="AZ52" s="94" t="s">
        <v>70</v>
      </c>
      <c r="BA52" s="94" t="s">
        <v>71</v>
      </c>
      <c r="BB52" s="94" t="s">
        <v>72</v>
      </c>
      <c r="BC52" s="94" t="s">
        <v>73</v>
      </c>
      <c r="BD52" s="95" t="s">
        <v>74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76</v>
      </c>
      <c r="BT54" s="110" t="s">
        <v>77</v>
      </c>
      <c r="BU54" s="111" t="s">
        <v>78</v>
      </c>
      <c r="BV54" s="110" t="s">
        <v>79</v>
      </c>
      <c r="BW54" s="110" t="s">
        <v>5</v>
      </c>
      <c r="BX54" s="110" t="s">
        <v>80</v>
      </c>
      <c r="CL54" s="110" t="s">
        <v>19</v>
      </c>
    </row>
    <row r="55" s="7" customFormat="1" ht="16.5" customHeight="1">
      <c r="A55" s="112" t="s">
        <v>81</v>
      </c>
      <c r="B55" s="113"/>
      <c r="C55" s="114"/>
      <c r="D55" s="115" t="s">
        <v>82</v>
      </c>
      <c r="E55" s="115"/>
      <c r="F55" s="115"/>
      <c r="G55" s="115"/>
      <c r="H55" s="115"/>
      <c r="I55" s="116"/>
      <c r="J55" s="115" t="s">
        <v>83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00 - Vedlejší a ostatn...'!J30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84</v>
      </c>
      <c r="AR55" s="119"/>
      <c r="AS55" s="120">
        <v>0</v>
      </c>
      <c r="AT55" s="121">
        <f>ROUND(SUM(AV55:AW55),2)</f>
        <v>0</v>
      </c>
      <c r="AU55" s="122">
        <f>'SO 00 - Vedlejší a ostatn...'!P83</f>
        <v>0</v>
      </c>
      <c r="AV55" s="121">
        <f>'SO 00 - Vedlejší a ostatn...'!J33</f>
        <v>0</v>
      </c>
      <c r="AW55" s="121">
        <f>'SO 00 - Vedlejší a ostatn...'!J34</f>
        <v>0</v>
      </c>
      <c r="AX55" s="121">
        <f>'SO 00 - Vedlejší a ostatn...'!J35</f>
        <v>0</v>
      </c>
      <c r="AY55" s="121">
        <f>'SO 00 - Vedlejší a ostatn...'!J36</f>
        <v>0</v>
      </c>
      <c r="AZ55" s="121">
        <f>'SO 00 - Vedlejší a ostatn...'!F33</f>
        <v>0</v>
      </c>
      <c r="BA55" s="121">
        <f>'SO 00 - Vedlejší a ostatn...'!F34</f>
        <v>0</v>
      </c>
      <c r="BB55" s="121">
        <f>'SO 00 - Vedlejší a ostatn...'!F35</f>
        <v>0</v>
      </c>
      <c r="BC55" s="121">
        <f>'SO 00 - Vedlejší a ostatn...'!F36</f>
        <v>0</v>
      </c>
      <c r="BD55" s="123">
        <f>'SO 00 - Vedlejší a ostatn...'!F37</f>
        <v>0</v>
      </c>
      <c r="BE55" s="7"/>
      <c r="BT55" s="124" t="s">
        <v>85</v>
      </c>
      <c r="BV55" s="124" t="s">
        <v>79</v>
      </c>
      <c r="BW55" s="124" t="s">
        <v>86</v>
      </c>
      <c r="BX55" s="124" t="s">
        <v>5</v>
      </c>
      <c r="CL55" s="124" t="s">
        <v>19</v>
      </c>
      <c r="CM55" s="124" t="s">
        <v>87</v>
      </c>
    </row>
    <row r="56" s="7" customFormat="1" ht="16.5" customHeight="1">
      <c r="A56" s="112" t="s">
        <v>81</v>
      </c>
      <c r="B56" s="113"/>
      <c r="C56" s="114"/>
      <c r="D56" s="115" t="s">
        <v>88</v>
      </c>
      <c r="E56" s="115"/>
      <c r="F56" s="115"/>
      <c r="G56" s="115"/>
      <c r="H56" s="115"/>
      <c r="I56" s="116"/>
      <c r="J56" s="115" t="s">
        <v>89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01 - Běžecké dráhy'!J30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84</v>
      </c>
      <c r="AR56" s="119"/>
      <c r="AS56" s="120">
        <v>0</v>
      </c>
      <c r="AT56" s="121">
        <f>ROUND(SUM(AV56:AW56),2)</f>
        <v>0</v>
      </c>
      <c r="AU56" s="122">
        <f>'SO 01 - Běžecké dráhy'!P104</f>
        <v>0</v>
      </c>
      <c r="AV56" s="121">
        <f>'SO 01 - Běžecké dráhy'!J33</f>
        <v>0</v>
      </c>
      <c r="AW56" s="121">
        <f>'SO 01 - Běžecké dráhy'!J34</f>
        <v>0</v>
      </c>
      <c r="AX56" s="121">
        <f>'SO 01 - Běžecké dráhy'!J35</f>
        <v>0</v>
      </c>
      <c r="AY56" s="121">
        <f>'SO 01 - Běžecké dráhy'!J36</f>
        <v>0</v>
      </c>
      <c r="AZ56" s="121">
        <f>'SO 01 - Běžecké dráhy'!F33</f>
        <v>0</v>
      </c>
      <c r="BA56" s="121">
        <f>'SO 01 - Běžecké dráhy'!F34</f>
        <v>0</v>
      </c>
      <c r="BB56" s="121">
        <f>'SO 01 - Běžecké dráhy'!F35</f>
        <v>0</v>
      </c>
      <c r="BC56" s="121">
        <f>'SO 01 - Běžecké dráhy'!F36</f>
        <v>0</v>
      </c>
      <c r="BD56" s="123">
        <f>'SO 01 - Běžecké dráhy'!F37</f>
        <v>0</v>
      </c>
      <c r="BE56" s="7"/>
      <c r="BT56" s="124" t="s">
        <v>85</v>
      </c>
      <c r="BV56" s="124" t="s">
        <v>79</v>
      </c>
      <c r="BW56" s="124" t="s">
        <v>90</v>
      </c>
      <c r="BX56" s="124" t="s">
        <v>5</v>
      </c>
      <c r="CL56" s="124" t="s">
        <v>19</v>
      </c>
      <c r="CM56" s="124" t="s">
        <v>87</v>
      </c>
    </row>
    <row r="57" s="7" customFormat="1" ht="16.5" customHeight="1">
      <c r="A57" s="112" t="s">
        <v>81</v>
      </c>
      <c r="B57" s="113"/>
      <c r="C57" s="114"/>
      <c r="D57" s="115" t="s">
        <v>91</v>
      </c>
      <c r="E57" s="115"/>
      <c r="F57" s="115"/>
      <c r="G57" s="115"/>
      <c r="H57" s="115"/>
      <c r="I57" s="116"/>
      <c r="J57" s="115" t="s">
        <v>92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02 - Sportovní plocha'!J30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84</v>
      </c>
      <c r="AR57" s="119"/>
      <c r="AS57" s="125">
        <v>0</v>
      </c>
      <c r="AT57" s="126">
        <f>ROUND(SUM(AV57:AW57),2)</f>
        <v>0</v>
      </c>
      <c r="AU57" s="127">
        <f>'SO 02 - Sportovní plocha'!P95</f>
        <v>0</v>
      </c>
      <c r="AV57" s="126">
        <f>'SO 02 - Sportovní plocha'!J33</f>
        <v>0</v>
      </c>
      <c r="AW57" s="126">
        <f>'SO 02 - Sportovní plocha'!J34</f>
        <v>0</v>
      </c>
      <c r="AX57" s="126">
        <f>'SO 02 - Sportovní plocha'!J35</f>
        <v>0</v>
      </c>
      <c r="AY57" s="126">
        <f>'SO 02 - Sportovní plocha'!J36</f>
        <v>0</v>
      </c>
      <c r="AZ57" s="126">
        <f>'SO 02 - Sportovní plocha'!F33</f>
        <v>0</v>
      </c>
      <c r="BA57" s="126">
        <f>'SO 02 - Sportovní plocha'!F34</f>
        <v>0</v>
      </c>
      <c r="BB57" s="126">
        <f>'SO 02 - Sportovní plocha'!F35</f>
        <v>0</v>
      </c>
      <c r="BC57" s="126">
        <f>'SO 02 - Sportovní plocha'!F36</f>
        <v>0</v>
      </c>
      <c r="BD57" s="128">
        <f>'SO 02 - Sportovní plocha'!F37</f>
        <v>0</v>
      </c>
      <c r="BE57" s="7"/>
      <c r="BT57" s="124" t="s">
        <v>85</v>
      </c>
      <c r="BV57" s="124" t="s">
        <v>79</v>
      </c>
      <c r="BW57" s="124" t="s">
        <v>93</v>
      </c>
      <c r="BX57" s="124" t="s">
        <v>5</v>
      </c>
      <c r="CL57" s="124" t="s">
        <v>19</v>
      </c>
      <c r="CM57" s="124" t="s">
        <v>87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9HaSZWYInpE6V4zkc9t9TANascQnIW7WYqt7wg4W4idUNDdzD+uh3DY7E9guu7RmzE2smvPgT02ftHqTKshaOQ==" hashValue="1OcdPXhK6VWQxvfngFXyQTiXdOFcr6Egb1qukQOR+oImJLHLLzCsJxznjpquWwqAxvhnhCwmdVHrx98o4ODlY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0 - Vedlejší a ostatn...'!C2" display="/"/>
    <hyperlink ref="A56" location="'SO 01 - Běžecké dráhy'!C2" display="/"/>
    <hyperlink ref="A57" location="'SO 02 - Sportovní ploch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94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ZŠ Bratrství - sportoviště a atletické sektory Bystřice pod Hostýnem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20. 1. 2026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ROUND((SUM(BE83:BE121)),  2)</f>
        <v>0</v>
      </c>
      <c r="G33" s="39"/>
      <c r="H33" s="39"/>
      <c r="I33" s="149">
        <v>0.20999999999999999</v>
      </c>
      <c r="J33" s="148">
        <f>ROUND(((SUM(BE83:BE121))*I33),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ROUND((SUM(BF83:BF121)),  2)</f>
        <v>0</v>
      </c>
      <c r="G34" s="39"/>
      <c r="H34" s="39"/>
      <c r="I34" s="149">
        <v>0.12</v>
      </c>
      <c r="J34" s="148">
        <f>ROUND(((SUM(BF83:BF121))*I34),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ROUND((SUM(BG83:BG121)),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ROUND((SUM(BH83:BH121)),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ROUND((SUM(BI83:BI121)),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ZŠ Bratrství - sportoviště a atletické sektory Bystřice pod Hostýnem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00 - Vedlejší a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Bystřice pod Hostýnem</v>
      </c>
      <c r="G52" s="41"/>
      <c r="H52" s="41"/>
      <c r="I52" s="33" t="s">
        <v>23</v>
      </c>
      <c r="J52" s="73" t="str">
        <f>IF(J12="","",J12)</f>
        <v>20. 1. 2026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Bystřice pod Hostýnem</v>
      </c>
      <c r="G54" s="41"/>
      <c r="H54" s="41"/>
      <c r="I54" s="33" t="s">
        <v>33</v>
      </c>
      <c r="J54" s="37" t="str">
        <f>E21</f>
        <v>CleverFox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Marek Pala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98</v>
      </c>
      <c r="D57" s="163"/>
      <c r="E57" s="163"/>
      <c r="F57" s="163"/>
      <c r="G57" s="163"/>
      <c r="H57" s="163"/>
      <c r="I57" s="163"/>
      <c r="J57" s="164" t="s">
        <v>99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100</v>
      </c>
    </row>
    <row r="60" s="9" customFormat="1" ht="24.96" customHeight="1">
      <c r="A60" s="9"/>
      <c r="B60" s="166"/>
      <c r="C60" s="167"/>
      <c r="D60" s="168" t="s">
        <v>101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102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103</v>
      </c>
      <c r="E62" s="175"/>
      <c r="F62" s="175"/>
      <c r="G62" s="175"/>
      <c r="H62" s="175"/>
      <c r="I62" s="175"/>
      <c r="J62" s="176">
        <f>J92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104</v>
      </c>
      <c r="E63" s="175"/>
      <c r="F63" s="175"/>
      <c r="G63" s="175"/>
      <c r="H63" s="175"/>
      <c r="I63" s="175"/>
      <c r="J63" s="176">
        <f>J109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105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ZŠ Bratrství - sportoviště a atletické sektory Bystřice pod Hostýnem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95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00 - Vedlejší a ostatní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Bystřice pod Hostýnem</v>
      </c>
      <c r="G77" s="41"/>
      <c r="H77" s="41"/>
      <c r="I77" s="33" t="s">
        <v>23</v>
      </c>
      <c r="J77" s="73" t="str">
        <f>IF(J12="","",J12)</f>
        <v>20. 1. 2026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Město Bystřice pod Hostýnem</v>
      </c>
      <c r="G79" s="41"/>
      <c r="H79" s="41"/>
      <c r="I79" s="33" t="s">
        <v>33</v>
      </c>
      <c r="J79" s="37" t="str">
        <f>E21</f>
        <v>CleverFox s.r.o.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31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>Marek Pala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106</v>
      </c>
      <c r="D82" s="181" t="s">
        <v>62</v>
      </c>
      <c r="E82" s="181" t="s">
        <v>58</v>
      </c>
      <c r="F82" s="181" t="s">
        <v>59</v>
      </c>
      <c r="G82" s="181" t="s">
        <v>107</v>
      </c>
      <c r="H82" s="181" t="s">
        <v>108</v>
      </c>
      <c r="I82" s="181" t="s">
        <v>109</v>
      </c>
      <c r="J82" s="181" t="s">
        <v>99</v>
      </c>
      <c r="K82" s="182" t="s">
        <v>110</v>
      </c>
      <c r="L82" s="183"/>
      <c r="M82" s="93" t="s">
        <v>19</v>
      </c>
      <c r="N82" s="94" t="s">
        <v>47</v>
      </c>
      <c r="O82" s="94" t="s">
        <v>111</v>
      </c>
      <c r="P82" s="94" t="s">
        <v>112</v>
      </c>
      <c r="Q82" s="94" t="s">
        <v>113</v>
      </c>
      <c r="R82" s="94" t="s">
        <v>114</v>
      </c>
      <c r="S82" s="94" t="s">
        <v>115</v>
      </c>
      <c r="T82" s="95" t="s">
        <v>116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117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76</v>
      </c>
      <c r="AU83" s="18" t="s">
        <v>100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76</v>
      </c>
      <c r="E84" s="192" t="s">
        <v>118</v>
      </c>
      <c r="F84" s="192" t="s">
        <v>119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P85+P92+P109</f>
        <v>0</v>
      </c>
      <c r="Q84" s="197"/>
      <c r="R84" s="198">
        <f>R85+R92+R109</f>
        <v>0</v>
      </c>
      <c r="S84" s="197"/>
      <c r="T84" s="199">
        <f>T85+T92+T109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120</v>
      </c>
      <c r="AT84" s="201" t="s">
        <v>76</v>
      </c>
      <c r="AU84" s="201" t="s">
        <v>77</v>
      </c>
      <c r="AY84" s="200" t="s">
        <v>121</v>
      </c>
      <c r="BK84" s="202">
        <f>BK85+BK92+BK109</f>
        <v>0</v>
      </c>
    </row>
    <row r="85" s="12" customFormat="1" ht="22.8" customHeight="1">
      <c r="A85" s="12"/>
      <c r="B85" s="189"/>
      <c r="C85" s="190"/>
      <c r="D85" s="191" t="s">
        <v>76</v>
      </c>
      <c r="E85" s="203" t="s">
        <v>122</v>
      </c>
      <c r="F85" s="203" t="s">
        <v>123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SUM(P86:P91)</f>
        <v>0</v>
      </c>
      <c r="Q85" s="197"/>
      <c r="R85" s="198">
        <f>SUM(R86:R91)</f>
        <v>0</v>
      </c>
      <c r="S85" s="197"/>
      <c r="T85" s="199">
        <f>SUM(T86:T91)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120</v>
      </c>
      <c r="AT85" s="201" t="s">
        <v>76</v>
      </c>
      <c r="AU85" s="201" t="s">
        <v>85</v>
      </c>
      <c r="AY85" s="200" t="s">
        <v>121</v>
      </c>
      <c r="BK85" s="202">
        <f>SUM(BK86:BK91)</f>
        <v>0</v>
      </c>
    </row>
    <row r="86" s="2" customFormat="1" ht="16.5" customHeight="1">
      <c r="A86" s="39"/>
      <c r="B86" s="40"/>
      <c r="C86" s="205" t="s">
        <v>85</v>
      </c>
      <c r="D86" s="205" t="s">
        <v>124</v>
      </c>
      <c r="E86" s="206" t="s">
        <v>125</v>
      </c>
      <c r="F86" s="207" t="s">
        <v>126</v>
      </c>
      <c r="G86" s="208" t="s">
        <v>127</v>
      </c>
      <c r="H86" s="209">
        <v>1</v>
      </c>
      <c r="I86" s="210"/>
      <c r="J86" s="211">
        <f>ROUND(I86*H86,2)</f>
        <v>0</v>
      </c>
      <c r="K86" s="207" t="s">
        <v>128</v>
      </c>
      <c r="L86" s="45"/>
      <c r="M86" s="212" t="s">
        <v>19</v>
      </c>
      <c r="N86" s="213" t="s">
        <v>48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129</v>
      </c>
      <c r="AT86" s="216" t="s">
        <v>124</v>
      </c>
      <c r="AU86" s="216" t="s">
        <v>87</v>
      </c>
      <c r="AY86" s="18" t="s">
        <v>121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85</v>
      </c>
      <c r="BK86" s="217">
        <f>ROUND(I86*H86,2)</f>
        <v>0</v>
      </c>
      <c r="BL86" s="18" t="s">
        <v>129</v>
      </c>
      <c r="BM86" s="216" t="s">
        <v>130</v>
      </c>
    </row>
    <row r="87" s="2" customFormat="1">
      <c r="A87" s="39"/>
      <c r="B87" s="40"/>
      <c r="C87" s="41"/>
      <c r="D87" s="218" t="s">
        <v>131</v>
      </c>
      <c r="E87" s="41"/>
      <c r="F87" s="219" t="s">
        <v>132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131</v>
      </c>
      <c r="AU87" s="18" t="s">
        <v>87</v>
      </c>
    </row>
    <row r="88" s="2" customFormat="1" ht="16.5" customHeight="1">
      <c r="A88" s="39"/>
      <c r="B88" s="40"/>
      <c r="C88" s="205" t="s">
        <v>87</v>
      </c>
      <c r="D88" s="205" t="s">
        <v>124</v>
      </c>
      <c r="E88" s="206" t="s">
        <v>133</v>
      </c>
      <c r="F88" s="207" t="s">
        <v>134</v>
      </c>
      <c r="G88" s="208" t="s">
        <v>127</v>
      </c>
      <c r="H88" s="209">
        <v>1</v>
      </c>
      <c r="I88" s="210"/>
      <c r="J88" s="211">
        <f>ROUND(I88*H88,2)</f>
        <v>0</v>
      </c>
      <c r="K88" s="207" t="s">
        <v>128</v>
      </c>
      <c r="L88" s="45"/>
      <c r="M88" s="212" t="s">
        <v>19</v>
      </c>
      <c r="N88" s="213" t="s">
        <v>48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129</v>
      </c>
      <c r="AT88" s="216" t="s">
        <v>124</v>
      </c>
      <c r="AU88" s="216" t="s">
        <v>87</v>
      </c>
      <c r="AY88" s="18" t="s">
        <v>121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85</v>
      </c>
      <c r="BK88" s="217">
        <f>ROUND(I88*H88,2)</f>
        <v>0</v>
      </c>
      <c r="BL88" s="18" t="s">
        <v>129</v>
      </c>
      <c r="BM88" s="216" t="s">
        <v>135</v>
      </c>
    </row>
    <row r="89" s="2" customFormat="1">
      <c r="A89" s="39"/>
      <c r="B89" s="40"/>
      <c r="C89" s="41"/>
      <c r="D89" s="218" t="s">
        <v>131</v>
      </c>
      <c r="E89" s="41"/>
      <c r="F89" s="219" t="s">
        <v>136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131</v>
      </c>
      <c r="AU89" s="18" t="s">
        <v>87</v>
      </c>
    </row>
    <row r="90" s="2" customFormat="1" ht="16.5" customHeight="1">
      <c r="A90" s="39"/>
      <c r="B90" s="40"/>
      <c r="C90" s="205" t="s">
        <v>137</v>
      </c>
      <c r="D90" s="205" t="s">
        <v>124</v>
      </c>
      <c r="E90" s="206" t="s">
        <v>138</v>
      </c>
      <c r="F90" s="207" t="s">
        <v>139</v>
      </c>
      <c r="G90" s="208" t="s">
        <v>127</v>
      </c>
      <c r="H90" s="209">
        <v>1</v>
      </c>
      <c r="I90" s="210"/>
      <c r="J90" s="211">
        <f>ROUND(I90*H90,2)</f>
        <v>0</v>
      </c>
      <c r="K90" s="207" t="s">
        <v>128</v>
      </c>
      <c r="L90" s="45"/>
      <c r="M90" s="212" t="s">
        <v>19</v>
      </c>
      <c r="N90" s="213" t="s">
        <v>48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129</v>
      </c>
      <c r="AT90" s="216" t="s">
        <v>124</v>
      </c>
      <c r="AU90" s="216" t="s">
        <v>87</v>
      </c>
      <c r="AY90" s="18" t="s">
        <v>121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85</v>
      </c>
      <c r="BK90" s="217">
        <f>ROUND(I90*H90,2)</f>
        <v>0</v>
      </c>
      <c r="BL90" s="18" t="s">
        <v>129</v>
      </c>
      <c r="BM90" s="216" t="s">
        <v>140</v>
      </c>
    </row>
    <row r="91" s="2" customFormat="1">
      <c r="A91" s="39"/>
      <c r="B91" s="40"/>
      <c r="C91" s="41"/>
      <c r="D91" s="218" t="s">
        <v>131</v>
      </c>
      <c r="E91" s="41"/>
      <c r="F91" s="219" t="s">
        <v>141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131</v>
      </c>
      <c r="AU91" s="18" t="s">
        <v>87</v>
      </c>
    </row>
    <row r="92" s="12" customFormat="1" ht="22.8" customHeight="1">
      <c r="A92" s="12"/>
      <c r="B92" s="189"/>
      <c r="C92" s="190"/>
      <c r="D92" s="191" t="s">
        <v>76</v>
      </c>
      <c r="E92" s="203" t="s">
        <v>142</v>
      </c>
      <c r="F92" s="203" t="s">
        <v>143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SUM(P93:P108)</f>
        <v>0</v>
      </c>
      <c r="Q92" s="197"/>
      <c r="R92" s="198">
        <f>SUM(R93:R108)</f>
        <v>0</v>
      </c>
      <c r="S92" s="197"/>
      <c r="T92" s="199">
        <f>SUM(T93:T108)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120</v>
      </c>
      <c r="AT92" s="201" t="s">
        <v>76</v>
      </c>
      <c r="AU92" s="201" t="s">
        <v>85</v>
      </c>
      <c r="AY92" s="200" t="s">
        <v>121</v>
      </c>
      <c r="BK92" s="202">
        <f>SUM(BK93:BK108)</f>
        <v>0</v>
      </c>
    </row>
    <row r="93" s="2" customFormat="1" ht="16.5" customHeight="1">
      <c r="A93" s="39"/>
      <c r="B93" s="40"/>
      <c r="C93" s="205" t="s">
        <v>144</v>
      </c>
      <c r="D93" s="205" t="s">
        <v>124</v>
      </c>
      <c r="E93" s="206" t="s">
        <v>145</v>
      </c>
      <c r="F93" s="207" t="s">
        <v>146</v>
      </c>
      <c r="G93" s="208" t="s">
        <v>127</v>
      </c>
      <c r="H93" s="209">
        <v>1</v>
      </c>
      <c r="I93" s="210"/>
      <c r="J93" s="211">
        <f>ROUND(I93*H93,2)</f>
        <v>0</v>
      </c>
      <c r="K93" s="207" t="s">
        <v>128</v>
      </c>
      <c r="L93" s="45"/>
      <c r="M93" s="212" t="s">
        <v>19</v>
      </c>
      <c r="N93" s="213" t="s">
        <v>48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129</v>
      </c>
      <c r="AT93" s="216" t="s">
        <v>124</v>
      </c>
      <c r="AU93" s="216" t="s">
        <v>87</v>
      </c>
      <c r="AY93" s="18" t="s">
        <v>121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85</v>
      </c>
      <c r="BK93" s="217">
        <f>ROUND(I93*H93,2)</f>
        <v>0</v>
      </c>
      <c r="BL93" s="18" t="s">
        <v>129</v>
      </c>
      <c r="BM93" s="216" t="s">
        <v>147</v>
      </c>
    </row>
    <row r="94" s="2" customFormat="1">
      <c r="A94" s="39"/>
      <c r="B94" s="40"/>
      <c r="C94" s="41"/>
      <c r="D94" s="218" t="s">
        <v>131</v>
      </c>
      <c r="E94" s="41"/>
      <c r="F94" s="219" t="s">
        <v>148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131</v>
      </c>
      <c r="AU94" s="18" t="s">
        <v>87</v>
      </c>
    </row>
    <row r="95" s="2" customFormat="1" ht="16.5" customHeight="1">
      <c r="A95" s="39"/>
      <c r="B95" s="40"/>
      <c r="C95" s="205" t="s">
        <v>120</v>
      </c>
      <c r="D95" s="205" t="s">
        <v>124</v>
      </c>
      <c r="E95" s="206" t="s">
        <v>149</v>
      </c>
      <c r="F95" s="207" t="s">
        <v>150</v>
      </c>
      <c r="G95" s="208" t="s">
        <v>127</v>
      </c>
      <c r="H95" s="209">
        <v>1</v>
      </c>
      <c r="I95" s="210"/>
      <c r="J95" s="211">
        <f>ROUND(I95*H95,2)</f>
        <v>0</v>
      </c>
      <c r="K95" s="207" t="s">
        <v>128</v>
      </c>
      <c r="L95" s="45"/>
      <c r="M95" s="212" t="s">
        <v>19</v>
      </c>
      <c r="N95" s="213" t="s">
        <v>48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129</v>
      </c>
      <c r="AT95" s="216" t="s">
        <v>124</v>
      </c>
      <c r="AU95" s="216" t="s">
        <v>87</v>
      </c>
      <c r="AY95" s="18" t="s">
        <v>121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85</v>
      </c>
      <c r="BK95" s="217">
        <f>ROUND(I95*H95,2)</f>
        <v>0</v>
      </c>
      <c r="BL95" s="18" t="s">
        <v>129</v>
      </c>
      <c r="BM95" s="216" t="s">
        <v>151</v>
      </c>
    </row>
    <row r="96" s="2" customFormat="1">
      <c r="A96" s="39"/>
      <c r="B96" s="40"/>
      <c r="C96" s="41"/>
      <c r="D96" s="218" t="s">
        <v>131</v>
      </c>
      <c r="E96" s="41"/>
      <c r="F96" s="219" t="s">
        <v>152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131</v>
      </c>
      <c r="AU96" s="18" t="s">
        <v>87</v>
      </c>
    </row>
    <row r="97" s="2" customFormat="1" ht="16.5" customHeight="1">
      <c r="A97" s="39"/>
      <c r="B97" s="40"/>
      <c r="C97" s="205" t="s">
        <v>153</v>
      </c>
      <c r="D97" s="205" t="s">
        <v>124</v>
      </c>
      <c r="E97" s="206" t="s">
        <v>154</v>
      </c>
      <c r="F97" s="207" t="s">
        <v>155</v>
      </c>
      <c r="G97" s="208" t="s">
        <v>127</v>
      </c>
      <c r="H97" s="209">
        <v>1</v>
      </c>
      <c r="I97" s="210"/>
      <c r="J97" s="211">
        <f>ROUND(I97*H97,2)</f>
        <v>0</v>
      </c>
      <c r="K97" s="207" t="s">
        <v>128</v>
      </c>
      <c r="L97" s="45"/>
      <c r="M97" s="212" t="s">
        <v>19</v>
      </c>
      <c r="N97" s="213" t="s">
        <v>48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129</v>
      </c>
      <c r="AT97" s="216" t="s">
        <v>124</v>
      </c>
      <c r="AU97" s="216" t="s">
        <v>87</v>
      </c>
      <c r="AY97" s="18" t="s">
        <v>121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85</v>
      </c>
      <c r="BK97" s="217">
        <f>ROUND(I97*H97,2)</f>
        <v>0</v>
      </c>
      <c r="BL97" s="18" t="s">
        <v>129</v>
      </c>
      <c r="BM97" s="216" t="s">
        <v>156</v>
      </c>
    </row>
    <row r="98" s="2" customFormat="1">
      <c r="A98" s="39"/>
      <c r="B98" s="40"/>
      <c r="C98" s="41"/>
      <c r="D98" s="218" t="s">
        <v>131</v>
      </c>
      <c r="E98" s="41"/>
      <c r="F98" s="219" t="s">
        <v>157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131</v>
      </c>
      <c r="AU98" s="18" t="s">
        <v>87</v>
      </c>
    </row>
    <row r="99" s="2" customFormat="1" ht="16.5" customHeight="1">
      <c r="A99" s="39"/>
      <c r="B99" s="40"/>
      <c r="C99" s="205" t="s">
        <v>158</v>
      </c>
      <c r="D99" s="205" t="s">
        <v>124</v>
      </c>
      <c r="E99" s="206" t="s">
        <v>159</v>
      </c>
      <c r="F99" s="207" t="s">
        <v>160</v>
      </c>
      <c r="G99" s="208" t="s">
        <v>127</v>
      </c>
      <c r="H99" s="209">
        <v>1</v>
      </c>
      <c r="I99" s="210"/>
      <c r="J99" s="211">
        <f>ROUND(I99*H99,2)</f>
        <v>0</v>
      </c>
      <c r="K99" s="207" t="s">
        <v>128</v>
      </c>
      <c r="L99" s="45"/>
      <c r="M99" s="212" t="s">
        <v>19</v>
      </c>
      <c r="N99" s="213" t="s">
        <v>48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129</v>
      </c>
      <c r="AT99" s="216" t="s">
        <v>124</v>
      </c>
      <c r="AU99" s="216" t="s">
        <v>87</v>
      </c>
      <c r="AY99" s="18" t="s">
        <v>121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85</v>
      </c>
      <c r="BK99" s="217">
        <f>ROUND(I99*H99,2)</f>
        <v>0</v>
      </c>
      <c r="BL99" s="18" t="s">
        <v>129</v>
      </c>
      <c r="BM99" s="216" t="s">
        <v>161</v>
      </c>
    </row>
    <row r="100" s="2" customFormat="1">
      <c r="A100" s="39"/>
      <c r="B100" s="40"/>
      <c r="C100" s="41"/>
      <c r="D100" s="218" t="s">
        <v>131</v>
      </c>
      <c r="E100" s="41"/>
      <c r="F100" s="219" t="s">
        <v>162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131</v>
      </c>
      <c r="AU100" s="18" t="s">
        <v>87</v>
      </c>
    </row>
    <row r="101" s="2" customFormat="1" ht="16.5" customHeight="1">
      <c r="A101" s="39"/>
      <c r="B101" s="40"/>
      <c r="C101" s="205" t="s">
        <v>163</v>
      </c>
      <c r="D101" s="205" t="s">
        <v>124</v>
      </c>
      <c r="E101" s="206" t="s">
        <v>164</v>
      </c>
      <c r="F101" s="207" t="s">
        <v>165</v>
      </c>
      <c r="G101" s="208" t="s">
        <v>127</v>
      </c>
      <c r="H101" s="209">
        <v>1</v>
      </c>
      <c r="I101" s="210"/>
      <c r="J101" s="211">
        <f>ROUND(I101*H101,2)</f>
        <v>0</v>
      </c>
      <c r="K101" s="207" t="s">
        <v>128</v>
      </c>
      <c r="L101" s="45"/>
      <c r="M101" s="212" t="s">
        <v>19</v>
      </c>
      <c r="N101" s="213" t="s">
        <v>48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129</v>
      </c>
      <c r="AT101" s="216" t="s">
        <v>124</v>
      </c>
      <c r="AU101" s="216" t="s">
        <v>87</v>
      </c>
      <c r="AY101" s="18" t="s">
        <v>121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85</v>
      </c>
      <c r="BK101" s="217">
        <f>ROUND(I101*H101,2)</f>
        <v>0</v>
      </c>
      <c r="BL101" s="18" t="s">
        <v>129</v>
      </c>
      <c r="BM101" s="216" t="s">
        <v>166</v>
      </c>
    </row>
    <row r="102" s="2" customFormat="1">
      <c r="A102" s="39"/>
      <c r="B102" s="40"/>
      <c r="C102" s="41"/>
      <c r="D102" s="218" t="s">
        <v>131</v>
      </c>
      <c r="E102" s="41"/>
      <c r="F102" s="219" t="s">
        <v>167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131</v>
      </c>
      <c r="AU102" s="18" t="s">
        <v>87</v>
      </c>
    </row>
    <row r="103" s="2" customFormat="1" ht="16.5" customHeight="1">
      <c r="A103" s="39"/>
      <c r="B103" s="40"/>
      <c r="C103" s="205" t="s">
        <v>168</v>
      </c>
      <c r="D103" s="205" t="s">
        <v>124</v>
      </c>
      <c r="E103" s="206" t="s">
        <v>169</v>
      </c>
      <c r="F103" s="207" t="s">
        <v>170</v>
      </c>
      <c r="G103" s="208" t="s">
        <v>127</v>
      </c>
      <c r="H103" s="209">
        <v>1</v>
      </c>
      <c r="I103" s="210"/>
      <c r="J103" s="211">
        <f>ROUND(I103*H103,2)</f>
        <v>0</v>
      </c>
      <c r="K103" s="207" t="s">
        <v>128</v>
      </c>
      <c r="L103" s="45"/>
      <c r="M103" s="212" t="s">
        <v>19</v>
      </c>
      <c r="N103" s="213" t="s">
        <v>48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129</v>
      </c>
      <c r="AT103" s="216" t="s">
        <v>124</v>
      </c>
      <c r="AU103" s="216" t="s">
        <v>87</v>
      </c>
      <c r="AY103" s="18" t="s">
        <v>121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85</v>
      </c>
      <c r="BK103" s="217">
        <f>ROUND(I103*H103,2)</f>
        <v>0</v>
      </c>
      <c r="BL103" s="18" t="s">
        <v>129</v>
      </c>
      <c r="BM103" s="216" t="s">
        <v>171</v>
      </c>
    </row>
    <row r="104" s="2" customFormat="1">
      <c r="A104" s="39"/>
      <c r="B104" s="40"/>
      <c r="C104" s="41"/>
      <c r="D104" s="218" t="s">
        <v>131</v>
      </c>
      <c r="E104" s="41"/>
      <c r="F104" s="219" t="s">
        <v>172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131</v>
      </c>
      <c r="AU104" s="18" t="s">
        <v>87</v>
      </c>
    </row>
    <row r="105" s="2" customFormat="1" ht="16.5" customHeight="1">
      <c r="A105" s="39"/>
      <c r="B105" s="40"/>
      <c r="C105" s="205" t="s">
        <v>173</v>
      </c>
      <c r="D105" s="205" t="s">
        <v>124</v>
      </c>
      <c r="E105" s="206" t="s">
        <v>174</v>
      </c>
      <c r="F105" s="207" t="s">
        <v>175</v>
      </c>
      <c r="G105" s="208" t="s">
        <v>127</v>
      </c>
      <c r="H105" s="209">
        <v>1</v>
      </c>
      <c r="I105" s="210"/>
      <c r="J105" s="211">
        <f>ROUND(I105*H105,2)</f>
        <v>0</v>
      </c>
      <c r="K105" s="207" t="s">
        <v>128</v>
      </c>
      <c r="L105" s="45"/>
      <c r="M105" s="212" t="s">
        <v>19</v>
      </c>
      <c r="N105" s="213" t="s">
        <v>48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129</v>
      </c>
      <c r="AT105" s="216" t="s">
        <v>124</v>
      </c>
      <c r="AU105" s="216" t="s">
        <v>87</v>
      </c>
      <c r="AY105" s="18" t="s">
        <v>121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85</v>
      </c>
      <c r="BK105" s="217">
        <f>ROUND(I105*H105,2)</f>
        <v>0</v>
      </c>
      <c r="BL105" s="18" t="s">
        <v>129</v>
      </c>
      <c r="BM105" s="216" t="s">
        <v>176</v>
      </c>
    </row>
    <row r="106" s="2" customFormat="1">
      <c r="A106" s="39"/>
      <c r="B106" s="40"/>
      <c r="C106" s="41"/>
      <c r="D106" s="218" t="s">
        <v>131</v>
      </c>
      <c r="E106" s="41"/>
      <c r="F106" s="219" t="s">
        <v>177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131</v>
      </c>
      <c r="AU106" s="18" t="s">
        <v>87</v>
      </c>
    </row>
    <row r="107" s="2" customFormat="1" ht="16.5" customHeight="1">
      <c r="A107" s="39"/>
      <c r="B107" s="40"/>
      <c r="C107" s="205" t="s">
        <v>178</v>
      </c>
      <c r="D107" s="205" t="s">
        <v>124</v>
      </c>
      <c r="E107" s="206" t="s">
        <v>179</v>
      </c>
      <c r="F107" s="207" t="s">
        <v>180</v>
      </c>
      <c r="G107" s="208" t="s">
        <v>127</v>
      </c>
      <c r="H107" s="209">
        <v>1</v>
      </c>
      <c r="I107" s="210"/>
      <c r="J107" s="211">
        <f>ROUND(I107*H107,2)</f>
        <v>0</v>
      </c>
      <c r="K107" s="207" t="s">
        <v>128</v>
      </c>
      <c r="L107" s="45"/>
      <c r="M107" s="212" t="s">
        <v>19</v>
      </c>
      <c r="N107" s="213" t="s">
        <v>48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129</v>
      </c>
      <c r="AT107" s="216" t="s">
        <v>124</v>
      </c>
      <c r="AU107" s="216" t="s">
        <v>87</v>
      </c>
      <c r="AY107" s="18" t="s">
        <v>121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85</v>
      </c>
      <c r="BK107" s="217">
        <f>ROUND(I107*H107,2)</f>
        <v>0</v>
      </c>
      <c r="BL107" s="18" t="s">
        <v>129</v>
      </c>
      <c r="BM107" s="216" t="s">
        <v>181</v>
      </c>
    </row>
    <row r="108" s="2" customFormat="1">
      <c r="A108" s="39"/>
      <c r="B108" s="40"/>
      <c r="C108" s="41"/>
      <c r="D108" s="218" t="s">
        <v>131</v>
      </c>
      <c r="E108" s="41"/>
      <c r="F108" s="219" t="s">
        <v>182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131</v>
      </c>
      <c r="AU108" s="18" t="s">
        <v>87</v>
      </c>
    </row>
    <row r="109" s="12" customFormat="1" ht="22.8" customHeight="1">
      <c r="A109" s="12"/>
      <c r="B109" s="189"/>
      <c r="C109" s="190"/>
      <c r="D109" s="191" t="s">
        <v>76</v>
      </c>
      <c r="E109" s="203" t="s">
        <v>183</v>
      </c>
      <c r="F109" s="203" t="s">
        <v>184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SUM(P110:P121)</f>
        <v>0</v>
      </c>
      <c r="Q109" s="197"/>
      <c r="R109" s="198">
        <f>SUM(R110:R121)</f>
        <v>0</v>
      </c>
      <c r="S109" s="197"/>
      <c r="T109" s="199">
        <f>SUM(T110:T121)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120</v>
      </c>
      <c r="AT109" s="201" t="s">
        <v>76</v>
      </c>
      <c r="AU109" s="201" t="s">
        <v>85</v>
      </c>
      <c r="AY109" s="200" t="s">
        <v>121</v>
      </c>
      <c r="BK109" s="202">
        <f>SUM(BK110:BK121)</f>
        <v>0</v>
      </c>
    </row>
    <row r="110" s="2" customFormat="1" ht="16.5" customHeight="1">
      <c r="A110" s="39"/>
      <c r="B110" s="40"/>
      <c r="C110" s="205" t="s">
        <v>8</v>
      </c>
      <c r="D110" s="205" t="s">
        <v>124</v>
      </c>
      <c r="E110" s="206" t="s">
        <v>185</v>
      </c>
      <c r="F110" s="207" t="s">
        <v>186</v>
      </c>
      <c r="G110" s="208" t="s">
        <v>127</v>
      </c>
      <c r="H110" s="209">
        <v>1</v>
      </c>
      <c r="I110" s="210"/>
      <c r="J110" s="211">
        <f>ROUND(I110*H110,2)</f>
        <v>0</v>
      </c>
      <c r="K110" s="207" t="s">
        <v>128</v>
      </c>
      <c r="L110" s="45"/>
      <c r="M110" s="212" t="s">
        <v>19</v>
      </c>
      <c r="N110" s="213" t="s">
        <v>48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129</v>
      </c>
      <c r="AT110" s="216" t="s">
        <v>124</v>
      </c>
      <c r="AU110" s="216" t="s">
        <v>87</v>
      </c>
      <c r="AY110" s="18" t="s">
        <v>121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85</v>
      </c>
      <c r="BK110" s="217">
        <f>ROUND(I110*H110,2)</f>
        <v>0</v>
      </c>
      <c r="BL110" s="18" t="s">
        <v>129</v>
      </c>
      <c r="BM110" s="216" t="s">
        <v>187</v>
      </c>
    </row>
    <row r="111" s="2" customFormat="1">
      <c r="A111" s="39"/>
      <c r="B111" s="40"/>
      <c r="C111" s="41"/>
      <c r="D111" s="218" t="s">
        <v>131</v>
      </c>
      <c r="E111" s="41"/>
      <c r="F111" s="219" t="s">
        <v>188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131</v>
      </c>
      <c r="AU111" s="18" t="s">
        <v>87</v>
      </c>
    </row>
    <row r="112" s="2" customFormat="1">
      <c r="A112" s="39"/>
      <c r="B112" s="40"/>
      <c r="C112" s="41"/>
      <c r="D112" s="223" t="s">
        <v>189</v>
      </c>
      <c r="E112" s="41"/>
      <c r="F112" s="224" t="s">
        <v>190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189</v>
      </c>
      <c r="AU112" s="18" t="s">
        <v>87</v>
      </c>
    </row>
    <row r="113" s="13" customFormat="1">
      <c r="A113" s="13"/>
      <c r="B113" s="225"/>
      <c r="C113" s="226"/>
      <c r="D113" s="223" t="s">
        <v>191</v>
      </c>
      <c r="E113" s="227" t="s">
        <v>19</v>
      </c>
      <c r="F113" s="228" t="s">
        <v>192</v>
      </c>
      <c r="G113" s="226"/>
      <c r="H113" s="227" t="s">
        <v>19</v>
      </c>
      <c r="I113" s="229"/>
      <c r="J113" s="226"/>
      <c r="K113" s="226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191</v>
      </c>
      <c r="AU113" s="234" t="s">
        <v>87</v>
      </c>
      <c r="AV113" s="13" t="s">
        <v>85</v>
      </c>
      <c r="AW113" s="13" t="s">
        <v>37</v>
      </c>
      <c r="AX113" s="13" t="s">
        <v>77</v>
      </c>
      <c r="AY113" s="234" t="s">
        <v>121</v>
      </c>
    </row>
    <row r="114" s="13" customFormat="1">
      <c r="A114" s="13"/>
      <c r="B114" s="225"/>
      <c r="C114" s="226"/>
      <c r="D114" s="223" t="s">
        <v>191</v>
      </c>
      <c r="E114" s="227" t="s">
        <v>19</v>
      </c>
      <c r="F114" s="228" t="s">
        <v>193</v>
      </c>
      <c r="G114" s="226"/>
      <c r="H114" s="227" t="s">
        <v>19</v>
      </c>
      <c r="I114" s="229"/>
      <c r="J114" s="226"/>
      <c r="K114" s="226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191</v>
      </c>
      <c r="AU114" s="234" t="s">
        <v>87</v>
      </c>
      <c r="AV114" s="13" t="s">
        <v>85</v>
      </c>
      <c r="AW114" s="13" t="s">
        <v>37</v>
      </c>
      <c r="AX114" s="13" t="s">
        <v>77</v>
      </c>
      <c r="AY114" s="234" t="s">
        <v>121</v>
      </c>
    </row>
    <row r="115" s="14" customFormat="1">
      <c r="A115" s="14"/>
      <c r="B115" s="235"/>
      <c r="C115" s="236"/>
      <c r="D115" s="223" t="s">
        <v>191</v>
      </c>
      <c r="E115" s="237" t="s">
        <v>19</v>
      </c>
      <c r="F115" s="238" t="s">
        <v>85</v>
      </c>
      <c r="G115" s="236"/>
      <c r="H115" s="239">
        <v>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191</v>
      </c>
      <c r="AU115" s="245" t="s">
        <v>87</v>
      </c>
      <c r="AV115" s="14" t="s">
        <v>87</v>
      </c>
      <c r="AW115" s="14" t="s">
        <v>37</v>
      </c>
      <c r="AX115" s="14" t="s">
        <v>77</v>
      </c>
      <c r="AY115" s="245" t="s">
        <v>121</v>
      </c>
    </row>
    <row r="116" s="2" customFormat="1" ht="16.5" customHeight="1">
      <c r="A116" s="39"/>
      <c r="B116" s="40"/>
      <c r="C116" s="205" t="s">
        <v>194</v>
      </c>
      <c r="D116" s="205" t="s">
        <v>124</v>
      </c>
      <c r="E116" s="206" t="s">
        <v>195</v>
      </c>
      <c r="F116" s="207" t="s">
        <v>196</v>
      </c>
      <c r="G116" s="208" t="s">
        <v>127</v>
      </c>
      <c r="H116" s="209">
        <v>6</v>
      </c>
      <c r="I116" s="210"/>
      <c r="J116" s="211">
        <f>ROUND(I116*H116,2)</f>
        <v>0</v>
      </c>
      <c r="K116" s="207" t="s">
        <v>128</v>
      </c>
      <c r="L116" s="45"/>
      <c r="M116" s="212" t="s">
        <v>19</v>
      </c>
      <c r="N116" s="213" t="s">
        <v>48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129</v>
      </c>
      <c r="AT116" s="216" t="s">
        <v>124</v>
      </c>
      <c r="AU116" s="216" t="s">
        <v>87</v>
      </c>
      <c r="AY116" s="18" t="s">
        <v>121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85</v>
      </c>
      <c r="BK116" s="217">
        <f>ROUND(I116*H116,2)</f>
        <v>0</v>
      </c>
      <c r="BL116" s="18" t="s">
        <v>129</v>
      </c>
      <c r="BM116" s="216" t="s">
        <v>197</v>
      </c>
    </row>
    <row r="117" s="2" customFormat="1">
      <c r="A117" s="39"/>
      <c r="B117" s="40"/>
      <c r="C117" s="41"/>
      <c r="D117" s="218" t="s">
        <v>131</v>
      </c>
      <c r="E117" s="41"/>
      <c r="F117" s="219" t="s">
        <v>198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131</v>
      </c>
      <c r="AU117" s="18" t="s">
        <v>87</v>
      </c>
    </row>
    <row r="118" s="13" customFormat="1">
      <c r="A118" s="13"/>
      <c r="B118" s="225"/>
      <c r="C118" s="226"/>
      <c r="D118" s="223" t="s">
        <v>191</v>
      </c>
      <c r="E118" s="227" t="s">
        <v>19</v>
      </c>
      <c r="F118" s="228" t="s">
        <v>199</v>
      </c>
      <c r="G118" s="226"/>
      <c r="H118" s="227" t="s">
        <v>19</v>
      </c>
      <c r="I118" s="229"/>
      <c r="J118" s="226"/>
      <c r="K118" s="226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191</v>
      </c>
      <c r="AU118" s="234" t="s">
        <v>87</v>
      </c>
      <c r="AV118" s="13" t="s">
        <v>85</v>
      </c>
      <c r="AW118" s="13" t="s">
        <v>37</v>
      </c>
      <c r="AX118" s="13" t="s">
        <v>77</v>
      </c>
      <c r="AY118" s="234" t="s">
        <v>121</v>
      </c>
    </row>
    <row r="119" s="14" customFormat="1">
      <c r="A119" s="14"/>
      <c r="B119" s="235"/>
      <c r="C119" s="236"/>
      <c r="D119" s="223" t="s">
        <v>191</v>
      </c>
      <c r="E119" s="237" t="s">
        <v>19</v>
      </c>
      <c r="F119" s="238" t="s">
        <v>200</v>
      </c>
      <c r="G119" s="236"/>
      <c r="H119" s="239">
        <v>6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191</v>
      </c>
      <c r="AU119" s="245" t="s">
        <v>87</v>
      </c>
      <c r="AV119" s="14" t="s">
        <v>87</v>
      </c>
      <c r="AW119" s="14" t="s">
        <v>37</v>
      </c>
      <c r="AX119" s="14" t="s">
        <v>77</v>
      </c>
      <c r="AY119" s="245" t="s">
        <v>121</v>
      </c>
    </row>
    <row r="120" s="2" customFormat="1" ht="16.5" customHeight="1">
      <c r="A120" s="39"/>
      <c r="B120" s="40"/>
      <c r="C120" s="205" t="s">
        <v>201</v>
      </c>
      <c r="D120" s="205" t="s">
        <v>124</v>
      </c>
      <c r="E120" s="206" t="s">
        <v>202</v>
      </c>
      <c r="F120" s="207" t="s">
        <v>203</v>
      </c>
      <c r="G120" s="208" t="s">
        <v>127</v>
      </c>
      <c r="H120" s="209">
        <v>1</v>
      </c>
      <c r="I120" s="210"/>
      <c r="J120" s="211">
        <f>ROUND(I120*H120,2)</f>
        <v>0</v>
      </c>
      <c r="K120" s="207" t="s">
        <v>128</v>
      </c>
      <c r="L120" s="45"/>
      <c r="M120" s="212" t="s">
        <v>19</v>
      </c>
      <c r="N120" s="213" t="s">
        <v>48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129</v>
      </c>
      <c r="AT120" s="216" t="s">
        <v>124</v>
      </c>
      <c r="AU120" s="216" t="s">
        <v>87</v>
      </c>
      <c r="AY120" s="18" t="s">
        <v>121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85</v>
      </c>
      <c r="BK120" s="217">
        <f>ROUND(I120*H120,2)</f>
        <v>0</v>
      </c>
      <c r="BL120" s="18" t="s">
        <v>129</v>
      </c>
      <c r="BM120" s="216" t="s">
        <v>204</v>
      </c>
    </row>
    <row r="121" s="2" customFormat="1">
      <c r="A121" s="39"/>
      <c r="B121" s="40"/>
      <c r="C121" s="41"/>
      <c r="D121" s="218" t="s">
        <v>131</v>
      </c>
      <c r="E121" s="41"/>
      <c r="F121" s="219" t="s">
        <v>205</v>
      </c>
      <c r="G121" s="41"/>
      <c r="H121" s="41"/>
      <c r="I121" s="220"/>
      <c r="J121" s="41"/>
      <c r="K121" s="41"/>
      <c r="L121" s="45"/>
      <c r="M121" s="246"/>
      <c r="N121" s="247"/>
      <c r="O121" s="248"/>
      <c r="P121" s="248"/>
      <c r="Q121" s="248"/>
      <c r="R121" s="248"/>
      <c r="S121" s="248"/>
      <c r="T121" s="24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131</v>
      </c>
      <c r="AU121" s="18" t="s">
        <v>87</v>
      </c>
    </row>
    <row r="122" s="2" customFormat="1" ht="6.96" customHeight="1">
      <c r="A122" s="39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iP+KeviT/gsrJXCVZg3YHDM7Y6TFV53mbXPlOAnW/FbGpRYZec+MeeSsFu+KNAQUQfU3kR3gKdB60LEWKEdfUg==" hashValue="0tUJnTBjxFDv9RZixzYLofaZTfnRtqO3VL1/ntoco9RzC6ggeyYUSleT++VuHaPBYgG30VdEOpWmzn6KAaoo7g==" algorithmName="SHA-512" password="CC35"/>
  <autoFilter ref="C82:K12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6_01/012344000"/>
    <hyperlink ref="F89" r:id="rId2" display="https://podminky.urs.cz/item/CS_URS_2026_01/012444000"/>
    <hyperlink ref="F91" r:id="rId3" display="https://podminky.urs.cz/item/CS_URS_2026_01/013254000"/>
    <hyperlink ref="F94" r:id="rId4" display="https://podminky.urs.cz/item/CS_URS_2026_01/032803000"/>
    <hyperlink ref="F96" r:id="rId5" display="https://podminky.urs.cz/item/CS_URS_2026_01/032903000"/>
    <hyperlink ref="F98" r:id="rId6" display="https://podminky.urs.cz/item/CS_URS_2026_01/033103000"/>
    <hyperlink ref="F100" r:id="rId7" display="https://podminky.urs.cz/item/CS_URS_2026_01/033203000"/>
    <hyperlink ref="F102" r:id="rId8" display="https://podminky.urs.cz/item/CS_URS_2026_01/034103000"/>
    <hyperlink ref="F104" r:id="rId9" display="https://podminky.urs.cz/item/CS_URS_2026_01/034503000"/>
    <hyperlink ref="F106" r:id="rId10" display="https://podminky.urs.cz/item/CS_URS_2026_01/039103000"/>
    <hyperlink ref="F108" r:id="rId11" display="https://podminky.urs.cz/item/CS_URS_2026_01/039203000"/>
    <hyperlink ref="F111" r:id="rId12" display="https://podminky.urs.cz/item/CS_URS_2026_01/043234000"/>
    <hyperlink ref="F117" r:id="rId13" display="https://podminky.urs.cz/item/CS_URS_2026_01/043154000"/>
    <hyperlink ref="F121" r:id="rId14" display="https://podminky.urs.cz/item/CS_URS_2026_01/045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94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ZŠ Bratrství - sportoviště a atletické sektory Bystřice pod Hostýnem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206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20. 1. 2026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ROUND(J104,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ROUND((SUM(BE104:BE515)),  2)</f>
        <v>0</v>
      </c>
      <c r="G33" s="39"/>
      <c r="H33" s="39"/>
      <c r="I33" s="149">
        <v>0.20999999999999999</v>
      </c>
      <c r="J33" s="148">
        <f>ROUND(((SUM(BE104:BE515))*I33),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ROUND((SUM(BF104:BF515)),  2)</f>
        <v>0</v>
      </c>
      <c r="G34" s="39"/>
      <c r="H34" s="39"/>
      <c r="I34" s="149">
        <v>0.12</v>
      </c>
      <c r="J34" s="148">
        <f>ROUND(((SUM(BF104:BF515))*I34),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ROUND((SUM(BG104:BG515)),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ROUND((SUM(BH104:BH515)),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ROUND((SUM(BI104:BI515)),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ZŠ Bratrství - sportoviště a atletické sektory Bystřice pod Hostýnem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01 - Běžecké dráhy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Bystřice pod Hostýnem</v>
      </c>
      <c r="G52" s="41"/>
      <c r="H52" s="41"/>
      <c r="I52" s="33" t="s">
        <v>23</v>
      </c>
      <c r="J52" s="73" t="str">
        <f>IF(J12="","",J12)</f>
        <v>20. 1. 2026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Bystřice pod Hostýnem</v>
      </c>
      <c r="G54" s="41"/>
      <c r="H54" s="41"/>
      <c r="I54" s="33" t="s">
        <v>33</v>
      </c>
      <c r="J54" s="37" t="str">
        <f>E21</f>
        <v>CleverFox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Marek Pala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98</v>
      </c>
      <c r="D57" s="163"/>
      <c r="E57" s="163"/>
      <c r="F57" s="163"/>
      <c r="G57" s="163"/>
      <c r="H57" s="163"/>
      <c r="I57" s="163"/>
      <c r="J57" s="164" t="s">
        <v>99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J104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100</v>
      </c>
    </row>
    <row r="60" s="9" customFormat="1" ht="24.96" customHeight="1">
      <c r="A60" s="9"/>
      <c r="B60" s="166"/>
      <c r="C60" s="167"/>
      <c r="D60" s="168" t="s">
        <v>207</v>
      </c>
      <c r="E60" s="169"/>
      <c r="F60" s="169"/>
      <c r="G60" s="169"/>
      <c r="H60" s="169"/>
      <c r="I60" s="169"/>
      <c r="J60" s="170">
        <f>J105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208</v>
      </c>
      <c r="E61" s="175"/>
      <c r="F61" s="175"/>
      <c r="G61" s="175"/>
      <c r="H61" s="175"/>
      <c r="I61" s="175"/>
      <c r="J61" s="176">
        <f>J106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2"/>
      <c r="C62" s="173"/>
      <c r="D62" s="174" t="s">
        <v>209</v>
      </c>
      <c r="E62" s="175"/>
      <c r="F62" s="175"/>
      <c r="G62" s="175"/>
      <c r="H62" s="175"/>
      <c r="I62" s="175"/>
      <c r="J62" s="176">
        <f>J107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210</v>
      </c>
      <c r="E63" s="175"/>
      <c r="F63" s="175"/>
      <c r="G63" s="175"/>
      <c r="H63" s="175"/>
      <c r="I63" s="175"/>
      <c r="J63" s="176">
        <f>J128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211</v>
      </c>
      <c r="E64" s="175"/>
      <c r="F64" s="175"/>
      <c r="G64" s="175"/>
      <c r="H64" s="175"/>
      <c r="I64" s="175"/>
      <c r="J64" s="176">
        <f>J136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212</v>
      </c>
      <c r="E65" s="175"/>
      <c r="F65" s="175"/>
      <c r="G65" s="175"/>
      <c r="H65" s="175"/>
      <c r="I65" s="175"/>
      <c r="J65" s="176">
        <f>J148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2"/>
      <c r="C66" s="173"/>
      <c r="D66" s="174" t="s">
        <v>213</v>
      </c>
      <c r="E66" s="175"/>
      <c r="F66" s="175"/>
      <c r="G66" s="175"/>
      <c r="H66" s="175"/>
      <c r="I66" s="175"/>
      <c r="J66" s="176">
        <f>J199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214</v>
      </c>
      <c r="E67" s="175"/>
      <c r="F67" s="175"/>
      <c r="G67" s="175"/>
      <c r="H67" s="175"/>
      <c r="I67" s="175"/>
      <c r="J67" s="176">
        <f>J218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215</v>
      </c>
      <c r="E68" s="175"/>
      <c r="F68" s="175"/>
      <c r="G68" s="175"/>
      <c r="H68" s="175"/>
      <c r="I68" s="175"/>
      <c r="J68" s="176">
        <f>J276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2"/>
      <c r="C69" s="173"/>
      <c r="D69" s="174" t="s">
        <v>216</v>
      </c>
      <c r="E69" s="175"/>
      <c r="F69" s="175"/>
      <c r="G69" s="175"/>
      <c r="H69" s="175"/>
      <c r="I69" s="175"/>
      <c r="J69" s="176">
        <f>J277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217</v>
      </c>
      <c r="E70" s="175"/>
      <c r="F70" s="175"/>
      <c r="G70" s="175"/>
      <c r="H70" s="175"/>
      <c r="I70" s="175"/>
      <c r="J70" s="176">
        <f>J303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2"/>
      <c r="C71" s="173"/>
      <c r="D71" s="174" t="s">
        <v>218</v>
      </c>
      <c r="E71" s="175"/>
      <c r="F71" s="175"/>
      <c r="G71" s="175"/>
      <c r="H71" s="175"/>
      <c r="I71" s="175"/>
      <c r="J71" s="176">
        <f>J304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219</v>
      </c>
      <c r="E72" s="175"/>
      <c r="F72" s="175"/>
      <c r="G72" s="175"/>
      <c r="H72" s="175"/>
      <c r="I72" s="175"/>
      <c r="J72" s="176">
        <f>J313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2"/>
      <c r="C73" s="173"/>
      <c r="D73" s="174" t="s">
        <v>220</v>
      </c>
      <c r="E73" s="175"/>
      <c r="F73" s="175"/>
      <c r="G73" s="175"/>
      <c r="H73" s="175"/>
      <c r="I73" s="175"/>
      <c r="J73" s="176">
        <f>J314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2"/>
      <c r="C74" s="173"/>
      <c r="D74" s="174" t="s">
        <v>221</v>
      </c>
      <c r="E74" s="175"/>
      <c r="F74" s="175"/>
      <c r="G74" s="175"/>
      <c r="H74" s="175"/>
      <c r="I74" s="175"/>
      <c r="J74" s="176">
        <f>J367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72"/>
      <c r="C75" s="173"/>
      <c r="D75" s="174" t="s">
        <v>222</v>
      </c>
      <c r="E75" s="175"/>
      <c r="F75" s="175"/>
      <c r="G75" s="175"/>
      <c r="H75" s="175"/>
      <c r="I75" s="175"/>
      <c r="J75" s="176">
        <f>J376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2"/>
      <c r="C76" s="173"/>
      <c r="D76" s="174" t="s">
        <v>223</v>
      </c>
      <c r="E76" s="175"/>
      <c r="F76" s="175"/>
      <c r="G76" s="175"/>
      <c r="H76" s="175"/>
      <c r="I76" s="175"/>
      <c r="J76" s="176">
        <f>J401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224</v>
      </c>
      <c r="E77" s="175"/>
      <c r="F77" s="175"/>
      <c r="G77" s="175"/>
      <c r="H77" s="175"/>
      <c r="I77" s="175"/>
      <c r="J77" s="176">
        <f>J412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72"/>
      <c r="C78" s="173"/>
      <c r="D78" s="174" t="s">
        <v>225</v>
      </c>
      <c r="E78" s="175"/>
      <c r="F78" s="175"/>
      <c r="G78" s="175"/>
      <c r="H78" s="175"/>
      <c r="I78" s="175"/>
      <c r="J78" s="176">
        <f>J413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72"/>
      <c r="C79" s="173"/>
      <c r="D79" s="174" t="s">
        <v>226</v>
      </c>
      <c r="E79" s="175"/>
      <c r="F79" s="175"/>
      <c r="G79" s="175"/>
      <c r="H79" s="175"/>
      <c r="I79" s="175"/>
      <c r="J79" s="176">
        <f>J434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227</v>
      </c>
      <c r="E80" s="175"/>
      <c r="F80" s="175"/>
      <c r="G80" s="175"/>
      <c r="H80" s="175"/>
      <c r="I80" s="175"/>
      <c r="J80" s="176">
        <f>J438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72"/>
      <c r="C81" s="173"/>
      <c r="D81" s="174" t="s">
        <v>228</v>
      </c>
      <c r="E81" s="175"/>
      <c r="F81" s="175"/>
      <c r="G81" s="175"/>
      <c r="H81" s="175"/>
      <c r="I81" s="175"/>
      <c r="J81" s="176">
        <f>J439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72"/>
      <c r="C82" s="173"/>
      <c r="D82" s="174" t="s">
        <v>229</v>
      </c>
      <c r="E82" s="175"/>
      <c r="F82" s="175"/>
      <c r="G82" s="175"/>
      <c r="H82" s="175"/>
      <c r="I82" s="175"/>
      <c r="J82" s="176">
        <f>J458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2"/>
      <c r="C83" s="173"/>
      <c r="D83" s="174" t="s">
        <v>230</v>
      </c>
      <c r="E83" s="175"/>
      <c r="F83" s="175"/>
      <c r="G83" s="175"/>
      <c r="H83" s="175"/>
      <c r="I83" s="175"/>
      <c r="J83" s="176">
        <f>J493</f>
        <v>0</v>
      </c>
      <c r="K83" s="173"/>
      <c r="L83" s="17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2"/>
      <c r="C84" s="173"/>
      <c r="D84" s="174" t="s">
        <v>231</v>
      </c>
      <c r="E84" s="175"/>
      <c r="F84" s="175"/>
      <c r="G84" s="175"/>
      <c r="H84" s="175"/>
      <c r="I84" s="175"/>
      <c r="J84" s="176">
        <f>J513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90" s="2" customFormat="1" ht="6.96" customHeight="1">
      <c r="A90" s="39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96" customHeight="1">
      <c r="A91" s="39"/>
      <c r="B91" s="40"/>
      <c r="C91" s="24" t="s">
        <v>105</v>
      </c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16</v>
      </c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161" t="str">
        <f>E7</f>
        <v>ZŠ Bratrství - sportoviště a atletické sektory Bystřice pod Hostýnem</v>
      </c>
      <c r="F94" s="33"/>
      <c r="G94" s="33"/>
      <c r="H94" s="33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95</v>
      </c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6.5" customHeight="1">
      <c r="A96" s="39"/>
      <c r="B96" s="40"/>
      <c r="C96" s="41"/>
      <c r="D96" s="41"/>
      <c r="E96" s="70" t="str">
        <f>E9</f>
        <v>SO 01 - Běžecké dráhy</v>
      </c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2" customHeight="1">
      <c r="A98" s="39"/>
      <c r="B98" s="40"/>
      <c r="C98" s="33" t="s">
        <v>21</v>
      </c>
      <c r="D98" s="41"/>
      <c r="E98" s="41"/>
      <c r="F98" s="28" t="str">
        <f>F12</f>
        <v>Bystřice pod Hostýnem</v>
      </c>
      <c r="G98" s="41"/>
      <c r="H98" s="41"/>
      <c r="I98" s="33" t="s">
        <v>23</v>
      </c>
      <c r="J98" s="73" t="str">
        <f>IF(J12="","",J12)</f>
        <v>20. 1. 2026</v>
      </c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25</v>
      </c>
      <c r="D100" s="41"/>
      <c r="E100" s="41"/>
      <c r="F100" s="28" t="str">
        <f>E15</f>
        <v>Město Bystřice pod Hostýnem</v>
      </c>
      <c r="G100" s="41"/>
      <c r="H100" s="41"/>
      <c r="I100" s="33" t="s">
        <v>33</v>
      </c>
      <c r="J100" s="37" t="str">
        <f>E21</f>
        <v>CleverFox s.r.o.</v>
      </c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5.15" customHeight="1">
      <c r="A101" s="39"/>
      <c r="B101" s="40"/>
      <c r="C101" s="33" t="s">
        <v>31</v>
      </c>
      <c r="D101" s="41"/>
      <c r="E101" s="41"/>
      <c r="F101" s="28" t="str">
        <f>IF(E18="","",E18)</f>
        <v>Vyplň údaj</v>
      </c>
      <c r="G101" s="41"/>
      <c r="H101" s="41"/>
      <c r="I101" s="33" t="s">
        <v>38</v>
      </c>
      <c r="J101" s="37" t="str">
        <f>E24</f>
        <v>Marek Pala</v>
      </c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0.32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3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11" customFormat="1" ht="29.28" customHeight="1">
      <c r="A103" s="178"/>
      <c r="B103" s="179"/>
      <c r="C103" s="180" t="s">
        <v>106</v>
      </c>
      <c r="D103" s="181" t="s">
        <v>62</v>
      </c>
      <c r="E103" s="181" t="s">
        <v>58</v>
      </c>
      <c r="F103" s="181" t="s">
        <v>59</v>
      </c>
      <c r="G103" s="181" t="s">
        <v>107</v>
      </c>
      <c r="H103" s="181" t="s">
        <v>108</v>
      </c>
      <c r="I103" s="181" t="s">
        <v>109</v>
      </c>
      <c r="J103" s="181" t="s">
        <v>99</v>
      </c>
      <c r="K103" s="182" t="s">
        <v>110</v>
      </c>
      <c r="L103" s="183"/>
      <c r="M103" s="93" t="s">
        <v>19</v>
      </c>
      <c r="N103" s="94" t="s">
        <v>47</v>
      </c>
      <c r="O103" s="94" t="s">
        <v>111</v>
      </c>
      <c r="P103" s="94" t="s">
        <v>112</v>
      </c>
      <c r="Q103" s="94" t="s">
        <v>113</v>
      </c>
      <c r="R103" s="94" t="s">
        <v>114</v>
      </c>
      <c r="S103" s="94" t="s">
        <v>115</v>
      </c>
      <c r="T103" s="95" t="s">
        <v>116</v>
      </c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</row>
    <row r="104" s="2" customFormat="1" ht="22.8" customHeight="1">
      <c r="A104" s="39"/>
      <c r="B104" s="40"/>
      <c r="C104" s="100" t="s">
        <v>117</v>
      </c>
      <c r="D104" s="41"/>
      <c r="E104" s="41"/>
      <c r="F104" s="41"/>
      <c r="G104" s="41"/>
      <c r="H104" s="41"/>
      <c r="I104" s="41"/>
      <c r="J104" s="184">
        <f>BK104</f>
        <v>0</v>
      </c>
      <c r="K104" s="41"/>
      <c r="L104" s="45"/>
      <c r="M104" s="96"/>
      <c r="N104" s="185"/>
      <c r="O104" s="97"/>
      <c r="P104" s="186">
        <f>P105</f>
        <v>0</v>
      </c>
      <c r="Q104" s="97"/>
      <c r="R104" s="186">
        <f>R105</f>
        <v>211.83124649999996</v>
      </c>
      <c r="S104" s="97"/>
      <c r="T104" s="187">
        <f>T105</f>
        <v>17.018000000000001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76</v>
      </c>
      <c r="AU104" s="18" t="s">
        <v>100</v>
      </c>
      <c r="BK104" s="188">
        <f>BK105</f>
        <v>0</v>
      </c>
    </row>
    <row r="105" s="12" customFormat="1" ht="25.92" customHeight="1">
      <c r="A105" s="12"/>
      <c r="B105" s="189"/>
      <c r="C105" s="190"/>
      <c r="D105" s="191" t="s">
        <v>76</v>
      </c>
      <c r="E105" s="192" t="s">
        <v>232</v>
      </c>
      <c r="F105" s="192" t="s">
        <v>233</v>
      </c>
      <c r="G105" s="190"/>
      <c r="H105" s="190"/>
      <c r="I105" s="193"/>
      <c r="J105" s="194">
        <f>BK105</f>
        <v>0</v>
      </c>
      <c r="K105" s="190"/>
      <c r="L105" s="195"/>
      <c r="M105" s="196"/>
      <c r="N105" s="197"/>
      <c r="O105" s="197"/>
      <c r="P105" s="198">
        <f>P106+P276+P303+P313+P412+P438+P493+P513</f>
        <v>0</v>
      </c>
      <c r="Q105" s="197"/>
      <c r="R105" s="198">
        <f>R106+R276+R303+R313+R412+R438+R493+R513</f>
        <v>211.83124649999996</v>
      </c>
      <c r="S105" s="197"/>
      <c r="T105" s="199">
        <f>T106+T276+T303+T313+T412+T438+T493+T513</f>
        <v>17.018000000000001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85</v>
      </c>
      <c r="AT105" s="201" t="s">
        <v>76</v>
      </c>
      <c r="AU105" s="201" t="s">
        <v>77</v>
      </c>
      <c r="AY105" s="200" t="s">
        <v>121</v>
      </c>
      <c r="BK105" s="202">
        <f>BK106+BK276+BK303+BK313+BK412+BK438+BK493+BK513</f>
        <v>0</v>
      </c>
    </row>
    <row r="106" s="12" customFormat="1" ht="22.8" customHeight="1">
      <c r="A106" s="12"/>
      <c r="B106" s="189"/>
      <c r="C106" s="190"/>
      <c r="D106" s="191" t="s">
        <v>76</v>
      </c>
      <c r="E106" s="203" t="s">
        <v>85</v>
      </c>
      <c r="F106" s="203" t="s">
        <v>234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P107+P128+P136+P148+P199+P218</f>
        <v>0</v>
      </c>
      <c r="Q106" s="197"/>
      <c r="R106" s="198">
        <f>R107+R128+R136+R148+R199+R218</f>
        <v>95.923400000000001</v>
      </c>
      <c r="S106" s="197"/>
      <c r="T106" s="199">
        <f>T107+T128+T136+T148+T199+T218</f>
        <v>17.018000000000001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85</v>
      </c>
      <c r="AT106" s="201" t="s">
        <v>76</v>
      </c>
      <c r="AU106" s="201" t="s">
        <v>85</v>
      </c>
      <c r="AY106" s="200" t="s">
        <v>121</v>
      </c>
      <c r="BK106" s="202">
        <f>BK107+BK128+BK136+BK148+BK199+BK218</f>
        <v>0</v>
      </c>
    </row>
    <row r="107" s="12" customFormat="1" ht="20.88" customHeight="1">
      <c r="A107" s="12"/>
      <c r="B107" s="189"/>
      <c r="C107" s="190"/>
      <c r="D107" s="191" t="s">
        <v>76</v>
      </c>
      <c r="E107" s="203" t="s">
        <v>178</v>
      </c>
      <c r="F107" s="203" t="s">
        <v>235</v>
      </c>
      <c r="G107" s="190"/>
      <c r="H107" s="190"/>
      <c r="I107" s="193"/>
      <c r="J107" s="204">
        <f>BK107</f>
        <v>0</v>
      </c>
      <c r="K107" s="190"/>
      <c r="L107" s="195"/>
      <c r="M107" s="196"/>
      <c r="N107" s="197"/>
      <c r="O107" s="197"/>
      <c r="P107" s="198">
        <f>SUM(P108:P127)</f>
        <v>0</v>
      </c>
      <c r="Q107" s="197"/>
      <c r="R107" s="198">
        <f>SUM(R108:R127)</f>
        <v>0</v>
      </c>
      <c r="S107" s="197"/>
      <c r="T107" s="199">
        <f>SUM(T108:T127)</f>
        <v>17.018000000000001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0" t="s">
        <v>85</v>
      </c>
      <c r="AT107" s="201" t="s">
        <v>76</v>
      </c>
      <c r="AU107" s="201" t="s">
        <v>87</v>
      </c>
      <c r="AY107" s="200" t="s">
        <v>121</v>
      </c>
      <c r="BK107" s="202">
        <f>SUM(BK108:BK127)</f>
        <v>0</v>
      </c>
    </row>
    <row r="108" s="2" customFormat="1" ht="78" customHeight="1">
      <c r="A108" s="39"/>
      <c r="B108" s="40"/>
      <c r="C108" s="205" t="s">
        <v>85</v>
      </c>
      <c r="D108" s="205" t="s">
        <v>124</v>
      </c>
      <c r="E108" s="206" t="s">
        <v>236</v>
      </c>
      <c r="F108" s="207" t="s">
        <v>237</v>
      </c>
      <c r="G108" s="208" t="s">
        <v>238</v>
      </c>
      <c r="H108" s="209">
        <v>10</v>
      </c>
      <c r="I108" s="210"/>
      <c r="J108" s="211">
        <f>ROUND(I108*H108,2)</f>
        <v>0</v>
      </c>
      <c r="K108" s="207" t="s">
        <v>128</v>
      </c>
      <c r="L108" s="45"/>
      <c r="M108" s="212" t="s">
        <v>19</v>
      </c>
      <c r="N108" s="213" t="s">
        <v>48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0.255</v>
      </c>
      <c r="T108" s="215">
        <f>S108*H108</f>
        <v>2.5499999999999998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144</v>
      </c>
      <c r="AT108" s="216" t="s">
        <v>124</v>
      </c>
      <c r="AU108" s="216" t="s">
        <v>137</v>
      </c>
      <c r="AY108" s="18" t="s">
        <v>121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85</v>
      </c>
      <c r="BK108" s="217">
        <f>ROUND(I108*H108,2)</f>
        <v>0</v>
      </c>
      <c r="BL108" s="18" t="s">
        <v>144</v>
      </c>
      <c r="BM108" s="216" t="s">
        <v>239</v>
      </c>
    </row>
    <row r="109" s="2" customFormat="1">
      <c r="A109" s="39"/>
      <c r="B109" s="40"/>
      <c r="C109" s="41"/>
      <c r="D109" s="218" t="s">
        <v>131</v>
      </c>
      <c r="E109" s="41"/>
      <c r="F109" s="219" t="s">
        <v>240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131</v>
      </c>
      <c r="AU109" s="18" t="s">
        <v>137</v>
      </c>
    </row>
    <row r="110" s="13" customFormat="1">
      <c r="A110" s="13"/>
      <c r="B110" s="225"/>
      <c r="C110" s="226"/>
      <c r="D110" s="223" t="s">
        <v>191</v>
      </c>
      <c r="E110" s="227" t="s">
        <v>19</v>
      </c>
      <c r="F110" s="228" t="s">
        <v>241</v>
      </c>
      <c r="G110" s="226"/>
      <c r="H110" s="227" t="s">
        <v>19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191</v>
      </c>
      <c r="AU110" s="234" t="s">
        <v>137</v>
      </c>
      <c r="AV110" s="13" t="s">
        <v>85</v>
      </c>
      <c r="AW110" s="13" t="s">
        <v>37</v>
      </c>
      <c r="AX110" s="13" t="s">
        <v>77</v>
      </c>
      <c r="AY110" s="234" t="s">
        <v>121</v>
      </c>
    </row>
    <row r="111" s="14" customFormat="1">
      <c r="A111" s="14"/>
      <c r="B111" s="235"/>
      <c r="C111" s="236"/>
      <c r="D111" s="223" t="s">
        <v>191</v>
      </c>
      <c r="E111" s="237" t="s">
        <v>19</v>
      </c>
      <c r="F111" s="238" t="s">
        <v>242</v>
      </c>
      <c r="G111" s="236"/>
      <c r="H111" s="239">
        <v>7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191</v>
      </c>
      <c r="AU111" s="245" t="s">
        <v>137</v>
      </c>
      <c r="AV111" s="14" t="s">
        <v>87</v>
      </c>
      <c r="AW111" s="14" t="s">
        <v>37</v>
      </c>
      <c r="AX111" s="14" t="s">
        <v>77</v>
      </c>
      <c r="AY111" s="245" t="s">
        <v>121</v>
      </c>
    </row>
    <row r="112" s="14" customFormat="1">
      <c r="A112" s="14"/>
      <c r="B112" s="235"/>
      <c r="C112" s="236"/>
      <c r="D112" s="223" t="s">
        <v>191</v>
      </c>
      <c r="E112" s="237" t="s">
        <v>19</v>
      </c>
      <c r="F112" s="238" t="s">
        <v>243</v>
      </c>
      <c r="G112" s="236"/>
      <c r="H112" s="239">
        <v>3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191</v>
      </c>
      <c r="AU112" s="245" t="s">
        <v>137</v>
      </c>
      <c r="AV112" s="14" t="s">
        <v>87</v>
      </c>
      <c r="AW112" s="14" t="s">
        <v>37</v>
      </c>
      <c r="AX112" s="14" t="s">
        <v>77</v>
      </c>
      <c r="AY112" s="245" t="s">
        <v>121</v>
      </c>
    </row>
    <row r="113" s="2" customFormat="1" ht="62.7" customHeight="1">
      <c r="A113" s="39"/>
      <c r="B113" s="40"/>
      <c r="C113" s="205" t="s">
        <v>87</v>
      </c>
      <c r="D113" s="205" t="s">
        <v>124</v>
      </c>
      <c r="E113" s="206" t="s">
        <v>244</v>
      </c>
      <c r="F113" s="207" t="s">
        <v>245</v>
      </c>
      <c r="G113" s="208" t="s">
        <v>238</v>
      </c>
      <c r="H113" s="209">
        <v>42</v>
      </c>
      <c r="I113" s="210"/>
      <c r="J113" s="211">
        <f>ROUND(I113*H113,2)</f>
        <v>0</v>
      </c>
      <c r="K113" s="207" t="s">
        <v>128</v>
      </c>
      <c r="L113" s="45"/>
      <c r="M113" s="212" t="s">
        <v>19</v>
      </c>
      <c r="N113" s="213" t="s">
        <v>48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0.17000000000000001</v>
      </c>
      <c r="T113" s="215">
        <f>S113*H113</f>
        <v>7.1400000000000006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144</v>
      </c>
      <c r="AT113" s="216" t="s">
        <v>124</v>
      </c>
      <c r="AU113" s="216" t="s">
        <v>137</v>
      </c>
      <c r="AY113" s="18" t="s">
        <v>121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85</v>
      </c>
      <c r="BK113" s="217">
        <f>ROUND(I113*H113,2)</f>
        <v>0</v>
      </c>
      <c r="BL113" s="18" t="s">
        <v>144</v>
      </c>
      <c r="BM113" s="216" t="s">
        <v>246</v>
      </c>
    </row>
    <row r="114" s="2" customFormat="1">
      <c r="A114" s="39"/>
      <c r="B114" s="40"/>
      <c r="C114" s="41"/>
      <c r="D114" s="218" t="s">
        <v>131</v>
      </c>
      <c r="E114" s="41"/>
      <c r="F114" s="219" t="s">
        <v>247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131</v>
      </c>
      <c r="AU114" s="18" t="s">
        <v>137</v>
      </c>
    </row>
    <row r="115" s="13" customFormat="1">
      <c r="A115" s="13"/>
      <c r="B115" s="225"/>
      <c r="C115" s="226"/>
      <c r="D115" s="223" t="s">
        <v>191</v>
      </c>
      <c r="E115" s="227" t="s">
        <v>19</v>
      </c>
      <c r="F115" s="228" t="s">
        <v>248</v>
      </c>
      <c r="G115" s="226"/>
      <c r="H115" s="227" t="s">
        <v>19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191</v>
      </c>
      <c r="AU115" s="234" t="s">
        <v>137</v>
      </c>
      <c r="AV115" s="13" t="s">
        <v>85</v>
      </c>
      <c r="AW115" s="13" t="s">
        <v>37</v>
      </c>
      <c r="AX115" s="13" t="s">
        <v>77</v>
      </c>
      <c r="AY115" s="234" t="s">
        <v>121</v>
      </c>
    </row>
    <row r="116" s="14" customFormat="1">
      <c r="A116" s="14"/>
      <c r="B116" s="235"/>
      <c r="C116" s="236"/>
      <c r="D116" s="223" t="s">
        <v>191</v>
      </c>
      <c r="E116" s="237" t="s">
        <v>19</v>
      </c>
      <c r="F116" s="238" t="s">
        <v>249</v>
      </c>
      <c r="G116" s="236"/>
      <c r="H116" s="239">
        <v>32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191</v>
      </c>
      <c r="AU116" s="245" t="s">
        <v>137</v>
      </c>
      <c r="AV116" s="14" t="s">
        <v>87</v>
      </c>
      <c r="AW116" s="14" t="s">
        <v>37</v>
      </c>
      <c r="AX116" s="14" t="s">
        <v>77</v>
      </c>
      <c r="AY116" s="245" t="s">
        <v>121</v>
      </c>
    </row>
    <row r="117" s="13" customFormat="1">
      <c r="A117" s="13"/>
      <c r="B117" s="225"/>
      <c r="C117" s="226"/>
      <c r="D117" s="223" t="s">
        <v>191</v>
      </c>
      <c r="E117" s="227" t="s">
        <v>19</v>
      </c>
      <c r="F117" s="228" t="s">
        <v>241</v>
      </c>
      <c r="G117" s="226"/>
      <c r="H117" s="227" t="s">
        <v>19</v>
      </c>
      <c r="I117" s="229"/>
      <c r="J117" s="226"/>
      <c r="K117" s="226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191</v>
      </c>
      <c r="AU117" s="234" t="s">
        <v>137</v>
      </c>
      <c r="AV117" s="13" t="s">
        <v>85</v>
      </c>
      <c r="AW117" s="13" t="s">
        <v>37</v>
      </c>
      <c r="AX117" s="13" t="s">
        <v>77</v>
      </c>
      <c r="AY117" s="234" t="s">
        <v>121</v>
      </c>
    </row>
    <row r="118" s="14" customFormat="1">
      <c r="A118" s="14"/>
      <c r="B118" s="235"/>
      <c r="C118" s="236"/>
      <c r="D118" s="223" t="s">
        <v>191</v>
      </c>
      <c r="E118" s="237" t="s">
        <v>19</v>
      </c>
      <c r="F118" s="238" t="s">
        <v>242</v>
      </c>
      <c r="G118" s="236"/>
      <c r="H118" s="239">
        <v>7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191</v>
      </c>
      <c r="AU118" s="245" t="s">
        <v>137</v>
      </c>
      <c r="AV118" s="14" t="s">
        <v>87</v>
      </c>
      <c r="AW118" s="14" t="s">
        <v>37</v>
      </c>
      <c r="AX118" s="14" t="s">
        <v>77</v>
      </c>
      <c r="AY118" s="245" t="s">
        <v>121</v>
      </c>
    </row>
    <row r="119" s="14" customFormat="1">
      <c r="A119" s="14"/>
      <c r="B119" s="235"/>
      <c r="C119" s="236"/>
      <c r="D119" s="223" t="s">
        <v>191</v>
      </c>
      <c r="E119" s="237" t="s">
        <v>19</v>
      </c>
      <c r="F119" s="238" t="s">
        <v>243</v>
      </c>
      <c r="G119" s="236"/>
      <c r="H119" s="239">
        <v>3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191</v>
      </c>
      <c r="AU119" s="245" t="s">
        <v>137</v>
      </c>
      <c r="AV119" s="14" t="s">
        <v>87</v>
      </c>
      <c r="AW119" s="14" t="s">
        <v>37</v>
      </c>
      <c r="AX119" s="14" t="s">
        <v>77</v>
      </c>
      <c r="AY119" s="245" t="s">
        <v>121</v>
      </c>
    </row>
    <row r="120" s="2" customFormat="1" ht="55.5" customHeight="1">
      <c r="A120" s="39"/>
      <c r="B120" s="40"/>
      <c r="C120" s="205" t="s">
        <v>137</v>
      </c>
      <c r="D120" s="205" t="s">
        <v>124</v>
      </c>
      <c r="E120" s="206" t="s">
        <v>250</v>
      </c>
      <c r="F120" s="207" t="s">
        <v>251</v>
      </c>
      <c r="G120" s="208" t="s">
        <v>238</v>
      </c>
      <c r="H120" s="209">
        <v>32</v>
      </c>
      <c r="I120" s="210"/>
      <c r="J120" s="211">
        <f>ROUND(I120*H120,2)</f>
        <v>0</v>
      </c>
      <c r="K120" s="207" t="s">
        <v>128</v>
      </c>
      <c r="L120" s="45"/>
      <c r="M120" s="212" t="s">
        <v>19</v>
      </c>
      <c r="N120" s="213" t="s">
        <v>48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0.22</v>
      </c>
      <c r="T120" s="215">
        <f>S120*H120</f>
        <v>7.04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144</v>
      </c>
      <c r="AT120" s="216" t="s">
        <v>124</v>
      </c>
      <c r="AU120" s="216" t="s">
        <v>137</v>
      </c>
      <c r="AY120" s="18" t="s">
        <v>121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85</v>
      </c>
      <c r="BK120" s="217">
        <f>ROUND(I120*H120,2)</f>
        <v>0</v>
      </c>
      <c r="BL120" s="18" t="s">
        <v>144</v>
      </c>
      <c r="BM120" s="216" t="s">
        <v>252</v>
      </c>
    </row>
    <row r="121" s="2" customFormat="1">
      <c r="A121" s="39"/>
      <c r="B121" s="40"/>
      <c r="C121" s="41"/>
      <c r="D121" s="218" t="s">
        <v>131</v>
      </c>
      <c r="E121" s="41"/>
      <c r="F121" s="219" t="s">
        <v>253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131</v>
      </c>
      <c r="AU121" s="18" t="s">
        <v>137</v>
      </c>
    </row>
    <row r="122" s="13" customFormat="1">
      <c r="A122" s="13"/>
      <c r="B122" s="225"/>
      <c r="C122" s="226"/>
      <c r="D122" s="223" t="s">
        <v>191</v>
      </c>
      <c r="E122" s="227" t="s">
        <v>19</v>
      </c>
      <c r="F122" s="228" t="s">
        <v>248</v>
      </c>
      <c r="G122" s="226"/>
      <c r="H122" s="227" t="s">
        <v>19</v>
      </c>
      <c r="I122" s="229"/>
      <c r="J122" s="226"/>
      <c r="K122" s="226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191</v>
      </c>
      <c r="AU122" s="234" t="s">
        <v>137</v>
      </c>
      <c r="AV122" s="13" t="s">
        <v>85</v>
      </c>
      <c r="AW122" s="13" t="s">
        <v>37</v>
      </c>
      <c r="AX122" s="13" t="s">
        <v>77</v>
      </c>
      <c r="AY122" s="234" t="s">
        <v>121</v>
      </c>
    </row>
    <row r="123" s="14" customFormat="1">
      <c r="A123" s="14"/>
      <c r="B123" s="235"/>
      <c r="C123" s="236"/>
      <c r="D123" s="223" t="s">
        <v>191</v>
      </c>
      <c r="E123" s="237" t="s">
        <v>19</v>
      </c>
      <c r="F123" s="238" t="s">
        <v>249</v>
      </c>
      <c r="G123" s="236"/>
      <c r="H123" s="239">
        <v>32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191</v>
      </c>
      <c r="AU123" s="245" t="s">
        <v>137</v>
      </c>
      <c r="AV123" s="14" t="s">
        <v>87</v>
      </c>
      <c r="AW123" s="14" t="s">
        <v>37</v>
      </c>
      <c r="AX123" s="14" t="s">
        <v>77</v>
      </c>
      <c r="AY123" s="245" t="s">
        <v>121</v>
      </c>
    </row>
    <row r="124" s="2" customFormat="1" ht="37.8" customHeight="1">
      <c r="A124" s="39"/>
      <c r="B124" s="40"/>
      <c r="C124" s="205" t="s">
        <v>144</v>
      </c>
      <c r="D124" s="205" t="s">
        <v>124</v>
      </c>
      <c r="E124" s="206" t="s">
        <v>254</v>
      </c>
      <c r="F124" s="207" t="s">
        <v>255</v>
      </c>
      <c r="G124" s="208" t="s">
        <v>256</v>
      </c>
      <c r="H124" s="209">
        <v>7.2000000000000002</v>
      </c>
      <c r="I124" s="210"/>
      <c r="J124" s="211">
        <f>ROUND(I124*H124,2)</f>
        <v>0</v>
      </c>
      <c r="K124" s="207" t="s">
        <v>128</v>
      </c>
      <c r="L124" s="45"/>
      <c r="M124" s="212" t="s">
        <v>19</v>
      </c>
      <c r="N124" s="213" t="s">
        <v>48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0.040000000000000001</v>
      </c>
      <c r="T124" s="215">
        <f>S124*H124</f>
        <v>0.28800000000000003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144</v>
      </c>
      <c r="AT124" s="216" t="s">
        <v>124</v>
      </c>
      <c r="AU124" s="216" t="s">
        <v>137</v>
      </c>
      <c r="AY124" s="18" t="s">
        <v>121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85</v>
      </c>
      <c r="BK124" s="217">
        <f>ROUND(I124*H124,2)</f>
        <v>0</v>
      </c>
      <c r="BL124" s="18" t="s">
        <v>144</v>
      </c>
      <c r="BM124" s="216" t="s">
        <v>257</v>
      </c>
    </row>
    <row r="125" s="2" customFormat="1">
      <c r="A125" s="39"/>
      <c r="B125" s="40"/>
      <c r="C125" s="41"/>
      <c r="D125" s="218" t="s">
        <v>131</v>
      </c>
      <c r="E125" s="41"/>
      <c r="F125" s="219" t="s">
        <v>258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131</v>
      </c>
      <c r="AU125" s="18" t="s">
        <v>137</v>
      </c>
    </row>
    <row r="126" s="13" customFormat="1">
      <c r="A126" s="13"/>
      <c r="B126" s="225"/>
      <c r="C126" s="226"/>
      <c r="D126" s="223" t="s">
        <v>191</v>
      </c>
      <c r="E126" s="227" t="s">
        <v>19</v>
      </c>
      <c r="F126" s="228" t="s">
        <v>241</v>
      </c>
      <c r="G126" s="226"/>
      <c r="H126" s="227" t="s">
        <v>19</v>
      </c>
      <c r="I126" s="229"/>
      <c r="J126" s="226"/>
      <c r="K126" s="226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191</v>
      </c>
      <c r="AU126" s="234" t="s">
        <v>137</v>
      </c>
      <c r="AV126" s="13" t="s">
        <v>85</v>
      </c>
      <c r="AW126" s="13" t="s">
        <v>37</v>
      </c>
      <c r="AX126" s="13" t="s">
        <v>77</v>
      </c>
      <c r="AY126" s="234" t="s">
        <v>121</v>
      </c>
    </row>
    <row r="127" s="14" customFormat="1">
      <c r="A127" s="14"/>
      <c r="B127" s="235"/>
      <c r="C127" s="236"/>
      <c r="D127" s="223" t="s">
        <v>191</v>
      </c>
      <c r="E127" s="237" t="s">
        <v>19</v>
      </c>
      <c r="F127" s="238" t="s">
        <v>259</v>
      </c>
      <c r="G127" s="236"/>
      <c r="H127" s="239">
        <v>7.2000000000000002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191</v>
      </c>
      <c r="AU127" s="245" t="s">
        <v>137</v>
      </c>
      <c r="AV127" s="14" t="s">
        <v>87</v>
      </c>
      <c r="AW127" s="14" t="s">
        <v>37</v>
      </c>
      <c r="AX127" s="14" t="s">
        <v>77</v>
      </c>
      <c r="AY127" s="245" t="s">
        <v>121</v>
      </c>
    </row>
    <row r="128" s="12" customFormat="1" ht="20.88" customHeight="1">
      <c r="A128" s="12"/>
      <c r="B128" s="189"/>
      <c r="C128" s="190"/>
      <c r="D128" s="191" t="s">
        <v>76</v>
      </c>
      <c r="E128" s="203" t="s">
        <v>8</v>
      </c>
      <c r="F128" s="203" t="s">
        <v>260</v>
      </c>
      <c r="G128" s="190"/>
      <c r="H128" s="190"/>
      <c r="I128" s="193"/>
      <c r="J128" s="204">
        <f>BK128</f>
        <v>0</v>
      </c>
      <c r="K128" s="190"/>
      <c r="L128" s="195"/>
      <c r="M128" s="196"/>
      <c r="N128" s="197"/>
      <c r="O128" s="197"/>
      <c r="P128" s="198">
        <f>SUM(P129:P135)</f>
        <v>0</v>
      </c>
      <c r="Q128" s="197"/>
      <c r="R128" s="198">
        <f>SUM(R129:R135)</f>
        <v>0</v>
      </c>
      <c r="S128" s="197"/>
      <c r="T128" s="199">
        <f>SUM(T129:T135)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0" t="s">
        <v>85</v>
      </c>
      <c r="AT128" s="201" t="s">
        <v>76</v>
      </c>
      <c r="AU128" s="201" t="s">
        <v>87</v>
      </c>
      <c r="AY128" s="200" t="s">
        <v>121</v>
      </c>
      <c r="BK128" s="202">
        <f>SUM(BK129:BK135)</f>
        <v>0</v>
      </c>
    </row>
    <row r="129" s="2" customFormat="1" ht="24.15" customHeight="1">
      <c r="A129" s="39"/>
      <c r="B129" s="40"/>
      <c r="C129" s="205" t="s">
        <v>120</v>
      </c>
      <c r="D129" s="205" t="s">
        <v>124</v>
      </c>
      <c r="E129" s="206" t="s">
        <v>261</v>
      </c>
      <c r="F129" s="207" t="s">
        <v>262</v>
      </c>
      <c r="G129" s="208" t="s">
        <v>238</v>
      </c>
      <c r="H129" s="209">
        <v>461</v>
      </c>
      <c r="I129" s="210"/>
      <c r="J129" s="211">
        <f>ROUND(I129*H129,2)</f>
        <v>0</v>
      </c>
      <c r="K129" s="207" t="s">
        <v>128</v>
      </c>
      <c r="L129" s="45"/>
      <c r="M129" s="212" t="s">
        <v>19</v>
      </c>
      <c r="N129" s="213" t="s">
        <v>48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144</v>
      </c>
      <c r="AT129" s="216" t="s">
        <v>124</v>
      </c>
      <c r="AU129" s="216" t="s">
        <v>137</v>
      </c>
      <c r="AY129" s="18" t="s">
        <v>121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85</v>
      </c>
      <c r="BK129" s="217">
        <f>ROUND(I129*H129,2)</f>
        <v>0</v>
      </c>
      <c r="BL129" s="18" t="s">
        <v>144</v>
      </c>
      <c r="BM129" s="216" t="s">
        <v>263</v>
      </c>
    </row>
    <row r="130" s="2" customFormat="1">
      <c r="A130" s="39"/>
      <c r="B130" s="40"/>
      <c r="C130" s="41"/>
      <c r="D130" s="218" t="s">
        <v>131</v>
      </c>
      <c r="E130" s="41"/>
      <c r="F130" s="219" t="s">
        <v>264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131</v>
      </c>
      <c r="AU130" s="18" t="s">
        <v>137</v>
      </c>
    </row>
    <row r="131" s="14" customFormat="1">
      <c r="A131" s="14"/>
      <c r="B131" s="235"/>
      <c r="C131" s="236"/>
      <c r="D131" s="223" t="s">
        <v>191</v>
      </c>
      <c r="E131" s="237" t="s">
        <v>19</v>
      </c>
      <c r="F131" s="238" t="s">
        <v>265</v>
      </c>
      <c r="G131" s="236"/>
      <c r="H131" s="239">
        <v>461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191</v>
      </c>
      <c r="AU131" s="245" t="s">
        <v>137</v>
      </c>
      <c r="AV131" s="14" t="s">
        <v>87</v>
      </c>
      <c r="AW131" s="14" t="s">
        <v>37</v>
      </c>
      <c r="AX131" s="14" t="s">
        <v>77</v>
      </c>
      <c r="AY131" s="245" t="s">
        <v>121</v>
      </c>
    </row>
    <row r="132" s="2" customFormat="1" ht="33" customHeight="1">
      <c r="A132" s="39"/>
      <c r="B132" s="40"/>
      <c r="C132" s="205" t="s">
        <v>153</v>
      </c>
      <c r="D132" s="205" t="s">
        <v>124</v>
      </c>
      <c r="E132" s="206" t="s">
        <v>266</v>
      </c>
      <c r="F132" s="207" t="s">
        <v>267</v>
      </c>
      <c r="G132" s="208" t="s">
        <v>268</v>
      </c>
      <c r="H132" s="209">
        <v>139.90000000000001</v>
      </c>
      <c r="I132" s="210"/>
      <c r="J132" s="211">
        <f>ROUND(I132*H132,2)</f>
        <v>0</v>
      </c>
      <c r="K132" s="207" t="s">
        <v>128</v>
      </c>
      <c r="L132" s="45"/>
      <c r="M132" s="212" t="s">
        <v>19</v>
      </c>
      <c r="N132" s="213" t="s">
        <v>48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144</v>
      </c>
      <c r="AT132" s="216" t="s">
        <v>124</v>
      </c>
      <c r="AU132" s="216" t="s">
        <v>137</v>
      </c>
      <c r="AY132" s="18" t="s">
        <v>121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85</v>
      </c>
      <c r="BK132" s="217">
        <f>ROUND(I132*H132,2)</f>
        <v>0</v>
      </c>
      <c r="BL132" s="18" t="s">
        <v>144</v>
      </c>
      <c r="BM132" s="216" t="s">
        <v>269</v>
      </c>
    </row>
    <row r="133" s="2" customFormat="1">
      <c r="A133" s="39"/>
      <c r="B133" s="40"/>
      <c r="C133" s="41"/>
      <c r="D133" s="218" t="s">
        <v>131</v>
      </c>
      <c r="E133" s="41"/>
      <c r="F133" s="219" t="s">
        <v>270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131</v>
      </c>
      <c r="AU133" s="18" t="s">
        <v>137</v>
      </c>
    </row>
    <row r="134" s="14" customFormat="1">
      <c r="A134" s="14"/>
      <c r="B134" s="235"/>
      <c r="C134" s="236"/>
      <c r="D134" s="223" t="s">
        <v>191</v>
      </c>
      <c r="E134" s="237" t="s">
        <v>19</v>
      </c>
      <c r="F134" s="238" t="s">
        <v>271</v>
      </c>
      <c r="G134" s="236"/>
      <c r="H134" s="239">
        <v>81.25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191</v>
      </c>
      <c r="AU134" s="245" t="s">
        <v>137</v>
      </c>
      <c r="AV134" s="14" t="s">
        <v>87</v>
      </c>
      <c r="AW134" s="14" t="s">
        <v>37</v>
      </c>
      <c r="AX134" s="14" t="s">
        <v>77</v>
      </c>
      <c r="AY134" s="245" t="s">
        <v>121</v>
      </c>
    </row>
    <row r="135" s="14" customFormat="1">
      <c r="A135" s="14"/>
      <c r="B135" s="235"/>
      <c r="C135" s="236"/>
      <c r="D135" s="223" t="s">
        <v>191</v>
      </c>
      <c r="E135" s="237" t="s">
        <v>19</v>
      </c>
      <c r="F135" s="238" t="s">
        <v>272</v>
      </c>
      <c r="G135" s="236"/>
      <c r="H135" s="239">
        <v>58.649999999999999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191</v>
      </c>
      <c r="AU135" s="245" t="s">
        <v>137</v>
      </c>
      <c r="AV135" s="14" t="s">
        <v>87</v>
      </c>
      <c r="AW135" s="14" t="s">
        <v>37</v>
      </c>
      <c r="AX135" s="14" t="s">
        <v>77</v>
      </c>
      <c r="AY135" s="245" t="s">
        <v>121</v>
      </c>
    </row>
    <row r="136" s="12" customFormat="1" ht="20.88" customHeight="1">
      <c r="A136" s="12"/>
      <c r="B136" s="189"/>
      <c r="C136" s="190"/>
      <c r="D136" s="191" t="s">
        <v>76</v>
      </c>
      <c r="E136" s="203" t="s">
        <v>194</v>
      </c>
      <c r="F136" s="203" t="s">
        <v>273</v>
      </c>
      <c r="G136" s="190"/>
      <c r="H136" s="190"/>
      <c r="I136" s="193"/>
      <c r="J136" s="204">
        <f>BK136</f>
        <v>0</v>
      </c>
      <c r="K136" s="190"/>
      <c r="L136" s="195"/>
      <c r="M136" s="196"/>
      <c r="N136" s="197"/>
      <c r="O136" s="197"/>
      <c r="P136" s="198">
        <f>SUM(P137:P147)</f>
        <v>0</v>
      </c>
      <c r="Q136" s="197"/>
      <c r="R136" s="198">
        <f>SUM(R137:R147)</f>
        <v>0</v>
      </c>
      <c r="S136" s="197"/>
      <c r="T136" s="199">
        <f>SUM(T137:T147)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0" t="s">
        <v>85</v>
      </c>
      <c r="AT136" s="201" t="s">
        <v>76</v>
      </c>
      <c r="AU136" s="201" t="s">
        <v>87</v>
      </c>
      <c r="AY136" s="200" t="s">
        <v>121</v>
      </c>
      <c r="BK136" s="202">
        <f>SUM(BK137:BK147)</f>
        <v>0</v>
      </c>
    </row>
    <row r="137" s="2" customFormat="1" ht="44.25" customHeight="1">
      <c r="A137" s="39"/>
      <c r="B137" s="40"/>
      <c r="C137" s="205" t="s">
        <v>158</v>
      </c>
      <c r="D137" s="205" t="s">
        <v>124</v>
      </c>
      <c r="E137" s="206" t="s">
        <v>274</v>
      </c>
      <c r="F137" s="207" t="s">
        <v>275</v>
      </c>
      <c r="G137" s="208" t="s">
        <v>268</v>
      </c>
      <c r="H137" s="209">
        <v>65.087999999999994</v>
      </c>
      <c r="I137" s="210"/>
      <c r="J137" s="211">
        <f>ROUND(I137*H137,2)</f>
        <v>0</v>
      </c>
      <c r="K137" s="207" t="s">
        <v>128</v>
      </c>
      <c r="L137" s="45"/>
      <c r="M137" s="212" t="s">
        <v>19</v>
      </c>
      <c r="N137" s="213" t="s">
        <v>48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144</v>
      </c>
      <c r="AT137" s="216" t="s">
        <v>124</v>
      </c>
      <c r="AU137" s="216" t="s">
        <v>137</v>
      </c>
      <c r="AY137" s="18" t="s">
        <v>121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85</v>
      </c>
      <c r="BK137" s="217">
        <f>ROUND(I137*H137,2)</f>
        <v>0</v>
      </c>
      <c r="BL137" s="18" t="s">
        <v>144</v>
      </c>
      <c r="BM137" s="216" t="s">
        <v>276</v>
      </c>
    </row>
    <row r="138" s="2" customFormat="1">
      <c r="A138" s="39"/>
      <c r="B138" s="40"/>
      <c r="C138" s="41"/>
      <c r="D138" s="218" t="s">
        <v>131</v>
      </c>
      <c r="E138" s="41"/>
      <c r="F138" s="219" t="s">
        <v>277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131</v>
      </c>
      <c r="AU138" s="18" t="s">
        <v>137</v>
      </c>
    </row>
    <row r="139" s="13" customFormat="1">
      <c r="A139" s="13"/>
      <c r="B139" s="225"/>
      <c r="C139" s="226"/>
      <c r="D139" s="223" t="s">
        <v>191</v>
      </c>
      <c r="E139" s="227" t="s">
        <v>19</v>
      </c>
      <c r="F139" s="228" t="s">
        <v>278</v>
      </c>
      <c r="G139" s="226"/>
      <c r="H139" s="227" t="s">
        <v>19</v>
      </c>
      <c r="I139" s="229"/>
      <c r="J139" s="226"/>
      <c r="K139" s="226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191</v>
      </c>
      <c r="AU139" s="234" t="s">
        <v>137</v>
      </c>
      <c r="AV139" s="13" t="s">
        <v>85</v>
      </c>
      <c r="AW139" s="13" t="s">
        <v>37</v>
      </c>
      <c r="AX139" s="13" t="s">
        <v>77</v>
      </c>
      <c r="AY139" s="234" t="s">
        <v>121</v>
      </c>
    </row>
    <row r="140" s="14" customFormat="1">
      <c r="A140" s="14"/>
      <c r="B140" s="235"/>
      <c r="C140" s="236"/>
      <c r="D140" s="223" t="s">
        <v>191</v>
      </c>
      <c r="E140" s="237" t="s">
        <v>19</v>
      </c>
      <c r="F140" s="238" t="s">
        <v>279</v>
      </c>
      <c r="G140" s="236"/>
      <c r="H140" s="239">
        <v>8.3040000000000003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191</v>
      </c>
      <c r="AU140" s="245" t="s">
        <v>137</v>
      </c>
      <c r="AV140" s="14" t="s">
        <v>87</v>
      </c>
      <c r="AW140" s="14" t="s">
        <v>37</v>
      </c>
      <c r="AX140" s="14" t="s">
        <v>77</v>
      </c>
      <c r="AY140" s="245" t="s">
        <v>121</v>
      </c>
    </row>
    <row r="141" s="14" customFormat="1">
      <c r="A141" s="14"/>
      <c r="B141" s="235"/>
      <c r="C141" s="236"/>
      <c r="D141" s="223" t="s">
        <v>191</v>
      </c>
      <c r="E141" s="237" t="s">
        <v>19</v>
      </c>
      <c r="F141" s="238" t="s">
        <v>280</v>
      </c>
      <c r="G141" s="236"/>
      <c r="H141" s="239">
        <v>8.8320000000000007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191</v>
      </c>
      <c r="AU141" s="245" t="s">
        <v>137</v>
      </c>
      <c r="AV141" s="14" t="s">
        <v>87</v>
      </c>
      <c r="AW141" s="14" t="s">
        <v>37</v>
      </c>
      <c r="AX141" s="14" t="s">
        <v>77</v>
      </c>
      <c r="AY141" s="245" t="s">
        <v>121</v>
      </c>
    </row>
    <row r="142" s="13" customFormat="1">
      <c r="A142" s="13"/>
      <c r="B142" s="225"/>
      <c r="C142" s="226"/>
      <c r="D142" s="223" t="s">
        <v>191</v>
      </c>
      <c r="E142" s="227" t="s">
        <v>19</v>
      </c>
      <c r="F142" s="228" t="s">
        <v>281</v>
      </c>
      <c r="G142" s="226"/>
      <c r="H142" s="227" t="s">
        <v>19</v>
      </c>
      <c r="I142" s="229"/>
      <c r="J142" s="226"/>
      <c r="K142" s="226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191</v>
      </c>
      <c r="AU142" s="234" t="s">
        <v>137</v>
      </c>
      <c r="AV142" s="13" t="s">
        <v>85</v>
      </c>
      <c r="AW142" s="13" t="s">
        <v>37</v>
      </c>
      <c r="AX142" s="13" t="s">
        <v>77</v>
      </c>
      <c r="AY142" s="234" t="s">
        <v>121</v>
      </c>
    </row>
    <row r="143" s="14" customFormat="1">
      <c r="A143" s="14"/>
      <c r="B143" s="235"/>
      <c r="C143" s="236"/>
      <c r="D143" s="223" t="s">
        <v>191</v>
      </c>
      <c r="E143" s="237" t="s">
        <v>19</v>
      </c>
      <c r="F143" s="238" t="s">
        <v>282</v>
      </c>
      <c r="G143" s="236"/>
      <c r="H143" s="239">
        <v>8.7119999999999997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191</v>
      </c>
      <c r="AU143" s="245" t="s">
        <v>137</v>
      </c>
      <c r="AV143" s="14" t="s">
        <v>87</v>
      </c>
      <c r="AW143" s="14" t="s">
        <v>37</v>
      </c>
      <c r="AX143" s="14" t="s">
        <v>77</v>
      </c>
      <c r="AY143" s="245" t="s">
        <v>121</v>
      </c>
    </row>
    <row r="144" s="14" customFormat="1">
      <c r="A144" s="14"/>
      <c r="B144" s="235"/>
      <c r="C144" s="236"/>
      <c r="D144" s="223" t="s">
        <v>191</v>
      </c>
      <c r="E144" s="237" t="s">
        <v>19</v>
      </c>
      <c r="F144" s="238" t="s">
        <v>283</v>
      </c>
      <c r="G144" s="236"/>
      <c r="H144" s="239">
        <v>13.199999999999999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191</v>
      </c>
      <c r="AU144" s="245" t="s">
        <v>137</v>
      </c>
      <c r="AV144" s="14" t="s">
        <v>87</v>
      </c>
      <c r="AW144" s="14" t="s">
        <v>37</v>
      </c>
      <c r="AX144" s="14" t="s">
        <v>77</v>
      </c>
      <c r="AY144" s="245" t="s">
        <v>121</v>
      </c>
    </row>
    <row r="145" s="14" customFormat="1">
      <c r="A145" s="14"/>
      <c r="B145" s="235"/>
      <c r="C145" s="236"/>
      <c r="D145" s="223" t="s">
        <v>191</v>
      </c>
      <c r="E145" s="237" t="s">
        <v>19</v>
      </c>
      <c r="F145" s="238" t="s">
        <v>284</v>
      </c>
      <c r="G145" s="236"/>
      <c r="H145" s="239">
        <v>1.44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191</v>
      </c>
      <c r="AU145" s="245" t="s">
        <v>137</v>
      </c>
      <c r="AV145" s="14" t="s">
        <v>87</v>
      </c>
      <c r="AW145" s="14" t="s">
        <v>37</v>
      </c>
      <c r="AX145" s="14" t="s">
        <v>77</v>
      </c>
      <c r="AY145" s="245" t="s">
        <v>121</v>
      </c>
    </row>
    <row r="146" s="14" customFormat="1">
      <c r="A146" s="14"/>
      <c r="B146" s="235"/>
      <c r="C146" s="236"/>
      <c r="D146" s="223" t="s">
        <v>191</v>
      </c>
      <c r="E146" s="237" t="s">
        <v>19</v>
      </c>
      <c r="F146" s="238" t="s">
        <v>285</v>
      </c>
      <c r="G146" s="236"/>
      <c r="H146" s="239">
        <v>7.9199999999999999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191</v>
      </c>
      <c r="AU146" s="245" t="s">
        <v>137</v>
      </c>
      <c r="AV146" s="14" t="s">
        <v>87</v>
      </c>
      <c r="AW146" s="14" t="s">
        <v>37</v>
      </c>
      <c r="AX146" s="14" t="s">
        <v>77</v>
      </c>
      <c r="AY146" s="245" t="s">
        <v>121</v>
      </c>
    </row>
    <row r="147" s="14" customFormat="1">
      <c r="A147" s="14"/>
      <c r="B147" s="235"/>
      <c r="C147" s="236"/>
      <c r="D147" s="223" t="s">
        <v>191</v>
      </c>
      <c r="E147" s="237" t="s">
        <v>19</v>
      </c>
      <c r="F147" s="238" t="s">
        <v>286</v>
      </c>
      <c r="G147" s="236"/>
      <c r="H147" s="239">
        <v>16.68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191</v>
      </c>
      <c r="AU147" s="245" t="s">
        <v>137</v>
      </c>
      <c r="AV147" s="14" t="s">
        <v>87</v>
      </c>
      <c r="AW147" s="14" t="s">
        <v>37</v>
      </c>
      <c r="AX147" s="14" t="s">
        <v>77</v>
      </c>
      <c r="AY147" s="245" t="s">
        <v>121</v>
      </c>
    </row>
    <row r="148" s="12" customFormat="1" ht="20.88" customHeight="1">
      <c r="A148" s="12"/>
      <c r="B148" s="189"/>
      <c r="C148" s="190"/>
      <c r="D148" s="191" t="s">
        <v>76</v>
      </c>
      <c r="E148" s="203" t="s">
        <v>287</v>
      </c>
      <c r="F148" s="203" t="s">
        <v>288</v>
      </c>
      <c r="G148" s="190"/>
      <c r="H148" s="190"/>
      <c r="I148" s="193"/>
      <c r="J148" s="204">
        <f>BK148</f>
        <v>0</v>
      </c>
      <c r="K148" s="190"/>
      <c r="L148" s="195"/>
      <c r="M148" s="196"/>
      <c r="N148" s="197"/>
      <c r="O148" s="197"/>
      <c r="P148" s="198">
        <f>SUM(P149:P198)</f>
        <v>0</v>
      </c>
      <c r="Q148" s="197"/>
      <c r="R148" s="198">
        <f>SUM(R149:R198)</f>
        <v>0</v>
      </c>
      <c r="S148" s="197"/>
      <c r="T148" s="199">
        <f>SUM(T149:T198)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0" t="s">
        <v>85</v>
      </c>
      <c r="AT148" s="201" t="s">
        <v>76</v>
      </c>
      <c r="AU148" s="201" t="s">
        <v>87</v>
      </c>
      <c r="AY148" s="200" t="s">
        <v>121</v>
      </c>
      <c r="BK148" s="202">
        <f>SUM(BK149:BK198)</f>
        <v>0</v>
      </c>
    </row>
    <row r="149" s="2" customFormat="1" ht="37.8" customHeight="1">
      <c r="A149" s="39"/>
      <c r="B149" s="40"/>
      <c r="C149" s="205" t="s">
        <v>163</v>
      </c>
      <c r="D149" s="205" t="s">
        <v>124</v>
      </c>
      <c r="E149" s="206" t="s">
        <v>289</v>
      </c>
      <c r="F149" s="207" t="s">
        <v>290</v>
      </c>
      <c r="G149" s="208" t="s">
        <v>268</v>
      </c>
      <c r="H149" s="209">
        <v>92.200000000000003</v>
      </c>
      <c r="I149" s="210"/>
      <c r="J149" s="211">
        <f>ROUND(I149*H149,2)</f>
        <v>0</v>
      </c>
      <c r="K149" s="207" t="s">
        <v>128</v>
      </c>
      <c r="L149" s="45"/>
      <c r="M149" s="212" t="s">
        <v>19</v>
      </c>
      <c r="N149" s="213" t="s">
        <v>48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144</v>
      </c>
      <c r="AT149" s="216" t="s">
        <v>124</v>
      </c>
      <c r="AU149" s="216" t="s">
        <v>137</v>
      </c>
      <c r="AY149" s="18" t="s">
        <v>121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85</v>
      </c>
      <c r="BK149" s="217">
        <f>ROUND(I149*H149,2)</f>
        <v>0</v>
      </c>
      <c r="BL149" s="18" t="s">
        <v>144</v>
      </c>
      <c r="BM149" s="216" t="s">
        <v>291</v>
      </c>
    </row>
    <row r="150" s="2" customFormat="1">
      <c r="A150" s="39"/>
      <c r="B150" s="40"/>
      <c r="C150" s="41"/>
      <c r="D150" s="218" t="s">
        <v>131</v>
      </c>
      <c r="E150" s="41"/>
      <c r="F150" s="219" t="s">
        <v>292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131</v>
      </c>
      <c r="AU150" s="18" t="s">
        <v>137</v>
      </c>
    </row>
    <row r="151" s="13" customFormat="1">
      <c r="A151" s="13"/>
      <c r="B151" s="225"/>
      <c r="C151" s="226"/>
      <c r="D151" s="223" t="s">
        <v>191</v>
      </c>
      <c r="E151" s="227" t="s">
        <v>19</v>
      </c>
      <c r="F151" s="228" t="s">
        <v>293</v>
      </c>
      <c r="G151" s="226"/>
      <c r="H151" s="227" t="s">
        <v>19</v>
      </c>
      <c r="I151" s="229"/>
      <c r="J151" s="226"/>
      <c r="K151" s="226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191</v>
      </c>
      <c r="AU151" s="234" t="s">
        <v>137</v>
      </c>
      <c r="AV151" s="13" t="s">
        <v>85</v>
      </c>
      <c r="AW151" s="13" t="s">
        <v>37</v>
      </c>
      <c r="AX151" s="13" t="s">
        <v>77</v>
      </c>
      <c r="AY151" s="234" t="s">
        <v>121</v>
      </c>
    </row>
    <row r="152" s="14" customFormat="1">
      <c r="A152" s="14"/>
      <c r="B152" s="235"/>
      <c r="C152" s="236"/>
      <c r="D152" s="223" t="s">
        <v>191</v>
      </c>
      <c r="E152" s="237" t="s">
        <v>19</v>
      </c>
      <c r="F152" s="238" t="s">
        <v>294</v>
      </c>
      <c r="G152" s="236"/>
      <c r="H152" s="239">
        <v>92.200000000000003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191</v>
      </c>
      <c r="AU152" s="245" t="s">
        <v>137</v>
      </c>
      <c r="AV152" s="14" t="s">
        <v>87</v>
      </c>
      <c r="AW152" s="14" t="s">
        <v>37</v>
      </c>
      <c r="AX152" s="14" t="s">
        <v>77</v>
      </c>
      <c r="AY152" s="245" t="s">
        <v>121</v>
      </c>
    </row>
    <row r="153" s="2" customFormat="1" ht="37.8" customHeight="1">
      <c r="A153" s="39"/>
      <c r="B153" s="40"/>
      <c r="C153" s="205" t="s">
        <v>168</v>
      </c>
      <c r="D153" s="205" t="s">
        <v>124</v>
      </c>
      <c r="E153" s="206" t="s">
        <v>295</v>
      </c>
      <c r="F153" s="207" t="s">
        <v>296</v>
      </c>
      <c r="G153" s="208" t="s">
        <v>268</v>
      </c>
      <c r="H153" s="209">
        <v>92.200000000000003</v>
      </c>
      <c r="I153" s="210"/>
      <c r="J153" s="211">
        <f>ROUND(I153*H153,2)</f>
        <v>0</v>
      </c>
      <c r="K153" s="207" t="s">
        <v>128</v>
      </c>
      <c r="L153" s="45"/>
      <c r="M153" s="212" t="s">
        <v>19</v>
      </c>
      <c r="N153" s="213" t="s">
        <v>48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144</v>
      </c>
      <c r="AT153" s="216" t="s">
        <v>124</v>
      </c>
      <c r="AU153" s="216" t="s">
        <v>137</v>
      </c>
      <c r="AY153" s="18" t="s">
        <v>121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85</v>
      </c>
      <c r="BK153" s="217">
        <f>ROUND(I153*H153,2)</f>
        <v>0</v>
      </c>
      <c r="BL153" s="18" t="s">
        <v>144</v>
      </c>
      <c r="BM153" s="216" t="s">
        <v>297</v>
      </c>
    </row>
    <row r="154" s="2" customFormat="1">
      <c r="A154" s="39"/>
      <c r="B154" s="40"/>
      <c r="C154" s="41"/>
      <c r="D154" s="218" t="s">
        <v>131</v>
      </c>
      <c r="E154" s="41"/>
      <c r="F154" s="219" t="s">
        <v>298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131</v>
      </c>
      <c r="AU154" s="18" t="s">
        <v>137</v>
      </c>
    </row>
    <row r="155" s="13" customFormat="1">
      <c r="A155" s="13"/>
      <c r="B155" s="225"/>
      <c r="C155" s="226"/>
      <c r="D155" s="223" t="s">
        <v>191</v>
      </c>
      <c r="E155" s="227" t="s">
        <v>19</v>
      </c>
      <c r="F155" s="228" t="s">
        <v>293</v>
      </c>
      <c r="G155" s="226"/>
      <c r="H155" s="227" t="s">
        <v>19</v>
      </c>
      <c r="I155" s="229"/>
      <c r="J155" s="226"/>
      <c r="K155" s="226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191</v>
      </c>
      <c r="AU155" s="234" t="s">
        <v>137</v>
      </c>
      <c r="AV155" s="13" t="s">
        <v>85</v>
      </c>
      <c r="AW155" s="13" t="s">
        <v>37</v>
      </c>
      <c r="AX155" s="13" t="s">
        <v>77</v>
      </c>
      <c r="AY155" s="234" t="s">
        <v>121</v>
      </c>
    </row>
    <row r="156" s="14" customFormat="1">
      <c r="A156" s="14"/>
      <c r="B156" s="235"/>
      <c r="C156" s="236"/>
      <c r="D156" s="223" t="s">
        <v>191</v>
      </c>
      <c r="E156" s="237" t="s">
        <v>19</v>
      </c>
      <c r="F156" s="238" t="s">
        <v>294</v>
      </c>
      <c r="G156" s="236"/>
      <c r="H156" s="239">
        <v>92.200000000000003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191</v>
      </c>
      <c r="AU156" s="245" t="s">
        <v>137</v>
      </c>
      <c r="AV156" s="14" t="s">
        <v>87</v>
      </c>
      <c r="AW156" s="14" t="s">
        <v>37</v>
      </c>
      <c r="AX156" s="14" t="s">
        <v>77</v>
      </c>
      <c r="AY156" s="245" t="s">
        <v>121</v>
      </c>
    </row>
    <row r="157" s="2" customFormat="1" ht="49.05" customHeight="1">
      <c r="A157" s="39"/>
      <c r="B157" s="40"/>
      <c r="C157" s="205" t="s">
        <v>173</v>
      </c>
      <c r="D157" s="205" t="s">
        <v>124</v>
      </c>
      <c r="E157" s="206" t="s">
        <v>299</v>
      </c>
      <c r="F157" s="207" t="s">
        <v>300</v>
      </c>
      <c r="G157" s="208" t="s">
        <v>268</v>
      </c>
      <c r="H157" s="209">
        <v>92.200000000000003</v>
      </c>
      <c r="I157" s="210"/>
      <c r="J157" s="211">
        <f>ROUND(I157*H157,2)</f>
        <v>0</v>
      </c>
      <c r="K157" s="207" t="s">
        <v>128</v>
      </c>
      <c r="L157" s="45"/>
      <c r="M157" s="212" t="s">
        <v>19</v>
      </c>
      <c r="N157" s="213" t="s">
        <v>48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144</v>
      </c>
      <c r="AT157" s="216" t="s">
        <v>124</v>
      </c>
      <c r="AU157" s="216" t="s">
        <v>137</v>
      </c>
      <c r="AY157" s="18" t="s">
        <v>121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85</v>
      </c>
      <c r="BK157" s="217">
        <f>ROUND(I157*H157,2)</f>
        <v>0</v>
      </c>
      <c r="BL157" s="18" t="s">
        <v>144</v>
      </c>
      <c r="BM157" s="216" t="s">
        <v>301</v>
      </c>
    </row>
    <row r="158" s="2" customFormat="1">
      <c r="A158" s="39"/>
      <c r="B158" s="40"/>
      <c r="C158" s="41"/>
      <c r="D158" s="218" t="s">
        <v>131</v>
      </c>
      <c r="E158" s="41"/>
      <c r="F158" s="219" t="s">
        <v>302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131</v>
      </c>
      <c r="AU158" s="18" t="s">
        <v>137</v>
      </c>
    </row>
    <row r="159" s="13" customFormat="1">
      <c r="A159" s="13"/>
      <c r="B159" s="225"/>
      <c r="C159" s="226"/>
      <c r="D159" s="223" t="s">
        <v>191</v>
      </c>
      <c r="E159" s="227" t="s">
        <v>19</v>
      </c>
      <c r="F159" s="228" t="s">
        <v>293</v>
      </c>
      <c r="G159" s="226"/>
      <c r="H159" s="227" t="s">
        <v>19</v>
      </c>
      <c r="I159" s="229"/>
      <c r="J159" s="226"/>
      <c r="K159" s="226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191</v>
      </c>
      <c r="AU159" s="234" t="s">
        <v>137</v>
      </c>
      <c r="AV159" s="13" t="s">
        <v>85</v>
      </c>
      <c r="AW159" s="13" t="s">
        <v>37</v>
      </c>
      <c r="AX159" s="13" t="s">
        <v>77</v>
      </c>
      <c r="AY159" s="234" t="s">
        <v>121</v>
      </c>
    </row>
    <row r="160" s="14" customFormat="1">
      <c r="A160" s="14"/>
      <c r="B160" s="235"/>
      <c r="C160" s="236"/>
      <c r="D160" s="223" t="s">
        <v>191</v>
      </c>
      <c r="E160" s="237" t="s">
        <v>19</v>
      </c>
      <c r="F160" s="238" t="s">
        <v>294</v>
      </c>
      <c r="G160" s="236"/>
      <c r="H160" s="239">
        <v>92.200000000000003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191</v>
      </c>
      <c r="AU160" s="245" t="s">
        <v>137</v>
      </c>
      <c r="AV160" s="14" t="s">
        <v>87</v>
      </c>
      <c r="AW160" s="14" t="s">
        <v>37</v>
      </c>
      <c r="AX160" s="14" t="s">
        <v>77</v>
      </c>
      <c r="AY160" s="245" t="s">
        <v>121</v>
      </c>
    </row>
    <row r="161" s="2" customFormat="1" ht="24.15" customHeight="1">
      <c r="A161" s="39"/>
      <c r="B161" s="40"/>
      <c r="C161" s="205" t="s">
        <v>178</v>
      </c>
      <c r="D161" s="205" t="s">
        <v>124</v>
      </c>
      <c r="E161" s="206" t="s">
        <v>303</v>
      </c>
      <c r="F161" s="207" t="s">
        <v>304</v>
      </c>
      <c r="G161" s="208" t="s">
        <v>268</v>
      </c>
      <c r="H161" s="209">
        <v>92.200000000000003</v>
      </c>
      <c r="I161" s="210"/>
      <c r="J161" s="211">
        <f>ROUND(I161*H161,2)</f>
        <v>0</v>
      </c>
      <c r="K161" s="207" t="s">
        <v>128</v>
      </c>
      <c r="L161" s="45"/>
      <c r="M161" s="212" t="s">
        <v>19</v>
      </c>
      <c r="N161" s="213" t="s">
        <v>48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144</v>
      </c>
      <c r="AT161" s="216" t="s">
        <v>124</v>
      </c>
      <c r="AU161" s="216" t="s">
        <v>137</v>
      </c>
      <c r="AY161" s="18" t="s">
        <v>121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85</v>
      </c>
      <c r="BK161" s="217">
        <f>ROUND(I161*H161,2)</f>
        <v>0</v>
      </c>
      <c r="BL161" s="18" t="s">
        <v>144</v>
      </c>
      <c r="BM161" s="216" t="s">
        <v>305</v>
      </c>
    </row>
    <row r="162" s="2" customFormat="1">
      <c r="A162" s="39"/>
      <c r="B162" s="40"/>
      <c r="C162" s="41"/>
      <c r="D162" s="218" t="s">
        <v>131</v>
      </c>
      <c r="E162" s="41"/>
      <c r="F162" s="219" t="s">
        <v>306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131</v>
      </c>
      <c r="AU162" s="18" t="s">
        <v>137</v>
      </c>
    </row>
    <row r="163" s="13" customFormat="1">
      <c r="A163" s="13"/>
      <c r="B163" s="225"/>
      <c r="C163" s="226"/>
      <c r="D163" s="223" t="s">
        <v>191</v>
      </c>
      <c r="E163" s="227" t="s">
        <v>19</v>
      </c>
      <c r="F163" s="228" t="s">
        <v>293</v>
      </c>
      <c r="G163" s="226"/>
      <c r="H163" s="227" t="s">
        <v>19</v>
      </c>
      <c r="I163" s="229"/>
      <c r="J163" s="226"/>
      <c r="K163" s="226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191</v>
      </c>
      <c r="AU163" s="234" t="s">
        <v>137</v>
      </c>
      <c r="AV163" s="13" t="s">
        <v>85</v>
      </c>
      <c r="AW163" s="13" t="s">
        <v>37</v>
      </c>
      <c r="AX163" s="13" t="s">
        <v>77</v>
      </c>
      <c r="AY163" s="234" t="s">
        <v>121</v>
      </c>
    </row>
    <row r="164" s="14" customFormat="1">
      <c r="A164" s="14"/>
      <c r="B164" s="235"/>
      <c r="C164" s="236"/>
      <c r="D164" s="223" t="s">
        <v>191</v>
      </c>
      <c r="E164" s="237" t="s">
        <v>19</v>
      </c>
      <c r="F164" s="238" t="s">
        <v>294</v>
      </c>
      <c r="G164" s="236"/>
      <c r="H164" s="239">
        <v>92.200000000000003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191</v>
      </c>
      <c r="AU164" s="245" t="s">
        <v>137</v>
      </c>
      <c r="AV164" s="14" t="s">
        <v>87</v>
      </c>
      <c r="AW164" s="14" t="s">
        <v>37</v>
      </c>
      <c r="AX164" s="14" t="s">
        <v>77</v>
      </c>
      <c r="AY164" s="245" t="s">
        <v>121</v>
      </c>
    </row>
    <row r="165" s="2" customFormat="1" ht="33" customHeight="1">
      <c r="A165" s="39"/>
      <c r="B165" s="40"/>
      <c r="C165" s="205" t="s">
        <v>8</v>
      </c>
      <c r="D165" s="205" t="s">
        <v>124</v>
      </c>
      <c r="E165" s="206" t="s">
        <v>307</v>
      </c>
      <c r="F165" s="207" t="s">
        <v>308</v>
      </c>
      <c r="G165" s="208" t="s">
        <v>268</v>
      </c>
      <c r="H165" s="209">
        <v>92.200000000000003</v>
      </c>
      <c r="I165" s="210"/>
      <c r="J165" s="211">
        <f>ROUND(I165*H165,2)</f>
        <v>0</v>
      </c>
      <c r="K165" s="207" t="s">
        <v>128</v>
      </c>
      <c r="L165" s="45"/>
      <c r="M165" s="212" t="s">
        <v>19</v>
      </c>
      <c r="N165" s="213" t="s">
        <v>48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144</v>
      </c>
      <c r="AT165" s="216" t="s">
        <v>124</v>
      </c>
      <c r="AU165" s="216" t="s">
        <v>137</v>
      </c>
      <c r="AY165" s="18" t="s">
        <v>121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85</v>
      </c>
      <c r="BK165" s="217">
        <f>ROUND(I165*H165,2)</f>
        <v>0</v>
      </c>
      <c r="BL165" s="18" t="s">
        <v>144</v>
      </c>
      <c r="BM165" s="216" t="s">
        <v>309</v>
      </c>
    </row>
    <row r="166" s="2" customFormat="1">
      <c r="A166" s="39"/>
      <c r="B166" s="40"/>
      <c r="C166" s="41"/>
      <c r="D166" s="218" t="s">
        <v>131</v>
      </c>
      <c r="E166" s="41"/>
      <c r="F166" s="219" t="s">
        <v>310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131</v>
      </c>
      <c r="AU166" s="18" t="s">
        <v>137</v>
      </c>
    </row>
    <row r="167" s="13" customFormat="1">
      <c r="A167" s="13"/>
      <c r="B167" s="225"/>
      <c r="C167" s="226"/>
      <c r="D167" s="223" t="s">
        <v>191</v>
      </c>
      <c r="E167" s="227" t="s">
        <v>19</v>
      </c>
      <c r="F167" s="228" t="s">
        <v>293</v>
      </c>
      <c r="G167" s="226"/>
      <c r="H167" s="227" t="s">
        <v>19</v>
      </c>
      <c r="I167" s="229"/>
      <c r="J167" s="226"/>
      <c r="K167" s="226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191</v>
      </c>
      <c r="AU167" s="234" t="s">
        <v>137</v>
      </c>
      <c r="AV167" s="13" t="s">
        <v>85</v>
      </c>
      <c r="AW167" s="13" t="s">
        <v>37</v>
      </c>
      <c r="AX167" s="13" t="s">
        <v>77</v>
      </c>
      <c r="AY167" s="234" t="s">
        <v>121</v>
      </c>
    </row>
    <row r="168" s="14" customFormat="1">
      <c r="A168" s="14"/>
      <c r="B168" s="235"/>
      <c r="C168" s="236"/>
      <c r="D168" s="223" t="s">
        <v>191</v>
      </c>
      <c r="E168" s="237" t="s">
        <v>19</v>
      </c>
      <c r="F168" s="238" t="s">
        <v>294</v>
      </c>
      <c r="G168" s="236"/>
      <c r="H168" s="239">
        <v>92.200000000000003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191</v>
      </c>
      <c r="AU168" s="245" t="s">
        <v>137</v>
      </c>
      <c r="AV168" s="14" t="s">
        <v>87</v>
      </c>
      <c r="AW168" s="14" t="s">
        <v>37</v>
      </c>
      <c r="AX168" s="14" t="s">
        <v>77</v>
      </c>
      <c r="AY168" s="245" t="s">
        <v>121</v>
      </c>
    </row>
    <row r="169" s="2" customFormat="1" ht="62.7" customHeight="1">
      <c r="A169" s="39"/>
      <c r="B169" s="40"/>
      <c r="C169" s="205" t="s">
        <v>194</v>
      </c>
      <c r="D169" s="205" t="s">
        <v>124</v>
      </c>
      <c r="E169" s="206" t="s">
        <v>311</v>
      </c>
      <c r="F169" s="207" t="s">
        <v>312</v>
      </c>
      <c r="G169" s="208" t="s">
        <v>268</v>
      </c>
      <c r="H169" s="209">
        <v>225.56800000000001</v>
      </c>
      <c r="I169" s="210"/>
      <c r="J169" s="211">
        <f>ROUND(I169*H169,2)</f>
        <v>0</v>
      </c>
      <c r="K169" s="207" t="s">
        <v>128</v>
      </c>
      <c r="L169" s="45"/>
      <c r="M169" s="212" t="s">
        <v>19</v>
      </c>
      <c r="N169" s="213" t="s">
        <v>48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144</v>
      </c>
      <c r="AT169" s="216" t="s">
        <v>124</v>
      </c>
      <c r="AU169" s="216" t="s">
        <v>137</v>
      </c>
      <c r="AY169" s="18" t="s">
        <v>121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85</v>
      </c>
      <c r="BK169" s="217">
        <f>ROUND(I169*H169,2)</f>
        <v>0</v>
      </c>
      <c r="BL169" s="18" t="s">
        <v>144</v>
      </c>
      <c r="BM169" s="216" t="s">
        <v>313</v>
      </c>
    </row>
    <row r="170" s="2" customFormat="1">
      <c r="A170" s="39"/>
      <c r="B170" s="40"/>
      <c r="C170" s="41"/>
      <c r="D170" s="218" t="s">
        <v>131</v>
      </c>
      <c r="E170" s="41"/>
      <c r="F170" s="219" t="s">
        <v>314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131</v>
      </c>
      <c r="AU170" s="18" t="s">
        <v>137</v>
      </c>
    </row>
    <row r="171" s="13" customFormat="1">
      <c r="A171" s="13"/>
      <c r="B171" s="225"/>
      <c r="C171" s="226"/>
      <c r="D171" s="223" t="s">
        <v>191</v>
      </c>
      <c r="E171" s="227" t="s">
        <v>19</v>
      </c>
      <c r="F171" s="228" t="s">
        <v>315</v>
      </c>
      <c r="G171" s="226"/>
      <c r="H171" s="227" t="s">
        <v>19</v>
      </c>
      <c r="I171" s="229"/>
      <c r="J171" s="226"/>
      <c r="K171" s="226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191</v>
      </c>
      <c r="AU171" s="234" t="s">
        <v>137</v>
      </c>
      <c r="AV171" s="13" t="s">
        <v>85</v>
      </c>
      <c r="AW171" s="13" t="s">
        <v>37</v>
      </c>
      <c r="AX171" s="13" t="s">
        <v>77</v>
      </c>
      <c r="AY171" s="234" t="s">
        <v>121</v>
      </c>
    </row>
    <row r="172" s="14" customFormat="1">
      <c r="A172" s="14"/>
      <c r="B172" s="235"/>
      <c r="C172" s="236"/>
      <c r="D172" s="223" t="s">
        <v>191</v>
      </c>
      <c r="E172" s="237" t="s">
        <v>19</v>
      </c>
      <c r="F172" s="238" t="s">
        <v>316</v>
      </c>
      <c r="G172" s="236"/>
      <c r="H172" s="239">
        <v>139.90000000000001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191</v>
      </c>
      <c r="AU172" s="245" t="s">
        <v>137</v>
      </c>
      <c r="AV172" s="14" t="s">
        <v>87</v>
      </c>
      <c r="AW172" s="14" t="s">
        <v>37</v>
      </c>
      <c r="AX172" s="14" t="s">
        <v>77</v>
      </c>
      <c r="AY172" s="245" t="s">
        <v>121</v>
      </c>
    </row>
    <row r="173" s="13" customFormat="1">
      <c r="A173" s="13"/>
      <c r="B173" s="225"/>
      <c r="C173" s="226"/>
      <c r="D173" s="223" t="s">
        <v>191</v>
      </c>
      <c r="E173" s="227" t="s">
        <v>19</v>
      </c>
      <c r="F173" s="228" t="s">
        <v>273</v>
      </c>
      <c r="G173" s="226"/>
      <c r="H173" s="227" t="s">
        <v>19</v>
      </c>
      <c r="I173" s="229"/>
      <c r="J173" s="226"/>
      <c r="K173" s="226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191</v>
      </c>
      <c r="AU173" s="234" t="s">
        <v>137</v>
      </c>
      <c r="AV173" s="13" t="s">
        <v>85</v>
      </c>
      <c r="AW173" s="13" t="s">
        <v>37</v>
      </c>
      <c r="AX173" s="13" t="s">
        <v>77</v>
      </c>
      <c r="AY173" s="234" t="s">
        <v>121</v>
      </c>
    </row>
    <row r="174" s="14" customFormat="1">
      <c r="A174" s="14"/>
      <c r="B174" s="235"/>
      <c r="C174" s="236"/>
      <c r="D174" s="223" t="s">
        <v>191</v>
      </c>
      <c r="E174" s="237" t="s">
        <v>19</v>
      </c>
      <c r="F174" s="238" t="s">
        <v>317</v>
      </c>
      <c r="G174" s="236"/>
      <c r="H174" s="239">
        <v>65.087999999999994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191</v>
      </c>
      <c r="AU174" s="245" t="s">
        <v>137</v>
      </c>
      <c r="AV174" s="14" t="s">
        <v>87</v>
      </c>
      <c r="AW174" s="14" t="s">
        <v>37</v>
      </c>
      <c r="AX174" s="14" t="s">
        <v>77</v>
      </c>
      <c r="AY174" s="245" t="s">
        <v>121</v>
      </c>
    </row>
    <row r="175" s="13" customFormat="1">
      <c r="A175" s="13"/>
      <c r="B175" s="225"/>
      <c r="C175" s="226"/>
      <c r="D175" s="223" t="s">
        <v>191</v>
      </c>
      <c r="E175" s="227" t="s">
        <v>19</v>
      </c>
      <c r="F175" s="228" t="s">
        <v>318</v>
      </c>
      <c r="G175" s="226"/>
      <c r="H175" s="227" t="s">
        <v>19</v>
      </c>
      <c r="I175" s="229"/>
      <c r="J175" s="226"/>
      <c r="K175" s="226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191</v>
      </c>
      <c r="AU175" s="234" t="s">
        <v>137</v>
      </c>
      <c r="AV175" s="13" t="s">
        <v>85</v>
      </c>
      <c r="AW175" s="13" t="s">
        <v>37</v>
      </c>
      <c r="AX175" s="13" t="s">
        <v>77</v>
      </c>
      <c r="AY175" s="234" t="s">
        <v>121</v>
      </c>
    </row>
    <row r="176" s="14" customFormat="1">
      <c r="A176" s="14"/>
      <c r="B176" s="235"/>
      <c r="C176" s="236"/>
      <c r="D176" s="223" t="s">
        <v>191</v>
      </c>
      <c r="E176" s="237" t="s">
        <v>19</v>
      </c>
      <c r="F176" s="238" t="s">
        <v>319</v>
      </c>
      <c r="G176" s="236"/>
      <c r="H176" s="239">
        <v>20.579999999999998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191</v>
      </c>
      <c r="AU176" s="245" t="s">
        <v>137</v>
      </c>
      <c r="AV176" s="14" t="s">
        <v>87</v>
      </c>
      <c r="AW176" s="14" t="s">
        <v>37</v>
      </c>
      <c r="AX176" s="14" t="s">
        <v>77</v>
      </c>
      <c r="AY176" s="245" t="s">
        <v>121</v>
      </c>
    </row>
    <row r="177" s="2" customFormat="1" ht="62.7" customHeight="1">
      <c r="A177" s="39"/>
      <c r="B177" s="40"/>
      <c r="C177" s="205" t="s">
        <v>201</v>
      </c>
      <c r="D177" s="205" t="s">
        <v>124</v>
      </c>
      <c r="E177" s="206" t="s">
        <v>320</v>
      </c>
      <c r="F177" s="207" t="s">
        <v>321</v>
      </c>
      <c r="G177" s="208" t="s">
        <v>268</v>
      </c>
      <c r="H177" s="209">
        <v>184.40799999999999</v>
      </c>
      <c r="I177" s="210"/>
      <c r="J177" s="211">
        <f>ROUND(I177*H177,2)</f>
        <v>0</v>
      </c>
      <c r="K177" s="207" t="s">
        <v>128</v>
      </c>
      <c r="L177" s="45"/>
      <c r="M177" s="212" t="s">
        <v>19</v>
      </c>
      <c r="N177" s="213" t="s">
        <v>48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144</v>
      </c>
      <c r="AT177" s="216" t="s">
        <v>124</v>
      </c>
      <c r="AU177" s="216" t="s">
        <v>137</v>
      </c>
      <c r="AY177" s="18" t="s">
        <v>121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85</v>
      </c>
      <c r="BK177" s="217">
        <f>ROUND(I177*H177,2)</f>
        <v>0</v>
      </c>
      <c r="BL177" s="18" t="s">
        <v>144</v>
      </c>
      <c r="BM177" s="216" t="s">
        <v>322</v>
      </c>
    </row>
    <row r="178" s="2" customFormat="1">
      <c r="A178" s="39"/>
      <c r="B178" s="40"/>
      <c r="C178" s="41"/>
      <c r="D178" s="218" t="s">
        <v>131</v>
      </c>
      <c r="E178" s="41"/>
      <c r="F178" s="219" t="s">
        <v>323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131</v>
      </c>
      <c r="AU178" s="18" t="s">
        <v>137</v>
      </c>
    </row>
    <row r="179" s="13" customFormat="1">
      <c r="A179" s="13"/>
      <c r="B179" s="225"/>
      <c r="C179" s="226"/>
      <c r="D179" s="223" t="s">
        <v>191</v>
      </c>
      <c r="E179" s="227" t="s">
        <v>19</v>
      </c>
      <c r="F179" s="228" t="s">
        <v>315</v>
      </c>
      <c r="G179" s="226"/>
      <c r="H179" s="227" t="s">
        <v>19</v>
      </c>
      <c r="I179" s="229"/>
      <c r="J179" s="226"/>
      <c r="K179" s="226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191</v>
      </c>
      <c r="AU179" s="234" t="s">
        <v>137</v>
      </c>
      <c r="AV179" s="13" t="s">
        <v>85</v>
      </c>
      <c r="AW179" s="13" t="s">
        <v>37</v>
      </c>
      <c r="AX179" s="13" t="s">
        <v>77</v>
      </c>
      <c r="AY179" s="234" t="s">
        <v>121</v>
      </c>
    </row>
    <row r="180" s="14" customFormat="1">
      <c r="A180" s="14"/>
      <c r="B180" s="235"/>
      <c r="C180" s="236"/>
      <c r="D180" s="223" t="s">
        <v>191</v>
      </c>
      <c r="E180" s="237" t="s">
        <v>19</v>
      </c>
      <c r="F180" s="238" t="s">
        <v>316</v>
      </c>
      <c r="G180" s="236"/>
      <c r="H180" s="239">
        <v>139.90000000000001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191</v>
      </c>
      <c r="AU180" s="245" t="s">
        <v>137</v>
      </c>
      <c r="AV180" s="14" t="s">
        <v>87</v>
      </c>
      <c r="AW180" s="14" t="s">
        <v>37</v>
      </c>
      <c r="AX180" s="14" t="s">
        <v>77</v>
      </c>
      <c r="AY180" s="245" t="s">
        <v>121</v>
      </c>
    </row>
    <row r="181" s="13" customFormat="1">
      <c r="A181" s="13"/>
      <c r="B181" s="225"/>
      <c r="C181" s="226"/>
      <c r="D181" s="223" t="s">
        <v>191</v>
      </c>
      <c r="E181" s="227" t="s">
        <v>19</v>
      </c>
      <c r="F181" s="228" t="s">
        <v>273</v>
      </c>
      <c r="G181" s="226"/>
      <c r="H181" s="227" t="s">
        <v>19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191</v>
      </c>
      <c r="AU181" s="234" t="s">
        <v>137</v>
      </c>
      <c r="AV181" s="13" t="s">
        <v>85</v>
      </c>
      <c r="AW181" s="13" t="s">
        <v>37</v>
      </c>
      <c r="AX181" s="13" t="s">
        <v>77</v>
      </c>
      <c r="AY181" s="234" t="s">
        <v>121</v>
      </c>
    </row>
    <row r="182" s="14" customFormat="1">
      <c r="A182" s="14"/>
      <c r="B182" s="235"/>
      <c r="C182" s="236"/>
      <c r="D182" s="223" t="s">
        <v>191</v>
      </c>
      <c r="E182" s="237" t="s">
        <v>19</v>
      </c>
      <c r="F182" s="238" t="s">
        <v>317</v>
      </c>
      <c r="G182" s="236"/>
      <c r="H182" s="239">
        <v>65.087999999999994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191</v>
      </c>
      <c r="AU182" s="245" t="s">
        <v>137</v>
      </c>
      <c r="AV182" s="14" t="s">
        <v>87</v>
      </c>
      <c r="AW182" s="14" t="s">
        <v>37</v>
      </c>
      <c r="AX182" s="14" t="s">
        <v>77</v>
      </c>
      <c r="AY182" s="245" t="s">
        <v>121</v>
      </c>
    </row>
    <row r="183" s="13" customFormat="1">
      <c r="A183" s="13"/>
      <c r="B183" s="225"/>
      <c r="C183" s="226"/>
      <c r="D183" s="223" t="s">
        <v>191</v>
      </c>
      <c r="E183" s="227" t="s">
        <v>19</v>
      </c>
      <c r="F183" s="228" t="s">
        <v>324</v>
      </c>
      <c r="G183" s="226"/>
      <c r="H183" s="227" t="s">
        <v>19</v>
      </c>
      <c r="I183" s="229"/>
      <c r="J183" s="226"/>
      <c r="K183" s="226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191</v>
      </c>
      <c r="AU183" s="234" t="s">
        <v>137</v>
      </c>
      <c r="AV183" s="13" t="s">
        <v>85</v>
      </c>
      <c r="AW183" s="13" t="s">
        <v>37</v>
      </c>
      <c r="AX183" s="13" t="s">
        <v>77</v>
      </c>
      <c r="AY183" s="234" t="s">
        <v>121</v>
      </c>
    </row>
    <row r="184" s="14" customFormat="1">
      <c r="A184" s="14"/>
      <c r="B184" s="235"/>
      <c r="C184" s="236"/>
      <c r="D184" s="223" t="s">
        <v>191</v>
      </c>
      <c r="E184" s="237" t="s">
        <v>19</v>
      </c>
      <c r="F184" s="238" t="s">
        <v>325</v>
      </c>
      <c r="G184" s="236"/>
      <c r="H184" s="239">
        <v>-20.579999999999998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191</v>
      </c>
      <c r="AU184" s="245" t="s">
        <v>137</v>
      </c>
      <c r="AV184" s="14" t="s">
        <v>87</v>
      </c>
      <c r="AW184" s="14" t="s">
        <v>37</v>
      </c>
      <c r="AX184" s="14" t="s">
        <v>77</v>
      </c>
      <c r="AY184" s="245" t="s">
        <v>121</v>
      </c>
    </row>
    <row r="185" s="2" customFormat="1" ht="66.75" customHeight="1">
      <c r="A185" s="39"/>
      <c r="B185" s="40"/>
      <c r="C185" s="205" t="s">
        <v>326</v>
      </c>
      <c r="D185" s="205" t="s">
        <v>124</v>
      </c>
      <c r="E185" s="206" t="s">
        <v>327</v>
      </c>
      <c r="F185" s="207" t="s">
        <v>328</v>
      </c>
      <c r="G185" s="208" t="s">
        <v>268</v>
      </c>
      <c r="H185" s="209">
        <v>184.40799999999999</v>
      </c>
      <c r="I185" s="210"/>
      <c r="J185" s="211">
        <f>ROUND(I185*H185,2)</f>
        <v>0</v>
      </c>
      <c r="K185" s="207" t="s">
        <v>128</v>
      </c>
      <c r="L185" s="45"/>
      <c r="M185" s="212" t="s">
        <v>19</v>
      </c>
      <c r="N185" s="213" t="s">
        <v>48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144</v>
      </c>
      <c r="AT185" s="216" t="s">
        <v>124</v>
      </c>
      <c r="AU185" s="216" t="s">
        <v>137</v>
      </c>
      <c r="AY185" s="18" t="s">
        <v>121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85</v>
      </c>
      <c r="BK185" s="217">
        <f>ROUND(I185*H185,2)</f>
        <v>0</v>
      </c>
      <c r="BL185" s="18" t="s">
        <v>144</v>
      </c>
      <c r="BM185" s="216" t="s">
        <v>329</v>
      </c>
    </row>
    <row r="186" s="2" customFormat="1">
      <c r="A186" s="39"/>
      <c r="B186" s="40"/>
      <c r="C186" s="41"/>
      <c r="D186" s="218" t="s">
        <v>131</v>
      </c>
      <c r="E186" s="41"/>
      <c r="F186" s="219" t="s">
        <v>330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131</v>
      </c>
      <c r="AU186" s="18" t="s">
        <v>137</v>
      </c>
    </row>
    <row r="187" s="13" customFormat="1">
      <c r="A187" s="13"/>
      <c r="B187" s="225"/>
      <c r="C187" s="226"/>
      <c r="D187" s="223" t="s">
        <v>191</v>
      </c>
      <c r="E187" s="227" t="s">
        <v>19</v>
      </c>
      <c r="F187" s="228" t="s">
        <v>331</v>
      </c>
      <c r="G187" s="226"/>
      <c r="H187" s="227" t="s">
        <v>19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191</v>
      </c>
      <c r="AU187" s="234" t="s">
        <v>137</v>
      </c>
      <c r="AV187" s="13" t="s">
        <v>85</v>
      </c>
      <c r="AW187" s="13" t="s">
        <v>37</v>
      </c>
      <c r="AX187" s="13" t="s">
        <v>77</v>
      </c>
      <c r="AY187" s="234" t="s">
        <v>121</v>
      </c>
    </row>
    <row r="188" s="14" customFormat="1">
      <c r="A188" s="14"/>
      <c r="B188" s="235"/>
      <c r="C188" s="236"/>
      <c r="D188" s="223" t="s">
        <v>191</v>
      </c>
      <c r="E188" s="237" t="s">
        <v>19</v>
      </c>
      <c r="F188" s="238" t="s">
        <v>332</v>
      </c>
      <c r="G188" s="236"/>
      <c r="H188" s="239">
        <v>184.40799999999999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191</v>
      </c>
      <c r="AU188" s="245" t="s">
        <v>137</v>
      </c>
      <c r="AV188" s="14" t="s">
        <v>87</v>
      </c>
      <c r="AW188" s="14" t="s">
        <v>37</v>
      </c>
      <c r="AX188" s="14" t="s">
        <v>77</v>
      </c>
      <c r="AY188" s="245" t="s">
        <v>121</v>
      </c>
    </row>
    <row r="189" s="2" customFormat="1" ht="44.25" customHeight="1">
      <c r="A189" s="39"/>
      <c r="B189" s="40"/>
      <c r="C189" s="205" t="s">
        <v>287</v>
      </c>
      <c r="D189" s="205" t="s">
        <v>124</v>
      </c>
      <c r="E189" s="206" t="s">
        <v>333</v>
      </c>
      <c r="F189" s="207" t="s">
        <v>334</v>
      </c>
      <c r="G189" s="208" t="s">
        <v>268</v>
      </c>
      <c r="H189" s="209">
        <v>204.988</v>
      </c>
      <c r="I189" s="210"/>
      <c r="J189" s="211">
        <f>ROUND(I189*H189,2)</f>
        <v>0</v>
      </c>
      <c r="K189" s="207" t="s">
        <v>128</v>
      </c>
      <c r="L189" s="45"/>
      <c r="M189" s="212" t="s">
        <v>19</v>
      </c>
      <c r="N189" s="213" t="s">
        <v>48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144</v>
      </c>
      <c r="AT189" s="216" t="s">
        <v>124</v>
      </c>
      <c r="AU189" s="216" t="s">
        <v>137</v>
      </c>
      <c r="AY189" s="18" t="s">
        <v>121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85</v>
      </c>
      <c r="BK189" s="217">
        <f>ROUND(I189*H189,2)</f>
        <v>0</v>
      </c>
      <c r="BL189" s="18" t="s">
        <v>144</v>
      </c>
      <c r="BM189" s="216" t="s">
        <v>335</v>
      </c>
    </row>
    <row r="190" s="2" customFormat="1">
      <c r="A190" s="39"/>
      <c r="B190" s="40"/>
      <c r="C190" s="41"/>
      <c r="D190" s="218" t="s">
        <v>131</v>
      </c>
      <c r="E190" s="41"/>
      <c r="F190" s="219" t="s">
        <v>336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131</v>
      </c>
      <c r="AU190" s="18" t="s">
        <v>137</v>
      </c>
    </row>
    <row r="191" s="13" customFormat="1">
      <c r="A191" s="13"/>
      <c r="B191" s="225"/>
      <c r="C191" s="226"/>
      <c r="D191" s="223" t="s">
        <v>191</v>
      </c>
      <c r="E191" s="227" t="s">
        <v>19</v>
      </c>
      <c r="F191" s="228" t="s">
        <v>315</v>
      </c>
      <c r="G191" s="226"/>
      <c r="H191" s="227" t="s">
        <v>19</v>
      </c>
      <c r="I191" s="229"/>
      <c r="J191" s="226"/>
      <c r="K191" s="226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191</v>
      </c>
      <c r="AU191" s="234" t="s">
        <v>137</v>
      </c>
      <c r="AV191" s="13" t="s">
        <v>85</v>
      </c>
      <c r="AW191" s="13" t="s">
        <v>37</v>
      </c>
      <c r="AX191" s="13" t="s">
        <v>77</v>
      </c>
      <c r="AY191" s="234" t="s">
        <v>121</v>
      </c>
    </row>
    <row r="192" s="14" customFormat="1">
      <c r="A192" s="14"/>
      <c r="B192" s="235"/>
      <c r="C192" s="236"/>
      <c r="D192" s="223" t="s">
        <v>191</v>
      </c>
      <c r="E192" s="237" t="s">
        <v>19</v>
      </c>
      <c r="F192" s="238" t="s">
        <v>316</v>
      </c>
      <c r="G192" s="236"/>
      <c r="H192" s="239">
        <v>139.90000000000001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191</v>
      </c>
      <c r="AU192" s="245" t="s">
        <v>137</v>
      </c>
      <c r="AV192" s="14" t="s">
        <v>87</v>
      </c>
      <c r="AW192" s="14" t="s">
        <v>37</v>
      </c>
      <c r="AX192" s="14" t="s">
        <v>77</v>
      </c>
      <c r="AY192" s="245" t="s">
        <v>121</v>
      </c>
    </row>
    <row r="193" s="13" customFormat="1">
      <c r="A193" s="13"/>
      <c r="B193" s="225"/>
      <c r="C193" s="226"/>
      <c r="D193" s="223" t="s">
        <v>191</v>
      </c>
      <c r="E193" s="227" t="s">
        <v>19</v>
      </c>
      <c r="F193" s="228" t="s">
        <v>273</v>
      </c>
      <c r="G193" s="226"/>
      <c r="H193" s="227" t="s">
        <v>19</v>
      </c>
      <c r="I193" s="229"/>
      <c r="J193" s="226"/>
      <c r="K193" s="226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191</v>
      </c>
      <c r="AU193" s="234" t="s">
        <v>137</v>
      </c>
      <c r="AV193" s="13" t="s">
        <v>85</v>
      </c>
      <c r="AW193" s="13" t="s">
        <v>37</v>
      </c>
      <c r="AX193" s="13" t="s">
        <v>77</v>
      </c>
      <c r="AY193" s="234" t="s">
        <v>121</v>
      </c>
    </row>
    <row r="194" s="14" customFormat="1">
      <c r="A194" s="14"/>
      <c r="B194" s="235"/>
      <c r="C194" s="236"/>
      <c r="D194" s="223" t="s">
        <v>191</v>
      </c>
      <c r="E194" s="237" t="s">
        <v>19</v>
      </c>
      <c r="F194" s="238" t="s">
        <v>317</v>
      </c>
      <c r="G194" s="236"/>
      <c r="H194" s="239">
        <v>65.087999999999994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191</v>
      </c>
      <c r="AU194" s="245" t="s">
        <v>137</v>
      </c>
      <c r="AV194" s="14" t="s">
        <v>87</v>
      </c>
      <c r="AW194" s="14" t="s">
        <v>37</v>
      </c>
      <c r="AX194" s="14" t="s">
        <v>77</v>
      </c>
      <c r="AY194" s="245" t="s">
        <v>121</v>
      </c>
    </row>
    <row r="195" s="2" customFormat="1" ht="37.8" customHeight="1">
      <c r="A195" s="39"/>
      <c r="B195" s="40"/>
      <c r="C195" s="205" t="s">
        <v>337</v>
      </c>
      <c r="D195" s="205" t="s">
        <v>124</v>
      </c>
      <c r="E195" s="206" t="s">
        <v>338</v>
      </c>
      <c r="F195" s="207" t="s">
        <v>339</v>
      </c>
      <c r="G195" s="208" t="s">
        <v>340</v>
      </c>
      <c r="H195" s="209">
        <v>368.81599999999997</v>
      </c>
      <c r="I195" s="210"/>
      <c r="J195" s="211">
        <f>ROUND(I195*H195,2)</f>
        <v>0</v>
      </c>
      <c r="K195" s="207" t="s">
        <v>128</v>
      </c>
      <c r="L195" s="45"/>
      <c r="M195" s="212" t="s">
        <v>19</v>
      </c>
      <c r="N195" s="213" t="s">
        <v>48</v>
      </c>
      <c r="O195" s="85"/>
      <c r="P195" s="214">
        <f>O195*H195</f>
        <v>0</v>
      </c>
      <c r="Q195" s="214">
        <v>0</v>
      </c>
      <c r="R195" s="214">
        <f>Q195*H195</f>
        <v>0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144</v>
      </c>
      <c r="AT195" s="216" t="s">
        <v>124</v>
      </c>
      <c r="AU195" s="216" t="s">
        <v>137</v>
      </c>
      <c r="AY195" s="18" t="s">
        <v>121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85</v>
      </c>
      <c r="BK195" s="217">
        <f>ROUND(I195*H195,2)</f>
        <v>0</v>
      </c>
      <c r="BL195" s="18" t="s">
        <v>144</v>
      </c>
      <c r="BM195" s="216" t="s">
        <v>341</v>
      </c>
    </row>
    <row r="196" s="2" customFormat="1">
      <c r="A196" s="39"/>
      <c r="B196" s="40"/>
      <c r="C196" s="41"/>
      <c r="D196" s="218" t="s">
        <v>131</v>
      </c>
      <c r="E196" s="41"/>
      <c r="F196" s="219" t="s">
        <v>342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131</v>
      </c>
      <c r="AU196" s="18" t="s">
        <v>137</v>
      </c>
    </row>
    <row r="197" s="13" customFormat="1">
      <c r="A197" s="13"/>
      <c r="B197" s="225"/>
      <c r="C197" s="226"/>
      <c r="D197" s="223" t="s">
        <v>191</v>
      </c>
      <c r="E197" s="227" t="s">
        <v>19</v>
      </c>
      <c r="F197" s="228" t="s">
        <v>331</v>
      </c>
      <c r="G197" s="226"/>
      <c r="H197" s="227" t="s">
        <v>19</v>
      </c>
      <c r="I197" s="229"/>
      <c r="J197" s="226"/>
      <c r="K197" s="226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191</v>
      </c>
      <c r="AU197" s="234" t="s">
        <v>137</v>
      </c>
      <c r="AV197" s="13" t="s">
        <v>85</v>
      </c>
      <c r="AW197" s="13" t="s">
        <v>37</v>
      </c>
      <c r="AX197" s="13" t="s">
        <v>77</v>
      </c>
      <c r="AY197" s="234" t="s">
        <v>121</v>
      </c>
    </row>
    <row r="198" s="14" customFormat="1">
      <c r="A198" s="14"/>
      <c r="B198" s="235"/>
      <c r="C198" s="236"/>
      <c r="D198" s="223" t="s">
        <v>191</v>
      </c>
      <c r="E198" s="237" t="s">
        <v>19</v>
      </c>
      <c r="F198" s="238" t="s">
        <v>343</v>
      </c>
      <c r="G198" s="236"/>
      <c r="H198" s="239">
        <v>368.81599999999997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191</v>
      </c>
      <c r="AU198" s="245" t="s">
        <v>137</v>
      </c>
      <c r="AV198" s="14" t="s">
        <v>87</v>
      </c>
      <c r="AW198" s="14" t="s">
        <v>37</v>
      </c>
      <c r="AX198" s="14" t="s">
        <v>77</v>
      </c>
      <c r="AY198" s="245" t="s">
        <v>121</v>
      </c>
    </row>
    <row r="199" s="12" customFormat="1" ht="20.88" customHeight="1">
      <c r="A199" s="12"/>
      <c r="B199" s="189"/>
      <c r="C199" s="190"/>
      <c r="D199" s="191" t="s">
        <v>76</v>
      </c>
      <c r="E199" s="203" t="s">
        <v>337</v>
      </c>
      <c r="F199" s="203" t="s">
        <v>318</v>
      </c>
      <c r="G199" s="190"/>
      <c r="H199" s="190"/>
      <c r="I199" s="193"/>
      <c r="J199" s="204">
        <f>BK199</f>
        <v>0</v>
      </c>
      <c r="K199" s="190"/>
      <c r="L199" s="195"/>
      <c r="M199" s="196"/>
      <c r="N199" s="197"/>
      <c r="O199" s="197"/>
      <c r="P199" s="198">
        <f>SUM(P200:P217)</f>
        <v>0</v>
      </c>
      <c r="Q199" s="197"/>
      <c r="R199" s="198">
        <f>SUM(R200:R217)</f>
        <v>61.920000000000002</v>
      </c>
      <c r="S199" s="197"/>
      <c r="T199" s="199">
        <f>SUM(T200:T217)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0" t="s">
        <v>85</v>
      </c>
      <c r="AT199" s="201" t="s">
        <v>76</v>
      </c>
      <c r="AU199" s="201" t="s">
        <v>87</v>
      </c>
      <c r="AY199" s="200" t="s">
        <v>121</v>
      </c>
      <c r="BK199" s="202">
        <f>SUM(BK200:BK217)</f>
        <v>0</v>
      </c>
    </row>
    <row r="200" s="2" customFormat="1" ht="44.25" customHeight="1">
      <c r="A200" s="39"/>
      <c r="B200" s="40"/>
      <c r="C200" s="205" t="s">
        <v>344</v>
      </c>
      <c r="D200" s="205" t="s">
        <v>124</v>
      </c>
      <c r="E200" s="206" t="s">
        <v>345</v>
      </c>
      <c r="F200" s="207" t="s">
        <v>346</v>
      </c>
      <c r="G200" s="208" t="s">
        <v>268</v>
      </c>
      <c r="H200" s="209">
        <v>20.579999999999998</v>
      </c>
      <c r="I200" s="210"/>
      <c r="J200" s="211">
        <f>ROUND(I200*H200,2)</f>
        <v>0</v>
      </c>
      <c r="K200" s="207" t="s">
        <v>128</v>
      </c>
      <c r="L200" s="45"/>
      <c r="M200" s="212" t="s">
        <v>19</v>
      </c>
      <c r="N200" s="213" t="s">
        <v>48</v>
      </c>
      <c r="O200" s="85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144</v>
      </c>
      <c r="AT200" s="216" t="s">
        <v>124</v>
      </c>
      <c r="AU200" s="216" t="s">
        <v>137</v>
      </c>
      <c r="AY200" s="18" t="s">
        <v>121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85</v>
      </c>
      <c r="BK200" s="217">
        <f>ROUND(I200*H200,2)</f>
        <v>0</v>
      </c>
      <c r="BL200" s="18" t="s">
        <v>144</v>
      </c>
      <c r="BM200" s="216" t="s">
        <v>347</v>
      </c>
    </row>
    <row r="201" s="2" customFormat="1">
      <c r="A201" s="39"/>
      <c r="B201" s="40"/>
      <c r="C201" s="41"/>
      <c r="D201" s="218" t="s">
        <v>131</v>
      </c>
      <c r="E201" s="41"/>
      <c r="F201" s="219" t="s">
        <v>348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131</v>
      </c>
      <c r="AU201" s="18" t="s">
        <v>137</v>
      </c>
    </row>
    <row r="202" s="13" customFormat="1">
      <c r="A202" s="13"/>
      <c r="B202" s="225"/>
      <c r="C202" s="226"/>
      <c r="D202" s="223" t="s">
        <v>191</v>
      </c>
      <c r="E202" s="227" t="s">
        <v>19</v>
      </c>
      <c r="F202" s="228" t="s">
        <v>281</v>
      </c>
      <c r="G202" s="226"/>
      <c r="H202" s="227" t="s">
        <v>19</v>
      </c>
      <c r="I202" s="229"/>
      <c r="J202" s="226"/>
      <c r="K202" s="226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191</v>
      </c>
      <c r="AU202" s="234" t="s">
        <v>137</v>
      </c>
      <c r="AV202" s="13" t="s">
        <v>85</v>
      </c>
      <c r="AW202" s="13" t="s">
        <v>37</v>
      </c>
      <c r="AX202" s="13" t="s">
        <v>77</v>
      </c>
      <c r="AY202" s="234" t="s">
        <v>121</v>
      </c>
    </row>
    <row r="203" s="14" customFormat="1">
      <c r="A203" s="14"/>
      <c r="B203" s="235"/>
      <c r="C203" s="236"/>
      <c r="D203" s="223" t="s">
        <v>191</v>
      </c>
      <c r="E203" s="237" t="s">
        <v>19</v>
      </c>
      <c r="F203" s="238" t="s">
        <v>349</v>
      </c>
      <c r="G203" s="236"/>
      <c r="H203" s="239">
        <v>0.72599999999999998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191</v>
      </c>
      <c r="AU203" s="245" t="s">
        <v>137</v>
      </c>
      <c r="AV203" s="14" t="s">
        <v>87</v>
      </c>
      <c r="AW203" s="14" t="s">
        <v>37</v>
      </c>
      <c r="AX203" s="14" t="s">
        <v>77</v>
      </c>
      <c r="AY203" s="245" t="s">
        <v>121</v>
      </c>
    </row>
    <row r="204" s="14" customFormat="1">
      <c r="A204" s="14"/>
      <c r="B204" s="235"/>
      <c r="C204" s="236"/>
      <c r="D204" s="223" t="s">
        <v>191</v>
      </c>
      <c r="E204" s="237" t="s">
        <v>19</v>
      </c>
      <c r="F204" s="238" t="s">
        <v>350</v>
      </c>
      <c r="G204" s="236"/>
      <c r="H204" s="239">
        <v>6.5999999999999996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191</v>
      </c>
      <c r="AU204" s="245" t="s">
        <v>137</v>
      </c>
      <c r="AV204" s="14" t="s">
        <v>87</v>
      </c>
      <c r="AW204" s="14" t="s">
        <v>37</v>
      </c>
      <c r="AX204" s="14" t="s">
        <v>77</v>
      </c>
      <c r="AY204" s="245" t="s">
        <v>121</v>
      </c>
    </row>
    <row r="205" s="14" customFormat="1">
      <c r="A205" s="14"/>
      <c r="B205" s="235"/>
      <c r="C205" s="236"/>
      <c r="D205" s="223" t="s">
        <v>191</v>
      </c>
      <c r="E205" s="237" t="s">
        <v>19</v>
      </c>
      <c r="F205" s="238" t="s">
        <v>351</v>
      </c>
      <c r="G205" s="236"/>
      <c r="H205" s="239">
        <v>0.12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191</v>
      </c>
      <c r="AU205" s="245" t="s">
        <v>137</v>
      </c>
      <c r="AV205" s="14" t="s">
        <v>87</v>
      </c>
      <c r="AW205" s="14" t="s">
        <v>37</v>
      </c>
      <c r="AX205" s="14" t="s">
        <v>77</v>
      </c>
      <c r="AY205" s="245" t="s">
        <v>121</v>
      </c>
    </row>
    <row r="206" s="14" customFormat="1">
      <c r="A206" s="14"/>
      <c r="B206" s="235"/>
      <c r="C206" s="236"/>
      <c r="D206" s="223" t="s">
        <v>191</v>
      </c>
      <c r="E206" s="237" t="s">
        <v>19</v>
      </c>
      <c r="F206" s="238" t="s">
        <v>352</v>
      </c>
      <c r="G206" s="236"/>
      <c r="H206" s="239">
        <v>3.96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191</v>
      </c>
      <c r="AU206" s="245" t="s">
        <v>137</v>
      </c>
      <c r="AV206" s="14" t="s">
        <v>87</v>
      </c>
      <c r="AW206" s="14" t="s">
        <v>37</v>
      </c>
      <c r="AX206" s="14" t="s">
        <v>77</v>
      </c>
      <c r="AY206" s="245" t="s">
        <v>121</v>
      </c>
    </row>
    <row r="207" s="14" customFormat="1">
      <c r="A207" s="14"/>
      <c r="B207" s="235"/>
      <c r="C207" s="236"/>
      <c r="D207" s="223" t="s">
        <v>191</v>
      </c>
      <c r="E207" s="237" t="s">
        <v>19</v>
      </c>
      <c r="F207" s="238" t="s">
        <v>353</v>
      </c>
      <c r="G207" s="236"/>
      <c r="H207" s="239">
        <v>9.1739999999999995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191</v>
      </c>
      <c r="AU207" s="245" t="s">
        <v>137</v>
      </c>
      <c r="AV207" s="14" t="s">
        <v>87</v>
      </c>
      <c r="AW207" s="14" t="s">
        <v>37</v>
      </c>
      <c r="AX207" s="14" t="s">
        <v>77</v>
      </c>
      <c r="AY207" s="245" t="s">
        <v>121</v>
      </c>
    </row>
    <row r="208" s="2" customFormat="1" ht="66.75" customHeight="1">
      <c r="A208" s="39"/>
      <c r="B208" s="40"/>
      <c r="C208" s="205" t="s">
        <v>354</v>
      </c>
      <c r="D208" s="205" t="s">
        <v>124</v>
      </c>
      <c r="E208" s="206" t="s">
        <v>355</v>
      </c>
      <c r="F208" s="207" t="s">
        <v>356</v>
      </c>
      <c r="G208" s="208" t="s">
        <v>268</v>
      </c>
      <c r="H208" s="209">
        <v>30.960000000000001</v>
      </c>
      <c r="I208" s="210"/>
      <c r="J208" s="211">
        <f>ROUND(I208*H208,2)</f>
        <v>0</v>
      </c>
      <c r="K208" s="207" t="s">
        <v>128</v>
      </c>
      <c r="L208" s="45"/>
      <c r="M208" s="212" t="s">
        <v>19</v>
      </c>
      <c r="N208" s="213" t="s">
        <v>48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144</v>
      </c>
      <c r="AT208" s="216" t="s">
        <v>124</v>
      </c>
      <c r="AU208" s="216" t="s">
        <v>137</v>
      </c>
      <c r="AY208" s="18" t="s">
        <v>121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85</v>
      </c>
      <c r="BK208" s="217">
        <f>ROUND(I208*H208,2)</f>
        <v>0</v>
      </c>
      <c r="BL208" s="18" t="s">
        <v>144</v>
      </c>
      <c r="BM208" s="216" t="s">
        <v>357</v>
      </c>
    </row>
    <row r="209" s="2" customFormat="1">
      <c r="A209" s="39"/>
      <c r="B209" s="40"/>
      <c r="C209" s="41"/>
      <c r="D209" s="218" t="s">
        <v>131</v>
      </c>
      <c r="E209" s="41"/>
      <c r="F209" s="219" t="s">
        <v>358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131</v>
      </c>
      <c r="AU209" s="18" t="s">
        <v>137</v>
      </c>
    </row>
    <row r="210" s="13" customFormat="1">
      <c r="A210" s="13"/>
      <c r="B210" s="225"/>
      <c r="C210" s="226"/>
      <c r="D210" s="223" t="s">
        <v>191</v>
      </c>
      <c r="E210" s="227" t="s">
        <v>19</v>
      </c>
      <c r="F210" s="228" t="s">
        <v>281</v>
      </c>
      <c r="G210" s="226"/>
      <c r="H210" s="227" t="s">
        <v>19</v>
      </c>
      <c r="I210" s="229"/>
      <c r="J210" s="226"/>
      <c r="K210" s="226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191</v>
      </c>
      <c r="AU210" s="234" t="s">
        <v>137</v>
      </c>
      <c r="AV210" s="13" t="s">
        <v>85</v>
      </c>
      <c r="AW210" s="13" t="s">
        <v>37</v>
      </c>
      <c r="AX210" s="13" t="s">
        <v>77</v>
      </c>
      <c r="AY210" s="234" t="s">
        <v>121</v>
      </c>
    </row>
    <row r="211" s="14" customFormat="1">
      <c r="A211" s="14"/>
      <c r="B211" s="235"/>
      <c r="C211" s="236"/>
      <c r="D211" s="223" t="s">
        <v>191</v>
      </c>
      <c r="E211" s="237" t="s">
        <v>19</v>
      </c>
      <c r="F211" s="238" t="s">
        <v>359</v>
      </c>
      <c r="G211" s="236"/>
      <c r="H211" s="239">
        <v>6.5339999999999998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191</v>
      </c>
      <c r="AU211" s="245" t="s">
        <v>137</v>
      </c>
      <c r="AV211" s="14" t="s">
        <v>87</v>
      </c>
      <c r="AW211" s="14" t="s">
        <v>37</v>
      </c>
      <c r="AX211" s="14" t="s">
        <v>77</v>
      </c>
      <c r="AY211" s="245" t="s">
        <v>121</v>
      </c>
    </row>
    <row r="212" s="14" customFormat="1">
      <c r="A212" s="14"/>
      <c r="B212" s="235"/>
      <c r="C212" s="236"/>
      <c r="D212" s="223" t="s">
        <v>191</v>
      </c>
      <c r="E212" s="237" t="s">
        <v>19</v>
      </c>
      <c r="F212" s="238" t="s">
        <v>360</v>
      </c>
      <c r="G212" s="236"/>
      <c r="H212" s="239">
        <v>5.4000000000000004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191</v>
      </c>
      <c r="AU212" s="245" t="s">
        <v>137</v>
      </c>
      <c r="AV212" s="14" t="s">
        <v>87</v>
      </c>
      <c r="AW212" s="14" t="s">
        <v>37</v>
      </c>
      <c r="AX212" s="14" t="s">
        <v>77</v>
      </c>
      <c r="AY212" s="245" t="s">
        <v>121</v>
      </c>
    </row>
    <row r="213" s="14" customFormat="1">
      <c r="A213" s="14"/>
      <c r="B213" s="235"/>
      <c r="C213" s="236"/>
      <c r="D213" s="223" t="s">
        <v>191</v>
      </c>
      <c r="E213" s="237" t="s">
        <v>19</v>
      </c>
      <c r="F213" s="238" t="s">
        <v>361</v>
      </c>
      <c r="G213" s="236"/>
      <c r="H213" s="239">
        <v>1.0800000000000001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191</v>
      </c>
      <c r="AU213" s="245" t="s">
        <v>137</v>
      </c>
      <c r="AV213" s="14" t="s">
        <v>87</v>
      </c>
      <c r="AW213" s="14" t="s">
        <v>37</v>
      </c>
      <c r="AX213" s="14" t="s">
        <v>77</v>
      </c>
      <c r="AY213" s="245" t="s">
        <v>121</v>
      </c>
    </row>
    <row r="214" s="14" customFormat="1">
      <c r="A214" s="14"/>
      <c r="B214" s="235"/>
      <c r="C214" s="236"/>
      <c r="D214" s="223" t="s">
        <v>191</v>
      </c>
      <c r="E214" s="237" t="s">
        <v>19</v>
      </c>
      <c r="F214" s="238" t="s">
        <v>362</v>
      </c>
      <c r="G214" s="236"/>
      <c r="H214" s="239">
        <v>10.44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191</v>
      </c>
      <c r="AU214" s="245" t="s">
        <v>137</v>
      </c>
      <c r="AV214" s="14" t="s">
        <v>87</v>
      </c>
      <c r="AW214" s="14" t="s">
        <v>37</v>
      </c>
      <c r="AX214" s="14" t="s">
        <v>77</v>
      </c>
      <c r="AY214" s="245" t="s">
        <v>121</v>
      </c>
    </row>
    <row r="215" s="14" customFormat="1">
      <c r="A215" s="14"/>
      <c r="B215" s="235"/>
      <c r="C215" s="236"/>
      <c r="D215" s="223" t="s">
        <v>191</v>
      </c>
      <c r="E215" s="237" t="s">
        <v>19</v>
      </c>
      <c r="F215" s="238" t="s">
        <v>363</v>
      </c>
      <c r="G215" s="236"/>
      <c r="H215" s="239">
        <v>7.5060000000000002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191</v>
      </c>
      <c r="AU215" s="245" t="s">
        <v>137</v>
      </c>
      <c r="AV215" s="14" t="s">
        <v>87</v>
      </c>
      <c r="AW215" s="14" t="s">
        <v>37</v>
      </c>
      <c r="AX215" s="14" t="s">
        <v>77</v>
      </c>
      <c r="AY215" s="245" t="s">
        <v>121</v>
      </c>
    </row>
    <row r="216" s="2" customFormat="1" ht="16.5" customHeight="1">
      <c r="A216" s="39"/>
      <c r="B216" s="40"/>
      <c r="C216" s="250" t="s">
        <v>364</v>
      </c>
      <c r="D216" s="250" t="s">
        <v>365</v>
      </c>
      <c r="E216" s="251" t="s">
        <v>366</v>
      </c>
      <c r="F216" s="252" t="s">
        <v>367</v>
      </c>
      <c r="G216" s="253" t="s">
        <v>340</v>
      </c>
      <c r="H216" s="254">
        <v>61.920000000000002</v>
      </c>
      <c r="I216" s="255"/>
      <c r="J216" s="256">
        <f>ROUND(I216*H216,2)</f>
        <v>0</v>
      </c>
      <c r="K216" s="252" t="s">
        <v>128</v>
      </c>
      <c r="L216" s="257"/>
      <c r="M216" s="258" t="s">
        <v>19</v>
      </c>
      <c r="N216" s="259" t="s">
        <v>48</v>
      </c>
      <c r="O216" s="85"/>
      <c r="P216" s="214">
        <f>O216*H216</f>
        <v>0</v>
      </c>
      <c r="Q216" s="214">
        <v>1</v>
      </c>
      <c r="R216" s="214">
        <f>Q216*H216</f>
        <v>61.920000000000002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163</v>
      </c>
      <c r="AT216" s="216" t="s">
        <v>365</v>
      </c>
      <c r="AU216" s="216" t="s">
        <v>137</v>
      </c>
      <c r="AY216" s="18" t="s">
        <v>121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85</v>
      </c>
      <c r="BK216" s="217">
        <f>ROUND(I216*H216,2)</f>
        <v>0</v>
      </c>
      <c r="BL216" s="18" t="s">
        <v>144</v>
      </c>
      <c r="BM216" s="216" t="s">
        <v>368</v>
      </c>
    </row>
    <row r="217" s="14" customFormat="1">
      <c r="A217" s="14"/>
      <c r="B217" s="235"/>
      <c r="C217" s="236"/>
      <c r="D217" s="223" t="s">
        <v>191</v>
      </c>
      <c r="E217" s="236"/>
      <c r="F217" s="238" t="s">
        <v>369</v>
      </c>
      <c r="G217" s="236"/>
      <c r="H217" s="239">
        <v>61.920000000000002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191</v>
      </c>
      <c r="AU217" s="245" t="s">
        <v>137</v>
      </c>
      <c r="AV217" s="14" t="s">
        <v>87</v>
      </c>
      <c r="AW217" s="14" t="s">
        <v>4</v>
      </c>
      <c r="AX217" s="14" t="s">
        <v>85</v>
      </c>
      <c r="AY217" s="245" t="s">
        <v>121</v>
      </c>
    </row>
    <row r="218" s="12" customFormat="1" ht="20.88" customHeight="1">
      <c r="A218" s="12"/>
      <c r="B218" s="189"/>
      <c r="C218" s="190"/>
      <c r="D218" s="191" t="s">
        <v>76</v>
      </c>
      <c r="E218" s="203" t="s">
        <v>344</v>
      </c>
      <c r="F218" s="203" t="s">
        <v>370</v>
      </c>
      <c r="G218" s="190"/>
      <c r="H218" s="190"/>
      <c r="I218" s="193"/>
      <c r="J218" s="204">
        <f>BK218</f>
        <v>0</v>
      </c>
      <c r="K218" s="190"/>
      <c r="L218" s="195"/>
      <c r="M218" s="196"/>
      <c r="N218" s="197"/>
      <c r="O218" s="197"/>
      <c r="P218" s="198">
        <f>SUM(P219:P275)</f>
        <v>0</v>
      </c>
      <c r="Q218" s="197"/>
      <c r="R218" s="198">
        <f>SUM(R219:R275)</f>
        <v>34.003399999999999</v>
      </c>
      <c r="S218" s="197"/>
      <c r="T218" s="199">
        <f>SUM(T219:T275)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0" t="s">
        <v>85</v>
      </c>
      <c r="AT218" s="201" t="s">
        <v>76</v>
      </c>
      <c r="AU218" s="201" t="s">
        <v>87</v>
      </c>
      <c r="AY218" s="200" t="s">
        <v>121</v>
      </c>
      <c r="BK218" s="202">
        <f>SUM(BK219:BK275)</f>
        <v>0</v>
      </c>
    </row>
    <row r="219" s="2" customFormat="1" ht="37.8" customHeight="1">
      <c r="A219" s="39"/>
      <c r="B219" s="40"/>
      <c r="C219" s="205" t="s">
        <v>7</v>
      </c>
      <c r="D219" s="205" t="s">
        <v>124</v>
      </c>
      <c r="E219" s="206" t="s">
        <v>371</v>
      </c>
      <c r="F219" s="207" t="s">
        <v>372</v>
      </c>
      <c r="G219" s="208" t="s">
        <v>238</v>
      </c>
      <c r="H219" s="209">
        <v>170</v>
      </c>
      <c r="I219" s="210"/>
      <c r="J219" s="211">
        <f>ROUND(I219*H219,2)</f>
        <v>0</v>
      </c>
      <c r="K219" s="207" t="s">
        <v>128</v>
      </c>
      <c r="L219" s="45"/>
      <c r="M219" s="212" t="s">
        <v>19</v>
      </c>
      <c r="N219" s="213" t="s">
        <v>48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144</v>
      </c>
      <c r="AT219" s="216" t="s">
        <v>124</v>
      </c>
      <c r="AU219" s="216" t="s">
        <v>137</v>
      </c>
      <c r="AY219" s="18" t="s">
        <v>121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85</v>
      </c>
      <c r="BK219" s="217">
        <f>ROUND(I219*H219,2)</f>
        <v>0</v>
      </c>
      <c r="BL219" s="18" t="s">
        <v>144</v>
      </c>
      <c r="BM219" s="216" t="s">
        <v>373</v>
      </c>
    </row>
    <row r="220" s="2" customFormat="1">
      <c r="A220" s="39"/>
      <c r="B220" s="40"/>
      <c r="C220" s="41"/>
      <c r="D220" s="218" t="s">
        <v>131</v>
      </c>
      <c r="E220" s="41"/>
      <c r="F220" s="219" t="s">
        <v>374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131</v>
      </c>
      <c r="AU220" s="18" t="s">
        <v>137</v>
      </c>
    </row>
    <row r="221" s="13" customFormat="1">
      <c r="A221" s="13"/>
      <c r="B221" s="225"/>
      <c r="C221" s="226"/>
      <c r="D221" s="223" t="s">
        <v>191</v>
      </c>
      <c r="E221" s="227" t="s">
        <v>19</v>
      </c>
      <c r="F221" s="228" t="s">
        <v>375</v>
      </c>
      <c r="G221" s="226"/>
      <c r="H221" s="227" t="s">
        <v>19</v>
      </c>
      <c r="I221" s="229"/>
      <c r="J221" s="226"/>
      <c r="K221" s="226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191</v>
      </c>
      <c r="AU221" s="234" t="s">
        <v>137</v>
      </c>
      <c r="AV221" s="13" t="s">
        <v>85</v>
      </c>
      <c r="AW221" s="13" t="s">
        <v>37</v>
      </c>
      <c r="AX221" s="13" t="s">
        <v>77</v>
      </c>
      <c r="AY221" s="234" t="s">
        <v>121</v>
      </c>
    </row>
    <row r="222" s="14" customFormat="1">
      <c r="A222" s="14"/>
      <c r="B222" s="235"/>
      <c r="C222" s="236"/>
      <c r="D222" s="223" t="s">
        <v>191</v>
      </c>
      <c r="E222" s="237" t="s">
        <v>19</v>
      </c>
      <c r="F222" s="238" t="s">
        <v>376</v>
      </c>
      <c r="G222" s="236"/>
      <c r="H222" s="239">
        <v>170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191</v>
      </c>
      <c r="AU222" s="245" t="s">
        <v>137</v>
      </c>
      <c r="AV222" s="14" t="s">
        <v>87</v>
      </c>
      <c r="AW222" s="14" t="s">
        <v>37</v>
      </c>
      <c r="AX222" s="14" t="s">
        <v>77</v>
      </c>
      <c r="AY222" s="245" t="s">
        <v>121</v>
      </c>
    </row>
    <row r="223" s="2" customFormat="1" ht="16.5" customHeight="1">
      <c r="A223" s="39"/>
      <c r="B223" s="40"/>
      <c r="C223" s="250" t="s">
        <v>377</v>
      </c>
      <c r="D223" s="250" t="s">
        <v>365</v>
      </c>
      <c r="E223" s="251" t="s">
        <v>378</v>
      </c>
      <c r="F223" s="252" t="s">
        <v>379</v>
      </c>
      <c r="G223" s="253" t="s">
        <v>340</v>
      </c>
      <c r="H223" s="254">
        <v>34</v>
      </c>
      <c r="I223" s="255"/>
      <c r="J223" s="256">
        <f>ROUND(I223*H223,2)</f>
        <v>0</v>
      </c>
      <c r="K223" s="252" t="s">
        <v>128</v>
      </c>
      <c r="L223" s="257"/>
      <c r="M223" s="258" t="s">
        <v>19</v>
      </c>
      <c r="N223" s="259" t="s">
        <v>48</v>
      </c>
      <c r="O223" s="85"/>
      <c r="P223" s="214">
        <f>O223*H223</f>
        <v>0</v>
      </c>
      <c r="Q223" s="214">
        <v>1</v>
      </c>
      <c r="R223" s="214">
        <f>Q223*H223</f>
        <v>34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163</v>
      </c>
      <c r="AT223" s="216" t="s">
        <v>365</v>
      </c>
      <c r="AU223" s="216" t="s">
        <v>137</v>
      </c>
      <c r="AY223" s="18" t="s">
        <v>121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85</v>
      </c>
      <c r="BK223" s="217">
        <f>ROUND(I223*H223,2)</f>
        <v>0</v>
      </c>
      <c r="BL223" s="18" t="s">
        <v>144</v>
      </c>
      <c r="BM223" s="216" t="s">
        <v>380</v>
      </c>
    </row>
    <row r="224" s="13" customFormat="1">
      <c r="A224" s="13"/>
      <c r="B224" s="225"/>
      <c r="C224" s="226"/>
      <c r="D224" s="223" t="s">
        <v>191</v>
      </c>
      <c r="E224" s="227" t="s">
        <v>19</v>
      </c>
      <c r="F224" s="228" t="s">
        <v>381</v>
      </c>
      <c r="G224" s="226"/>
      <c r="H224" s="227" t="s">
        <v>19</v>
      </c>
      <c r="I224" s="229"/>
      <c r="J224" s="226"/>
      <c r="K224" s="226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191</v>
      </c>
      <c r="AU224" s="234" t="s">
        <v>137</v>
      </c>
      <c r="AV224" s="13" t="s">
        <v>85</v>
      </c>
      <c r="AW224" s="13" t="s">
        <v>37</v>
      </c>
      <c r="AX224" s="13" t="s">
        <v>77</v>
      </c>
      <c r="AY224" s="234" t="s">
        <v>121</v>
      </c>
    </row>
    <row r="225" s="14" customFormat="1">
      <c r="A225" s="14"/>
      <c r="B225" s="235"/>
      <c r="C225" s="236"/>
      <c r="D225" s="223" t="s">
        <v>191</v>
      </c>
      <c r="E225" s="237" t="s">
        <v>19</v>
      </c>
      <c r="F225" s="238" t="s">
        <v>382</v>
      </c>
      <c r="G225" s="236"/>
      <c r="H225" s="239">
        <v>34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191</v>
      </c>
      <c r="AU225" s="245" t="s">
        <v>137</v>
      </c>
      <c r="AV225" s="14" t="s">
        <v>87</v>
      </c>
      <c r="AW225" s="14" t="s">
        <v>37</v>
      </c>
      <c r="AX225" s="14" t="s">
        <v>77</v>
      </c>
      <c r="AY225" s="245" t="s">
        <v>121</v>
      </c>
    </row>
    <row r="226" s="2" customFormat="1" ht="37.8" customHeight="1">
      <c r="A226" s="39"/>
      <c r="B226" s="40"/>
      <c r="C226" s="205" t="s">
        <v>383</v>
      </c>
      <c r="D226" s="205" t="s">
        <v>124</v>
      </c>
      <c r="E226" s="206" t="s">
        <v>384</v>
      </c>
      <c r="F226" s="207" t="s">
        <v>385</v>
      </c>
      <c r="G226" s="208" t="s">
        <v>238</v>
      </c>
      <c r="H226" s="209">
        <v>170</v>
      </c>
      <c r="I226" s="210"/>
      <c r="J226" s="211">
        <f>ROUND(I226*H226,2)</f>
        <v>0</v>
      </c>
      <c r="K226" s="207" t="s">
        <v>128</v>
      </c>
      <c r="L226" s="45"/>
      <c r="M226" s="212" t="s">
        <v>19</v>
      </c>
      <c r="N226" s="213" t="s">
        <v>48</v>
      </c>
      <c r="O226" s="85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144</v>
      </c>
      <c r="AT226" s="216" t="s">
        <v>124</v>
      </c>
      <c r="AU226" s="216" t="s">
        <v>137</v>
      </c>
      <c r="AY226" s="18" t="s">
        <v>121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85</v>
      </c>
      <c r="BK226" s="217">
        <f>ROUND(I226*H226,2)</f>
        <v>0</v>
      </c>
      <c r="BL226" s="18" t="s">
        <v>144</v>
      </c>
      <c r="BM226" s="216" t="s">
        <v>386</v>
      </c>
    </row>
    <row r="227" s="2" customFormat="1">
      <c r="A227" s="39"/>
      <c r="B227" s="40"/>
      <c r="C227" s="41"/>
      <c r="D227" s="218" t="s">
        <v>131</v>
      </c>
      <c r="E227" s="41"/>
      <c r="F227" s="219" t="s">
        <v>387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131</v>
      </c>
      <c r="AU227" s="18" t="s">
        <v>137</v>
      </c>
    </row>
    <row r="228" s="13" customFormat="1">
      <c r="A228" s="13"/>
      <c r="B228" s="225"/>
      <c r="C228" s="226"/>
      <c r="D228" s="223" t="s">
        <v>191</v>
      </c>
      <c r="E228" s="227" t="s">
        <v>19</v>
      </c>
      <c r="F228" s="228" t="s">
        <v>381</v>
      </c>
      <c r="G228" s="226"/>
      <c r="H228" s="227" t="s">
        <v>19</v>
      </c>
      <c r="I228" s="229"/>
      <c r="J228" s="226"/>
      <c r="K228" s="226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191</v>
      </c>
      <c r="AU228" s="234" t="s">
        <v>137</v>
      </c>
      <c r="AV228" s="13" t="s">
        <v>85</v>
      </c>
      <c r="AW228" s="13" t="s">
        <v>37</v>
      </c>
      <c r="AX228" s="13" t="s">
        <v>77</v>
      </c>
      <c r="AY228" s="234" t="s">
        <v>121</v>
      </c>
    </row>
    <row r="229" s="14" customFormat="1">
      <c r="A229" s="14"/>
      <c r="B229" s="235"/>
      <c r="C229" s="236"/>
      <c r="D229" s="223" t="s">
        <v>191</v>
      </c>
      <c r="E229" s="237" t="s">
        <v>19</v>
      </c>
      <c r="F229" s="238" t="s">
        <v>388</v>
      </c>
      <c r="G229" s="236"/>
      <c r="H229" s="239">
        <v>170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191</v>
      </c>
      <c r="AU229" s="245" t="s">
        <v>137</v>
      </c>
      <c r="AV229" s="14" t="s">
        <v>87</v>
      </c>
      <c r="AW229" s="14" t="s">
        <v>37</v>
      </c>
      <c r="AX229" s="14" t="s">
        <v>77</v>
      </c>
      <c r="AY229" s="245" t="s">
        <v>121</v>
      </c>
    </row>
    <row r="230" s="2" customFormat="1" ht="16.5" customHeight="1">
      <c r="A230" s="39"/>
      <c r="B230" s="40"/>
      <c r="C230" s="250" t="s">
        <v>389</v>
      </c>
      <c r="D230" s="250" t="s">
        <v>365</v>
      </c>
      <c r="E230" s="251" t="s">
        <v>390</v>
      </c>
      <c r="F230" s="252" t="s">
        <v>391</v>
      </c>
      <c r="G230" s="253" t="s">
        <v>392</v>
      </c>
      <c r="H230" s="254">
        <v>3.3999999999999999</v>
      </c>
      <c r="I230" s="255"/>
      <c r="J230" s="256">
        <f>ROUND(I230*H230,2)</f>
        <v>0</v>
      </c>
      <c r="K230" s="252" t="s">
        <v>128</v>
      </c>
      <c r="L230" s="257"/>
      <c r="M230" s="258" t="s">
        <v>19</v>
      </c>
      <c r="N230" s="259" t="s">
        <v>48</v>
      </c>
      <c r="O230" s="85"/>
      <c r="P230" s="214">
        <f>O230*H230</f>
        <v>0</v>
      </c>
      <c r="Q230" s="214">
        <v>0.001</v>
      </c>
      <c r="R230" s="214">
        <f>Q230*H230</f>
        <v>0.0033999999999999998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163</v>
      </c>
      <c r="AT230" s="216" t="s">
        <v>365</v>
      </c>
      <c r="AU230" s="216" t="s">
        <v>137</v>
      </c>
      <c r="AY230" s="18" t="s">
        <v>121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85</v>
      </c>
      <c r="BK230" s="217">
        <f>ROUND(I230*H230,2)</f>
        <v>0</v>
      </c>
      <c r="BL230" s="18" t="s">
        <v>144</v>
      </c>
      <c r="BM230" s="216" t="s">
        <v>393</v>
      </c>
    </row>
    <row r="231" s="13" customFormat="1">
      <c r="A231" s="13"/>
      <c r="B231" s="225"/>
      <c r="C231" s="226"/>
      <c r="D231" s="223" t="s">
        <v>191</v>
      </c>
      <c r="E231" s="227" t="s">
        <v>19</v>
      </c>
      <c r="F231" s="228" t="s">
        <v>381</v>
      </c>
      <c r="G231" s="226"/>
      <c r="H231" s="227" t="s">
        <v>19</v>
      </c>
      <c r="I231" s="229"/>
      <c r="J231" s="226"/>
      <c r="K231" s="226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191</v>
      </c>
      <c r="AU231" s="234" t="s">
        <v>137</v>
      </c>
      <c r="AV231" s="13" t="s">
        <v>85</v>
      </c>
      <c r="AW231" s="13" t="s">
        <v>37</v>
      </c>
      <c r="AX231" s="13" t="s">
        <v>77</v>
      </c>
      <c r="AY231" s="234" t="s">
        <v>121</v>
      </c>
    </row>
    <row r="232" s="14" customFormat="1">
      <c r="A232" s="14"/>
      <c r="B232" s="235"/>
      <c r="C232" s="236"/>
      <c r="D232" s="223" t="s">
        <v>191</v>
      </c>
      <c r="E232" s="237" t="s">
        <v>19</v>
      </c>
      <c r="F232" s="238" t="s">
        <v>394</v>
      </c>
      <c r="G232" s="236"/>
      <c r="H232" s="239">
        <v>3.3999999999999999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191</v>
      </c>
      <c r="AU232" s="245" t="s">
        <v>137</v>
      </c>
      <c r="AV232" s="14" t="s">
        <v>87</v>
      </c>
      <c r="AW232" s="14" t="s">
        <v>37</v>
      </c>
      <c r="AX232" s="14" t="s">
        <v>77</v>
      </c>
      <c r="AY232" s="245" t="s">
        <v>121</v>
      </c>
    </row>
    <row r="233" s="2" customFormat="1" ht="33" customHeight="1">
      <c r="A233" s="39"/>
      <c r="B233" s="40"/>
      <c r="C233" s="205" t="s">
        <v>395</v>
      </c>
      <c r="D233" s="205" t="s">
        <v>124</v>
      </c>
      <c r="E233" s="206" t="s">
        <v>396</v>
      </c>
      <c r="F233" s="207" t="s">
        <v>397</v>
      </c>
      <c r="G233" s="208" t="s">
        <v>238</v>
      </c>
      <c r="H233" s="209">
        <v>442.25</v>
      </c>
      <c r="I233" s="210"/>
      <c r="J233" s="211">
        <f>ROUND(I233*H233,2)</f>
        <v>0</v>
      </c>
      <c r="K233" s="207" t="s">
        <v>128</v>
      </c>
      <c r="L233" s="45"/>
      <c r="M233" s="212" t="s">
        <v>19</v>
      </c>
      <c r="N233" s="213" t="s">
        <v>48</v>
      </c>
      <c r="O233" s="85"/>
      <c r="P233" s="214">
        <f>O233*H233</f>
        <v>0</v>
      </c>
      <c r="Q233" s="214">
        <v>0</v>
      </c>
      <c r="R233" s="214">
        <f>Q233*H233</f>
        <v>0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144</v>
      </c>
      <c r="AT233" s="216" t="s">
        <v>124</v>
      </c>
      <c r="AU233" s="216" t="s">
        <v>137</v>
      </c>
      <c r="AY233" s="18" t="s">
        <v>121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85</v>
      </c>
      <c r="BK233" s="217">
        <f>ROUND(I233*H233,2)</f>
        <v>0</v>
      </c>
      <c r="BL233" s="18" t="s">
        <v>144</v>
      </c>
      <c r="BM233" s="216" t="s">
        <v>398</v>
      </c>
    </row>
    <row r="234" s="2" customFormat="1">
      <c r="A234" s="39"/>
      <c r="B234" s="40"/>
      <c r="C234" s="41"/>
      <c r="D234" s="218" t="s">
        <v>131</v>
      </c>
      <c r="E234" s="41"/>
      <c r="F234" s="219" t="s">
        <v>399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131</v>
      </c>
      <c r="AU234" s="18" t="s">
        <v>137</v>
      </c>
    </row>
    <row r="235" s="13" customFormat="1">
      <c r="A235" s="13"/>
      <c r="B235" s="225"/>
      <c r="C235" s="226"/>
      <c r="D235" s="223" t="s">
        <v>191</v>
      </c>
      <c r="E235" s="227" t="s">
        <v>19</v>
      </c>
      <c r="F235" s="228" t="s">
        <v>400</v>
      </c>
      <c r="G235" s="226"/>
      <c r="H235" s="227" t="s">
        <v>19</v>
      </c>
      <c r="I235" s="229"/>
      <c r="J235" s="226"/>
      <c r="K235" s="226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191</v>
      </c>
      <c r="AU235" s="234" t="s">
        <v>137</v>
      </c>
      <c r="AV235" s="13" t="s">
        <v>85</v>
      </c>
      <c r="AW235" s="13" t="s">
        <v>37</v>
      </c>
      <c r="AX235" s="13" t="s">
        <v>77</v>
      </c>
      <c r="AY235" s="234" t="s">
        <v>121</v>
      </c>
    </row>
    <row r="236" s="13" customFormat="1">
      <c r="A236" s="13"/>
      <c r="B236" s="225"/>
      <c r="C236" s="226"/>
      <c r="D236" s="223" t="s">
        <v>191</v>
      </c>
      <c r="E236" s="227" t="s">
        <v>19</v>
      </c>
      <c r="F236" s="228" t="s">
        <v>401</v>
      </c>
      <c r="G236" s="226"/>
      <c r="H236" s="227" t="s">
        <v>19</v>
      </c>
      <c r="I236" s="229"/>
      <c r="J236" s="226"/>
      <c r="K236" s="226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191</v>
      </c>
      <c r="AU236" s="234" t="s">
        <v>137</v>
      </c>
      <c r="AV236" s="13" t="s">
        <v>85</v>
      </c>
      <c r="AW236" s="13" t="s">
        <v>37</v>
      </c>
      <c r="AX236" s="13" t="s">
        <v>77</v>
      </c>
      <c r="AY236" s="234" t="s">
        <v>121</v>
      </c>
    </row>
    <row r="237" s="14" customFormat="1">
      <c r="A237" s="14"/>
      <c r="B237" s="235"/>
      <c r="C237" s="236"/>
      <c r="D237" s="223" t="s">
        <v>191</v>
      </c>
      <c r="E237" s="237" t="s">
        <v>19</v>
      </c>
      <c r="F237" s="238" t="s">
        <v>402</v>
      </c>
      <c r="G237" s="236"/>
      <c r="H237" s="239">
        <v>172.5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191</v>
      </c>
      <c r="AU237" s="245" t="s">
        <v>137</v>
      </c>
      <c r="AV237" s="14" t="s">
        <v>87</v>
      </c>
      <c r="AW237" s="14" t="s">
        <v>37</v>
      </c>
      <c r="AX237" s="14" t="s">
        <v>77</v>
      </c>
      <c r="AY237" s="245" t="s">
        <v>121</v>
      </c>
    </row>
    <row r="238" s="13" customFormat="1">
      <c r="A238" s="13"/>
      <c r="B238" s="225"/>
      <c r="C238" s="226"/>
      <c r="D238" s="223" t="s">
        <v>191</v>
      </c>
      <c r="E238" s="227" t="s">
        <v>19</v>
      </c>
      <c r="F238" s="228" t="s">
        <v>403</v>
      </c>
      <c r="G238" s="226"/>
      <c r="H238" s="227" t="s">
        <v>19</v>
      </c>
      <c r="I238" s="229"/>
      <c r="J238" s="226"/>
      <c r="K238" s="226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191</v>
      </c>
      <c r="AU238" s="234" t="s">
        <v>137</v>
      </c>
      <c r="AV238" s="13" t="s">
        <v>85</v>
      </c>
      <c r="AW238" s="13" t="s">
        <v>37</v>
      </c>
      <c r="AX238" s="13" t="s">
        <v>77</v>
      </c>
      <c r="AY238" s="234" t="s">
        <v>121</v>
      </c>
    </row>
    <row r="239" s="13" customFormat="1">
      <c r="A239" s="13"/>
      <c r="B239" s="225"/>
      <c r="C239" s="226"/>
      <c r="D239" s="223" t="s">
        <v>191</v>
      </c>
      <c r="E239" s="227" t="s">
        <v>19</v>
      </c>
      <c r="F239" s="228" t="s">
        <v>401</v>
      </c>
      <c r="G239" s="226"/>
      <c r="H239" s="227" t="s">
        <v>19</v>
      </c>
      <c r="I239" s="229"/>
      <c r="J239" s="226"/>
      <c r="K239" s="226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191</v>
      </c>
      <c r="AU239" s="234" t="s">
        <v>137</v>
      </c>
      <c r="AV239" s="13" t="s">
        <v>85</v>
      </c>
      <c r="AW239" s="13" t="s">
        <v>37</v>
      </c>
      <c r="AX239" s="13" t="s">
        <v>77</v>
      </c>
      <c r="AY239" s="234" t="s">
        <v>121</v>
      </c>
    </row>
    <row r="240" s="14" customFormat="1">
      <c r="A240" s="14"/>
      <c r="B240" s="235"/>
      <c r="C240" s="236"/>
      <c r="D240" s="223" t="s">
        <v>191</v>
      </c>
      <c r="E240" s="237" t="s">
        <v>19</v>
      </c>
      <c r="F240" s="238" t="s">
        <v>404</v>
      </c>
      <c r="G240" s="236"/>
      <c r="H240" s="239">
        <v>28.75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191</v>
      </c>
      <c r="AU240" s="245" t="s">
        <v>137</v>
      </c>
      <c r="AV240" s="14" t="s">
        <v>87</v>
      </c>
      <c r="AW240" s="14" t="s">
        <v>37</v>
      </c>
      <c r="AX240" s="14" t="s">
        <v>77</v>
      </c>
      <c r="AY240" s="245" t="s">
        <v>121</v>
      </c>
    </row>
    <row r="241" s="13" customFormat="1">
      <c r="A241" s="13"/>
      <c r="B241" s="225"/>
      <c r="C241" s="226"/>
      <c r="D241" s="223" t="s">
        <v>191</v>
      </c>
      <c r="E241" s="227" t="s">
        <v>19</v>
      </c>
      <c r="F241" s="228" t="s">
        <v>405</v>
      </c>
      <c r="G241" s="226"/>
      <c r="H241" s="227" t="s">
        <v>19</v>
      </c>
      <c r="I241" s="229"/>
      <c r="J241" s="226"/>
      <c r="K241" s="226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191</v>
      </c>
      <c r="AU241" s="234" t="s">
        <v>137</v>
      </c>
      <c r="AV241" s="13" t="s">
        <v>85</v>
      </c>
      <c r="AW241" s="13" t="s">
        <v>37</v>
      </c>
      <c r="AX241" s="13" t="s">
        <v>77</v>
      </c>
      <c r="AY241" s="234" t="s">
        <v>121</v>
      </c>
    </row>
    <row r="242" s="13" customFormat="1">
      <c r="A242" s="13"/>
      <c r="B242" s="225"/>
      <c r="C242" s="226"/>
      <c r="D242" s="223" t="s">
        <v>191</v>
      </c>
      <c r="E242" s="227" t="s">
        <v>19</v>
      </c>
      <c r="F242" s="228" t="s">
        <v>406</v>
      </c>
      <c r="G242" s="226"/>
      <c r="H242" s="227" t="s">
        <v>19</v>
      </c>
      <c r="I242" s="229"/>
      <c r="J242" s="226"/>
      <c r="K242" s="226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191</v>
      </c>
      <c r="AU242" s="234" t="s">
        <v>137</v>
      </c>
      <c r="AV242" s="13" t="s">
        <v>85</v>
      </c>
      <c r="AW242" s="13" t="s">
        <v>37</v>
      </c>
      <c r="AX242" s="13" t="s">
        <v>77</v>
      </c>
      <c r="AY242" s="234" t="s">
        <v>121</v>
      </c>
    </row>
    <row r="243" s="14" customFormat="1">
      <c r="A243" s="14"/>
      <c r="B243" s="235"/>
      <c r="C243" s="236"/>
      <c r="D243" s="223" t="s">
        <v>191</v>
      </c>
      <c r="E243" s="237" t="s">
        <v>19</v>
      </c>
      <c r="F243" s="238" t="s">
        <v>407</v>
      </c>
      <c r="G243" s="236"/>
      <c r="H243" s="239">
        <v>241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191</v>
      </c>
      <c r="AU243" s="245" t="s">
        <v>137</v>
      </c>
      <c r="AV243" s="14" t="s">
        <v>87</v>
      </c>
      <c r="AW243" s="14" t="s">
        <v>37</v>
      </c>
      <c r="AX243" s="14" t="s">
        <v>77</v>
      </c>
      <c r="AY243" s="245" t="s">
        <v>121</v>
      </c>
    </row>
    <row r="244" s="2" customFormat="1" ht="24.15" customHeight="1">
      <c r="A244" s="39"/>
      <c r="B244" s="40"/>
      <c r="C244" s="205" t="s">
        <v>408</v>
      </c>
      <c r="D244" s="205" t="s">
        <v>124</v>
      </c>
      <c r="E244" s="206" t="s">
        <v>409</v>
      </c>
      <c r="F244" s="207" t="s">
        <v>410</v>
      </c>
      <c r="G244" s="208" t="s">
        <v>238</v>
      </c>
      <c r="H244" s="209">
        <v>340</v>
      </c>
      <c r="I244" s="210"/>
      <c r="J244" s="211">
        <f>ROUND(I244*H244,2)</f>
        <v>0</v>
      </c>
      <c r="K244" s="207" t="s">
        <v>128</v>
      </c>
      <c r="L244" s="45"/>
      <c r="M244" s="212" t="s">
        <v>19</v>
      </c>
      <c r="N244" s="213" t="s">
        <v>48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144</v>
      </c>
      <c r="AT244" s="216" t="s">
        <v>124</v>
      </c>
      <c r="AU244" s="216" t="s">
        <v>137</v>
      </c>
      <c r="AY244" s="18" t="s">
        <v>121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85</v>
      </c>
      <c r="BK244" s="217">
        <f>ROUND(I244*H244,2)</f>
        <v>0</v>
      </c>
      <c r="BL244" s="18" t="s">
        <v>144</v>
      </c>
      <c r="BM244" s="216" t="s">
        <v>411</v>
      </c>
    </row>
    <row r="245" s="2" customFormat="1">
      <c r="A245" s="39"/>
      <c r="B245" s="40"/>
      <c r="C245" s="41"/>
      <c r="D245" s="218" t="s">
        <v>131</v>
      </c>
      <c r="E245" s="41"/>
      <c r="F245" s="219" t="s">
        <v>412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131</v>
      </c>
      <c r="AU245" s="18" t="s">
        <v>137</v>
      </c>
    </row>
    <row r="246" s="13" customFormat="1">
      <c r="A246" s="13"/>
      <c r="B246" s="225"/>
      <c r="C246" s="226"/>
      <c r="D246" s="223" t="s">
        <v>191</v>
      </c>
      <c r="E246" s="227" t="s">
        <v>19</v>
      </c>
      <c r="F246" s="228" t="s">
        <v>381</v>
      </c>
      <c r="G246" s="226"/>
      <c r="H246" s="227" t="s">
        <v>19</v>
      </c>
      <c r="I246" s="229"/>
      <c r="J246" s="226"/>
      <c r="K246" s="226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191</v>
      </c>
      <c r="AU246" s="234" t="s">
        <v>137</v>
      </c>
      <c r="AV246" s="13" t="s">
        <v>85</v>
      </c>
      <c r="AW246" s="13" t="s">
        <v>37</v>
      </c>
      <c r="AX246" s="13" t="s">
        <v>77</v>
      </c>
      <c r="AY246" s="234" t="s">
        <v>121</v>
      </c>
    </row>
    <row r="247" s="14" customFormat="1">
      <c r="A247" s="14"/>
      <c r="B247" s="235"/>
      <c r="C247" s="236"/>
      <c r="D247" s="223" t="s">
        <v>191</v>
      </c>
      <c r="E247" s="237" t="s">
        <v>19</v>
      </c>
      <c r="F247" s="238" t="s">
        <v>413</v>
      </c>
      <c r="G247" s="236"/>
      <c r="H247" s="239">
        <v>340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191</v>
      </c>
      <c r="AU247" s="245" t="s">
        <v>137</v>
      </c>
      <c r="AV247" s="14" t="s">
        <v>87</v>
      </c>
      <c r="AW247" s="14" t="s">
        <v>37</v>
      </c>
      <c r="AX247" s="14" t="s">
        <v>77</v>
      </c>
      <c r="AY247" s="245" t="s">
        <v>121</v>
      </c>
    </row>
    <row r="248" s="2" customFormat="1" ht="21.75" customHeight="1">
      <c r="A248" s="39"/>
      <c r="B248" s="40"/>
      <c r="C248" s="205" t="s">
        <v>414</v>
      </c>
      <c r="D248" s="205" t="s">
        <v>124</v>
      </c>
      <c r="E248" s="206" t="s">
        <v>415</v>
      </c>
      <c r="F248" s="207" t="s">
        <v>416</v>
      </c>
      <c r="G248" s="208" t="s">
        <v>238</v>
      </c>
      <c r="H248" s="209">
        <v>340</v>
      </c>
      <c r="I248" s="210"/>
      <c r="J248" s="211">
        <f>ROUND(I248*H248,2)</f>
        <v>0</v>
      </c>
      <c r="K248" s="207" t="s">
        <v>128</v>
      </c>
      <c r="L248" s="45"/>
      <c r="M248" s="212" t="s">
        <v>19</v>
      </c>
      <c r="N248" s="213" t="s">
        <v>48</v>
      </c>
      <c r="O248" s="85"/>
      <c r="P248" s="214">
        <f>O248*H248</f>
        <v>0</v>
      </c>
      <c r="Q248" s="214">
        <v>0</v>
      </c>
      <c r="R248" s="214">
        <f>Q248*H248</f>
        <v>0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144</v>
      </c>
      <c r="AT248" s="216" t="s">
        <v>124</v>
      </c>
      <c r="AU248" s="216" t="s">
        <v>137</v>
      </c>
      <c r="AY248" s="18" t="s">
        <v>121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85</v>
      </c>
      <c r="BK248" s="217">
        <f>ROUND(I248*H248,2)</f>
        <v>0</v>
      </c>
      <c r="BL248" s="18" t="s">
        <v>144</v>
      </c>
      <c r="BM248" s="216" t="s">
        <v>417</v>
      </c>
    </row>
    <row r="249" s="2" customFormat="1">
      <c r="A249" s="39"/>
      <c r="B249" s="40"/>
      <c r="C249" s="41"/>
      <c r="D249" s="218" t="s">
        <v>131</v>
      </c>
      <c r="E249" s="41"/>
      <c r="F249" s="219" t="s">
        <v>418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131</v>
      </c>
      <c r="AU249" s="18" t="s">
        <v>137</v>
      </c>
    </row>
    <row r="250" s="13" customFormat="1">
      <c r="A250" s="13"/>
      <c r="B250" s="225"/>
      <c r="C250" s="226"/>
      <c r="D250" s="223" t="s">
        <v>191</v>
      </c>
      <c r="E250" s="227" t="s">
        <v>19</v>
      </c>
      <c r="F250" s="228" t="s">
        <v>381</v>
      </c>
      <c r="G250" s="226"/>
      <c r="H250" s="227" t="s">
        <v>19</v>
      </c>
      <c r="I250" s="229"/>
      <c r="J250" s="226"/>
      <c r="K250" s="226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191</v>
      </c>
      <c r="AU250" s="234" t="s">
        <v>137</v>
      </c>
      <c r="AV250" s="13" t="s">
        <v>85</v>
      </c>
      <c r="AW250" s="13" t="s">
        <v>37</v>
      </c>
      <c r="AX250" s="13" t="s">
        <v>77</v>
      </c>
      <c r="AY250" s="234" t="s">
        <v>121</v>
      </c>
    </row>
    <row r="251" s="14" customFormat="1">
      <c r="A251" s="14"/>
      <c r="B251" s="235"/>
      <c r="C251" s="236"/>
      <c r="D251" s="223" t="s">
        <v>191</v>
      </c>
      <c r="E251" s="237" t="s">
        <v>19</v>
      </c>
      <c r="F251" s="238" t="s">
        <v>413</v>
      </c>
      <c r="G251" s="236"/>
      <c r="H251" s="239">
        <v>340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191</v>
      </c>
      <c r="AU251" s="245" t="s">
        <v>137</v>
      </c>
      <c r="AV251" s="14" t="s">
        <v>87</v>
      </c>
      <c r="AW251" s="14" t="s">
        <v>37</v>
      </c>
      <c r="AX251" s="14" t="s">
        <v>77</v>
      </c>
      <c r="AY251" s="245" t="s">
        <v>121</v>
      </c>
    </row>
    <row r="252" s="2" customFormat="1" ht="21.75" customHeight="1">
      <c r="A252" s="39"/>
      <c r="B252" s="40"/>
      <c r="C252" s="205" t="s">
        <v>419</v>
      </c>
      <c r="D252" s="205" t="s">
        <v>124</v>
      </c>
      <c r="E252" s="206" t="s">
        <v>420</v>
      </c>
      <c r="F252" s="207" t="s">
        <v>421</v>
      </c>
      <c r="G252" s="208" t="s">
        <v>238</v>
      </c>
      <c r="H252" s="209">
        <v>340</v>
      </c>
      <c r="I252" s="210"/>
      <c r="J252" s="211">
        <f>ROUND(I252*H252,2)</f>
        <v>0</v>
      </c>
      <c r="K252" s="207" t="s">
        <v>128</v>
      </c>
      <c r="L252" s="45"/>
      <c r="M252" s="212" t="s">
        <v>19</v>
      </c>
      <c r="N252" s="213" t="s">
        <v>48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144</v>
      </c>
      <c r="AT252" s="216" t="s">
        <v>124</v>
      </c>
      <c r="AU252" s="216" t="s">
        <v>137</v>
      </c>
      <c r="AY252" s="18" t="s">
        <v>121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85</v>
      </c>
      <c r="BK252" s="217">
        <f>ROUND(I252*H252,2)</f>
        <v>0</v>
      </c>
      <c r="BL252" s="18" t="s">
        <v>144</v>
      </c>
      <c r="BM252" s="216" t="s">
        <v>422</v>
      </c>
    </row>
    <row r="253" s="2" customFormat="1">
      <c r="A253" s="39"/>
      <c r="B253" s="40"/>
      <c r="C253" s="41"/>
      <c r="D253" s="218" t="s">
        <v>131</v>
      </c>
      <c r="E253" s="41"/>
      <c r="F253" s="219" t="s">
        <v>423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131</v>
      </c>
      <c r="AU253" s="18" t="s">
        <v>137</v>
      </c>
    </row>
    <row r="254" s="13" customFormat="1">
      <c r="A254" s="13"/>
      <c r="B254" s="225"/>
      <c r="C254" s="226"/>
      <c r="D254" s="223" t="s">
        <v>191</v>
      </c>
      <c r="E254" s="227" t="s">
        <v>19</v>
      </c>
      <c r="F254" s="228" t="s">
        <v>381</v>
      </c>
      <c r="G254" s="226"/>
      <c r="H254" s="227" t="s">
        <v>19</v>
      </c>
      <c r="I254" s="229"/>
      <c r="J254" s="226"/>
      <c r="K254" s="226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191</v>
      </c>
      <c r="AU254" s="234" t="s">
        <v>137</v>
      </c>
      <c r="AV254" s="13" t="s">
        <v>85</v>
      </c>
      <c r="AW254" s="13" t="s">
        <v>37</v>
      </c>
      <c r="AX254" s="13" t="s">
        <v>77</v>
      </c>
      <c r="AY254" s="234" t="s">
        <v>121</v>
      </c>
    </row>
    <row r="255" s="14" customFormat="1">
      <c r="A255" s="14"/>
      <c r="B255" s="235"/>
      <c r="C255" s="236"/>
      <c r="D255" s="223" t="s">
        <v>191</v>
      </c>
      <c r="E255" s="237" t="s">
        <v>19</v>
      </c>
      <c r="F255" s="238" t="s">
        <v>413</v>
      </c>
      <c r="G255" s="236"/>
      <c r="H255" s="239">
        <v>340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191</v>
      </c>
      <c r="AU255" s="245" t="s">
        <v>137</v>
      </c>
      <c r="AV255" s="14" t="s">
        <v>87</v>
      </c>
      <c r="AW255" s="14" t="s">
        <v>37</v>
      </c>
      <c r="AX255" s="14" t="s">
        <v>77</v>
      </c>
      <c r="AY255" s="245" t="s">
        <v>121</v>
      </c>
    </row>
    <row r="256" s="2" customFormat="1" ht="49.05" customHeight="1">
      <c r="A256" s="39"/>
      <c r="B256" s="40"/>
      <c r="C256" s="205" t="s">
        <v>424</v>
      </c>
      <c r="D256" s="205" t="s">
        <v>124</v>
      </c>
      <c r="E256" s="206" t="s">
        <v>425</v>
      </c>
      <c r="F256" s="207" t="s">
        <v>426</v>
      </c>
      <c r="G256" s="208" t="s">
        <v>238</v>
      </c>
      <c r="H256" s="209">
        <v>340</v>
      </c>
      <c r="I256" s="210"/>
      <c r="J256" s="211">
        <f>ROUND(I256*H256,2)</f>
        <v>0</v>
      </c>
      <c r="K256" s="207" t="s">
        <v>128</v>
      </c>
      <c r="L256" s="45"/>
      <c r="M256" s="212" t="s">
        <v>19</v>
      </c>
      <c r="N256" s="213" t="s">
        <v>48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144</v>
      </c>
      <c r="AT256" s="216" t="s">
        <v>124</v>
      </c>
      <c r="AU256" s="216" t="s">
        <v>137</v>
      </c>
      <c r="AY256" s="18" t="s">
        <v>121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85</v>
      </c>
      <c r="BK256" s="217">
        <f>ROUND(I256*H256,2)</f>
        <v>0</v>
      </c>
      <c r="BL256" s="18" t="s">
        <v>144</v>
      </c>
      <c r="BM256" s="216" t="s">
        <v>427</v>
      </c>
    </row>
    <row r="257" s="2" customFormat="1">
      <c r="A257" s="39"/>
      <c r="B257" s="40"/>
      <c r="C257" s="41"/>
      <c r="D257" s="218" t="s">
        <v>131</v>
      </c>
      <c r="E257" s="41"/>
      <c r="F257" s="219" t="s">
        <v>428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131</v>
      </c>
      <c r="AU257" s="18" t="s">
        <v>137</v>
      </c>
    </row>
    <row r="258" s="13" customFormat="1">
      <c r="A258" s="13"/>
      <c r="B258" s="225"/>
      <c r="C258" s="226"/>
      <c r="D258" s="223" t="s">
        <v>191</v>
      </c>
      <c r="E258" s="227" t="s">
        <v>19</v>
      </c>
      <c r="F258" s="228" t="s">
        <v>381</v>
      </c>
      <c r="G258" s="226"/>
      <c r="H258" s="227" t="s">
        <v>19</v>
      </c>
      <c r="I258" s="229"/>
      <c r="J258" s="226"/>
      <c r="K258" s="226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191</v>
      </c>
      <c r="AU258" s="234" t="s">
        <v>137</v>
      </c>
      <c r="AV258" s="13" t="s">
        <v>85</v>
      </c>
      <c r="AW258" s="13" t="s">
        <v>37</v>
      </c>
      <c r="AX258" s="13" t="s">
        <v>77</v>
      </c>
      <c r="AY258" s="234" t="s">
        <v>121</v>
      </c>
    </row>
    <row r="259" s="14" customFormat="1">
      <c r="A259" s="14"/>
      <c r="B259" s="235"/>
      <c r="C259" s="236"/>
      <c r="D259" s="223" t="s">
        <v>191</v>
      </c>
      <c r="E259" s="237" t="s">
        <v>19</v>
      </c>
      <c r="F259" s="238" t="s">
        <v>429</v>
      </c>
      <c r="G259" s="236"/>
      <c r="H259" s="239">
        <v>340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191</v>
      </c>
      <c r="AU259" s="245" t="s">
        <v>137</v>
      </c>
      <c r="AV259" s="14" t="s">
        <v>87</v>
      </c>
      <c r="AW259" s="14" t="s">
        <v>37</v>
      </c>
      <c r="AX259" s="14" t="s">
        <v>77</v>
      </c>
      <c r="AY259" s="245" t="s">
        <v>121</v>
      </c>
    </row>
    <row r="260" s="2" customFormat="1" ht="24.15" customHeight="1">
      <c r="A260" s="39"/>
      <c r="B260" s="40"/>
      <c r="C260" s="205" t="s">
        <v>430</v>
      </c>
      <c r="D260" s="205" t="s">
        <v>124</v>
      </c>
      <c r="E260" s="206" t="s">
        <v>431</v>
      </c>
      <c r="F260" s="207" t="s">
        <v>432</v>
      </c>
      <c r="G260" s="208" t="s">
        <v>238</v>
      </c>
      <c r="H260" s="209">
        <v>340</v>
      </c>
      <c r="I260" s="210"/>
      <c r="J260" s="211">
        <f>ROUND(I260*H260,2)</f>
        <v>0</v>
      </c>
      <c r="K260" s="207" t="s">
        <v>128</v>
      </c>
      <c r="L260" s="45"/>
      <c r="M260" s="212" t="s">
        <v>19</v>
      </c>
      <c r="N260" s="213" t="s">
        <v>48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144</v>
      </c>
      <c r="AT260" s="216" t="s">
        <v>124</v>
      </c>
      <c r="AU260" s="216" t="s">
        <v>137</v>
      </c>
      <c r="AY260" s="18" t="s">
        <v>121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85</v>
      </c>
      <c r="BK260" s="217">
        <f>ROUND(I260*H260,2)</f>
        <v>0</v>
      </c>
      <c r="BL260" s="18" t="s">
        <v>144</v>
      </c>
      <c r="BM260" s="216" t="s">
        <v>433</v>
      </c>
    </row>
    <row r="261" s="2" customFormat="1">
      <c r="A261" s="39"/>
      <c r="B261" s="40"/>
      <c r="C261" s="41"/>
      <c r="D261" s="218" t="s">
        <v>131</v>
      </c>
      <c r="E261" s="41"/>
      <c r="F261" s="219" t="s">
        <v>434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131</v>
      </c>
      <c r="AU261" s="18" t="s">
        <v>137</v>
      </c>
    </row>
    <row r="262" s="13" customFormat="1">
      <c r="A262" s="13"/>
      <c r="B262" s="225"/>
      <c r="C262" s="226"/>
      <c r="D262" s="223" t="s">
        <v>191</v>
      </c>
      <c r="E262" s="227" t="s">
        <v>19</v>
      </c>
      <c r="F262" s="228" t="s">
        <v>381</v>
      </c>
      <c r="G262" s="226"/>
      <c r="H262" s="227" t="s">
        <v>19</v>
      </c>
      <c r="I262" s="229"/>
      <c r="J262" s="226"/>
      <c r="K262" s="226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191</v>
      </c>
      <c r="AU262" s="234" t="s">
        <v>137</v>
      </c>
      <c r="AV262" s="13" t="s">
        <v>85</v>
      </c>
      <c r="AW262" s="13" t="s">
        <v>37</v>
      </c>
      <c r="AX262" s="13" t="s">
        <v>77</v>
      </c>
      <c r="AY262" s="234" t="s">
        <v>121</v>
      </c>
    </row>
    <row r="263" s="14" customFormat="1">
      <c r="A263" s="14"/>
      <c r="B263" s="235"/>
      <c r="C263" s="236"/>
      <c r="D263" s="223" t="s">
        <v>191</v>
      </c>
      <c r="E263" s="237" t="s">
        <v>19</v>
      </c>
      <c r="F263" s="238" t="s">
        <v>413</v>
      </c>
      <c r="G263" s="236"/>
      <c r="H263" s="239">
        <v>340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191</v>
      </c>
      <c r="AU263" s="245" t="s">
        <v>137</v>
      </c>
      <c r="AV263" s="14" t="s">
        <v>87</v>
      </c>
      <c r="AW263" s="14" t="s">
        <v>37</v>
      </c>
      <c r="AX263" s="14" t="s">
        <v>77</v>
      </c>
      <c r="AY263" s="245" t="s">
        <v>121</v>
      </c>
    </row>
    <row r="264" s="2" customFormat="1" ht="21.75" customHeight="1">
      <c r="A264" s="39"/>
      <c r="B264" s="40"/>
      <c r="C264" s="205" t="s">
        <v>435</v>
      </c>
      <c r="D264" s="205" t="s">
        <v>124</v>
      </c>
      <c r="E264" s="206" t="s">
        <v>436</v>
      </c>
      <c r="F264" s="207" t="s">
        <v>437</v>
      </c>
      <c r="G264" s="208" t="s">
        <v>268</v>
      </c>
      <c r="H264" s="209">
        <v>17</v>
      </c>
      <c r="I264" s="210"/>
      <c r="J264" s="211">
        <f>ROUND(I264*H264,2)</f>
        <v>0</v>
      </c>
      <c r="K264" s="207" t="s">
        <v>128</v>
      </c>
      <c r="L264" s="45"/>
      <c r="M264" s="212" t="s">
        <v>19</v>
      </c>
      <c r="N264" s="213" t="s">
        <v>48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144</v>
      </c>
      <c r="AT264" s="216" t="s">
        <v>124</v>
      </c>
      <c r="AU264" s="216" t="s">
        <v>137</v>
      </c>
      <c r="AY264" s="18" t="s">
        <v>121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85</v>
      </c>
      <c r="BK264" s="217">
        <f>ROUND(I264*H264,2)</f>
        <v>0</v>
      </c>
      <c r="BL264" s="18" t="s">
        <v>144</v>
      </c>
      <c r="BM264" s="216" t="s">
        <v>438</v>
      </c>
    </row>
    <row r="265" s="2" customFormat="1">
      <c r="A265" s="39"/>
      <c r="B265" s="40"/>
      <c r="C265" s="41"/>
      <c r="D265" s="218" t="s">
        <v>131</v>
      </c>
      <c r="E265" s="41"/>
      <c r="F265" s="219" t="s">
        <v>439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131</v>
      </c>
      <c r="AU265" s="18" t="s">
        <v>137</v>
      </c>
    </row>
    <row r="266" s="13" customFormat="1">
      <c r="A266" s="13"/>
      <c r="B266" s="225"/>
      <c r="C266" s="226"/>
      <c r="D266" s="223" t="s">
        <v>191</v>
      </c>
      <c r="E266" s="227" t="s">
        <v>19</v>
      </c>
      <c r="F266" s="228" t="s">
        <v>381</v>
      </c>
      <c r="G266" s="226"/>
      <c r="H266" s="227" t="s">
        <v>19</v>
      </c>
      <c r="I266" s="229"/>
      <c r="J266" s="226"/>
      <c r="K266" s="226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191</v>
      </c>
      <c r="AU266" s="234" t="s">
        <v>137</v>
      </c>
      <c r="AV266" s="13" t="s">
        <v>85</v>
      </c>
      <c r="AW266" s="13" t="s">
        <v>37</v>
      </c>
      <c r="AX266" s="13" t="s">
        <v>77</v>
      </c>
      <c r="AY266" s="234" t="s">
        <v>121</v>
      </c>
    </row>
    <row r="267" s="14" customFormat="1">
      <c r="A267" s="14"/>
      <c r="B267" s="235"/>
      <c r="C267" s="236"/>
      <c r="D267" s="223" t="s">
        <v>191</v>
      </c>
      <c r="E267" s="237" t="s">
        <v>19</v>
      </c>
      <c r="F267" s="238" t="s">
        <v>440</v>
      </c>
      <c r="G267" s="236"/>
      <c r="H267" s="239">
        <v>17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191</v>
      </c>
      <c r="AU267" s="245" t="s">
        <v>137</v>
      </c>
      <c r="AV267" s="14" t="s">
        <v>87</v>
      </c>
      <c r="AW267" s="14" t="s">
        <v>37</v>
      </c>
      <c r="AX267" s="14" t="s">
        <v>77</v>
      </c>
      <c r="AY267" s="245" t="s">
        <v>121</v>
      </c>
    </row>
    <row r="268" s="2" customFormat="1" ht="21.75" customHeight="1">
      <c r="A268" s="39"/>
      <c r="B268" s="40"/>
      <c r="C268" s="205" t="s">
        <v>441</v>
      </c>
      <c r="D268" s="205" t="s">
        <v>124</v>
      </c>
      <c r="E268" s="206" t="s">
        <v>442</v>
      </c>
      <c r="F268" s="207" t="s">
        <v>443</v>
      </c>
      <c r="G268" s="208" t="s">
        <v>268</v>
      </c>
      <c r="H268" s="209">
        <v>17</v>
      </c>
      <c r="I268" s="210"/>
      <c r="J268" s="211">
        <f>ROUND(I268*H268,2)</f>
        <v>0</v>
      </c>
      <c r="K268" s="207" t="s">
        <v>128</v>
      </c>
      <c r="L268" s="45"/>
      <c r="M268" s="212" t="s">
        <v>19</v>
      </c>
      <c r="N268" s="213" t="s">
        <v>48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144</v>
      </c>
      <c r="AT268" s="216" t="s">
        <v>124</v>
      </c>
      <c r="AU268" s="216" t="s">
        <v>137</v>
      </c>
      <c r="AY268" s="18" t="s">
        <v>121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85</v>
      </c>
      <c r="BK268" s="217">
        <f>ROUND(I268*H268,2)</f>
        <v>0</v>
      </c>
      <c r="BL268" s="18" t="s">
        <v>144</v>
      </c>
      <c r="BM268" s="216" t="s">
        <v>444</v>
      </c>
    </row>
    <row r="269" s="2" customFormat="1">
      <c r="A269" s="39"/>
      <c r="B269" s="40"/>
      <c r="C269" s="41"/>
      <c r="D269" s="218" t="s">
        <v>131</v>
      </c>
      <c r="E269" s="41"/>
      <c r="F269" s="219" t="s">
        <v>445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131</v>
      </c>
      <c r="AU269" s="18" t="s">
        <v>137</v>
      </c>
    </row>
    <row r="270" s="13" customFormat="1">
      <c r="A270" s="13"/>
      <c r="B270" s="225"/>
      <c r="C270" s="226"/>
      <c r="D270" s="223" t="s">
        <v>191</v>
      </c>
      <c r="E270" s="227" t="s">
        <v>19</v>
      </c>
      <c r="F270" s="228" t="s">
        <v>446</v>
      </c>
      <c r="G270" s="226"/>
      <c r="H270" s="227" t="s">
        <v>19</v>
      </c>
      <c r="I270" s="229"/>
      <c r="J270" s="226"/>
      <c r="K270" s="226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191</v>
      </c>
      <c r="AU270" s="234" t="s">
        <v>137</v>
      </c>
      <c r="AV270" s="13" t="s">
        <v>85</v>
      </c>
      <c r="AW270" s="13" t="s">
        <v>37</v>
      </c>
      <c r="AX270" s="13" t="s">
        <v>77</v>
      </c>
      <c r="AY270" s="234" t="s">
        <v>121</v>
      </c>
    </row>
    <row r="271" s="14" customFormat="1">
      <c r="A271" s="14"/>
      <c r="B271" s="235"/>
      <c r="C271" s="236"/>
      <c r="D271" s="223" t="s">
        <v>191</v>
      </c>
      <c r="E271" s="237" t="s">
        <v>19</v>
      </c>
      <c r="F271" s="238" t="s">
        <v>447</v>
      </c>
      <c r="G271" s="236"/>
      <c r="H271" s="239">
        <v>17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191</v>
      </c>
      <c r="AU271" s="245" t="s">
        <v>137</v>
      </c>
      <c r="AV271" s="14" t="s">
        <v>87</v>
      </c>
      <c r="AW271" s="14" t="s">
        <v>37</v>
      </c>
      <c r="AX271" s="14" t="s">
        <v>77</v>
      </c>
      <c r="AY271" s="245" t="s">
        <v>121</v>
      </c>
    </row>
    <row r="272" s="2" customFormat="1" ht="24.15" customHeight="1">
      <c r="A272" s="39"/>
      <c r="B272" s="40"/>
      <c r="C272" s="205" t="s">
        <v>448</v>
      </c>
      <c r="D272" s="205" t="s">
        <v>124</v>
      </c>
      <c r="E272" s="206" t="s">
        <v>449</v>
      </c>
      <c r="F272" s="207" t="s">
        <v>450</v>
      </c>
      <c r="G272" s="208" t="s">
        <v>268</v>
      </c>
      <c r="H272" s="209">
        <v>51</v>
      </c>
      <c r="I272" s="210"/>
      <c r="J272" s="211">
        <f>ROUND(I272*H272,2)</f>
        <v>0</v>
      </c>
      <c r="K272" s="207" t="s">
        <v>128</v>
      </c>
      <c r="L272" s="45"/>
      <c r="M272" s="212" t="s">
        <v>19</v>
      </c>
      <c r="N272" s="213" t="s">
        <v>48</v>
      </c>
      <c r="O272" s="85"/>
      <c r="P272" s="214">
        <f>O272*H272</f>
        <v>0</v>
      </c>
      <c r="Q272" s="214">
        <v>0</v>
      </c>
      <c r="R272" s="214">
        <f>Q272*H272</f>
        <v>0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144</v>
      </c>
      <c r="AT272" s="216" t="s">
        <v>124</v>
      </c>
      <c r="AU272" s="216" t="s">
        <v>137</v>
      </c>
      <c r="AY272" s="18" t="s">
        <v>121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85</v>
      </c>
      <c r="BK272" s="217">
        <f>ROUND(I272*H272,2)</f>
        <v>0</v>
      </c>
      <c r="BL272" s="18" t="s">
        <v>144</v>
      </c>
      <c r="BM272" s="216" t="s">
        <v>451</v>
      </c>
    </row>
    <row r="273" s="2" customFormat="1">
      <c r="A273" s="39"/>
      <c r="B273" s="40"/>
      <c r="C273" s="41"/>
      <c r="D273" s="218" t="s">
        <v>131</v>
      </c>
      <c r="E273" s="41"/>
      <c r="F273" s="219" t="s">
        <v>452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131</v>
      </c>
      <c r="AU273" s="18" t="s">
        <v>137</v>
      </c>
    </row>
    <row r="274" s="13" customFormat="1">
      <c r="A274" s="13"/>
      <c r="B274" s="225"/>
      <c r="C274" s="226"/>
      <c r="D274" s="223" t="s">
        <v>191</v>
      </c>
      <c r="E274" s="227" t="s">
        <v>19</v>
      </c>
      <c r="F274" s="228" t="s">
        <v>446</v>
      </c>
      <c r="G274" s="226"/>
      <c r="H274" s="227" t="s">
        <v>19</v>
      </c>
      <c r="I274" s="229"/>
      <c r="J274" s="226"/>
      <c r="K274" s="226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191</v>
      </c>
      <c r="AU274" s="234" t="s">
        <v>137</v>
      </c>
      <c r="AV274" s="13" t="s">
        <v>85</v>
      </c>
      <c r="AW274" s="13" t="s">
        <v>37</v>
      </c>
      <c r="AX274" s="13" t="s">
        <v>77</v>
      </c>
      <c r="AY274" s="234" t="s">
        <v>121</v>
      </c>
    </row>
    <row r="275" s="14" customFormat="1">
      <c r="A275" s="14"/>
      <c r="B275" s="235"/>
      <c r="C275" s="236"/>
      <c r="D275" s="223" t="s">
        <v>191</v>
      </c>
      <c r="E275" s="237" t="s">
        <v>19</v>
      </c>
      <c r="F275" s="238" t="s">
        <v>453</v>
      </c>
      <c r="G275" s="236"/>
      <c r="H275" s="239">
        <v>51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191</v>
      </c>
      <c r="AU275" s="245" t="s">
        <v>137</v>
      </c>
      <c r="AV275" s="14" t="s">
        <v>87</v>
      </c>
      <c r="AW275" s="14" t="s">
        <v>37</v>
      </c>
      <c r="AX275" s="14" t="s">
        <v>77</v>
      </c>
      <c r="AY275" s="245" t="s">
        <v>121</v>
      </c>
    </row>
    <row r="276" s="12" customFormat="1" ht="22.8" customHeight="1">
      <c r="A276" s="12"/>
      <c r="B276" s="189"/>
      <c r="C276" s="190"/>
      <c r="D276" s="191" t="s">
        <v>76</v>
      </c>
      <c r="E276" s="203" t="s">
        <v>87</v>
      </c>
      <c r="F276" s="203" t="s">
        <v>454</v>
      </c>
      <c r="G276" s="190"/>
      <c r="H276" s="190"/>
      <c r="I276" s="193"/>
      <c r="J276" s="204">
        <f>BK276</f>
        <v>0</v>
      </c>
      <c r="K276" s="190"/>
      <c r="L276" s="195"/>
      <c r="M276" s="196"/>
      <c r="N276" s="197"/>
      <c r="O276" s="197"/>
      <c r="P276" s="198">
        <f>P277</f>
        <v>0</v>
      </c>
      <c r="Q276" s="197"/>
      <c r="R276" s="198">
        <f>R277</f>
        <v>2.4789659999999993</v>
      </c>
      <c r="S276" s="197"/>
      <c r="T276" s="199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0" t="s">
        <v>85</v>
      </c>
      <c r="AT276" s="201" t="s">
        <v>76</v>
      </c>
      <c r="AU276" s="201" t="s">
        <v>85</v>
      </c>
      <c r="AY276" s="200" t="s">
        <v>121</v>
      </c>
      <c r="BK276" s="202">
        <f>BK277</f>
        <v>0</v>
      </c>
    </row>
    <row r="277" s="12" customFormat="1" ht="20.88" customHeight="1">
      <c r="A277" s="12"/>
      <c r="B277" s="189"/>
      <c r="C277" s="190"/>
      <c r="D277" s="191" t="s">
        <v>76</v>
      </c>
      <c r="E277" s="203" t="s">
        <v>7</v>
      </c>
      <c r="F277" s="203" t="s">
        <v>455</v>
      </c>
      <c r="G277" s="190"/>
      <c r="H277" s="190"/>
      <c r="I277" s="193"/>
      <c r="J277" s="204">
        <f>BK277</f>
        <v>0</v>
      </c>
      <c r="K277" s="190"/>
      <c r="L277" s="195"/>
      <c r="M277" s="196"/>
      <c r="N277" s="197"/>
      <c r="O277" s="197"/>
      <c r="P277" s="198">
        <f>SUM(P278:P302)</f>
        <v>0</v>
      </c>
      <c r="Q277" s="197"/>
      <c r="R277" s="198">
        <f>SUM(R278:R302)</f>
        <v>2.4789659999999993</v>
      </c>
      <c r="S277" s="197"/>
      <c r="T277" s="199">
        <f>SUM(T278:T302)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0" t="s">
        <v>85</v>
      </c>
      <c r="AT277" s="201" t="s">
        <v>76</v>
      </c>
      <c r="AU277" s="201" t="s">
        <v>87</v>
      </c>
      <c r="AY277" s="200" t="s">
        <v>121</v>
      </c>
      <c r="BK277" s="202">
        <f>SUM(BK278:BK302)</f>
        <v>0</v>
      </c>
    </row>
    <row r="278" s="2" customFormat="1" ht="44.25" customHeight="1">
      <c r="A278" s="39"/>
      <c r="B278" s="40"/>
      <c r="C278" s="205" t="s">
        <v>456</v>
      </c>
      <c r="D278" s="205" t="s">
        <v>124</v>
      </c>
      <c r="E278" s="206" t="s">
        <v>457</v>
      </c>
      <c r="F278" s="207" t="s">
        <v>458</v>
      </c>
      <c r="G278" s="208" t="s">
        <v>268</v>
      </c>
      <c r="H278" s="209">
        <v>15.708</v>
      </c>
      <c r="I278" s="210"/>
      <c r="J278" s="211">
        <f>ROUND(I278*H278,2)</f>
        <v>0</v>
      </c>
      <c r="K278" s="207" t="s">
        <v>128</v>
      </c>
      <c r="L278" s="45"/>
      <c r="M278" s="212" t="s">
        <v>19</v>
      </c>
      <c r="N278" s="213" t="s">
        <v>48</v>
      </c>
      <c r="O278" s="85"/>
      <c r="P278" s="214">
        <f>O278*H278</f>
        <v>0</v>
      </c>
      <c r="Q278" s="214">
        <v>0</v>
      </c>
      <c r="R278" s="214">
        <f>Q278*H278</f>
        <v>0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144</v>
      </c>
      <c r="AT278" s="216" t="s">
        <v>124</v>
      </c>
      <c r="AU278" s="216" t="s">
        <v>137</v>
      </c>
      <c r="AY278" s="18" t="s">
        <v>121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85</v>
      </c>
      <c r="BK278" s="217">
        <f>ROUND(I278*H278,2)</f>
        <v>0</v>
      </c>
      <c r="BL278" s="18" t="s">
        <v>144</v>
      </c>
      <c r="BM278" s="216" t="s">
        <v>459</v>
      </c>
    </row>
    <row r="279" s="2" customFormat="1">
      <c r="A279" s="39"/>
      <c r="B279" s="40"/>
      <c r="C279" s="41"/>
      <c r="D279" s="218" t="s">
        <v>131</v>
      </c>
      <c r="E279" s="41"/>
      <c r="F279" s="219" t="s">
        <v>460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131</v>
      </c>
      <c r="AU279" s="18" t="s">
        <v>137</v>
      </c>
    </row>
    <row r="280" s="13" customFormat="1">
      <c r="A280" s="13"/>
      <c r="B280" s="225"/>
      <c r="C280" s="226"/>
      <c r="D280" s="223" t="s">
        <v>191</v>
      </c>
      <c r="E280" s="227" t="s">
        <v>19</v>
      </c>
      <c r="F280" s="228" t="s">
        <v>278</v>
      </c>
      <c r="G280" s="226"/>
      <c r="H280" s="227" t="s">
        <v>19</v>
      </c>
      <c r="I280" s="229"/>
      <c r="J280" s="226"/>
      <c r="K280" s="226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191</v>
      </c>
      <c r="AU280" s="234" t="s">
        <v>137</v>
      </c>
      <c r="AV280" s="13" t="s">
        <v>85</v>
      </c>
      <c r="AW280" s="13" t="s">
        <v>37</v>
      </c>
      <c r="AX280" s="13" t="s">
        <v>77</v>
      </c>
      <c r="AY280" s="234" t="s">
        <v>121</v>
      </c>
    </row>
    <row r="281" s="14" customFormat="1">
      <c r="A281" s="14"/>
      <c r="B281" s="235"/>
      <c r="C281" s="236"/>
      <c r="D281" s="223" t="s">
        <v>191</v>
      </c>
      <c r="E281" s="237" t="s">
        <v>19</v>
      </c>
      <c r="F281" s="238" t="s">
        <v>461</v>
      </c>
      <c r="G281" s="236"/>
      <c r="H281" s="239">
        <v>7.6120000000000001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191</v>
      </c>
      <c r="AU281" s="245" t="s">
        <v>137</v>
      </c>
      <c r="AV281" s="14" t="s">
        <v>87</v>
      </c>
      <c r="AW281" s="14" t="s">
        <v>37</v>
      </c>
      <c r="AX281" s="14" t="s">
        <v>77</v>
      </c>
      <c r="AY281" s="245" t="s">
        <v>121</v>
      </c>
    </row>
    <row r="282" s="14" customFormat="1">
      <c r="A282" s="14"/>
      <c r="B282" s="235"/>
      <c r="C282" s="236"/>
      <c r="D282" s="223" t="s">
        <v>191</v>
      </c>
      <c r="E282" s="237" t="s">
        <v>19</v>
      </c>
      <c r="F282" s="238" t="s">
        <v>462</v>
      </c>
      <c r="G282" s="236"/>
      <c r="H282" s="239">
        <v>8.0960000000000001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191</v>
      </c>
      <c r="AU282" s="245" t="s">
        <v>137</v>
      </c>
      <c r="AV282" s="14" t="s">
        <v>87</v>
      </c>
      <c r="AW282" s="14" t="s">
        <v>37</v>
      </c>
      <c r="AX282" s="14" t="s">
        <v>77</v>
      </c>
      <c r="AY282" s="245" t="s">
        <v>121</v>
      </c>
    </row>
    <row r="283" s="2" customFormat="1" ht="55.5" customHeight="1">
      <c r="A283" s="39"/>
      <c r="B283" s="40"/>
      <c r="C283" s="205" t="s">
        <v>463</v>
      </c>
      <c r="D283" s="205" t="s">
        <v>124</v>
      </c>
      <c r="E283" s="206" t="s">
        <v>464</v>
      </c>
      <c r="F283" s="207" t="s">
        <v>465</v>
      </c>
      <c r="G283" s="208" t="s">
        <v>238</v>
      </c>
      <c r="H283" s="209">
        <v>166.19999999999999</v>
      </c>
      <c r="I283" s="210"/>
      <c r="J283" s="211">
        <f>ROUND(I283*H283,2)</f>
        <v>0</v>
      </c>
      <c r="K283" s="207" t="s">
        <v>128</v>
      </c>
      <c r="L283" s="45"/>
      <c r="M283" s="212" t="s">
        <v>19</v>
      </c>
      <c r="N283" s="213" t="s">
        <v>48</v>
      </c>
      <c r="O283" s="85"/>
      <c r="P283" s="214">
        <f>O283*H283</f>
        <v>0</v>
      </c>
      <c r="Q283" s="214">
        <v>0.00031</v>
      </c>
      <c r="R283" s="214">
        <f>Q283*H283</f>
        <v>0.051521999999999998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144</v>
      </c>
      <c r="AT283" s="216" t="s">
        <v>124</v>
      </c>
      <c r="AU283" s="216" t="s">
        <v>137</v>
      </c>
      <c r="AY283" s="18" t="s">
        <v>121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85</v>
      </c>
      <c r="BK283" s="217">
        <f>ROUND(I283*H283,2)</f>
        <v>0</v>
      </c>
      <c r="BL283" s="18" t="s">
        <v>144</v>
      </c>
      <c r="BM283" s="216" t="s">
        <v>466</v>
      </c>
    </row>
    <row r="284" s="2" customFormat="1">
      <c r="A284" s="39"/>
      <c r="B284" s="40"/>
      <c r="C284" s="41"/>
      <c r="D284" s="218" t="s">
        <v>131</v>
      </c>
      <c r="E284" s="41"/>
      <c r="F284" s="219" t="s">
        <v>467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131</v>
      </c>
      <c r="AU284" s="18" t="s">
        <v>137</v>
      </c>
    </row>
    <row r="285" s="13" customFormat="1">
      <c r="A285" s="13"/>
      <c r="B285" s="225"/>
      <c r="C285" s="226"/>
      <c r="D285" s="223" t="s">
        <v>191</v>
      </c>
      <c r="E285" s="227" t="s">
        <v>19</v>
      </c>
      <c r="F285" s="228" t="s">
        <v>278</v>
      </c>
      <c r="G285" s="226"/>
      <c r="H285" s="227" t="s">
        <v>19</v>
      </c>
      <c r="I285" s="229"/>
      <c r="J285" s="226"/>
      <c r="K285" s="226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191</v>
      </c>
      <c r="AU285" s="234" t="s">
        <v>137</v>
      </c>
      <c r="AV285" s="13" t="s">
        <v>85</v>
      </c>
      <c r="AW285" s="13" t="s">
        <v>37</v>
      </c>
      <c r="AX285" s="13" t="s">
        <v>77</v>
      </c>
      <c r="AY285" s="234" t="s">
        <v>121</v>
      </c>
    </row>
    <row r="286" s="14" customFormat="1">
      <c r="A286" s="14"/>
      <c r="B286" s="235"/>
      <c r="C286" s="236"/>
      <c r="D286" s="223" t="s">
        <v>191</v>
      </c>
      <c r="E286" s="237" t="s">
        <v>19</v>
      </c>
      <c r="F286" s="238" t="s">
        <v>468</v>
      </c>
      <c r="G286" s="236"/>
      <c r="H286" s="239">
        <v>69.200000000000003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191</v>
      </c>
      <c r="AU286" s="245" t="s">
        <v>137</v>
      </c>
      <c r="AV286" s="14" t="s">
        <v>87</v>
      </c>
      <c r="AW286" s="14" t="s">
        <v>37</v>
      </c>
      <c r="AX286" s="14" t="s">
        <v>77</v>
      </c>
      <c r="AY286" s="245" t="s">
        <v>121</v>
      </c>
    </row>
    <row r="287" s="14" customFormat="1">
      <c r="A287" s="14"/>
      <c r="B287" s="235"/>
      <c r="C287" s="236"/>
      <c r="D287" s="223" t="s">
        <v>191</v>
      </c>
      <c r="E287" s="237" t="s">
        <v>19</v>
      </c>
      <c r="F287" s="238" t="s">
        <v>469</v>
      </c>
      <c r="G287" s="236"/>
      <c r="H287" s="239">
        <v>73.599999999999994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191</v>
      </c>
      <c r="AU287" s="245" t="s">
        <v>137</v>
      </c>
      <c r="AV287" s="14" t="s">
        <v>87</v>
      </c>
      <c r="AW287" s="14" t="s">
        <v>37</v>
      </c>
      <c r="AX287" s="14" t="s">
        <v>77</v>
      </c>
      <c r="AY287" s="245" t="s">
        <v>121</v>
      </c>
    </row>
    <row r="288" s="13" customFormat="1">
      <c r="A288" s="13"/>
      <c r="B288" s="225"/>
      <c r="C288" s="226"/>
      <c r="D288" s="223" t="s">
        <v>191</v>
      </c>
      <c r="E288" s="227" t="s">
        <v>19</v>
      </c>
      <c r="F288" s="228" t="s">
        <v>470</v>
      </c>
      <c r="G288" s="226"/>
      <c r="H288" s="227" t="s">
        <v>19</v>
      </c>
      <c r="I288" s="229"/>
      <c r="J288" s="226"/>
      <c r="K288" s="226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191</v>
      </c>
      <c r="AU288" s="234" t="s">
        <v>137</v>
      </c>
      <c r="AV288" s="13" t="s">
        <v>85</v>
      </c>
      <c r="AW288" s="13" t="s">
        <v>37</v>
      </c>
      <c r="AX288" s="13" t="s">
        <v>77</v>
      </c>
      <c r="AY288" s="234" t="s">
        <v>121</v>
      </c>
    </row>
    <row r="289" s="14" customFormat="1">
      <c r="A289" s="14"/>
      <c r="B289" s="235"/>
      <c r="C289" s="236"/>
      <c r="D289" s="223" t="s">
        <v>191</v>
      </c>
      <c r="E289" s="237" t="s">
        <v>19</v>
      </c>
      <c r="F289" s="238" t="s">
        <v>471</v>
      </c>
      <c r="G289" s="236"/>
      <c r="H289" s="239">
        <v>23.399999999999999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191</v>
      </c>
      <c r="AU289" s="245" t="s">
        <v>137</v>
      </c>
      <c r="AV289" s="14" t="s">
        <v>87</v>
      </c>
      <c r="AW289" s="14" t="s">
        <v>37</v>
      </c>
      <c r="AX289" s="14" t="s">
        <v>77</v>
      </c>
      <c r="AY289" s="245" t="s">
        <v>121</v>
      </c>
    </row>
    <row r="290" s="2" customFormat="1" ht="24.15" customHeight="1">
      <c r="A290" s="39"/>
      <c r="B290" s="40"/>
      <c r="C290" s="250" t="s">
        <v>472</v>
      </c>
      <c r="D290" s="250" t="s">
        <v>365</v>
      </c>
      <c r="E290" s="251" t="s">
        <v>473</v>
      </c>
      <c r="F290" s="252" t="s">
        <v>474</v>
      </c>
      <c r="G290" s="253" t="s">
        <v>238</v>
      </c>
      <c r="H290" s="254">
        <v>216.06</v>
      </c>
      <c r="I290" s="255"/>
      <c r="J290" s="256">
        <f>ROUND(I290*H290,2)</f>
        <v>0</v>
      </c>
      <c r="K290" s="252" t="s">
        <v>128</v>
      </c>
      <c r="L290" s="257"/>
      <c r="M290" s="258" t="s">
        <v>19</v>
      </c>
      <c r="N290" s="259" t="s">
        <v>48</v>
      </c>
      <c r="O290" s="85"/>
      <c r="P290" s="214">
        <f>O290*H290</f>
        <v>0</v>
      </c>
      <c r="Q290" s="214">
        <v>0.00029999999999999997</v>
      </c>
      <c r="R290" s="214">
        <f>Q290*H290</f>
        <v>0.064818000000000001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163</v>
      </c>
      <c r="AT290" s="216" t="s">
        <v>365</v>
      </c>
      <c r="AU290" s="216" t="s">
        <v>137</v>
      </c>
      <c r="AY290" s="18" t="s">
        <v>121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85</v>
      </c>
      <c r="BK290" s="217">
        <f>ROUND(I290*H290,2)</f>
        <v>0</v>
      </c>
      <c r="BL290" s="18" t="s">
        <v>144</v>
      </c>
      <c r="BM290" s="216" t="s">
        <v>475</v>
      </c>
    </row>
    <row r="291" s="13" customFormat="1">
      <c r="A291" s="13"/>
      <c r="B291" s="225"/>
      <c r="C291" s="226"/>
      <c r="D291" s="223" t="s">
        <v>191</v>
      </c>
      <c r="E291" s="227" t="s">
        <v>19</v>
      </c>
      <c r="F291" s="228" t="s">
        <v>476</v>
      </c>
      <c r="G291" s="226"/>
      <c r="H291" s="227" t="s">
        <v>19</v>
      </c>
      <c r="I291" s="229"/>
      <c r="J291" s="226"/>
      <c r="K291" s="226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191</v>
      </c>
      <c r="AU291" s="234" t="s">
        <v>137</v>
      </c>
      <c r="AV291" s="13" t="s">
        <v>85</v>
      </c>
      <c r="AW291" s="13" t="s">
        <v>37</v>
      </c>
      <c r="AX291" s="13" t="s">
        <v>77</v>
      </c>
      <c r="AY291" s="234" t="s">
        <v>121</v>
      </c>
    </row>
    <row r="292" s="14" customFormat="1">
      <c r="A292" s="14"/>
      <c r="B292" s="235"/>
      <c r="C292" s="236"/>
      <c r="D292" s="223" t="s">
        <v>191</v>
      </c>
      <c r="E292" s="237" t="s">
        <v>19</v>
      </c>
      <c r="F292" s="238" t="s">
        <v>477</v>
      </c>
      <c r="G292" s="236"/>
      <c r="H292" s="239">
        <v>216.06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191</v>
      </c>
      <c r="AU292" s="245" t="s">
        <v>137</v>
      </c>
      <c r="AV292" s="14" t="s">
        <v>87</v>
      </c>
      <c r="AW292" s="14" t="s">
        <v>37</v>
      </c>
      <c r="AX292" s="14" t="s">
        <v>77</v>
      </c>
      <c r="AY292" s="245" t="s">
        <v>121</v>
      </c>
    </row>
    <row r="293" s="2" customFormat="1" ht="16.5" customHeight="1">
      <c r="A293" s="39"/>
      <c r="B293" s="40"/>
      <c r="C293" s="205" t="s">
        <v>478</v>
      </c>
      <c r="D293" s="205" t="s">
        <v>124</v>
      </c>
      <c r="E293" s="206" t="s">
        <v>479</v>
      </c>
      <c r="F293" s="207" t="s">
        <v>480</v>
      </c>
      <c r="G293" s="208" t="s">
        <v>268</v>
      </c>
      <c r="H293" s="209">
        <v>1.4279999999999999</v>
      </c>
      <c r="I293" s="210"/>
      <c r="J293" s="211">
        <f>ROUND(I293*H293,2)</f>
        <v>0</v>
      </c>
      <c r="K293" s="207" t="s">
        <v>128</v>
      </c>
      <c r="L293" s="45"/>
      <c r="M293" s="212" t="s">
        <v>19</v>
      </c>
      <c r="N293" s="213" t="s">
        <v>48</v>
      </c>
      <c r="O293" s="85"/>
      <c r="P293" s="214">
        <f>O293*H293</f>
        <v>0</v>
      </c>
      <c r="Q293" s="214">
        <v>1.6299999999999999</v>
      </c>
      <c r="R293" s="214">
        <f>Q293*H293</f>
        <v>2.3276399999999997</v>
      </c>
      <c r="S293" s="214">
        <v>0</v>
      </c>
      <c r="T293" s="21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6" t="s">
        <v>144</v>
      </c>
      <c r="AT293" s="216" t="s">
        <v>124</v>
      </c>
      <c r="AU293" s="216" t="s">
        <v>137</v>
      </c>
      <c r="AY293" s="18" t="s">
        <v>121</v>
      </c>
      <c r="BE293" s="217">
        <f>IF(N293="základní",J293,0)</f>
        <v>0</v>
      </c>
      <c r="BF293" s="217">
        <f>IF(N293="snížená",J293,0)</f>
        <v>0</v>
      </c>
      <c r="BG293" s="217">
        <f>IF(N293="zákl. přenesená",J293,0)</f>
        <v>0</v>
      </c>
      <c r="BH293" s="217">
        <f>IF(N293="sníž. přenesená",J293,0)</f>
        <v>0</v>
      </c>
      <c r="BI293" s="217">
        <f>IF(N293="nulová",J293,0)</f>
        <v>0</v>
      </c>
      <c r="BJ293" s="18" t="s">
        <v>85</v>
      </c>
      <c r="BK293" s="217">
        <f>ROUND(I293*H293,2)</f>
        <v>0</v>
      </c>
      <c r="BL293" s="18" t="s">
        <v>144</v>
      </c>
      <c r="BM293" s="216" t="s">
        <v>481</v>
      </c>
    </row>
    <row r="294" s="2" customFormat="1">
      <c r="A294" s="39"/>
      <c r="B294" s="40"/>
      <c r="C294" s="41"/>
      <c r="D294" s="218" t="s">
        <v>131</v>
      </c>
      <c r="E294" s="41"/>
      <c r="F294" s="219" t="s">
        <v>482</v>
      </c>
      <c r="G294" s="41"/>
      <c r="H294" s="41"/>
      <c r="I294" s="220"/>
      <c r="J294" s="41"/>
      <c r="K294" s="41"/>
      <c r="L294" s="45"/>
      <c r="M294" s="221"/>
      <c r="N294" s="222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131</v>
      </c>
      <c r="AU294" s="18" t="s">
        <v>137</v>
      </c>
    </row>
    <row r="295" s="13" customFormat="1">
      <c r="A295" s="13"/>
      <c r="B295" s="225"/>
      <c r="C295" s="226"/>
      <c r="D295" s="223" t="s">
        <v>191</v>
      </c>
      <c r="E295" s="227" t="s">
        <v>19</v>
      </c>
      <c r="F295" s="228" t="s">
        <v>278</v>
      </c>
      <c r="G295" s="226"/>
      <c r="H295" s="227" t="s">
        <v>19</v>
      </c>
      <c r="I295" s="229"/>
      <c r="J295" s="226"/>
      <c r="K295" s="226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191</v>
      </c>
      <c r="AU295" s="234" t="s">
        <v>137</v>
      </c>
      <c r="AV295" s="13" t="s">
        <v>85</v>
      </c>
      <c r="AW295" s="13" t="s">
        <v>37</v>
      </c>
      <c r="AX295" s="13" t="s">
        <v>77</v>
      </c>
      <c r="AY295" s="234" t="s">
        <v>121</v>
      </c>
    </row>
    <row r="296" s="14" customFormat="1">
      <c r="A296" s="14"/>
      <c r="B296" s="235"/>
      <c r="C296" s="236"/>
      <c r="D296" s="223" t="s">
        <v>191</v>
      </c>
      <c r="E296" s="237" t="s">
        <v>19</v>
      </c>
      <c r="F296" s="238" t="s">
        <v>483</v>
      </c>
      <c r="G296" s="236"/>
      <c r="H296" s="239">
        <v>0.69199999999999995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191</v>
      </c>
      <c r="AU296" s="245" t="s">
        <v>137</v>
      </c>
      <c r="AV296" s="14" t="s">
        <v>87</v>
      </c>
      <c r="AW296" s="14" t="s">
        <v>37</v>
      </c>
      <c r="AX296" s="14" t="s">
        <v>77</v>
      </c>
      <c r="AY296" s="245" t="s">
        <v>121</v>
      </c>
    </row>
    <row r="297" s="14" customFormat="1">
      <c r="A297" s="14"/>
      <c r="B297" s="235"/>
      <c r="C297" s="236"/>
      <c r="D297" s="223" t="s">
        <v>191</v>
      </c>
      <c r="E297" s="237" t="s">
        <v>19</v>
      </c>
      <c r="F297" s="238" t="s">
        <v>484</v>
      </c>
      <c r="G297" s="236"/>
      <c r="H297" s="239">
        <v>0.73599999999999999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191</v>
      </c>
      <c r="AU297" s="245" t="s">
        <v>137</v>
      </c>
      <c r="AV297" s="14" t="s">
        <v>87</v>
      </c>
      <c r="AW297" s="14" t="s">
        <v>37</v>
      </c>
      <c r="AX297" s="14" t="s">
        <v>77</v>
      </c>
      <c r="AY297" s="245" t="s">
        <v>121</v>
      </c>
    </row>
    <row r="298" s="2" customFormat="1" ht="24.15" customHeight="1">
      <c r="A298" s="39"/>
      <c r="B298" s="40"/>
      <c r="C298" s="205" t="s">
        <v>485</v>
      </c>
      <c r="D298" s="205" t="s">
        <v>124</v>
      </c>
      <c r="E298" s="206" t="s">
        <v>486</v>
      </c>
      <c r="F298" s="207" t="s">
        <v>487</v>
      </c>
      <c r="G298" s="208" t="s">
        <v>256</v>
      </c>
      <c r="H298" s="209">
        <v>71.400000000000006</v>
      </c>
      <c r="I298" s="210"/>
      <c r="J298" s="211">
        <f>ROUND(I298*H298,2)</f>
        <v>0</v>
      </c>
      <c r="K298" s="207" t="s">
        <v>128</v>
      </c>
      <c r="L298" s="45"/>
      <c r="M298" s="212" t="s">
        <v>19</v>
      </c>
      <c r="N298" s="213" t="s">
        <v>48</v>
      </c>
      <c r="O298" s="85"/>
      <c r="P298" s="214">
        <f>O298*H298</f>
        <v>0</v>
      </c>
      <c r="Q298" s="214">
        <v>0.00048999999999999998</v>
      </c>
      <c r="R298" s="214">
        <f>Q298*H298</f>
        <v>0.034986000000000003</v>
      </c>
      <c r="S298" s="214">
        <v>0</v>
      </c>
      <c r="T298" s="215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6" t="s">
        <v>144</v>
      </c>
      <c r="AT298" s="216" t="s">
        <v>124</v>
      </c>
      <c r="AU298" s="216" t="s">
        <v>137</v>
      </c>
      <c r="AY298" s="18" t="s">
        <v>121</v>
      </c>
      <c r="BE298" s="217">
        <f>IF(N298="základní",J298,0)</f>
        <v>0</v>
      </c>
      <c r="BF298" s="217">
        <f>IF(N298="snížená",J298,0)</f>
        <v>0</v>
      </c>
      <c r="BG298" s="217">
        <f>IF(N298="zákl. přenesená",J298,0)</f>
        <v>0</v>
      </c>
      <c r="BH298" s="217">
        <f>IF(N298="sníž. přenesená",J298,0)</f>
        <v>0</v>
      </c>
      <c r="BI298" s="217">
        <f>IF(N298="nulová",J298,0)</f>
        <v>0</v>
      </c>
      <c r="BJ298" s="18" t="s">
        <v>85</v>
      </c>
      <c r="BK298" s="217">
        <f>ROUND(I298*H298,2)</f>
        <v>0</v>
      </c>
      <c r="BL298" s="18" t="s">
        <v>144</v>
      </c>
      <c r="BM298" s="216" t="s">
        <v>488</v>
      </c>
    </row>
    <row r="299" s="2" customFormat="1">
      <c r="A299" s="39"/>
      <c r="B299" s="40"/>
      <c r="C299" s="41"/>
      <c r="D299" s="218" t="s">
        <v>131</v>
      </c>
      <c r="E299" s="41"/>
      <c r="F299" s="219" t="s">
        <v>489</v>
      </c>
      <c r="G299" s="41"/>
      <c r="H299" s="41"/>
      <c r="I299" s="220"/>
      <c r="J299" s="41"/>
      <c r="K299" s="41"/>
      <c r="L299" s="45"/>
      <c r="M299" s="221"/>
      <c r="N299" s="22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131</v>
      </c>
      <c r="AU299" s="18" t="s">
        <v>137</v>
      </c>
    </row>
    <row r="300" s="13" customFormat="1">
      <c r="A300" s="13"/>
      <c r="B300" s="225"/>
      <c r="C300" s="226"/>
      <c r="D300" s="223" t="s">
        <v>191</v>
      </c>
      <c r="E300" s="227" t="s">
        <v>19</v>
      </c>
      <c r="F300" s="228" t="s">
        <v>278</v>
      </c>
      <c r="G300" s="226"/>
      <c r="H300" s="227" t="s">
        <v>19</v>
      </c>
      <c r="I300" s="229"/>
      <c r="J300" s="226"/>
      <c r="K300" s="226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191</v>
      </c>
      <c r="AU300" s="234" t="s">
        <v>137</v>
      </c>
      <c r="AV300" s="13" t="s">
        <v>85</v>
      </c>
      <c r="AW300" s="13" t="s">
        <v>37</v>
      </c>
      <c r="AX300" s="13" t="s">
        <v>77</v>
      </c>
      <c r="AY300" s="234" t="s">
        <v>121</v>
      </c>
    </row>
    <row r="301" s="14" customFormat="1">
      <c r="A301" s="14"/>
      <c r="B301" s="235"/>
      <c r="C301" s="236"/>
      <c r="D301" s="223" t="s">
        <v>191</v>
      </c>
      <c r="E301" s="237" t="s">
        <v>19</v>
      </c>
      <c r="F301" s="238" t="s">
        <v>490</v>
      </c>
      <c r="G301" s="236"/>
      <c r="H301" s="239">
        <v>34.600000000000001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191</v>
      </c>
      <c r="AU301" s="245" t="s">
        <v>137</v>
      </c>
      <c r="AV301" s="14" t="s">
        <v>87</v>
      </c>
      <c r="AW301" s="14" t="s">
        <v>37</v>
      </c>
      <c r="AX301" s="14" t="s">
        <v>77</v>
      </c>
      <c r="AY301" s="245" t="s">
        <v>121</v>
      </c>
    </row>
    <row r="302" s="14" customFormat="1">
      <c r="A302" s="14"/>
      <c r="B302" s="235"/>
      <c r="C302" s="236"/>
      <c r="D302" s="223" t="s">
        <v>191</v>
      </c>
      <c r="E302" s="237" t="s">
        <v>19</v>
      </c>
      <c r="F302" s="238" t="s">
        <v>491</v>
      </c>
      <c r="G302" s="236"/>
      <c r="H302" s="239">
        <v>36.799999999999997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191</v>
      </c>
      <c r="AU302" s="245" t="s">
        <v>137</v>
      </c>
      <c r="AV302" s="14" t="s">
        <v>87</v>
      </c>
      <c r="AW302" s="14" t="s">
        <v>37</v>
      </c>
      <c r="AX302" s="14" t="s">
        <v>77</v>
      </c>
      <c r="AY302" s="245" t="s">
        <v>121</v>
      </c>
    </row>
    <row r="303" s="12" customFormat="1" ht="22.8" customHeight="1">
      <c r="A303" s="12"/>
      <c r="B303" s="189"/>
      <c r="C303" s="190"/>
      <c r="D303" s="191" t="s">
        <v>76</v>
      </c>
      <c r="E303" s="203" t="s">
        <v>144</v>
      </c>
      <c r="F303" s="203" t="s">
        <v>492</v>
      </c>
      <c r="G303" s="190"/>
      <c r="H303" s="190"/>
      <c r="I303" s="193"/>
      <c r="J303" s="204">
        <f>BK303</f>
        <v>0</v>
      </c>
      <c r="K303" s="190"/>
      <c r="L303" s="195"/>
      <c r="M303" s="196"/>
      <c r="N303" s="197"/>
      <c r="O303" s="197"/>
      <c r="P303" s="198">
        <f>P304</f>
        <v>0</v>
      </c>
      <c r="Q303" s="197"/>
      <c r="R303" s="198">
        <f>R304</f>
        <v>0</v>
      </c>
      <c r="S303" s="197"/>
      <c r="T303" s="199">
        <f>T304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0" t="s">
        <v>85</v>
      </c>
      <c r="AT303" s="201" t="s">
        <v>76</v>
      </c>
      <c r="AU303" s="201" t="s">
        <v>85</v>
      </c>
      <c r="AY303" s="200" t="s">
        <v>121</v>
      </c>
      <c r="BK303" s="202">
        <f>BK304</f>
        <v>0</v>
      </c>
    </row>
    <row r="304" s="12" customFormat="1" ht="20.88" customHeight="1">
      <c r="A304" s="12"/>
      <c r="B304" s="189"/>
      <c r="C304" s="190"/>
      <c r="D304" s="191" t="s">
        <v>76</v>
      </c>
      <c r="E304" s="203" t="s">
        <v>493</v>
      </c>
      <c r="F304" s="203" t="s">
        <v>494</v>
      </c>
      <c r="G304" s="190"/>
      <c r="H304" s="190"/>
      <c r="I304" s="193"/>
      <c r="J304" s="204">
        <f>BK304</f>
        <v>0</v>
      </c>
      <c r="K304" s="190"/>
      <c r="L304" s="195"/>
      <c r="M304" s="196"/>
      <c r="N304" s="197"/>
      <c r="O304" s="197"/>
      <c r="P304" s="198">
        <f>SUM(P305:P312)</f>
        <v>0</v>
      </c>
      <c r="Q304" s="197"/>
      <c r="R304" s="198">
        <f>SUM(R305:R312)</f>
        <v>0</v>
      </c>
      <c r="S304" s="197"/>
      <c r="T304" s="199">
        <f>SUM(T305:T312)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0" t="s">
        <v>85</v>
      </c>
      <c r="AT304" s="201" t="s">
        <v>76</v>
      </c>
      <c r="AU304" s="201" t="s">
        <v>87</v>
      </c>
      <c r="AY304" s="200" t="s">
        <v>121</v>
      </c>
      <c r="BK304" s="202">
        <f>SUM(BK305:BK312)</f>
        <v>0</v>
      </c>
    </row>
    <row r="305" s="2" customFormat="1" ht="33" customHeight="1">
      <c r="A305" s="39"/>
      <c r="B305" s="40"/>
      <c r="C305" s="205" t="s">
        <v>495</v>
      </c>
      <c r="D305" s="205" t="s">
        <v>124</v>
      </c>
      <c r="E305" s="206" t="s">
        <v>496</v>
      </c>
      <c r="F305" s="207" t="s">
        <v>497</v>
      </c>
      <c r="G305" s="208" t="s">
        <v>268</v>
      </c>
      <c r="H305" s="209">
        <v>5.2800000000000002</v>
      </c>
      <c r="I305" s="210"/>
      <c r="J305" s="211">
        <f>ROUND(I305*H305,2)</f>
        <v>0</v>
      </c>
      <c r="K305" s="207" t="s">
        <v>128</v>
      </c>
      <c r="L305" s="45"/>
      <c r="M305" s="212" t="s">
        <v>19</v>
      </c>
      <c r="N305" s="213" t="s">
        <v>48</v>
      </c>
      <c r="O305" s="85"/>
      <c r="P305" s="214">
        <f>O305*H305</f>
        <v>0</v>
      </c>
      <c r="Q305" s="214">
        <v>0</v>
      </c>
      <c r="R305" s="214">
        <f>Q305*H305</f>
        <v>0</v>
      </c>
      <c r="S305" s="214">
        <v>0</v>
      </c>
      <c r="T305" s="215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144</v>
      </c>
      <c r="AT305" s="216" t="s">
        <v>124</v>
      </c>
      <c r="AU305" s="216" t="s">
        <v>137</v>
      </c>
      <c r="AY305" s="18" t="s">
        <v>121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85</v>
      </c>
      <c r="BK305" s="217">
        <f>ROUND(I305*H305,2)</f>
        <v>0</v>
      </c>
      <c r="BL305" s="18" t="s">
        <v>144</v>
      </c>
      <c r="BM305" s="216" t="s">
        <v>498</v>
      </c>
    </row>
    <row r="306" s="2" customFormat="1">
      <c r="A306" s="39"/>
      <c r="B306" s="40"/>
      <c r="C306" s="41"/>
      <c r="D306" s="218" t="s">
        <v>131</v>
      </c>
      <c r="E306" s="41"/>
      <c r="F306" s="219" t="s">
        <v>499</v>
      </c>
      <c r="G306" s="41"/>
      <c r="H306" s="41"/>
      <c r="I306" s="220"/>
      <c r="J306" s="41"/>
      <c r="K306" s="41"/>
      <c r="L306" s="45"/>
      <c r="M306" s="221"/>
      <c r="N306" s="222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131</v>
      </c>
      <c r="AU306" s="18" t="s">
        <v>137</v>
      </c>
    </row>
    <row r="307" s="13" customFormat="1">
      <c r="A307" s="13"/>
      <c r="B307" s="225"/>
      <c r="C307" s="226"/>
      <c r="D307" s="223" t="s">
        <v>191</v>
      </c>
      <c r="E307" s="227" t="s">
        <v>19</v>
      </c>
      <c r="F307" s="228" t="s">
        <v>281</v>
      </c>
      <c r="G307" s="226"/>
      <c r="H307" s="227" t="s">
        <v>19</v>
      </c>
      <c r="I307" s="229"/>
      <c r="J307" s="226"/>
      <c r="K307" s="226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191</v>
      </c>
      <c r="AU307" s="234" t="s">
        <v>137</v>
      </c>
      <c r="AV307" s="13" t="s">
        <v>85</v>
      </c>
      <c r="AW307" s="13" t="s">
        <v>37</v>
      </c>
      <c r="AX307" s="13" t="s">
        <v>77</v>
      </c>
      <c r="AY307" s="234" t="s">
        <v>121</v>
      </c>
    </row>
    <row r="308" s="14" customFormat="1">
      <c r="A308" s="14"/>
      <c r="B308" s="235"/>
      <c r="C308" s="236"/>
      <c r="D308" s="223" t="s">
        <v>191</v>
      </c>
      <c r="E308" s="237" t="s">
        <v>19</v>
      </c>
      <c r="F308" s="238" t="s">
        <v>500</v>
      </c>
      <c r="G308" s="236"/>
      <c r="H308" s="239">
        <v>1.452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191</v>
      </c>
      <c r="AU308" s="245" t="s">
        <v>137</v>
      </c>
      <c r="AV308" s="14" t="s">
        <v>87</v>
      </c>
      <c r="AW308" s="14" t="s">
        <v>37</v>
      </c>
      <c r="AX308" s="14" t="s">
        <v>77</v>
      </c>
      <c r="AY308" s="245" t="s">
        <v>121</v>
      </c>
    </row>
    <row r="309" s="14" customFormat="1">
      <c r="A309" s="14"/>
      <c r="B309" s="235"/>
      <c r="C309" s="236"/>
      <c r="D309" s="223" t="s">
        <v>191</v>
      </c>
      <c r="E309" s="237" t="s">
        <v>19</v>
      </c>
      <c r="F309" s="238" t="s">
        <v>501</v>
      </c>
      <c r="G309" s="236"/>
      <c r="H309" s="239">
        <v>1.2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191</v>
      </c>
      <c r="AU309" s="245" t="s">
        <v>137</v>
      </c>
      <c r="AV309" s="14" t="s">
        <v>87</v>
      </c>
      <c r="AW309" s="14" t="s">
        <v>37</v>
      </c>
      <c r="AX309" s="14" t="s">
        <v>77</v>
      </c>
      <c r="AY309" s="245" t="s">
        <v>121</v>
      </c>
    </row>
    <row r="310" s="14" customFormat="1">
      <c r="A310" s="14"/>
      <c r="B310" s="235"/>
      <c r="C310" s="236"/>
      <c r="D310" s="223" t="s">
        <v>191</v>
      </c>
      <c r="E310" s="237" t="s">
        <v>19</v>
      </c>
      <c r="F310" s="238" t="s">
        <v>502</v>
      </c>
      <c r="G310" s="236"/>
      <c r="H310" s="239">
        <v>0.23999999999999999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191</v>
      </c>
      <c r="AU310" s="245" t="s">
        <v>137</v>
      </c>
      <c r="AV310" s="14" t="s">
        <v>87</v>
      </c>
      <c r="AW310" s="14" t="s">
        <v>37</v>
      </c>
      <c r="AX310" s="14" t="s">
        <v>77</v>
      </c>
      <c r="AY310" s="245" t="s">
        <v>121</v>
      </c>
    </row>
    <row r="311" s="14" customFormat="1">
      <c r="A311" s="14"/>
      <c r="B311" s="235"/>
      <c r="C311" s="236"/>
      <c r="D311" s="223" t="s">
        <v>191</v>
      </c>
      <c r="E311" s="237" t="s">
        <v>19</v>
      </c>
      <c r="F311" s="238" t="s">
        <v>503</v>
      </c>
      <c r="G311" s="236"/>
      <c r="H311" s="239">
        <v>0.71999999999999997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191</v>
      </c>
      <c r="AU311" s="245" t="s">
        <v>137</v>
      </c>
      <c r="AV311" s="14" t="s">
        <v>87</v>
      </c>
      <c r="AW311" s="14" t="s">
        <v>37</v>
      </c>
      <c r="AX311" s="14" t="s">
        <v>77</v>
      </c>
      <c r="AY311" s="245" t="s">
        <v>121</v>
      </c>
    </row>
    <row r="312" s="14" customFormat="1">
      <c r="A312" s="14"/>
      <c r="B312" s="235"/>
      <c r="C312" s="236"/>
      <c r="D312" s="223" t="s">
        <v>191</v>
      </c>
      <c r="E312" s="237" t="s">
        <v>19</v>
      </c>
      <c r="F312" s="238" t="s">
        <v>504</v>
      </c>
      <c r="G312" s="236"/>
      <c r="H312" s="239">
        <v>1.6679999999999999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191</v>
      </c>
      <c r="AU312" s="245" t="s">
        <v>137</v>
      </c>
      <c r="AV312" s="14" t="s">
        <v>87</v>
      </c>
      <c r="AW312" s="14" t="s">
        <v>37</v>
      </c>
      <c r="AX312" s="14" t="s">
        <v>77</v>
      </c>
      <c r="AY312" s="245" t="s">
        <v>121</v>
      </c>
    </row>
    <row r="313" s="12" customFormat="1" ht="22.8" customHeight="1">
      <c r="A313" s="12"/>
      <c r="B313" s="189"/>
      <c r="C313" s="190"/>
      <c r="D313" s="191" t="s">
        <v>76</v>
      </c>
      <c r="E313" s="203" t="s">
        <v>120</v>
      </c>
      <c r="F313" s="203" t="s">
        <v>505</v>
      </c>
      <c r="G313" s="190"/>
      <c r="H313" s="190"/>
      <c r="I313" s="193"/>
      <c r="J313" s="204">
        <f>BK313</f>
        <v>0</v>
      </c>
      <c r="K313" s="190"/>
      <c r="L313" s="195"/>
      <c r="M313" s="196"/>
      <c r="N313" s="197"/>
      <c r="O313" s="197"/>
      <c r="P313" s="198">
        <f>P314+P367+P376+P401</f>
        <v>0</v>
      </c>
      <c r="Q313" s="197"/>
      <c r="R313" s="198">
        <f>R314+R367+R376+R401</f>
        <v>56.495220000000003</v>
      </c>
      <c r="S313" s="197"/>
      <c r="T313" s="199">
        <f>T314+T367+T376+T401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0" t="s">
        <v>85</v>
      </c>
      <c r="AT313" s="201" t="s">
        <v>76</v>
      </c>
      <c r="AU313" s="201" t="s">
        <v>85</v>
      </c>
      <c r="AY313" s="200" t="s">
        <v>121</v>
      </c>
      <c r="BK313" s="202">
        <f>BK314+BK367+BK376+BK401</f>
        <v>0</v>
      </c>
    </row>
    <row r="314" s="12" customFormat="1" ht="20.88" customHeight="1">
      <c r="A314" s="12"/>
      <c r="B314" s="189"/>
      <c r="C314" s="190"/>
      <c r="D314" s="191" t="s">
        <v>76</v>
      </c>
      <c r="E314" s="203" t="s">
        <v>506</v>
      </c>
      <c r="F314" s="203" t="s">
        <v>507</v>
      </c>
      <c r="G314" s="190"/>
      <c r="H314" s="190"/>
      <c r="I314" s="193"/>
      <c r="J314" s="204">
        <f>BK314</f>
        <v>0</v>
      </c>
      <c r="K314" s="190"/>
      <c r="L314" s="195"/>
      <c r="M314" s="196"/>
      <c r="N314" s="197"/>
      <c r="O314" s="197"/>
      <c r="P314" s="198">
        <f>SUM(P315:P366)</f>
        <v>0</v>
      </c>
      <c r="Q314" s="197"/>
      <c r="R314" s="198">
        <f>SUM(R315:R366)</f>
        <v>0</v>
      </c>
      <c r="S314" s="197"/>
      <c r="T314" s="199">
        <f>SUM(T315:T366)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0" t="s">
        <v>85</v>
      </c>
      <c r="AT314" s="201" t="s">
        <v>76</v>
      </c>
      <c r="AU314" s="201" t="s">
        <v>87</v>
      </c>
      <c r="AY314" s="200" t="s">
        <v>121</v>
      </c>
      <c r="BK314" s="202">
        <f>SUM(BK315:BK366)</f>
        <v>0</v>
      </c>
    </row>
    <row r="315" s="2" customFormat="1" ht="44.25" customHeight="1">
      <c r="A315" s="39"/>
      <c r="B315" s="40"/>
      <c r="C315" s="205" t="s">
        <v>508</v>
      </c>
      <c r="D315" s="205" t="s">
        <v>124</v>
      </c>
      <c r="E315" s="206" t="s">
        <v>509</v>
      </c>
      <c r="F315" s="207" t="s">
        <v>510</v>
      </c>
      <c r="G315" s="208" t="s">
        <v>238</v>
      </c>
      <c r="H315" s="209">
        <v>201.25</v>
      </c>
      <c r="I315" s="210"/>
      <c r="J315" s="211">
        <f>ROUND(I315*H315,2)</f>
        <v>0</v>
      </c>
      <c r="K315" s="207" t="s">
        <v>128</v>
      </c>
      <c r="L315" s="45"/>
      <c r="M315" s="212" t="s">
        <v>19</v>
      </c>
      <c r="N315" s="213" t="s">
        <v>48</v>
      </c>
      <c r="O315" s="85"/>
      <c r="P315" s="214">
        <f>O315*H315</f>
        <v>0</v>
      </c>
      <c r="Q315" s="214">
        <v>0</v>
      </c>
      <c r="R315" s="214">
        <f>Q315*H315</f>
        <v>0</v>
      </c>
      <c r="S315" s="214">
        <v>0</v>
      </c>
      <c r="T315" s="21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6" t="s">
        <v>144</v>
      </c>
      <c r="AT315" s="216" t="s">
        <v>124</v>
      </c>
      <c r="AU315" s="216" t="s">
        <v>137</v>
      </c>
      <c r="AY315" s="18" t="s">
        <v>121</v>
      </c>
      <c r="BE315" s="217">
        <f>IF(N315="základní",J315,0)</f>
        <v>0</v>
      </c>
      <c r="BF315" s="217">
        <f>IF(N315="snížená",J315,0)</f>
        <v>0</v>
      </c>
      <c r="BG315" s="217">
        <f>IF(N315="zákl. přenesená",J315,0)</f>
        <v>0</v>
      </c>
      <c r="BH315" s="217">
        <f>IF(N315="sníž. přenesená",J315,0)</f>
        <v>0</v>
      </c>
      <c r="BI315" s="217">
        <f>IF(N315="nulová",J315,0)</f>
        <v>0</v>
      </c>
      <c r="BJ315" s="18" t="s">
        <v>85</v>
      </c>
      <c r="BK315" s="217">
        <f>ROUND(I315*H315,2)</f>
        <v>0</v>
      </c>
      <c r="BL315" s="18" t="s">
        <v>144</v>
      </c>
      <c r="BM315" s="216" t="s">
        <v>511</v>
      </c>
    </row>
    <row r="316" s="2" customFormat="1">
      <c r="A316" s="39"/>
      <c r="B316" s="40"/>
      <c r="C316" s="41"/>
      <c r="D316" s="218" t="s">
        <v>131</v>
      </c>
      <c r="E316" s="41"/>
      <c r="F316" s="219" t="s">
        <v>512</v>
      </c>
      <c r="G316" s="41"/>
      <c r="H316" s="41"/>
      <c r="I316" s="220"/>
      <c r="J316" s="41"/>
      <c r="K316" s="41"/>
      <c r="L316" s="45"/>
      <c r="M316" s="221"/>
      <c r="N316" s="222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131</v>
      </c>
      <c r="AU316" s="18" t="s">
        <v>137</v>
      </c>
    </row>
    <row r="317" s="13" customFormat="1">
      <c r="A317" s="13"/>
      <c r="B317" s="225"/>
      <c r="C317" s="226"/>
      <c r="D317" s="223" t="s">
        <v>191</v>
      </c>
      <c r="E317" s="227" t="s">
        <v>19</v>
      </c>
      <c r="F317" s="228" t="s">
        <v>400</v>
      </c>
      <c r="G317" s="226"/>
      <c r="H317" s="227" t="s">
        <v>19</v>
      </c>
      <c r="I317" s="229"/>
      <c r="J317" s="226"/>
      <c r="K317" s="226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191</v>
      </c>
      <c r="AU317" s="234" t="s">
        <v>137</v>
      </c>
      <c r="AV317" s="13" t="s">
        <v>85</v>
      </c>
      <c r="AW317" s="13" t="s">
        <v>37</v>
      </c>
      <c r="AX317" s="13" t="s">
        <v>77</v>
      </c>
      <c r="AY317" s="234" t="s">
        <v>121</v>
      </c>
    </row>
    <row r="318" s="13" customFormat="1">
      <c r="A318" s="13"/>
      <c r="B318" s="225"/>
      <c r="C318" s="226"/>
      <c r="D318" s="223" t="s">
        <v>191</v>
      </c>
      <c r="E318" s="227" t="s">
        <v>19</v>
      </c>
      <c r="F318" s="228" t="s">
        <v>401</v>
      </c>
      <c r="G318" s="226"/>
      <c r="H318" s="227" t="s">
        <v>19</v>
      </c>
      <c r="I318" s="229"/>
      <c r="J318" s="226"/>
      <c r="K318" s="226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191</v>
      </c>
      <c r="AU318" s="234" t="s">
        <v>137</v>
      </c>
      <c r="AV318" s="13" t="s">
        <v>85</v>
      </c>
      <c r="AW318" s="13" t="s">
        <v>37</v>
      </c>
      <c r="AX318" s="13" t="s">
        <v>77</v>
      </c>
      <c r="AY318" s="234" t="s">
        <v>121</v>
      </c>
    </row>
    <row r="319" s="14" customFormat="1">
      <c r="A319" s="14"/>
      <c r="B319" s="235"/>
      <c r="C319" s="236"/>
      <c r="D319" s="223" t="s">
        <v>191</v>
      </c>
      <c r="E319" s="237" t="s">
        <v>19</v>
      </c>
      <c r="F319" s="238" t="s">
        <v>402</v>
      </c>
      <c r="G319" s="236"/>
      <c r="H319" s="239">
        <v>172.5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191</v>
      </c>
      <c r="AU319" s="245" t="s">
        <v>137</v>
      </c>
      <c r="AV319" s="14" t="s">
        <v>87</v>
      </c>
      <c r="AW319" s="14" t="s">
        <v>37</v>
      </c>
      <c r="AX319" s="14" t="s">
        <v>77</v>
      </c>
      <c r="AY319" s="245" t="s">
        <v>121</v>
      </c>
    </row>
    <row r="320" s="13" customFormat="1">
      <c r="A320" s="13"/>
      <c r="B320" s="225"/>
      <c r="C320" s="226"/>
      <c r="D320" s="223" t="s">
        <v>191</v>
      </c>
      <c r="E320" s="227" t="s">
        <v>19</v>
      </c>
      <c r="F320" s="228" t="s">
        <v>403</v>
      </c>
      <c r="G320" s="226"/>
      <c r="H320" s="227" t="s">
        <v>19</v>
      </c>
      <c r="I320" s="229"/>
      <c r="J320" s="226"/>
      <c r="K320" s="226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191</v>
      </c>
      <c r="AU320" s="234" t="s">
        <v>137</v>
      </c>
      <c r="AV320" s="13" t="s">
        <v>85</v>
      </c>
      <c r="AW320" s="13" t="s">
        <v>37</v>
      </c>
      <c r="AX320" s="13" t="s">
        <v>77</v>
      </c>
      <c r="AY320" s="234" t="s">
        <v>121</v>
      </c>
    </row>
    <row r="321" s="13" customFormat="1">
      <c r="A321" s="13"/>
      <c r="B321" s="225"/>
      <c r="C321" s="226"/>
      <c r="D321" s="223" t="s">
        <v>191</v>
      </c>
      <c r="E321" s="227" t="s">
        <v>19</v>
      </c>
      <c r="F321" s="228" t="s">
        <v>401</v>
      </c>
      <c r="G321" s="226"/>
      <c r="H321" s="227" t="s">
        <v>19</v>
      </c>
      <c r="I321" s="229"/>
      <c r="J321" s="226"/>
      <c r="K321" s="226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191</v>
      </c>
      <c r="AU321" s="234" t="s">
        <v>137</v>
      </c>
      <c r="AV321" s="13" t="s">
        <v>85</v>
      </c>
      <c r="AW321" s="13" t="s">
        <v>37</v>
      </c>
      <c r="AX321" s="13" t="s">
        <v>77</v>
      </c>
      <c r="AY321" s="234" t="s">
        <v>121</v>
      </c>
    </row>
    <row r="322" s="14" customFormat="1">
      <c r="A322" s="14"/>
      <c r="B322" s="235"/>
      <c r="C322" s="236"/>
      <c r="D322" s="223" t="s">
        <v>191</v>
      </c>
      <c r="E322" s="237" t="s">
        <v>19</v>
      </c>
      <c r="F322" s="238" t="s">
        <v>404</v>
      </c>
      <c r="G322" s="236"/>
      <c r="H322" s="239">
        <v>28.75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191</v>
      </c>
      <c r="AU322" s="245" t="s">
        <v>137</v>
      </c>
      <c r="AV322" s="14" t="s">
        <v>87</v>
      </c>
      <c r="AW322" s="14" t="s">
        <v>37</v>
      </c>
      <c r="AX322" s="14" t="s">
        <v>77</v>
      </c>
      <c r="AY322" s="245" t="s">
        <v>121</v>
      </c>
    </row>
    <row r="323" s="2" customFormat="1" ht="44.25" customHeight="1">
      <c r="A323" s="39"/>
      <c r="B323" s="40"/>
      <c r="C323" s="205" t="s">
        <v>513</v>
      </c>
      <c r="D323" s="205" t="s">
        <v>124</v>
      </c>
      <c r="E323" s="206" t="s">
        <v>514</v>
      </c>
      <c r="F323" s="207" t="s">
        <v>515</v>
      </c>
      <c r="G323" s="208" t="s">
        <v>238</v>
      </c>
      <c r="H323" s="209">
        <v>201.25</v>
      </c>
      <c r="I323" s="210"/>
      <c r="J323" s="211">
        <f>ROUND(I323*H323,2)</f>
        <v>0</v>
      </c>
      <c r="K323" s="207" t="s">
        <v>128</v>
      </c>
      <c r="L323" s="45"/>
      <c r="M323" s="212" t="s">
        <v>19</v>
      </c>
      <c r="N323" s="213" t="s">
        <v>48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144</v>
      </c>
      <c r="AT323" s="216" t="s">
        <v>124</v>
      </c>
      <c r="AU323" s="216" t="s">
        <v>137</v>
      </c>
      <c r="AY323" s="18" t="s">
        <v>121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85</v>
      </c>
      <c r="BK323" s="217">
        <f>ROUND(I323*H323,2)</f>
        <v>0</v>
      </c>
      <c r="BL323" s="18" t="s">
        <v>144</v>
      </c>
      <c r="BM323" s="216" t="s">
        <v>516</v>
      </c>
    </row>
    <row r="324" s="2" customFormat="1">
      <c r="A324" s="39"/>
      <c r="B324" s="40"/>
      <c r="C324" s="41"/>
      <c r="D324" s="218" t="s">
        <v>131</v>
      </c>
      <c r="E324" s="41"/>
      <c r="F324" s="219" t="s">
        <v>517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131</v>
      </c>
      <c r="AU324" s="18" t="s">
        <v>137</v>
      </c>
    </row>
    <row r="325" s="13" customFormat="1">
      <c r="A325" s="13"/>
      <c r="B325" s="225"/>
      <c r="C325" s="226"/>
      <c r="D325" s="223" t="s">
        <v>191</v>
      </c>
      <c r="E325" s="227" t="s">
        <v>19</v>
      </c>
      <c r="F325" s="228" t="s">
        <v>400</v>
      </c>
      <c r="G325" s="226"/>
      <c r="H325" s="227" t="s">
        <v>19</v>
      </c>
      <c r="I325" s="229"/>
      <c r="J325" s="226"/>
      <c r="K325" s="226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191</v>
      </c>
      <c r="AU325" s="234" t="s">
        <v>137</v>
      </c>
      <c r="AV325" s="13" t="s">
        <v>85</v>
      </c>
      <c r="AW325" s="13" t="s">
        <v>37</v>
      </c>
      <c r="AX325" s="13" t="s">
        <v>77</v>
      </c>
      <c r="AY325" s="234" t="s">
        <v>121</v>
      </c>
    </row>
    <row r="326" s="13" customFormat="1">
      <c r="A326" s="13"/>
      <c r="B326" s="225"/>
      <c r="C326" s="226"/>
      <c r="D326" s="223" t="s">
        <v>191</v>
      </c>
      <c r="E326" s="227" t="s">
        <v>19</v>
      </c>
      <c r="F326" s="228" t="s">
        <v>401</v>
      </c>
      <c r="G326" s="226"/>
      <c r="H326" s="227" t="s">
        <v>19</v>
      </c>
      <c r="I326" s="229"/>
      <c r="J326" s="226"/>
      <c r="K326" s="226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191</v>
      </c>
      <c r="AU326" s="234" t="s">
        <v>137</v>
      </c>
      <c r="AV326" s="13" t="s">
        <v>85</v>
      </c>
      <c r="AW326" s="13" t="s">
        <v>37</v>
      </c>
      <c r="AX326" s="13" t="s">
        <v>77</v>
      </c>
      <c r="AY326" s="234" t="s">
        <v>121</v>
      </c>
    </row>
    <row r="327" s="14" customFormat="1">
      <c r="A327" s="14"/>
      <c r="B327" s="235"/>
      <c r="C327" s="236"/>
      <c r="D327" s="223" t="s">
        <v>191</v>
      </c>
      <c r="E327" s="237" t="s">
        <v>19</v>
      </c>
      <c r="F327" s="238" t="s">
        <v>402</v>
      </c>
      <c r="G327" s="236"/>
      <c r="H327" s="239">
        <v>172.5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191</v>
      </c>
      <c r="AU327" s="245" t="s">
        <v>137</v>
      </c>
      <c r="AV327" s="14" t="s">
        <v>87</v>
      </c>
      <c r="AW327" s="14" t="s">
        <v>37</v>
      </c>
      <c r="AX327" s="14" t="s">
        <v>77</v>
      </c>
      <c r="AY327" s="245" t="s">
        <v>121</v>
      </c>
    </row>
    <row r="328" s="13" customFormat="1">
      <c r="A328" s="13"/>
      <c r="B328" s="225"/>
      <c r="C328" s="226"/>
      <c r="D328" s="223" t="s">
        <v>191</v>
      </c>
      <c r="E328" s="227" t="s">
        <v>19</v>
      </c>
      <c r="F328" s="228" t="s">
        <v>403</v>
      </c>
      <c r="G328" s="226"/>
      <c r="H328" s="227" t="s">
        <v>19</v>
      </c>
      <c r="I328" s="229"/>
      <c r="J328" s="226"/>
      <c r="K328" s="226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191</v>
      </c>
      <c r="AU328" s="234" t="s">
        <v>137</v>
      </c>
      <c r="AV328" s="13" t="s">
        <v>85</v>
      </c>
      <c r="AW328" s="13" t="s">
        <v>37</v>
      </c>
      <c r="AX328" s="13" t="s">
        <v>77</v>
      </c>
      <c r="AY328" s="234" t="s">
        <v>121</v>
      </c>
    </row>
    <row r="329" s="13" customFormat="1">
      <c r="A329" s="13"/>
      <c r="B329" s="225"/>
      <c r="C329" s="226"/>
      <c r="D329" s="223" t="s">
        <v>191</v>
      </c>
      <c r="E329" s="227" t="s">
        <v>19</v>
      </c>
      <c r="F329" s="228" t="s">
        <v>401</v>
      </c>
      <c r="G329" s="226"/>
      <c r="H329" s="227" t="s">
        <v>19</v>
      </c>
      <c r="I329" s="229"/>
      <c r="J329" s="226"/>
      <c r="K329" s="226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191</v>
      </c>
      <c r="AU329" s="234" t="s">
        <v>137</v>
      </c>
      <c r="AV329" s="13" t="s">
        <v>85</v>
      </c>
      <c r="AW329" s="13" t="s">
        <v>37</v>
      </c>
      <c r="AX329" s="13" t="s">
        <v>77</v>
      </c>
      <c r="AY329" s="234" t="s">
        <v>121</v>
      </c>
    </row>
    <row r="330" s="14" customFormat="1">
      <c r="A330" s="14"/>
      <c r="B330" s="235"/>
      <c r="C330" s="236"/>
      <c r="D330" s="223" t="s">
        <v>191</v>
      </c>
      <c r="E330" s="237" t="s">
        <v>19</v>
      </c>
      <c r="F330" s="238" t="s">
        <v>404</v>
      </c>
      <c r="G330" s="236"/>
      <c r="H330" s="239">
        <v>28.75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191</v>
      </c>
      <c r="AU330" s="245" t="s">
        <v>137</v>
      </c>
      <c r="AV330" s="14" t="s">
        <v>87</v>
      </c>
      <c r="AW330" s="14" t="s">
        <v>37</v>
      </c>
      <c r="AX330" s="14" t="s">
        <v>77</v>
      </c>
      <c r="AY330" s="245" t="s">
        <v>121</v>
      </c>
    </row>
    <row r="331" s="2" customFormat="1" ht="44.25" customHeight="1">
      <c r="A331" s="39"/>
      <c r="B331" s="40"/>
      <c r="C331" s="205" t="s">
        <v>518</v>
      </c>
      <c r="D331" s="205" t="s">
        <v>124</v>
      </c>
      <c r="E331" s="206" t="s">
        <v>519</v>
      </c>
      <c r="F331" s="207" t="s">
        <v>520</v>
      </c>
      <c r="G331" s="208" t="s">
        <v>238</v>
      </c>
      <c r="H331" s="209">
        <v>442.25</v>
      </c>
      <c r="I331" s="210"/>
      <c r="J331" s="211">
        <f>ROUND(I331*H331,2)</f>
        <v>0</v>
      </c>
      <c r="K331" s="207" t="s">
        <v>128</v>
      </c>
      <c r="L331" s="45"/>
      <c r="M331" s="212" t="s">
        <v>19</v>
      </c>
      <c r="N331" s="213" t="s">
        <v>48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144</v>
      </c>
      <c r="AT331" s="216" t="s">
        <v>124</v>
      </c>
      <c r="AU331" s="216" t="s">
        <v>137</v>
      </c>
      <c r="AY331" s="18" t="s">
        <v>121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85</v>
      </c>
      <c r="BK331" s="217">
        <f>ROUND(I331*H331,2)</f>
        <v>0</v>
      </c>
      <c r="BL331" s="18" t="s">
        <v>144</v>
      </c>
      <c r="BM331" s="216" t="s">
        <v>521</v>
      </c>
    </row>
    <row r="332" s="2" customFormat="1">
      <c r="A332" s="39"/>
      <c r="B332" s="40"/>
      <c r="C332" s="41"/>
      <c r="D332" s="218" t="s">
        <v>131</v>
      </c>
      <c r="E332" s="41"/>
      <c r="F332" s="219" t="s">
        <v>522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131</v>
      </c>
      <c r="AU332" s="18" t="s">
        <v>137</v>
      </c>
    </row>
    <row r="333" s="13" customFormat="1">
      <c r="A333" s="13"/>
      <c r="B333" s="225"/>
      <c r="C333" s="226"/>
      <c r="D333" s="223" t="s">
        <v>191</v>
      </c>
      <c r="E333" s="227" t="s">
        <v>19</v>
      </c>
      <c r="F333" s="228" t="s">
        <v>400</v>
      </c>
      <c r="G333" s="226"/>
      <c r="H333" s="227" t="s">
        <v>19</v>
      </c>
      <c r="I333" s="229"/>
      <c r="J333" s="226"/>
      <c r="K333" s="226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191</v>
      </c>
      <c r="AU333" s="234" t="s">
        <v>137</v>
      </c>
      <c r="AV333" s="13" t="s">
        <v>85</v>
      </c>
      <c r="AW333" s="13" t="s">
        <v>37</v>
      </c>
      <c r="AX333" s="13" t="s">
        <v>77</v>
      </c>
      <c r="AY333" s="234" t="s">
        <v>121</v>
      </c>
    </row>
    <row r="334" s="13" customFormat="1">
      <c r="A334" s="13"/>
      <c r="B334" s="225"/>
      <c r="C334" s="226"/>
      <c r="D334" s="223" t="s">
        <v>191</v>
      </c>
      <c r="E334" s="227" t="s">
        <v>19</v>
      </c>
      <c r="F334" s="228" t="s">
        <v>401</v>
      </c>
      <c r="G334" s="226"/>
      <c r="H334" s="227" t="s">
        <v>19</v>
      </c>
      <c r="I334" s="229"/>
      <c r="J334" s="226"/>
      <c r="K334" s="226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191</v>
      </c>
      <c r="AU334" s="234" t="s">
        <v>137</v>
      </c>
      <c r="AV334" s="13" t="s">
        <v>85</v>
      </c>
      <c r="AW334" s="13" t="s">
        <v>37</v>
      </c>
      <c r="AX334" s="13" t="s">
        <v>77</v>
      </c>
      <c r="AY334" s="234" t="s">
        <v>121</v>
      </c>
    </row>
    <row r="335" s="14" customFormat="1">
      <c r="A335" s="14"/>
      <c r="B335" s="235"/>
      <c r="C335" s="236"/>
      <c r="D335" s="223" t="s">
        <v>191</v>
      </c>
      <c r="E335" s="237" t="s">
        <v>19</v>
      </c>
      <c r="F335" s="238" t="s">
        <v>402</v>
      </c>
      <c r="G335" s="236"/>
      <c r="H335" s="239">
        <v>172.5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191</v>
      </c>
      <c r="AU335" s="245" t="s">
        <v>137</v>
      </c>
      <c r="AV335" s="14" t="s">
        <v>87</v>
      </c>
      <c r="AW335" s="14" t="s">
        <v>37</v>
      </c>
      <c r="AX335" s="14" t="s">
        <v>77</v>
      </c>
      <c r="AY335" s="245" t="s">
        <v>121</v>
      </c>
    </row>
    <row r="336" s="13" customFormat="1">
      <c r="A336" s="13"/>
      <c r="B336" s="225"/>
      <c r="C336" s="226"/>
      <c r="D336" s="223" t="s">
        <v>191</v>
      </c>
      <c r="E336" s="227" t="s">
        <v>19</v>
      </c>
      <c r="F336" s="228" t="s">
        <v>403</v>
      </c>
      <c r="G336" s="226"/>
      <c r="H336" s="227" t="s">
        <v>19</v>
      </c>
      <c r="I336" s="229"/>
      <c r="J336" s="226"/>
      <c r="K336" s="226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191</v>
      </c>
      <c r="AU336" s="234" t="s">
        <v>137</v>
      </c>
      <c r="AV336" s="13" t="s">
        <v>85</v>
      </c>
      <c r="AW336" s="13" t="s">
        <v>37</v>
      </c>
      <c r="AX336" s="13" t="s">
        <v>77</v>
      </c>
      <c r="AY336" s="234" t="s">
        <v>121</v>
      </c>
    </row>
    <row r="337" s="13" customFormat="1">
      <c r="A337" s="13"/>
      <c r="B337" s="225"/>
      <c r="C337" s="226"/>
      <c r="D337" s="223" t="s">
        <v>191</v>
      </c>
      <c r="E337" s="227" t="s">
        <v>19</v>
      </c>
      <c r="F337" s="228" t="s">
        <v>401</v>
      </c>
      <c r="G337" s="226"/>
      <c r="H337" s="227" t="s">
        <v>19</v>
      </c>
      <c r="I337" s="229"/>
      <c r="J337" s="226"/>
      <c r="K337" s="226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191</v>
      </c>
      <c r="AU337" s="234" t="s">
        <v>137</v>
      </c>
      <c r="AV337" s="13" t="s">
        <v>85</v>
      </c>
      <c r="AW337" s="13" t="s">
        <v>37</v>
      </c>
      <c r="AX337" s="13" t="s">
        <v>77</v>
      </c>
      <c r="AY337" s="234" t="s">
        <v>121</v>
      </c>
    </row>
    <row r="338" s="14" customFormat="1">
      <c r="A338" s="14"/>
      <c r="B338" s="235"/>
      <c r="C338" s="236"/>
      <c r="D338" s="223" t="s">
        <v>191</v>
      </c>
      <c r="E338" s="237" t="s">
        <v>19</v>
      </c>
      <c r="F338" s="238" t="s">
        <v>404</v>
      </c>
      <c r="G338" s="236"/>
      <c r="H338" s="239">
        <v>28.75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191</v>
      </c>
      <c r="AU338" s="245" t="s">
        <v>137</v>
      </c>
      <c r="AV338" s="14" t="s">
        <v>87</v>
      </c>
      <c r="AW338" s="14" t="s">
        <v>37</v>
      </c>
      <c r="AX338" s="14" t="s">
        <v>77</v>
      </c>
      <c r="AY338" s="245" t="s">
        <v>121</v>
      </c>
    </row>
    <row r="339" s="13" customFormat="1">
      <c r="A339" s="13"/>
      <c r="B339" s="225"/>
      <c r="C339" s="226"/>
      <c r="D339" s="223" t="s">
        <v>191</v>
      </c>
      <c r="E339" s="227" t="s">
        <v>19</v>
      </c>
      <c r="F339" s="228" t="s">
        <v>405</v>
      </c>
      <c r="G339" s="226"/>
      <c r="H339" s="227" t="s">
        <v>19</v>
      </c>
      <c r="I339" s="229"/>
      <c r="J339" s="226"/>
      <c r="K339" s="226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191</v>
      </c>
      <c r="AU339" s="234" t="s">
        <v>137</v>
      </c>
      <c r="AV339" s="13" t="s">
        <v>85</v>
      </c>
      <c r="AW339" s="13" t="s">
        <v>37</v>
      </c>
      <c r="AX339" s="13" t="s">
        <v>77</v>
      </c>
      <c r="AY339" s="234" t="s">
        <v>121</v>
      </c>
    </row>
    <row r="340" s="13" customFormat="1">
      <c r="A340" s="13"/>
      <c r="B340" s="225"/>
      <c r="C340" s="226"/>
      <c r="D340" s="223" t="s">
        <v>191</v>
      </c>
      <c r="E340" s="227" t="s">
        <v>19</v>
      </c>
      <c r="F340" s="228" t="s">
        <v>406</v>
      </c>
      <c r="G340" s="226"/>
      <c r="H340" s="227" t="s">
        <v>19</v>
      </c>
      <c r="I340" s="229"/>
      <c r="J340" s="226"/>
      <c r="K340" s="226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191</v>
      </c>
      <c r="AU340" s="234" t="s">
        <v>137</v>
      </c>
      <c r="AV340" s="13" t="s">
        <v>85</v>
      </c>
      <c r="AW340" s="13" t="s">
        <v>37</v>
      </c>
      <c r="AX340" s="13" t="s">
        <v>77</v>
      </c>
      <c r="AY340" s="234" t="s">
        <v>121</v>
      </c>
    </row>
    <row r="341" s="14" customFormat="1">
      <c r="A341" s="14"/>
      <c r="B341" s="235"/>
      <c r="C341" s="236"/>
      <c r="D341" s="223" t="s">
        <v>191</v>
      </c>
      <c r="E341" s="237" t="s">
        <v>19</v>
      </c>
      <c r="F341" s="238" t="s">
        <v>407</v>
      </c>
      <c r="G341" s="236"/>
      <c r="H341" s="239">
        <v>241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191</v>
      </c>
      <c r="AU341" s="245" t="s">
        <v>137</v>
      </c>
      <c r="AV341" s="14" t="s">
        <v>87</v>
      </c>
      <c r="AW341" s="14" t="s">
        <v>37</v>
      </c>
      <c r="AX341" s="14" t="s">
        <v>77</v>
      </c>
      <c r="AY341" s="245" t="s">
        <v>121</v>
      </c>
    </row>
    <row r="342" s="2" customFormat="1" ht="33" customHeight="1">
      <c r="A342" s="39"/>
      <c r="B342" s="40"/>
      <c r="C342" s="205" t="s">
        <v>523</v>
      </c>
      <c r="D342" s="205" t="s">
        <v>124</v>
      </c>
      <c r="E342" s="206" t="s">
        <v>524</v>
      </c>
      <c r="F342" s="207" t="s">
        <v>525</v>
      </c>
      <c r="G342" s="208" t="s">
        <v>238</v>
      </c>
      <c r="H342" s="209">
        <v>18</v>
      </c>
      <c r="I342" s="210"/>
      <c r="J342" s="211">
        <f>ROUND(I342*H342,2)</f>
        <v>0</v>
      </c>
      <c r="K342" s="207" t="s">
        <v>128</v>
      </c>
      <c r="L342" s="45"/>
      <c r="M342" s="212" t="s">
        <v>19</v>
      </c>
      <c r="N342" s="213" t="s">
        <v>48</v>
      </c>
      <c r="O342" s="85"/>
      <c r="P342" s="214">
        <f>O342*H342</f>
        <v>0</v>
      </c>
      <c r="Q342" s="214">
        <v>0</v>
      </c>
      <c r="R342" s="214">
        <f>Q342*H342</f>
        <v>0</v>
      </c>
      <c r="S342" s="214">
        <v>0</v>
      </c>
      <c r="T342" s="215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6" t="s">
        <v>144</v>
      </c>
      <c r="AT342" s="216" t="s">
        <v>124</v>
      </c>
      <c r="AU342" s="216" t="s">
        <v>137</v>
      </c>
      <c r="AY342" s="18" t="s">
        <v>121</v>
      </c>
      <c r="BE342" s="217">
        <f>IF(N342="základní",J342,0)</f>
        <v>0</v>
      </c>
      <c r="BF342" s="217">
        <f>IF(N342="snížená",J342,0)</f>
        <v>0</v>
      </c>
      <c r="BG342" s="217">
        <f>IF(N342="zákl. přenesená",J342,0)</f>
        <v>0</v>
      </c>
      <c r="BH342" s="217">
        <f>IF(N342="sníž. přenesená",J342,0)</f>
        <v>0</v>
      </c>
      <c r="BI342" s="217">
        <f>IF(N342="nulová",J342,0)</f>
        <v>0</v>
      </c>
      <c r="BJ342" s="18" t="s">
        <v>85</v>
      </c>
      <c r="BK342" s="217">
        <f>ROUND(I342*H342,2)</f>
        <v>0</v>
      </c>
      <c r="BL342" s="18" t="s">
        <v>144</v>
      </c>
      <c r="BM342" s="216" t="s">
        <v>526</v>
      </c>
    </row>
    <row r="343" s="2" customFormat="1">
      <c r="A343" s="39"/>
      <c r="B343" s="40"/>
      <c r="C343" s="41"/>
      <c r="D343" s="218" t="s">
        <v>131</v>
      </c>
      <c r="E343" s="41"/>
      <c r="F343" s="219" t="s">
        <v>527</v>
      </c>
      <c r="G343" s="41"/>
      <c r="H343" s="41"/>
      <c r="I343" s="220"/>
      <c r="J343" s="41"/>
      <c r="K343" s="41"/>
      <c r="L343" s="45"/>
      <c r="M343" s="221"/>
      <c r="N343" s="222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131</v>
      </c>
      <c r="AU343" s="18" t="s">
        <v>137</v>
      </c>
    </row>
    <row r="344" s="13" customFormat="1">
      <c r="A344" s="13"/>
      <c r="B344" s="225"/>
      <c r="C344" s="226"/>
      <c r="D344" s="223" t="s">
        <v>191</v>
      </c>
      <c r="E344" s="227" t="s">
        <v>19</v>
      </c>
      <c r="F344" s="228" t="s">
        <v>470</v>
      </c>
      <c r="G344" s="226"/>
      <c r="H344" s="227" t="s">
        <v>19</v>
      </c>
      <c r="I344" s="229"/>
      <c r="J344" s="226"/>
      <c r="K344" s="226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191</v>
      </c>
      <c r="AU344" s="234" t="s">
        <v>137</v>
      </c>
      <c r="AV344" s="13" t="s">
        <v>85</v>
      </c>
      <c r="AW344" s="13" t="s">
        <v>37</v>
      </c>
      <c r="AX344" s="13" t="s">
        <v>77</v>
      </c>
      <c r="AY344" s="234" t="s">
        <v>121</v>
      </c>
    </row>
    <row r="345" s="14" customFormat="1">
      <c r="A345" s="14"/>
      <c r="B345" s="235"/>
      <c r="C345" s="236"/>
      <c r="D345" s="223" t="s">
        <v>191</v>
      </c>
      <c r="E345" s="237" t="s">
        <v>19</v>
      </c>
      <c r="F345" s="238" t="s">
        <v>528</v>
      </c>
      <c r="G345" s="236"/>
      <c r="H345" s="239">
        <v>18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191</v>
      </c>
      <c r="AU345" s="245" t="s">
        <v>137</v>
      </c>
      <c r="AV345" s="14" t="s">
        <v>87</v>
      </c>
      <c r="AW345" s="14" t="s">
        <v>37</v>
      </c>
      <c r="AX345" s="14" t="s">
        <v>77</v>
      </c>
      <c r="AY345" s="245" t="s">
        <v>121</v>
      </c>
    </row>
    <row r="346" s="2" customFormat="1" ht="33" customHeight="1">
      <c r="A346" s="39"/>
      <c r="B346" s="40"/>
      <c r="C346" s="205" t="s">
        <v>529</v>
      </c>
      <c r="D346" s="205" t="s">
        <v>124</v>
      </c>
      <c r="E346" s="206" t="s">
        <v>530</v>
      </c>
      <c r="F346" s="207" t="s">
        <v>531</v>
      </c>
      <c r="G346" s="208" t="s">
        <v>238</v>
      </c>
      <c r="H346" s="209">
        <v>241</v>
      </c>
      <c r="I346" s="210"/>
      <c r="J346" s="211">
        <f>ROUND(I346*H346,2)</f>
        <v>0</v>
      </c>
      <c r="K346" s="207" t="s">
        <v>128</v>
      </c>
      <c r="L346" s="45"/>
      <c r="M346" s="212" t="s">
        <v>19</v>
      </c>
      <c r="N346" s="213" t="s">
        <v>48</v>
      </c>
      <c r="O346" s="85"/>
      <c r="P346" s="214">
        <f>O346*H346</f>
        <v>0</v>
      </c>
      <c r="Q346" s="214">
        <v>0</v>
      </c>
      <c r="R346" s="214">
        <f>Q346*H346</f>
        <v>0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144</v>
      </c>
      <c r="AT346" s="216" t="s">
        <v>124</v>
      </c>
      <c r="AU346" s="216" t="s">
        <v>137</v>
      </c>
      <c r="AY346" s="18" t="s">
        <v>121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85</v>
      </c>
      <c r="BK346" s="217">
        <f>ROUND(I346*H346,2)</f>
        <v>0</v>
      </c>
      <c r="BL346" s="18" t="s">
        <v>144</v>
      </c>
      <c r="BM346" s="216" t="s">
        <v>532</v>
      </c>
    </row>
    <row r="347" s="2" customFormat="1">
      <c r="A347" s="39"/>
      <c r="B347" s="40"/>
      <c r="C347" s="41"/>
      <c r="D347" s="218" t="s">
        <v>131</v>
      </c>
      <c r="E347" s="41"/>
      <c r="F347" s="219" t="s">
        <v>533</v>
      </c>
      <c r="G347" s="41"/>
      <c r="H347" s="41"/>
      <c r="I347" s="220"/>
      <c r="J347" s="41"/>
      <c r="K347" s="41"/>
      <c r="L347" s="45"/>
      <c r="M347" s="221"/>
      <c r="N347" s="222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131</v>
      </c>
      <c r="AU347" s="18" t="s">
        <v>137</v>
      </c>
    </row>
    <row r="348" s="13" customFormat="1">
      <c r="A348" s="13"/>
      <c r="B348" s="225"/>
      <c r="C348" s="226"/>
      <c r="D348" s="223" t="s">
        <v>191</v>
      </c>
      <c r="E348" s="227" t="s">
        <v>19</v>
      </c>
      <c r="F348" s="228" t="s">
        <v>405</v>
      </c>
      <c r="G348" s="226"/>
      <c r="H348" s="227" t="s">
        <v>19</v>
      </c>
      <c r="I348" s="229"/>
      <c r="J348" s="226"/>
      <c r="K348" s="226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191</v>
      </c>
      <c r="AU348" s="234" t="s">
        <v>137</v>
      </c>
      <c r="AV348" s="13" t="s">
        <v>85</v>
      </c>
      <c r="AW348" s="13" t="s">
        <v>37</v>
      </c>
      <c r="AX348" s="13" t="s">
        <v>77</v>
      </c>
      <c r="AY348" s="234" t="s">
        <v>121</v>
      </c>
    </row>
    <row r="349" s="13" customFormat="1">
      <c r="A349" s="13"/>
      <c r="B349" s="225"/>
      <c r="C349" s="226"/>
      <c r="D349" s="223" t="s">
        <v>191</v>
      </c>
      <c r="E349" s="227" t="s">
        <v>19</v>
      </c>
      <c r="F349" s="228" t="s">
        <v>406</v>
      </c>
      <c r="G349" s="226"/>
      <c r="H349" s="227" t="s">
        <v>19</v>
      </c>
      <c r="I349" s="229"/>
      <c r="J349" s="226"/>
      <c r="K349" s="226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191</v>
      </c>
      <c r="AU349" s="234" t="s">
        <v>137</v>
      </c>
      <c r="AV349" s="13" t="s">
        <v>85</v>
      </c>
      <c r="AW349" s="13" t="s">
        <v>37</v>
      </c>
      <c r="AX349" s="13" t="s">
        <v>77</v>
      </c>
      <c r="AY349" s="234" t="s">
        <v>121</v>
      </c>
    </row>
    <row r="350" s="14" customFormat="1">
      <c r="A350" s="14"/>
      <c r="B350" s="235"/>
      <c r="C350" s="236"/>
      <c r="D350" s="223" t="s">
        <v>191</v>
      </c>
      <c r="E350" s="237" t="s">
        <v>19</v>
      </c>
      <c r="F350" s="238" t="s">
        <v>407</v>
      </c>
      <c r="G350" s="236"/>
      <c r="H350" s="239">
        <v>241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5" t="s">
        <v>191</v>
      </c>
      <c r="AU350" s="245" t="s">
        <v>137</v>
      </c>
      <c r="AV350" s="14" t="s">
        <v>87</v>
      </c>
      <c r="AW350" s="14" t="s">
        <v>37</v>
      </c>
      <c r="AX350" s="14" t="s">
        <v>77</v>
      </c>
      <c r="AY350" s="245" t="s">
        <v>121</v>
      </c>
    </row>
    <row r="351" s="2" customFormat="1" ht="37.8" customHeight="1">
      <c r="A351" s="39"/>
      <c r="B351" s="40"/>
      <c r="C351" s="205" t="s">
        <v>493</v>
      </c>
      <c r="D351" s="205" t="s">
        <v>124</v>
      </c>
      <c r="E351" s="206" t="s">
        <v>534</v>
      </c>
      <c r="F351" s="207" t="s">
        <v>535</v>
      </c>
      <c r="G351" s="208" t="s">
        <v>238</v>
      </c>
      <c r="H351" s="209">
        <v>201.25</v>
      </c>
      <c r="I351" s="210"/>
      <c r="J351" s="211">
        <f>ROUND(I351*H351,2)</f>
        <v>0</v>
      </c>
      <c r="K351" s="207" t="s">
        <v>128</v>
      </c>
      <c r="L351" s="45"/>
      <c r="M351" s="212" t="s">
        <v>19</v>
      </c>
      <c r="N351" s="213" t="s">
        <v>48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144</v>
      </c>
      <c r="AT351" s="216" t="s">
        <v>124</v>
      </c>
      <c r="AU351" s="216" t="s">
        <v>137</v>
      </c>
      <c r="AY351" s="18" t="s">
        <v>121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85</v>
      </c>
      <c r="BK351" s="217">
        <f>ROUND(I351*H351,2)</f>
        <v>0</v>
      </c>
      <c r="BL351" s="18" t="s">
        <v>144</v>
      </c>
      <c r="BM351" s="216" t="s">
        <v>536</v>
      </c>
    </row>
    <row r="352" s="2" customFormat="1">
      <c r="A352" s="39"/>
      <c r="B352" s="40"/>
      <c r="C352" s="41"/>
      <c r="D352" s="218" t="s">
        <v>131</v>
      </c>
      <c r="E352" s="41"/>
      <c r="F352" s="219" t="s">
        <v>537</v>
      </c>
      <c r="G352" s="41"/>
      <c r="H352" s="41"/>
      <c r="I352" s="220"/>
      <c r="J352" s="41"/>
      <c r="K352" s="41"/>
      <c r="L352" s="45"/>
      <c r="M352" s="221"/>
      <c r="N352" s="222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131</v>
      </c>
      <c r="AU352" s="18" t="s">
        <v>137</v>
      </c>
    </row>
    <row r="353" s="13" customFormat="1">
      <c r="A353" s="13"/>
      <c r="B353" s="225"/>
      <c r="C353" s="226"/>
      <c r="D353" s="223" t="s">
        <v>191</v>
      </c>
      <c r="E353" s="227" t="s">
        <v>19</v>
      </c>
      <c r="F353" s="228" t="s">
        <v>400</v>
      </c>
      <c r="G353" s="226"/>
      <c r="H353" s="227" t="s">
        <v>19</v>
      </c>
      <c r="I353" s="229"/>
      <c r="J353" s="226"/>
      <c r="K353" s="226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191</v>
      </c>
      <c r="AU353" s="234" t="s">
        <v>137</v>
      </c>
      <c r="AV353" s="13" t="s">
        <v>85</v>
      </c>
      <c r="AW353" s="13" t="s">
        <v>37</v>
      </c>
      <c r="AX353" s="13" t="s">
        <v>77</v>
      </c>
      <c r="AY353" s="234" t="s">
        <v>121</v>
      </c>
    </row>
    <row r="354" s="13" customFormat="1">
      <c r="A354" s="13"/>
      <c r="B354" s="225"/>
      <c r="C354" s="226"/>
      <c r="D354" s="223" t="s">
        <v>191</v>
      </c>
      <c r="E354" s="227" t="s">
        <v>19</v>
      </c>
      <c r="F354" s="228" t="s">
        <v>401</v>
      </c>
      <c r="G354" s="226"/>
      <c r="H354" s="227" t="s">
        <v>19</v>
      </c>
      <c r="I354" s="229"/>
      <c r="J354" s="226"/>
      <c r="K354" s="226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191</v>
      </c>
      <c r="AU354" s="234" t="s">
        <v>137</v>
      </c>
      <c r="AV354" s="13" t="s">
        <v>85</v>
      </c>
      <c r="AW354" s="13" t="s">
        <v>37</v>
      </c>
      <c r="AX354" s="13" t="s">
        <v>77</v>
      </c>
      <c r="AY354" s="234" t="s">
        <v>121</v>
      </c>
    </row>
    <row r="355" s="14" customFormat="1">
      <c r="A355" s="14"/>
      <c r="B355" s="235"/>
      <c r="C355" s="236"/>
      <c r="D355" s="223" t="s">
        <v>191</v>
      </c>
      <c r="E355" s="237" t="s">
        <v>19</v>
      </c>
      <c r="F355" s="238" t="s">
        <v>402</v>
      </c>
      <c r="G355" s="236"/>
      <c r="H355" s="239">
        <v>172.5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5" t="s">
        <v>191</v>
      </c>
      <c r="AU355" s="245" t="s">
        <v>137</v>
      </c>
      <c r="AV355" s="14" t="s">
        <v>87</v>
      </c>
      <c r="AW355" s="14" t="s">
        <v>37</v>
      </c>
      <c r="AX355" s="14" t="s">
        <v>77</v>
      </c>
      <c r="AY355" s="245" t="s">
        <v>121</v>
      </c>
    </row>
    <row r="356" s="13" customFormat="1">
      <c r="A356" s="13"/>
      <c r="B356" s="225"/>
      <c r="C356" s="226"/>
      <c r="D356" s="223" t="s">
        <v>191</v>
      </c>
      <c r="E356" s="227" t="s">
        <v>19</v>
      </c>
      <c r="F356" s="228" t="s">
        <v>403</v>
      </c>
      <c r="G356" s="226"/>
      <c r="H356" s="227" t="s">
        <v>19</v>
      </c>
      <c r="I356" s="229"/>
      <c r="J356" s="226"/>
      <c r="K356" s="226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191</v>
      </c>
      <c r="AU356" s="234" t="s">
        <v>137</v>
      </c>
      <c r="AV356" s="13" t="s">
        <v>85</v>
      </c>
      <c r="AW356" s="13" t="s">
        <v>37</v>
      </c>
      <c r="AX356" s="13" t="s">
        <v>77</v>
      </c>
      <c r="AY356" s="234" t="s">
        <v>121</v>
      </c>
    </row>
    <row r="357" s="13" customFormat="1">
      <c r="A357" s="13"/>
      <c r="B357" s="225"/>
      <c r="C357" s="226"/>
      <c r="D357" s="223" t="s">
        <v>191</v>
      </c>
      <c r="E357" s="227" t="s">
        <v>19</v>
      </c>
      <c r="F357" s="228" t="s">
        <v>401</v>
      </c>
      <c r="G357" s="226"/>
      <c r="H357" s="227" t="s">
        <v>19</v>
      </c>
      <c r="I357" s="229"/>
      <c r="J357" s="226"/>
      <c r="K357" s="226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191</v>
      </c>
      <c r="AU357" s="234" t="s">
        <v>137</v>
      </c>
      <c r="AV357" s="13" t="s">
        <v>85</v>
      </c>
      <c r="AW357" s="13" t="s">
        <v>37</v>
      </c>
      <c r="AX357" s="13" t="s">
        <v>77</v>
      </c>
      <c r="AY357" s="234" t="s">
        <v>121</v>
      </c>
    </row>
    <row r="358" s="14" customFormat="1">
      <c r="A358" s="14"/>
      <c r="B358" s="235"/>
      <c r="C358" s="236"/>
      <c r="D358" s="223" t="s">
        <v>191</v>
      </c>
      <c r="E358" s="237" t="s">
        <v>19</v>
      </c>
      <c r="F358" s="238" t="s">
        <v>404</v>
      </c>
      <c r="G358" s="236"/>
      <c r="H358" s="239">
        <v>28.75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5" t="s">
        <v>191</v>
      </c>
      <c r="AU358" s="245" t="s">
        <v>137</v>
      </c>
      <c r="AV358" s="14" t="s">
        <v>87</v>
      </c>
      <c r="AW358" s="14" t="s">
        <v>37</v>
      </c>
      <c r="AX358" s="14" t="s">
        <v>77</v>
      </c>
      <c r="AY358" s="245" t="s">
        <v>121</v>
      </c>
    </row>
    <row r="359" s="2" customFormat="1" ht="37.8" customHeight="1">
      <c r="A359" s="39"/>
      <c r="B359" s="40"/>
      <c r="C359" s="205" t="s">
        <v>538</v>
      </c>
      <c r="D359" s="205" t="s">
        <v>124</v>
      </c>
      <c r="E359" s="206" t="s">
        <v>539</v>
      </c>
      <c r="F359" s="207" t="s">
        <v>540</v>
      </c>
      <c r="G359" s="208" t="s">
        <v>238</v>
      </c>
      <c r="H359" s="209">
        <v>201.25</v>
      </c>
      <c r="I359" s="210"/>
      <c r="J359" s="211">
        <f>ROUND(I359*H359,2)</f>
        <v>0</v>
      </c>
      <c r="K359" s="207" t="s">
        <v>128</v>
      </c>
      <c r="L359" s="45"/>
      <c r="M359" s="212" t="s">
        <v>19</v>
      </c>
      <c r="N359" s="213" t="s">
        <v>48</v>
      </c>
      <c r="O359" s="85"/>
      <c r="P359" s="214">
        <f>O359*H359</f>
        <v>0</v>
      </c>
      <c r="Q359" s="214">
        <v>0</v>
      </c>
      <c r="R359" s="214">
        <f>Q359*H359</f>
        <v>0</v>
      </c>
      <c r="S359" s="214">
        <v>0</v>
      </c>
      <c r="T359" s="215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6" t="s">
        <v>144</v>
      </c>
      <c r="AT359" s="216" t="s">
        <v>124</v>
      </c>
      <c r="AU359" s="216" t="s">
        <v>137</v>
      </c>
      <c r="AY359" s="18" t="s">
        <v>121</v>
      </c>
      <c r="BE359" s="217">
        <f>IF(N359="základní",J359,0)</f>
        <v>0</v>
      </c>
      <c r="BF359" s="217">
        <f>IF(N359="snížená",J359,0)</f>
        <v>0</v>
      </c>
      <c r="BG359" s="217">
        <f>IF(N359="zákl. přenesená",J359,0)</f>
        <v>0</v>
      </c>
      <c r="BH359" s="217">
        <f>IF(N359="sníž. přenesená",J359,0)</f>
        <v>0</v>
      </c>
      <c r="BI359" s="217">
        <f>IF(N359="nulová",J359,0)</f>
        <v>0</v>
      </c>
      <c r="BJ359" s="18" t="s">
        <v>85</v>
      </c>
      <c r="BK359" s="217">
        <f>ROUND(I359*H359,2)</f>
        <v>0</v>
      </c>
      <c r="BL359" s="18" t="s">
        <v>144</v>
      </c>
      <c r="BM359" s="216" t="s">
        <v>541</v>
      </c>
    </row>
    <row r="360" s="2" customFormat="1">
      <c r="A360" s="39"/>
      <c r="B360" s="40"/>
      <c r="C360" s="41"/>
      <c r="D360" s="218" t="s">
        <v>131</v>
      </c>
      <c r="E360" s="41"/>
      <c r="F360" s="219" t="s">
        <v>542</v>
      </c>
      <c r="G360" s="41"/>
      <c r="H360" s="41"/>
      <c r="I360" s="220"/>
      <c r="J360" s="41"/>
      <c r="K360" s="41"/>
      <c r="L360" s="45"/>
      <c r="M360" s="221"/>
      <c r="N360" s="222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131</v>
      </c>
      <c r="AU360" s="18" t="s">
        <v>137</v>
      </c>
    </row>
    <row r="361" s="13" customFormat="1">
      <c r="A361" s="13"/>
      <c r="B361" s="225"/>
      <c r="C361" s="226"/>
      <c r="D361" s="223" t="s">
        <v>191</v>
      </c>
      <c r="E361" s="227" t="s">
        <v>19</v>
      </c>
      <c r="F361" s="228" t="s">
        <v>400</v>
      </c>
      <c r="G361" s="226"/>
      <c r="H361" s="227" t="s">
        <v>19</v>
      </c>
      <c r="I361" s="229"/>
      <c r="J361" s="226"/>
      <c r="K361" s="226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191</v>
      </c>
      <c r="AU361" s="234" t="s">
        <v>137</v>
      </c>
      <c r="AV361" s="13" t="s">
        <v>85</v>
      </c>
      <c r="AW361" s="13" t="s">
        <v>37</v>
      </c>
      <c r="AX361" s="13" t="s">
        <v>77</v>
      </c>
      <c r="AY361" s="234" t="s">
        <v>121</v>
      </c>
    </row>
    <row r="362" s="13" customFormat="1">
      <c r="A362" s="13"/>
      <c r="B362" s="225"/>
      <c r="C362" s="226"/>
      <c r="D362" s="223" t="s">
        <v>191</v>
      </c>
      <c r="E362" s="227" t="s">
        <v>19</v>
      </c>
      <c r="F362" s="228" t="s">
        <v>401</v>
      </c>
      <c r="G362" s="226"/>
      <c r="H362" s="227" t="s">
        <v>19</v>
      </c>
      <c r="I362" s="229"/>
      <c r="J362" s="226"/>
      <c r="K362" s="226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191</v>
      </c>
      <c r="AU362" s="234" t="s">
        <v>137</v>
      </c>
      <c r="AV362" s="13" t="s">
        <v>85</v>
      </c>
      <c r="AW362" s="13" t="s">
        <v>37</v>
      </c>
      <c r="AX362" s="13" t="s">
        <v>77</v>
      </c>
      <c r="AY362" s="234" t="s">
        <v>121</v>
      </c>
    </row>
    <row r="363" s="14" customFormat="1">
      <c r="A363" s="14"/>
      <c r="B363" s="235"/>
      <c r="C363" s="236"/>
      <c r="D363" s="223" t="s">
        <v>191</v>
      </c>
      <c r="E363" s="237" t="s">
        <v>19</v>
      </c>
      <c r="F363" s="238" t="s">
        <v>402</v>
      </c>
      <c r="G363" s="236"/>
      <c r="H363" s="239">
        <v>172.5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191</v>
      </c>
      <c r="AU363" s="245" t="s">
        <v>137</v>
      </c>
      <c r="AV363" s="14" t="s">
        <v>87</v>
      </c>
      <c r="AW363" s="14" t="s">
        <v>37</v>
      </c>
      <c r="AX363" s="14" t="s">
        <v>77</v>
      </c>
      <c r="AY363" s="245" t="s">
        <v>121</v>
      </c>
    </row>
    <row r="364" s="13" customFormat="1">
      <c r="A364" s="13"/>
      <c r="B364" s="225"/>
      <c r="C364" s="226"/>
      <c r="D364" s="223" t="s">
        <v>191</v>
      </c>
      <c r="E364" s="227" t="s">
        <v>19</v>
      </c>
      <c r="F364" s="228" t="s">
        <v>403</v>
      </c>
      <c r="G364" s="226"/>
      <c r="H364" s="227" t="s">
        <v>19</v>
      </c>
      <c r="I364" s="229"/>
      <c r="J364" s="226"/>
      <c r="K364" s="226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191</v>
      </c>
      <c r="AU364" s="234" t="s">
        <v>137</v>
      </c>
      <c r="AV364" s="13" t="s">
        <v>85</v>
      </c>
      <c r="AW364" s="13" t="s">
        <v>37</v>
      </c>
      <c r="AX364" s="13" t="s">
        <v>77</v>
      </c>
      <c r="AY364" s="234" t="s">
        <v>121</v>
      </c>
    </row>
    <row r="365" s="13" customFormat="1">
      <c r="A365" s="13"/>
      <c r="B365" s="225"/>
      <c r="C365" s="226"/>
      <c r="D365" s="223" t="s">
        <v>191</v>
      </c>
      <c r="E365" s="227" t="s">
        <v>19</v>
      </c>
      <c r="F365" s="228" t="s">
        <v>401</v>
      </c>
      <c r="G365" s="226"/>
      <c r="H365" s="227" t="s">
        <v>19</v>
      </c>
      <c r="I365" s="229"/>
      <c r="J365" s="226"/>
      <c r="K365" s="226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191</v>
      </c>
      <c r="AU365" s="234" t="s">
        <v>137</v>
      </c>
      <c r="AV365" s="13" t="s">
        <v>85</v>
      </c>
      <c r="AW365" s="13" t="s">
        <v>37</v>
      </c>
      <c r="AX365" s="13" t="s">
        <v>77</v>
      </c>
      <c r="AY365" s="234" t="s">
        <v>121</v>
      </c>
    </row>
    <row r="366" s="14" customFormat="1">
      <c r="A366" s="14"/>
      <c r="B366" s="235"/>
      <c r="C366" s="236"/>
      <c r="D366" s="223" t="s">
        <v>191</v>
      </c>
      <c r="E366" s="237" t="s">
        <v>19</v>
      </c>
      <c r="F366" s="238" t="s">
        <v>404</v>
      </c>
      <c r="G366" s="236"/>
      <c r="H366" s="239">
        <v>28.75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191</v>
      </c>
      <c r="AU366" s="245" t="s">
        <v>137</v>
      </c>
      <c r="AV366" s="14" t="s">
        <v>87</v>
      </c>
      <c r="AW366" s="14" t="s">
        <v>37</v>
      </c>
      <c r="AX366" s="14" t="s">
        <v>77</v>
      </c>
      <c r="AY366" s="245" t="s">
        <v>121</v>
      </c>
    </row>
    <row r="367" s="12" customFormat="1" ht="20.88" customHeight="1">
      <c r="A367" s="12"/>
      <c r="B367" s="189"/>
      <c r="C367" s="190"/>
      <c r="D367" s="191" t="s">
        <v>76</v>
      </c>
      <c r="E367" s="203" t="s">
        <v>543</v>
      </c>
      <c r="F367" s="203" t="s">
        <v>544</v>
      </c>
      <c r="G367" s="190"/>
      <c r="H367" s="190"/>
      <c r="I367" s="193"/>
      <c r="J367" s="204">
        <f>BK367</f>
        <v>0</v>
      </c>
      <c r="K367" s="190"/>
      <c r="L367" s="195"/>
      <c r="M367" s="196"/>
      <c r="N367" s="197"/>
      <c r="O367" s="197"/>
      <c r="P367" s="198">
        <f>SUM(P368:P375)</f>
        <v>0</v>
      </c>
      <c r="Q367" s="197"/>
      <c r="R367" s="198">
        <f>SUM(R368:R375)</f>
        <v>56.495220000000003</v>
      </c>
      <c r="S367" s="197"/>
      <c r="T367" s="199">
        <f>SUM(T368:T375)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0" t="s">
        <v>85</v>
      </c>
      <c r="AT367" s="201" t="s">
        <v>76</v>
      </c>
      <c r="AU367" s="201" t="s">
        <v>87</v>
      </c>
      <c r="AY367" s="200" t="s">
        <v>121</v>
      </c>
      <c r="BK367" s="202">
        <f>SUM(BK368:BK375)</f>
        <v>0</v>
      </c>
    </row>
    <row r="368" s="2" customFormat="1" ht="78" customHeight="1">
      <c r="A368" s="39"/>
      <c r="B368" s="40"/>
      <c r="C368" s="205" t="s">
        <v>545</v>
      </c>
      <c r="D368" s="205" t="s">
        <v>124</v>
      </c>
      <c r="E368" s="206" t="s">
        <v>546</v>
      </c>
      <c r="F368" s="207" t="s">
        <v>547</v>
      </c>
      <c r="G368" s="208" t="s">
        <v>238</v>
      </c>
      <c r="H368" s="209">
        <v>241</v>
      </c>
      <c r="I368" s="210"/>
      <c r="J368" s="211">
        <f>ROUND(I368*H368,2)</f>
        <v>0</v>
      </c>
      <c r="K368" s="207" t="s">
        <v>128</v>
      </c>
      <c r="L368" s="45"/>
      <c r="M368" s="212" t="s">
        <v>19</v>
      </c>
      <c r="N368" s="213" t="s">
        <v>48</v>
      </c>
      <c r="O368" s="85"/>
      <c r="P368" s="214">
        <f>O368*H368</f>
        <v>0</v>
      </c>
      <c r="Q368" s="214">
        <v>0.089219999999999994</v>
      </c>
      <c r="R368" s="214">
        <f>Q368*H368</f>
        <v>21.502019999999998</v>
      </c>
      <c r="S368" s="214">
        <v>0</v>
      </c>
      <c r="T368" s="215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6" t="s">
        <v>144</v>
      </c>
      <c r="AT368" s="216" t="s">
        <v>124</v>
      </c>
      <c r="AU368" s="216" t="s">
        <v>137</v>
      </c>
      <c r="AY368" s="18" t="s">
        <v>121</v>
      </c>
      <c r="BE368" s="217">
        <f>IF(N368="základní",J368,0)</f>
        <v>0</v>
      </c>
      <c r="BF368" s="217">
        <f>IF(N368="snížená",J368,0)</f>
        <v>0</v>
      </c>
      <c r="BG368" s="217">
        <f>IF(N368="zákl. přenesená",J368,0)</f>
        <v>0</v>
      </c>
      <c r="BH368" s="217">
        <f>IF(N368="sníž. přenesená",J368,0)</f>
        <v>0</v>
      </c>
      <c r="BI368" s="217">
        <f>IF(N368="nulová",J368,0)</f>
        <v>0</v>
      </c>
      <c r="BJ368" s="18" t="s">
        <v>85</v>
      </c>
      <c r="BK368" s="217">
        <f>ROUND(I368*H368,2)</f>
        <v>0</v>
      </c>
      <c r="BL368" s="18" t="s">
        <v>144</v>
      </c>
      <c r="BM368" s="216" t="s">
        <v>548</v>
      </c>
    </row>
    <row r="369" s="2" customFormat="1">
      <c r="A369" s="39"/>
      <c r="B369" s="40"/>
      <c r="C369" s="41"/>
      <c r="D369" s="218" t="s">
        <v>131</v>
      </c>
      <c r="E369" s="41"/>
      <c r="F369" s="219" t="s">
        <v>549</v>
      </c>
      <c r="G369" s="41"/>
      <c r="H369" s="41"/>
      <c r="I369" s="220"/>
      <c r="J369" s="41"/>
      <c r="K369" s="41"/>
      <c r="L369" s="45"/>
      <c r="M369" s="221"/>
      <c r="N369" s="222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131</v>
      </c>
      <c r="AU369" s="18" t="s">
        <v>137</v>
      </c>
    </row>
    <row r="370" s="13" customFormat="1">
      <c r="A370" s="13"/>
      <c r="B370" s="225"/>
      <c r="C370" s="226"/>
      <c r="D370" s="223" t="s">
        <v>191</v>
      </c>
      <c r="E370" s="227" t="s">
        <v>19</v>
      </c>
      <c r="F370" s="228" t="s">
        <v>405</v>
      </c>
      <c r="G370" s="226"/>
      <c r="H370" s="227" t="s">
        <v>19</v>
      </c>
      <c r="I370" s="229"/>
      <c r="J370" s="226"/>
      <c r="K370" s="226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191</v>
      </c>
      <c r="AU370" s="234" t="s">
        <v>137</v>
      </c>
      <c r="AV370" s="13" t="s">
        <v>85</v>
      </c>
      <c r="AW370" s="13" t="s">
        <v>37</v>
      </c>
      <c r="AX370" s="13" t="s">
        <v>77</v>
      </c>
      <c r="AY370" s="234" t="s">
        <v>121</v>
      </c>
    </row>
    <row r="371" s="13" customFormat="1">
      <c r="A371" s="13"/>
      <c r="B371" s="225"/>
      <c r="C371" s="226"/>
      <c r="D371" s="223" t="s">
        <v>191</v>
      </c>
      <c r="E371" s="227" t="s">
        <v>19</v>
      </c>
      <c r="F371" s="228" t="s">
        <v>406</v>
      </c>
      <c r="G371" s="226"/>
      <c r="H371" s="227" t="s">
        <v>19</v>
      </c>
      <c r="I371" s="229"/>
      <c r="J371" s="226"/>
      <c r="K371" s="226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191</v>
      </c>
      <c r="AU371" s="234" t="s">
        <v>137</v>
      </c>
      <c r="AV371" s="13" t="s">
        <v>85</v>
      </c>
      <c r="AW371" s="13" t="s">
        <v>37</v>
      </c>
      <c r="AX371" s="13" t="s">
        <v>77</v>
      </c>
      <c r="AY371" s="234" t="s">
        <v>121</v>
      </c>
    </row>
    <row r="372" s="14" customFormat="1">
      <c r="A372" s="14"/>
      <c r="B372" s="235"/>
      <c r="C372" s="236"/>
      <c r="D372" s="223" t="s">
        <v>191</v>
      </c>
      <c r="E372" s="237" t="s">
        <v>19</v>
      </c>
      <c r="F372" s="238" t="s">
        <v>407</v>
      </c>
      <c r="G372" s="236"/>
      <c r="H372" s="239">
        <v>241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191</v>
      </c>
      <c r="AU372" s="245" t="s">
        <v>137</v>
      </c>
      <c r="AV372" s="14" t="s">
        <v>87</v>
      </c>
      <c r="AW372" s="14" t="s">
        <v>37</v>
      </c>
      <c r="AX372" s="14" t="s">
        <v>77</v>
      </c>
      <c r="AY372" s="245" t="s">
        <v>121</v>
      </c>
    </row>
    <row r="373" s="2" customFormat="1" ht="24.15" customHeight="1">
      <c r="A373" s="39"/>
      <c r="B373" s="40"/>
      <c r="C373" s="250" t="s">
        <v>550</v>
      </c>
      <c r="D373" s="250" t="s">
        <v>365</v>
      </c>
      <c r="E373" s="251" t="s">
        <v>551</v>
      </c>
      <c r="F373" s="252" t="s">
        <v>552</v>
      </c>
      <c r="G373" s="253" t="s">
        <v>238</v>
      </c>
      <c r="H373" s="254">
        <v>265.10000000000002</v>
      </c>
      <c r="I373" s="255"/>
      <c r="J373" s="256">
        <f>ROUND(I373*H373,2)</f>
        <v>0</v>
      </c>
      <c r="K373" s="252" t="s">
        <v>128</v>
      </c>
      <c r="L373" s="257"/>
      <c r="M373" s="258" t="s">
        <v>19</v>
      </c>
      <c r="N373" s="259" t="s">
        <v>48</v>
      </c>
      <c r="O373" s="85"/>
      <c r="P373" s="214">
        <f>O373*H373</f>
        <v>0</v>
      </c>
      <c r="Q373" s="214">
        <v>0.13200000000000001</v>
      </c>
      <c r="R373" s="214">
        <f>Q373*H373</f>
        <v>34.993200000000002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163</v>
      </c>
      <c r="AT373" s="216" t="s">
        <v>365</v>
      </c>
      <c r="AU373" s="216" t="s">
        <v>137</v>
      </c>
      <c r="AY373" s="18" t="s">
        <v>121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85</v>
      </c>
      <c r="BK373" s="217">
        <f>ROUND(I373*H373,2)</f>
        <v>0</v>
      </c>
      <c r="BL373" s="18" t="s">
        <v>144</v>
      </c>
      <c r="BM373" s="216" t="s">
        <v>553</v>
      </c>
    </row>
    <row r="374" s="13" customFormat="1">
      <c r="A374" s="13"/>
      <c r="B374" s="225"/>
      <c r="C374" s="226"/>
      <c r="D374" s="223" t="s">
        <v>191</v>
      </c>
      <c r="E374" s="227" t="s">
        <v>19</v>
      </c>
      <c r="F374" s="228" t="s">
        <v>554</v>
      </c>
      <c r="G374" s="226"/>
      <c r="H374" s="227" t="s">
        <v>19</v>
      </c>
      <c r="I374" s="229"/>
      <c r="J374" s="226"/>
      <c r="K374" s="226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191</v>
      </c>
      <c r="AU374" s="234" t="s">
        <v>137</v>
      </c>
      <c r="AV374" s="13" t="s">
        <v>85</v>
      </c>
      <c r="AW374" s="13" t="s">
        <v>37</v>
      </c>
      <c r="AX374" s="13" t="s">
        <v>77</v>
      </c>
      <c r="AY374" s="234" t="s">
        <v>121</v>
      </c>
    </row>
    <row r="375" s="14" customFormat="1">
      <c r="A375" s="14"/>
      <c r="B375" s="235"/>
      <c r="C375" s="236"/>
      <c r="D375" s="223" t="s">
        <v>191</v>
      </c>
      <c r="E375" s="237" t="s">
        <v>19</v>
      </c>
      <c r="F375" s="238" t="s">
        <v>555</v>
      </c>
      <c r="G375" s="236"/>
      <c r="H375" s="239">
        <v>265.10000000000002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191</v>
      </c>
      <c r="AU375" s="245" t="s">
        <v>137</v>
      </c>
      <c r="AV375" s="14" t="s">
        <v>87</v>
      </c>
      <c r="AW375" s="14" t="s">
        <v>37</v>
      </c>
      <c r="AX375" s="14" t="s">
        <v>77</v>
      </c>
      <c r="AY375" s="245" t="s">
        <v>121</v>
      </c>
    </row>
    <row r="376" s="12" customFormat="1" ht="20.88" customHeight="1">
      <c r="A376" s="12"/>
      <c r="B376" s="189"/>
      <c r="C376" s="190"/>
      <c r="D376" s="191" t="s">
        <v>76</v>
      </c>
      <c r="E376" s="203" t="s">
        <v>556</v>
      </c>
      <c r="F376" s="203" t="s">
        <v>557</v>
      </c>
      <c r="G376" s="190"/>
      <c r="H376" s="190"/>
      <c r="I376" s="193"/>
      <c r="J376" s="204">
        <f>BK376</f>
        <v>0</v>
      </c>
      <c r="K376" s="190"/>
      <c r="L376" s="195"/>
      <c r="M376" s="196"/>
      <c r="N376" s="197"/>
      <c r="O376" s="197"/>
      <c r="P376" s="198">
        <f>SUM(P377:P400)</f>
        <v>0</v>
      </c>
      <c r="Q376" s="197"/>
      <c r="R376" s="198">
        <f>SUM(R377:R400)</f>
        <v>0</v>
      </c>
      <c r="S376" s="197"/>
      <c r="T376" s="199">
        <f>SUM(T377:T400)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0" t="s">
        <v>85</v>
      </c>
      <c r="AT376" s="201" t="s">
        <v>76</v>
      </c>
      <c r="AU376" s="201" t="s">
        <v>87</v>
      </c>
      <c r="AY376" s="200" t="s">
        <v>121</v>
      </c>
      <c r="BK376" s="202">
        <f>SUM(BK377:BK400)</f>
        <v>0</v>
      </c>
    </row>
    <row r="377" s="2" customFormat="1" ht="55.5" customHeight="1">
      <c r="A377" s="39"/>
      <c r="B377" s="40"/>
      <c r="C377" s="205" t="s">
        <v>558</v>
      </c>
      <c r="D377" s="205" t="s">
        <v>124</v>
      </c>
      <c r="E377" s="206" t="s">
        <v>559</v>
      </c>
      <c r="F377" s="207" t="s">
        <v>560</v>
      </c>
      <c r="G377" s="208" t="s">
        <v>238</v>
      </c>
      <c r="H377" s="209">
        <v>201.25</v>
      </c>
      <c r="I377" s="210"/>
      <c r="J377" s="211">
        <f>ROUND(I377*H377,2)</f>
        <v>0</v>
      </c>
      <c r="K377" s="207" t="s">
        <v>19</v>
      </c>
      <c r="L377" s="45"/>
      <c r="M377" s="212" t="s">
        <v>19</v>
      </c>
      <c r="N377" s="213" t="s">
        <v>48</v>
      </c>
      <c r="O377" s="85"/>
      <c r="P377" s="214">
        <f>O377*H377</f>
        <v>0</v>
      </c>
      <c r="Q377" s="214">
        <v>0</v>
      </c>
      <c r="R377" s="214">
        <f>Q377*H377</f>
        <v>0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144</v>
      </c>
      <c r="AT377" s="216" t="s">
        <v>124</v>
      </c>
      <c r="AU377" s="216" t="s">
        <v>137</v>
      </c>
      <c r="AY377" s="18" t="s">
        <v>121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85</v>
      </c>
      <c r="BK377" s="217">
        <f>ROUND(I377*H377,2)</f>
        <v>0</v>
      </c>
      <c r="BL377" s="18" t="s">
        <v>144</v>
      </c>
      <c r="BM377" s="216" t="s">
        <v>561</v>
      </c>
    </row>
    <row r="378" s="13" customFormat="1">
      <c r="A378" s="13"/>
      <c r="B378" s="225"/>
      <c r="C378" s="226"/>
      <c r="D378" s="223" t="s">
        <v>191</v>
      </c>
      <c r="E378" s="227" t="s">
        <v>19</v>
      </c>
      <c r="F378" s="228" t="s">
        <v>400</v>
      </c>
      <c r="G378" s="226"/>
      <c r="H378" s="227" t="s">
        <v>19</v>
      </c>
      <c r="I378" s="229"/>
      <c r="J378" s="226"/>
      <c r="K378" s="226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191</v>
      </c>
      <c r="AU378" s="234" t="s">
        <v>137</v>
      </c>
      <c r="AV378" s="13" t="s">
        <v>85</v>
      </c>
      <c r="AW378" s="13" t="s">
        <v>37</v>
      </c>
      <c r="AX378" s="13" t="s">
        <v>77</v>
      </c>
      <c r="AY378" s="234" t="s">
        <v>121</v>
      </c>
    </row>
    <row r="379" s="13" customFormat="1">
      <c r="A379" s="13"/>
      <c r="B379" s="225"/>
      <c r="C379" s="226"/>
      <c r="D379" s="223" t="s">
        <v>191</v>
      </c>
      <c r="E379" s="227" t="s">
        <v>19</v>
      </c>
      <c r="F379" s="228" t="s">
        <v>401</v>
      </c>
      <c r="G379" s="226"/>
      <c r="H379" s="227" t="s">
        <v>19</v>
      </c>
      <c r="I379" s="229"/>
      <c r="J379" s="226"/>
      <c r="K379" s="226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191</v>
      </c>
      <c r="AU379" s="234" t="s">
        <v>137</v>
      </c>
      <c r="AV379" s="13" t="s">
        <v>85</v>
      </c>
      <c r="AW379" s="13" t="s">
        <v>37</v>
      </c>
      <c r="AX379" s="13" t="s">
        <v>77</v>
      </c>
      <c r="AY379" s="234" t="s">
        <v>121</v>
      </c>
    </row>
    <row r="380" s="14" customFormat="1">
      <c r="A380" s="14"/>
      <c r="B380" s="235"/>
      <c r="C380" s="236"/>
      <c r="D380" s="223" t="s">
        <v>191</v>
      </c>
      <c r="E380" s="237" t="s">
        <v>19</v>
      </c>
      <c r="F380" s="238" t="s">
        <v>402</v>
      </c>
      <c r="G380" s="236"/>
      <c r="H380" s="239">
        <v>172.5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191</v>
      </c>
      <c r="AU380" s="245" t="s">
        <v>137</v>
      </c>
      <c r="AV380" s="14" t="s">
        <v>87</v>
      </c>
      <c r="AW380" s="14" t="s">
        <v>37</v>
      </c>
      <c r="AX380" s="14" t="s">
        <v>77</v>
      </c>
      <c r="AY380" s="245" t="s">
        <v>121</v>
      </c>
    </row>
    <row r="381" s="13" customFormat="1">
      <c r="A381" s="13"/>
      <c r="B381" s="225"/>
      <c r="C381" s="226"/>
      <c r="D381" s="223" t="s">
        <v>191</v>
      </c>
      <c r="E381" s="227" t="s">
        <v>19</v>
      </c>
      <c r="F381" s="228" t="s">
        <v>403</v>
      </c>
      <c r="G381" s="226"/>
      <c r="H381" s="227" t="s">
        <v>19</v>
      </c>
      <c r="I381" s="229"/>
      <c r="J381" s="226"/>
      <c r="K381" s="226"/>
      <c r="L381" s="230"/>
      <c r="M381" s="231"/>
      <c r="N381" s="232"/>
      <c r="O381" s="232"/>
      <c r="P381" s="232"/>
      <c r="Q381" s="232"/>
      <c r="R381" s="232"/>
      <c r="S381" s="232"/>
      <c r="T381" s="23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4" t="s">
        <v>191</v>
      </c>
      <c r="AU381" s="234" t="s">
        <v>137</v>
      </c>
      <c r="AV381" s="13" t="s">
        <v>85</v>
      </c>
      <c r="AW381" s="13" t="s">
        <v>37</v>
      </c>
      <c r="AX381" s="13" t="s">
        <v>77</v>
      </c>
      <c r="AY381" s="234" t="s">
        <v>121</v>
      </c>
    </row>
    <row r="382" s="13" customFormat="1">
      <c r="A382" s="13"/>
      <c r="B382" s="225"/>
      <c r="C382" s="226"/>
      <c r="D382" s="223" t="s">
        <v>191</v>
      </c>
      <c r="E382" s="227" t="s">
        <v>19</v>
      </c>
      <c r="F382" s="228" t="s">
        <v>401</v>
      </c>
      <c r="G382" s="226"/>
      <c r="H382" s="227" t="s">
        <v>19</v>
      </c>
      <c r="I382" s="229"/>
      <c r="J382" s="226"/>
      <c r="K382" s="226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191</v>
      </c>
      <c r="AU382" s="234" t="s">
        <v>137</v>
      </c>
      <c r="AV382" s="13" t="s">
        <v>85</v>
      </c>
      <c r="AW382" s="13" t="s">
        <v>37</v>
      </c>
      <c r="AX382" s="13" t="s">
        <v>77</v>
      </c>
      <c r="AY382" s="234" t="s">
        <v>121</v>
      </c>
    </row>
    <row r="383" s="14" customFormat="1">
      <c r="A383" s="14"/>
      <c r="B383" s="235"/>
      <c r="C383" s="236"/>
      <c r="D383" s="223" t="s">
        <v>191</v>
      </c>
      <c r="E383" s="237" t="s">
        <v>19</v>
      </c>
      <c r="F383" s="238" t="s">
        <v>404</v>
      </c>
      <c r="G383" s="236"/>
      <c r="H383" s="239">
        <v>28.75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191</v>
      </c>
      <c r="AU383" s="245" t="s">
        <v>137</v>
      </c>
      <c r="AV383" s="14" t="s">
        <v>87</v>
      </c>
      <c r="AW383" s="14" t="s">
        <v>37</v>
      </c>
      <c r="AX383" s="14" t="s">
        <v>77</v>
      </c>
      <c r="AY383" s="245" t="s">
        <v>121</v>
      </c>
    </row>
    <row r="384" s="2" customFormat="1" ht="37.8" customHeight="1">
      <c r="A384" s="39"/>
      <c r="B384" s="40"/>
      <c r="C384" s="205" t="s">
        <v>562</v>
      </c>
      <c r="D384" s="205" t="s">
        <v>124</v>
      </c>
      <c r="E384" s="206" t="s">
        <v>563</v>
      </c>
      <c r="F384" s="207" t="s">
        <v>564</v>
      </c>
      <c r="G384" s="208" t="s">
        <v>238</v>
      </c>
      <c r="H384" s="209">
        <v>201.25</v>
      </c>
      <c r="I384" s="210"/>
      <c r="J384" s="211">
        <f>ROUND(I384*H384,2)</f>
        <v>0</v>
      </c>
      <c r="K384" s="207" t="s">
        <v>19</v>
      </c>
      <c r="L384" s="45"/>
      <c r="M384" s="212" t="s">
        <v>19</v>
      </c>
      <c r="N384" s="213" t="s">
        <v>48</v>
      </c>
      <c r="O384" s="85"/>
      <c r="P384" s="214">
        <f>O384*H384</f>
        <v>0</v>
      </c>
      <c r="Q384" s="214">
        <v>0</v>
      </c>
      <c r="R384" s="214">
        <f>Q384*H384</f>
        <v>0</v>
      </c>
      <c r="S384" s="214">
        <v>0</v>
      </c>
      <c r="T384" s="215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16" t="s">
        <v>144</v>
      </c>
      <c r="AT384" s="216" t="s">
        <v>124</v>
      </c>
      <c r="AU384" s="216" t="s">
        <v>137</v>
      </c>
      <c r="AY384" s="18" t="s">
        <v>121</v>
      </c>
      <c r="BE384" s="217">
        <f>IF(N384="základní",J384,0)</f>
        <v>0</v>
      </c>
      <c r="BF384" s="217">
        <f>IF(N384="snížená",J384,0)</f>
        <v>0</v>
      </c>
      <c r="BG384" s="217">
        <f>IF(N384="zákl. přenesená",J384,0)</f>
        <v>0</v>
      </c>
      <c r="BH384" s="217">
        <f>IF(N384="sníž. přenesená",J384,0)</f>
        <v>0</v>
      </c>
      <c r="BI384" s="217">
        <f>IF(N384="nulová",J384,0)</f>
        <v>0</v>
      </c>
      <c r="BJ384" s="18" t="s">
        <v>85</v>
      </c>
      <c r="BK384" s="217">
        <f>ROUND(I384*H384,2)</f>
        <v>0</v>
      </c>
      <c r="BL384" s="18" t="s">
        <v>144</v>
      </c>
      <c r="BM384" s="216" t="s">
        <v>565</v>
      </c>
    </row>
    <row r="385" s="13" customFormat="1">
      <c r="A385" s="13"/>
      <c r="B385" s="225"/>
      <c r="C385" s="226"/>
      <c r="D385" s="223" t="s">
        <v>191</v>
      </c>
      <c r="E385" s="227" t="s">
        <v>19</v>
      </c>
      <c r="F385" s="228" t="s">
        <v>400</v>
      </c>
      <c r="G385" s="226"/>
      <c r="H385" s="227" t="s">
        <v>19</v>
      </c>
      <c r="I385" s="229"/>
      <c r="J385" s="226"/>
      <c r="K385" s="226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191</v>
      </c>
      <c r="AU385" s="234" t="s">
        <v>137</v>
      </c>
      <c r="AV385" s="13" t="s">
        <v>85</v>
      </c>
      <c r="AW385" s="13" t="s">
        <v>37</v>
      </c>
      <c r="AX385" s="13" t="s">
        <v>77</v>
      </c>
      <c r="AY385" s="234" t="s">
        <v>121</v>
      </c>
    </row>
    <row r="386" s="13" customFormat="1">
      <c r="A386" s="13"/>
      <c r="B386" s="225"/>
      <c r="C386" s="226"/>
      <c r="D386" s="223" t="s">
        <v>191</v>
      </c>
      <c r="E386" s="227" t="s">
        <v>19</v>
      </c>
      <c r="F386" s="228" t="s">
        <v>401</v>
      </c>
      <c r="G386" s="226"/>
      <c r="H386" s="227" t="s">
        <v>19</v>
      </c>
      <c r="I386" s="229"/>
      <c r="J386" s="226"/>
      <c r="K386" s="226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191</v>
      </c>
      <c r="AU386" s="234" t="s">
        <v>137</v>
      </c>
      <c r="AV386" s="13" t="s">
        <v>85</v>
      </c>
      <c r="AW386" s="13" t="s">
        <v>37</v>
      </c>
      <c r="AX386" s="13" t="s">
        <v>77</v>
      </c>
      <c r="AY386" s="234" t="s">
        <v>121</v>
      </c>
    </row>
    <row r="387" s="14" customFormat="1">
      <c r="A387" s="14"/>
      <c r="B387" s="235"/>
      <c r="C387" s="236"/>
      <c r="D387" s="223" t="s">
        <v>191</v>
      </c>
      <c r="E387" s="237" t="s">
        <v>19</v>
      </c>
      <c r="F387" s="238" t="s">
        <v>402</v>
      </c>
      <c r="G387" s="236"/>
      <c r="H387" s="239">
        <v>172.5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191</v>
      </c>
      <c r="AU387" s="245" t="s">
        <v>137</v>
      </c>
      <c r="AV387" s="14" t="s">
        <v>87</v>
      </c>
      <c r="AW387" s="14" t="s">
        <v>37</v>
      </c>
      <c r="AX387" s="14" t="s">
        <v>77</v>
      </c>
      <c r="AY387" s="245" t="s">
        <v>121</v>
      </c>
    </row>
    <row r="388" s="13" customFormat="1">
      <c r="A388" s="13"/>
      <c r="B388" s="225"/>
      <c r="C388" s="226"/>
      <c r="D388" s="223" t="s">
        <v>191</v>
      </c>
      <c r="E388" s="227" t="s">
        <v>19</v>
      </c>
      <c r="F388" s="228" t="s">
        <v>403</v>
      </c>
      <c r="G388" s="226"/>
      <c r="H388" s="227" t="s">
        <v>19</v>
      </c>
      <c r="I388" s="229"/>
      <c r="J388" s="226"/>
      <c r="K388" s="226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191</v>
      </c>
      <c r="AU388" s="234" t="s">
        <v>137</v>
      </c>
      <c r="AV388" s="13" t="s">
        <v>85</v>
      </c>
      <c r="AW388" s="13" t="s">
        <v>37</v>
      </c>
      <c r="AX388" s="13" t="s">
        <v>77</v>
      </c>
      <c r="AY388" s="234" t="s">
        <v>121</v>
      </c>
    </row>
    <row r="389" s="13" customFormat="1">
      <c r="A389" s="13"/>
      <c r="B389" s="225"/>
      <c r="C389" s="226"/>
      <c r="D389" s="223" t="s">
        <v>191</v>
      </c>
      <c r="E389" s="227" t="s">
        <v>19</v>
      </c>
      <c r="F389" s="228" t="s">
        <v>401</v>
      </c>
      <c r="G389" s="226"/>
      <c r="H389" s="227" t="s">
        <v>19</v>
      </c>
      <c r="I389" s="229"/>
      <c r="J389" s="226"/>
      <c r="K389" s="226"/>
      <c r="L389" s="230"/>
      <c r="M389" s="231"/>
      <c r="N389" s="232"/>
      <c r="O389" s="232"/>
      <c r="P389" s="232"/>
      <c r="Q389" s="232"/>
      <c r="R389" s="232"/>
      <c r="S389" s="232"/>
      <c r="T389" s="23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4" t="s">
        <v>191</v>
      </c>
      <c r="AU389" s="234" t="s">
        <v>137</v>
      </c>
      <c r="AV389" s="13" t="s">
        <v>85</v>
      </c>
      <c r="AW389" s="13" t="s">
        <v>37</v>
      </c>
      <c r="AX389" s="13" t="s">
        <v>77</v>
      </c>
      <c r="AY389" s="234" t="s">
        <v>121</v>
      </c>
    </row>
    <row r="390" s="14" customFormat="1">
      <c r="A390" s="14"/>
      <c r="B390" s="235"/>
      <c r="C390" s="236"/>
      <c r="D390" s="223" t="s">
        <v>191</v>
      </c>
      <c r="E390" s="237" t="s">
        <v>19</v>
      </c>
      <c r="F390" s="238" t="s">
        <v>404</v>
      </c>
      <c r="G390" s="236"/>
      <c r="H390" s="239">
        <v>28.75</v>
      </c>
      <c r="I390" s="240"/>
      <c r="J390" s="236"/>
      <c r="K390" s="236"/>
      <c r="L390" s="241"/>
      <c r="M390" s="242"/>
      <c r="N390" s="243"/>
      <c r="O390" s="243"/>
      <c r="P390" s="243"/>
      <c r="Q390" s="243"/>
      <c r="R390" s="243"/>
      <c r="S390" s="243"/>
      <c r="T390" s="24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5" t="s">
        <v>191</v>
      </c>
      <c r="AU390" s="245" t="s">
        <v>137</v>
      </c>
      <c r="AV390" s="14" t="s">
        <v>87</v>
      </c>
      <c r="AW390" s="14" t="s">
        <v>37</v>
      </c>
      <c r="AX390" s="14" t="s">
        <v>77</v>
      </c>
      <c r="AY390" s="245" t="s">
        <v>121</v>
      </c>
    </row>
    <row r="391" s="2" customFormat="1" ht="33" customHeight="1">
      <c r="A391" s="39"/>
      <c r="B391" s="40"/>
      <c r="C391" s="205" t="s">
        <v>566</v>
      </c>
      <c r="D391" s="205" t="s">
        <v>124</v>
      </c>
      <c r="E391" s="206" t="s">
        <v>567</v>
      </c>
      <c r="F391" s="207" t="s">
        <v>568</v>
      </c>
      <c r="G391" s="208" t="s">
        <v>256</v>
      </c>
      <c r="H391" s="209">
        <v>214.5</v>
      </c>
      <c r="I391" s="210"/>
      <c r="J391" s="211">
        <f>ROUND(I391*H391,2)</f>
        <v>0</v>
      </c>
      <c r="K391" s="207" t="s">
        <v>19</v>
      </c>
      <c r="L391" s="45"/>
      <c r="M391" s="212" t="s">
        <v>19</v>
      </c>
      <c r="N391" s="213" t="s">
        <v>48</v>
      </c>
      <c r="O391" s="85"/>
      <c r="P391" s="214">
        <f>O391*H391</f>
        <v>0</v>
      </c>
      <c r="Q391" s="214">
        <v>0</v>
      </c>
      <c r="R391" s="214">
        <f>Q391*H391</f>
        <v>0</v>
      </c>
      <c r="S391" s="214">
        <v>0</v>
      </c>
      <c r="T391" s="215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6" t="s">
        <v>144</v>
      </c>
      <c r="AT391" s="216" t="s">
        <v>124</v>
      </c>
      <c r="AU391" s="216" t="s">
        <v>137</v>
      </c>
      <c r="AY391" s="18" t="s">
        <v>121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18" t="s">
        <v>85</v>
      </c>
      <c r="BK391" s="217">
        <f>ROUND(I391*H391,2)</f>
        <v>0</v>
      </c>
      <c r="BL391" s="18" t="s">
        <v>144</v>
      </c>
      <c r="BM391" s="216" t="s">
        <v>569</v>
      </c>
    </row>
    <row r="392" s="13" customFormat="1">
      <c r="A392" s="13"/>
      <c r="B392" s="225"/>
      <c r="C392" s="226"/>
      <c r="D392" s="223" t="s">
        <v>191</v>
      </c>
      <c r="E392" s="227" t="s">
        <v>19</v>
      </c>
      <c r="F392" s="228" t="s">
        <v>400</v>
      </c>
      <c r="G392" s="226"/>
      <c r="H392" s="227" t="s">
        <v>19</v>
      </c>
      <c r="I392" s="229"/>
      <c r="J392" s="226"/>
      <c r="K392" s="226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191</v>
      </c>
      <c r="AU392" s="234" t="s">
        <v>137</v>
      </c>
      <c r="AV392" s="13" t="s">
        <v>85</v>
      </c>
      <c r="AW392" s="13" t="s">
        <v>37</v>
      </c>
      <c r="AX392" s="13" t="s">
        <v>77</v>
      </c>
      <c r="AY392" s="234" t="s">
        <v>121</v>
      </c>
    </row>
    <row r="393" s="14" customFormat="1">
      <c r="A393" s="14"/>
      <c r="B393" s="235"/>
      <c r="C393" s="236"/>
      <c r="D393" s="223" t="s">
        <v>191</v>
      </c>
      <c r="E393" s="237" t="s">
        <v>19</v>
      </c>
      <c r="F393" s="238" t="s">
        <v>570</v>
      </c>
      <c r="G393" s="236"/>
      <c r="H393" s="239">
        <v>214.5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191</v>
      </c>
      <c r="AU393" s="245" t="s">
        <v>137</v>
      </c>
      <c r="AV393" s="14" t="s">
        <v>87</v>
      </c>
      <c r="AW393" s="14" t="s">
        <v>37</v>
      </c>
      <c r="AX393" s="14" t="s">
        <v>77</v>
      </c>
      <c r="AY393" s="245" t="s">
        <v>121</v>
      </c>
    </row>
    <row r="394" s="2" customFormat="1" ht="37.8" customHeight="1">
      <c r="A394" s="39"/>
      <c r="B394" s="40"/>
      <c r="C394" s="205" t="s">
        <v>571</v>
      </c>
      <c r="D394" s="205" t="s">
        <v>124</v>
      </c>
      <c r="E394" s="206" t="s">
        <v>572</v>
      </c>
      <c r="F394" s="207" t="s">
        <v>573</v>
      </c>
      <c r="G394" s="208" t="s">
        <v>238</v>
      </c>
      <c r="H394" s="209">
        <v>0.81000000000000005</v>
      </c>
      <c r="I394" s="210"/>
      <c r="J394" s="211">
        <f>ROUND(I394*H394,2)</f>
        <v>0</v>
      </c>
      <c r="K394" s="207" t="s">
        <v>19</v>
      </c>
      <c r="L394" s="45"/>
      <c r="M394" s="212" t="s">
        <v>19</v>
      </c>
      <c r="N394" s="213" t="s">
        <v>48</v>
      </c>
      <c r="O394" s="85"/>
      <c r="P394" s="214">
        <f>O394*H394</f>
        <v>0</v>
      </c>
      <c r="Q394" s="214">
        <v>0</v>
      </c>
      <c r="R394" s="214">
        <f>Q394*H394</f>
        <v>0</v>
      </c>
      <c r="S394" s="214">
        <v>0</v>
      </c>
      <c r="T394" s="215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144</v>
      </c>
      <c r="AT394" s="216" t="s">
        <v>124</v>
      </c>
      <c r="AU394" s="216" t="s">
        <v>137</v>
      </c>
      <c r="AY394" s="18" t="s">
        <v>121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85</v>
      </c>
      <c r="BK394" s="217">
        <f>ROUND(I394*H394,2)</f>
        <v>0</v>
      </c>
      <c r="BL394" s="18" t="s">
        <v>144</v>
      </c>
      <c r="BM394" s="216" t="s">
        <v>574</v>
      </c>
    </row>
    <row r="395" s="13" customFormat="1">
      <c r="A395" s="13"/>
      <c r="B395" s="225"/>
      <c r="C395" s="226"/>
      <c r="D395" s="223" t="s">
        <v>191</v>
      </c>
      <c r="E395" s="227" t="s">
        <v>19</v>
      </c>
      <c r="F395" s="228" t="s">
        <v>575</v>
      </c>
      <c r="G395" s="226"/>
      <c r="H395" s="227" t="s">
        <v>19</v>
      </c>
      <c r="I395" s="229"/>
      <c r="J395" s="226"/>
      <c r="K395" s="226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191</v>
      </c>
      <c r="AU395" s="234" t="s">
        <v>137</v>
      </c>
      <c r="AV395" s="13" t="s">
        <v>85</v>
      </c>
      <c r="AW395" s="13" t="s">
        <v>37</v>
      </c>
      <c r="AX395" s="13" t="s">
        <v>77</v>
      </c>
      <c r="AY395" s="234" t="s">
        <v>121</v>
      </c>
    </row>
    <row r="396" s="14" customFormat="1">
      <c r="A396" s="14"/>
      <c r="B396" s="235"/>
      <c r="C396" s="236"/>
      <c r="D396" s="223" t="s">
        <v>191</v>
      </c>
      <c r="E396" s="237" t="s">
        <v>19</v>
      </c>
      <c r="F396" s="238" t="s">
        <v>576</v>
      </c>
      <c r="G396" s="236"/>
      <c r="H396" s="239">
        <v>0.47999999999999998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191</v>
      </c>
      <c r="AU396" s="245" t="s">
        <v>137</v>
      </c>
      <c r="AV396" s="14" t="s">
        <v>87</v>
      </c>
      <c r="AW396" s="14" t="s">
        <v>37</v>
      </c>
      <c r="AX396" s="14" t="s">
        <v>77</v>
      </c>
      <c r="AY396" s="245" t="s">
        <v>121</v>
      </c>
    </row>
    <row r="397" s="13" customFormat="1">
      <c r="A397" s="13"/>
      <c r="B397" s="225"/>
      <c r="C397" s="226"/>
      <c r="D397" s="223" t="s">
        <v>191</v>
      </c>
      <c r="E397" s="227" t="s">
        <v>19</v>
      </c>
      <c r="F397" s="228" t="s">
        <v>577</v>
      </c>
      <c r="G397" s="226"/>
      <c r="H397" s="227" t="s">
        <v>19</v>
      </c>
      <c r="I397" s="229"/>
      <c r="J397" s="226"/>
      <c r="K397" s="226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191</v>
      </c>
      <c r="AU397" s="234" t="s">
        <v>137</v>
      </c>
      <c r="AV397" s="13" t="s">
        <v>85</v>
      </c>
      <c r="AW397" s="13" t="s">
        <v>37</v>
      </c>
      <c r="AX397" s="13" t="s">
        <v>77</v>
      </c>
      <c r="AY397" s="234" t="s">
        <v>121</v>
      </c>
    </row>
    <row r="398" s="14" customFormat="1">
      <c r="A398" s="14"/>
      <c r="B398" s="235"/>
      <c r="C398" s="236"/>
      <c r="D398" s="223" t="s">
        <v>191</v>
      </c>
      <c r="E398" s="237" t="s">
        <v>19</v>
      </c>
      <c r="F398" s="238" t="s">
        <v>578</v>
      </c>
      <c r="G398" s="236"/>
      <c r="H398" s="239">
        <v>0.17999999999999999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5" t="s">
        <v>191</v>
      </c>
      <c r="AU398" s="245" t="s">
        <v>137</v>
      </c>
      <c r="AV398" s="14" t="s">
        <v>87</v>
      </c>
      <c r="AW398" s="14" t="s">
        <v>37</v>
      </c>
      <c r="AX398" s="14" t="s">
        <v>77</v>
      </c>
      <c r="AY398" s="245" t="s">
        <v>121</v>
      </c>
    </row>
    <row r="399" s="13" customFormat="1">
      <c r="A399" s="13"/>
      <c r="B399" s="225"/>
      <c r="C399" s="226"/>
      <c r="D399" s="223" t="s">
        <v>191</v>
      </c>
      <c r="E399" s="227" t="s">
        <v>19</v>
      </c>
      <c r="F399" s="228" t="s">
        <v>579</v>
      </c>
      <c r="G399" s="226"/>
      <c r="H399" s="227" t="s">
        <v>19</v>
      </c>
      <c r="I399" s="229"/>
      <c r="J399" s="226"/>
      <c r="K399" s="226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191</v>
      </c>
      <c r="AU399" s="234" t="s">
        <v>137</v>
      </c>
      <c r="AV399" s="13" t="s">
        <v>85</v>
      </c>
      <c r="AW399" s="13" t="s">
        <v>37</v>
      </c>
      <c r="AX399" s="13" t="s">
        <v>77</v>
      </c>
      <c r="AY399" s="234" t="s">
        <v>121</v>
      </c>
    </row>
    <row r="400" s="14" customFormat="1">
      <c r="A400" s="14"/>
      <c r="B400" s="235"/>
      <c r="C400" s="236"/>
      <c r="D400" s="223" t="s">
        <v>191</v>
      </c>
      <c r="E400" s="237" t="s">
        <v>19</v>
      </c>
      <c r="F400" s="238" t="s">
        <v>580</v>
      </c>
      <c r="G400" s="236"/>
      <c r="H400" s="239">
        <v>0.14999999999999999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191</v>
      </c>
      <c r="AU400" s="245" t="s">
        <v>137</v>
      </c>
      <c r="AV400" s="14" t="s">
        <v>87</v>
      </c>
      <c r="AW400" s="14" t="s">
        <v>37</v>
      </c>
      <c r="AX400" s="14" t="s">
        <v>77</v>
      </c>
      <c r="AY400" s="245" t="s">
        <v>121</v>
      </c>
    </row>
    <row r="401" s="12" customFormat="1" ht="20.88" customHeight="1">
      <c r="A401" s="12"/>
      <c r="B401" s="189"/>
      <c r="C401" s="190"/>
      <c r="D401" s="191" t="s">
        <v>76</v>
      </c>
      <c r="E401" s="203" t="s">
        <v>581</v>
      </c>
      <c r="F401" s="203" t="s">
        <v>582</v>
      </c>
      <c r="G401" s="190"/>
      <c r="H401" s="190"/>
      <c r="I401" s="193"/>
      <c r="J401" s="204">
        <f>BK401</f>
        <v>0</v>
      </c>
      <c r="K401" s="190"/>
      <c r="L401" s="195"/>
      <c r="M401" s="196"/>
      <c r="N401" s="197"/>
      <c r="O401" s="197"/>
      <c r="P401" s="198">
        <f>SUM(P402:P411)</f>
        <v>0</v>
      </c>
      <c r="Q401" s="197"/>
      <c r="R401" s="198">
        <f>SUM(R402:R411)</f>
        <v>0</v>
      </c>
      <c r="S401" s="197"/>
      <c r="T401" s="199">
        <f>SUM(T402:T411)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0" t="s">
        <v>85</v>
      </c>
      <c r="AT401" s="201" t="s">
        <v>76</v>
      </c>
      <c r="AU401" s="201" t="s">
        <v>87</v>
      </c>
      <c r="AY401" s="200" t="s">
        <v>121</v>
      </c>
      <c r="BK401" s="202">
        <f>SUM(BK402:BK411)</f>
        <v>0</v>
      </c>
    </row>
    <row r="402" s="2" customFormat="1" ht="33" customHeight="1">
      <c r="A402" s="39"/>
      <c r="B402" s="40"/>
      <c r="C402" s="205" t="s">
        <v>583</v>
      </c>
      <c r="D402" s="205" t="s">
        <v>124</v>
      </c>
      <c r="E402" s="206" t="s">
        <v>584</v>
      </c>
      <c r="F402" s="207" t="s">
        <v>585</v>
      </c>
      <c r="G402" s="208" t="s">
        <v>256</v>
      </c>
      <c r="H402" s="209">
        <v>18.199999999999999</v>
      </c>
      <c r="I402" s="210"/>
      <c r="J402" s="211">
        <f>ROUND(I402*H402,2)</f>
        <v>0</v>
      </c>
      <c r="K402" s="207" t="s">
        <v>19</v>
      </c>
      <c r="L402" s="45"/>
      <c r="M402" s="212" t="s">
        <v>19</v>
      </c>
      <c r="N402" s="213" t="s">
        <v>48</v>
      </c>
      <c r="O402" s="85"/>
      <c r="P402" s="214">
        <f>O402*H402</f>
        <v>0</v>
      </c>
      <c r="Q402" s="214">
        <v>0</v>
      </c>
      <c r="R402" s="214">
        <f>Q402*H402</f>
        <v>0</v>
      </c>
      <c r="S402" s="214">
        <v>0</v>
      </c>
      <c r="T402" s="215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16" t="s">
        <v>144</v>
      </c>
      <c r="AT402" s="216" t="s">
        <v>124</v>
      </c>
      <c r="AU402" s="216" t="s">
        <v>137</v>
      </c>
      <c r="AY402" s="18" t="s">
        <v>121</v>
      </c>
      <c r="BE402" s="217">
        <f>IF(N402="základní",J402,0)</f>
        <v>0</v>
      </c>
      <c r="BF402" s="217">
        <f>IF(N402="snížená",J402,0)</f>
        <v>0</v>
      </c>
      <c r="BG402" s="217">
        <f>IF(N402="zákl. přenesená",J402,0)</f>
        <v>0</v>
      </c>
      <c r="BH402" s="217">
        <f>IF(N402="sníž. přenesená",J402,0)</f>
        <v>0</v>
      </c>
      <c r="BI402" s="217">
        <f>IF(N402="nulová",J402,0)</f>
        <v>0</v>
      </c>
      <c r="BJ402" s="18" t="s">
        <v>85</v>
      </c>
      <c r="BK402" s="217">
        <f>ROUND(I402*H402,2)</f>
        <v>0</v>
      </c>
      <c r="BL402" s="18" t="s">
        <v>144</v>
      </c>
      <c r="BM402" s="216" t="s">
        <v>586</v>
      </c>
    </row>
    <row r="403" s="13" customFormat="1">
      <c r="A403" s="13"/>
      <c r="B403" s="225"/>
      <c r="C403" s="226"/>
      <c r="D403" s="223" t="s">
        <v>191</v>
      </c>
      <c r="E403" s="227" t="s">
        <v>19</v>
      </c>
      <c r="F403" s="228" t="s">
        <v>587</v>
      </c>
      <c r="G403" s="226"/>
      <c r="H403" s="227" t="s">
        <v>19</v>
      </c>
      <c r="I403" s="229"/>
      <c r="J403" s="226"/>
      <c r="K403" s="226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191</v>
      </c>
      <c r="AU403" s="234" t="s">
        <v>137</v>
      </c>
      <c r="AV403" s="13" t="s">
        <v>85</v>
      </c>
      <c r="AW403" s="13" t="s">
        <v>37</v>
      </c>
      <c r="AX403" s="13" t="s">
        <v>77</v>
      </c>
      <c r="AY403" s="234" t="s">
        <v>121</v>
      </c>
    </row>
    <row r="404" s="14" customFormat="1">
      <c r="A404" s="14"/>
      <c r="B404" s="235"/>
      <c r="C404" s="236"/>
      <c r="D404" s="223" t="s">
        <v>191</v>
      </c>
      <c r="E404" s="237" t="s">
        <v>19</v>
      </c>
      <c r="F404" s="238" t="s">
        <v>588</v>
      </c>
      <c r="G404" s="236"/>
      <c r="H404" s="239">
        <v>18.199999999999999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191</v>
      </c>
      <c r="AU404" s="245" t="s">
        <v>137</v>
      </c>
      <c r="AV404" s="14" t="s">
        <v>87</v>
      </c>
      <c r="AW404" s="14" t="s">
        <v>37</v>
      </c>
      <c r="AX404" s="14" t="s">
        <v>77</v>
      </c>
      <c r="AY404" s="245" t="s">
        <v>121</v>
      </c>
    </row>
    <row r="405" s="2" customFormat="1" ht="37.8" customHeight="1">
      <c r="A405" s="39"/>
      <c r="B405" s="40"/>
      <c r="C405" s="205" t="s">
        <v>589</v>
      </c>
      <c r="D405" s="205" t="s">
        <v>124</v>
      </c>
      <c r="E405" s="206" t="s">
        <v>590</v>
      </c>
      <c r="F405" s="207" t="s">
        <v>591</v>
      </c>
      <c r="G405" s="208" t="s">
        <v>268</v>
      </c>
      <c r="H405" s="209">
        <v>5.4000000000000004</v>
      </c>
      <c r="I405" s="210"/>
      <c r="J405" s="211">
        <f>ROUND(I405*H405,2)</f>
        <v>0</v>
      </c>
      <c r="K405" s="207" t="s">
        <v>19</v>
      </c>
      <c r="L405" s="45"/>
      <c r="M405" s="212" t="s">
        <v>19</v>
      </c>
      <c r="N405" s="213" t="s">
        <v>48</v>
      </c>
      <c r="O405" s="85"/>
      <c r="P405" s="214">
        <f>O405*H405</f>
        <v>0</v>
      </c>
      <c r="Q405" s="214">
        <v>0</v>
      </c>
      <c r="R405" s="214">
        <f>Q405*H405</f>
        <v>0</v>
      </c>
      <c r="S405" s="214">
        <v>0</v>
      </c>
      <c r="T405" s="215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6" t="s">
        <v>144</v>
      </c>
      <c r="AT405" s="216" t="s">
        <v>124</v>
      </c>
      <c r="AU405" s="216" t="s">
        <v>137</v>
      </c>
      <c r="AY405" s="18" t="s">
        <v>121</v>
      </c>
      <c r="BE405" s="217">
        <f>IF(N405="základní",J405,0)</f>
        <v>0</v>
      </c>
      <c r="BF405" s="217">
        <f>IF(N405="snížená",J405,0)</f>
        <v>0</v>
      </c>
      <c r="BG405" s="217">
        <f>IF(N405="zákl. přenesená",J405,0)</f>
        <v>0</v>
      </c>
      <c r="BH405" s="217">
        <f>IF(N405="sníž. přenesená",J405,0)</f>
        <v>0</v>
      </c>
      <c r="BI405" s="217">
        <f>IF(N405="nulová",J405,0)</f>
        <v>0</v>
      </c>
      <c r="BJ405" s="18" t="s">
        <v>85</v>
      </c>
      <c r="BK405" s="217">
        <f>ROUND(I405*H405,2)</f>
        <v>0</v>
      </c>
      <c r="BL405" s="18" t="s">
        <v>144</v>
      </c>
      <c r="BM405" s="216" t="s">
        <v>592</v>
      </c>
    </row>
    <row r="406" s="13" customFormat="1">
      <c r="A406" s="13"/>
      <c r="B406" s="225"/>
      <c r="C406" s="226"/>
      <c r="D406" s="223" t="s">
        <v>191</v>
      </c>
      <c r="E406" s="227" t="s">
        <v>19</v>
      </c>
      <c r="F406" s="228" t="s">
        <v>587</v>
      </c>
      <c r="G406" s="226"/>
      <c r="H406" s="227" t="s">
        <v>19</v>
      </c>
      <c r="I406" s="229"/>
      <c r="J406" s="226"/>
      <c r="K406" s="226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191</v>
      </c>
      <c r="AU406" s="234" t="s">
        <v>137</v>
      </c>
      <c r="AV406" s="13" t="s">
        <v>85</v>
      </c>
      <c r="AW406" s="13" t="s">
        <v>37</v>
      </c>
      <c r="AX406" s="13" t="s">
        <v>77</v>
      </c>
      <c r="AY406" s="234" t="s">
        <v>121</v>
      </c>
    </row>
    <row r="407" s="14" customFormat="1">
      <c r="A407" s="14"/>
      <c r="B407" s="235"/>
      <c r="C407" s="236"/>
      <c r="D407" s="223" t="s">
        <v>191</v>
      </c>
      <c r="E407" s="237" t="s">
        <v>19</v>
      </c>
      <c r="F407" s="238" t="s">
        <v>593</v>
      </c>
      <c r="G407" s="236"/>
      <c r="H407" s="239">
        <v>5.4000000000000004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191</v>
      </c>
      <c r="AU407" s="245" t="s">
        <v>137</v>
      </c>
      <c r="AV407" s="14" t="s">
        <v>87</v>
      </c>
      <c r="AW407" s="14" t="s">
        <v>37</v>
      </c>
      <c r="AX407" s="14" t="s">
        <v>77</v>
      </c>
      <c r="AY407" s="245" t="s">
        <v>121</v>
      </c>
    </row>
    <row r="408" s="2" customFormat="1" ht="24.15" customHeight="1">
      <c r="A408" s="39"/>
      <c r="B408" s="40"/>
      <c r="C408" s="205" t="s">
        <v>594</v>
      </c>
      <c r="D408" s="205" t="s">
        <v>124</v>
      </c>
      <c r="E408" s="206" t="s">
        <v>595</v>
      </c>
      <c r="F408" s="207" t="s">
        <v>596</v>
      </c>
      <c r="G408" s="208" t="s">
        <v>238</v>
      </c>
      <c r="H408" s="209">
        <v>18</v>
      </c>
      <c r="I408" s="210"/>
      <c r="J408" s="211">
        <f>ROUND(I408*H408,2)</f>
        <v>0</v>
      </c>
      <c r="K408" s="207" t="s">
        <v>19</v>
      </c>
      <c r="L408" s="45"/>
      <c r="M408" s="212" t="s">
        <v>19</v>
      </c>
      <c r="N408" s="213" t="s">
        <v>48</v>
      </c>
      <c r="O408" s="85"/>
      <c r="P408" s="214">
        <f>O408*H408</f>
        <v>0</v>
      </c>
      <c r="Q408" s="214">
        <v>0</v>
      </c>
      <c r="R408" s="214">
        <f>Q408*H408</f>
        <v>0</v>
      </c>
      <c r="S408" s="214">
        <v>0</v>
      </c>
      <c r="T408" s="215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6" t="s">
        <v>144</v>
      </c>
      <c r="AT408" s="216" t="s">
        <v>124</v>
      </c>
      <c r="AU408" s="216" t="s">
        <v>137</v>
      </c>
      <c r="AY408" s="18" t="s">
        <v>121</v>
      </c>
      <c r="BE408" s="217">
        <f>IF(N408="základní",J408,0)</f>
        <v>0</v>
      </c>
      <c r="BF408" s="217">
        <f>IF(N408="snížená",J408,0)</f>
        <v>0</v>
      </c>
      <c r="BG408" s="217">
        <f>IF(N408="zákl. přenesená",J408,0)</f>
        <v>0</v>
      </c>
      <c r="BH408" s="217">
        <f>IF(N408="sníž. přenesená",J408,0)</f>
        <v>0</v>
      </c>
      <c r="BI408" s="217">
        <f>IF(N408="nulová",J408,0)</f>
        <v>0</v>
      </c>
      <c r="BJ408" s="18" t="s">
        <v>85</v>
      </c>
      <c r="BK408" s="217">
        <f>ROUND(I408*H408,2)</f>
        <v>0</v>
      </c>
      <c r="BL408" s="18" t="s">
        <v>144</v>
      </c>
      <c r="BM408" s="216" t="s">
        <v>597</v>
      </c>
    </row>
    <row r="409" s="13" customFormat="1">
      <c r="A409" s="13"/>
      <c r="B409" s="225"/>
      <c r="C409" s="226"/>
      <c r="D409" s="223" t="s">
        <v>191</v>
      </c>
      <c r="E409" s="227" t="s">
        <v>19</v>
      </c>
      <c r="F409" s="228" t="s">
        <v>587</v>
      </c>
      <c r="G409" s="226"/>
      <c r="H409" s="227" t="s">
        <v>19</v>
      </c>
      <c r="I409" s="229"/>
      <c r="J409" s="226"/>
      <c r="K409" s="226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191</v>
      </c>
      <c r="AU409" s="234" t="s">
        <v>137</v>
      </c>
      <c r="AV409" s="13" t="s">
        <v>85</v>
      </c>
      <c r="AW409" s="13" t="s">
        <v>37</v>
      </c>
      <c r="AX409" s="13" t="s">
        <v>77</v>
      </c>
      <c r="AY409" s="234" t="s">
        <v>121</v>
      </c>
    </row>
    <row r="410" s="14" customFormat="1">
      <c r="A410" s="14"/>
      <c r="B410" s="235"/>
      <c r="C410" s="236"/>
      <c r="D410" s="223" t="s">
        <v>191</v>
      </c>
      <c r="E410" s="237" t="s">
        <v>19</v>
      </c>
      <c r="F410" s="238" t="s">
        <v>528</v>
      </c>
      <c r="G410" s="236"/>
      <c r="H410" s="239">
        <v>18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5" t="s">
        <v>191</v>
      </c>
      <c r="AU410" s="245" t="s">
        <v>137</v>
      </c>
      <c r="AV410" s="14" t="s">
        <v>87</v>
      </c>
      <c r="AW410" s="14" t="s">
        <v>37</v>
      </c>
      <c r="AX410" s="14" t="s">
        <v>77</v>
      </c>
      <c r="AY410" s="245" t="s">
        <v>121</v>
      </c>
    </row>
    <row r="411" s="2" customFormat="1" ht="37.8" customHeight="1">
      <c r="A411" s="39"/>
      <c r="B411" s="40"/>
      <c r="C411" s="205" t="s">
        <v>506</v>
      </c>
      <c r="D411" s="205" t="s">
        <v>124</v>
      </c>
      <c r="E411" s="206" t="s">
        <v>598</v>
      </c>
      <c r="F411" s="207" t="s">
        <v>599</v>
      </c>
      <c r="G411" s="208" t="s">
        <v>238</v>
      </c>
      <c r="H411" s="209">
        <v>1</v>
      </c>
      <c r="I411" s="210"/>
      <c r="J411" s="211">
        <f>ROUND(I411*H411,2)</f>
        <v>0</v>
      </c>
      <c r="K411" s="207" t="s">
        <v>19</v>
      </c>
      <c r="L411" s="45"/>
      <c r="M411" s="212" t="s">
        <v>19</v>
      </c>
      <c r="N411" s="213" t="s">
        <v>48</v>
      </c>
      <c r="O411" s="85"/>
      <c r="P411" s="214">
        <f>O411*H411</f>
        <v>0</v>
      </c>
      <c r="Q411" s="214">
        <v>0</v>
      </c>
      <c r="R411" s="214">
        <f>Q411*H411</f>
        <v>0</v>
      </c>
      <c r="S411" s="214">
        <v>0</v>
      </c>
      <c r="T411" s="215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6" t="s">
        <v>144</v>
      </c>
      <c r="AT411" s="216" t="s">
        <v>124</v>
      </c>
      <c r="AU411" s="216" t="s">
        <v>137</v>
      </c>
      <c r="AY411" s="18" t="s">
        <v>121</v>
      </c>
      <c r="BE411" s="217">
        <f>IF(N411="základní",J411,0)</f>
        <v>0</v>
      </c>
      <c r="BF411" s="217">
        <f>IF(N411="snížená",J411,0)</f>
        <v>0</v>
      </c>
      <c r="BG411" s="217">
        <f>IF(N411="zákl. přenesená",J411,0)</f>
        <v>0</v>
      </c>
      <c r="BH411" s="217">
        <f>IF(N411="sníž. přenesená",J411,0)</f>
        <v>0</v>
      </c>
      <c r="BI411" s="217">
        <f>IF(N411="nulová",J411,0)</f>
        <v>0</v>
      </c>
      <c r="BJ411" s="18" t="s">
        <v>85</v>
      </c>
      <c r="BK411" s="217">
        <f>ROUND(I411*H411,2)</f>
        <v>0</v>
      </c>
      <c r="BL411" s="18" t="s">
        <v>144</v>
      </c>
      <c r="BM411" s="216" t="s">
        <v>600</v>
      </c>
    </row>
    <row r="412" s="12" customFormat="1" ht="22.8" customHeight="1">
      <c r="A412" s="12"/>
      <c r="B412" s="189"/>
      <c r="C412" s="190"/>
      <c r="D412" s="191" t="s">
        <v>76</v>
      </c>
      <c r="E412" s="203" t="s">
        <v>163</v>
      </c>
      <c r="F412" s="203" t="s">
        <v>601</v>
      </c>
      <c r="G412" s="190"/>
      <c r="H412" s="190"/>
      <c r="I412" s="193"/>
      <c r="J412" s="204">
        <f>BK412</f>
        <v>0</v>
      </c>
      <c r="K412" s="190"/>
      <c r="L412" s="195"/>
      <c r="M412" s="196"/>
      <c r="N412" s="197"/>
      <c r="O412" s="197"/>
      <c r="P412" s="198">
        <f>P413+P434</f>
        <v>0</v>
      </c>
      <c r="Q412" s="197"/>
      <c r="R412" s="198">
        <f>R413+R434</f>
        <v>0.34178399999999998</v>
      </c>
      <c r="S412" s="197"/>
      <c r="T412" s="199">
        <f>T413+T434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00" t="s">
        <v>85</v>
      </c>
      <c r="AT412" s="201" t="s">
        <v>76</v>
      </c>
      <c r="AU412" s="201" t="s">
        <v>85</v>
      </c>
      <c r="AY412" s="200" t="s">
        <v>121</v>
      </c>
      <c r="BK412" s="202">
        <f>BK413+BK434</f>
        <v>0</v>
      </c>
    </row>
    <row r="413" s="12" customFormat="1" ht="20.88" customHeight="1">
      <c r="A413" s="12"/>
      <c r="B413" s="189"/>
      <c r="C413" s="190"/>
      <c r="D413" s="191" t="s">
        <v>76</v>
      </c>
      <c r="E413" s="203" t="s">
        <v>602</v>
      </c>
      <c r="F413" s="203" t="s">
        <v>603</v>
      </c>
      <c r="G413" s="190"/>
      <c r="H413" s="190"/>
      <c r="I413" s="193"/>
      <c r="J413" s="204">
        <f>BK413</f>
        <v>0</v>
      </c>
      <c r="K413" s="190"/>
      <c r="L413" s="195"/>
      <c r="M413" s="196"/>
      <c r="N413" s="197"/>
      <c r="O413" s="197"/>
      <c r="P413" s="198">
        <f>SUM(P414:P433)</f>
        <v>0</v>
      </c>
      <c r="Q413" s="197"/>
      <c r="R413" s="198">
        <f>SUM(R414:R433)</f>
        <v>0.28900399999999998</v>
      </c>
      <c r="S413" s="197"/>
      <c r="T413" s="199">
        <f>SUM(T414:T433)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0" t="s">
        <v>85</v>
      </c>
      <c r="AT413" s="201" t="s">
        <v>76</v>
      </c>
      <c r="AU413" s="201" t="s">
        <v>87</v>
      </c>
      <c r="AY413" s="200" t="s">
        <v>121</v>
      </c>
      <c r="BK413" s="202">
        <f>SUM(BK414:BK433)</f>
        <v>0</v>
      </c>
    </row>
    <row r="414" s="2" customFormat="1" ht="24.15" customHeight="1">
      <c r="A414" s="39"/>
      <c r="B414" s="40"/>
      <c r="C414" s="205" t="s">
        <v>604</v>
      </c>
      <c r="D414" s="205" t="s">
        <v>124</v>
      </c>
      <c r="E414" s="206" t="s">
        <v>605</v>
      </c>
      <c r="F414" s="207" t="s">
        <v>606</v>
      </c>
      <c r="G414" s="208" t="s">
        <v>256</v>
      </c>
      <c r="H414" s="209">
        <v>88</v>
      </c>
      <c r="I414" s="210"/>
      <c r="J414" s="211">
        <f>ROUND(I414*H414,2)</f>
        <v>0</v>
      </c>
      <c r="K414" s="207" t="s">
        <v>128</v>
      </c>
      <c r="L414" s="45"/>
      <c r="M414" s="212" t="s">
        <v>19</v>
      </c>
      <c r="N414" s="213" t="s">
        <v>48</v>
      </c>
      <c r="O414" s="85"/>
      <c r="P414" s="214">
        <f>O414*H414</f>
        <v>0</v>
      </c>
      <c r="Q414" s="214">
        <v>1.0000000000000001E-05</v>
      </c>
      <c r="R414" s="214">
        <f>Q414*H414</f>
        <v>0.00088000000000000003</v>
      </c>
      <c r="S414" s="214">
        <v>0</v>
      </c>
      <c r="T414" s="215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16" t="s">
        <v>144</v>
      </c>
      <c r="AT414" s="216" t="s">
        <v>124</v>
      </c>
      <c r="AU414" s="216" t="s">
        <v>137</v>
      </c>
      <c r="AY414" s="18" t="s">
        <v>121</v>
      </c>
      <c r="BE414" s="217">
        <f>IF(N414="základní",J414,0)</f>
        <v>0</v>
      </c>
      <c r="BF414" s="217">
        <f>IF(N414="snížená",J414,0)</f>
        <v>0</v>
      </c>
      <c r="BG414" s="217">
        <f>IF(N414="zákl. přenesená",J414,0)</f>
        <v>0</v>
      </c>
      <c r="BH414" s="217">
        <f>IF(N414="sníž. přenesená",J414,0)</f>
        <v>0</v>
      </c>
      <c r="BI414" s="217">
        <f>IF(N414="nulová",J414,0)</f>
        <v>0</v>
      </c>
      <c r="BJ414" s="18" t="s">
        <v>85</v>
      </c>
      <c r="BK414" s="217">
        <f>ROUND(I414*H414,2)</f>
        <v>0</v>
      </c>
      <c r="BL414" s="18" t="s">
        <v>144</v>
      </c>
      <c r="BM414" s="216" t="s">
        <v>607</v>
      </c>
    </row>
    <row r="415" s="2" customFormat="1">
      <c r="A415" s="39"/>
      <c r="B415" s="40"/>
      <c r="C415" s="41"/>
      <c r="D415" s="218" t="s">
        <v>131</v>
      </c>
      <c r="E415" s="41"/>
      <c r="F415" s="219" t="s">
        <v>608</v>
      </c>
      <c r="G415" s="41"/>
      <c r="H415" s="41"/>
      <c r="I415" s="220"/>
      <c r="J415" s="41"/>
      <c r="K415" s="41"/>
      <c r="L415" s="45"/>
      <c r="M415" s="221"/>
      <c r="N415" s="222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131</v>
      </c>
      <c r="AU415" s="18" t="s">
        <v>137</v>
      </c>
    </row>
    <row r="416" s="13" customFormat="1">
      <c r="A416" s="13"/>
      <c r="B416" s="225"/>
      <c r="C416" s="226"/>
      <c r="D416" s="223" t="s">
        <v>191</v>
      </c>
      <c r="E416" s="227" t="s">
        <v>19</v>
      </c>
      <c r="F416" s="228" t="s">
        <v>281</v>
      </c>
      <c r="G416" s="226"/>
      <c r="H416" s="227" t="s">
        <v>19</v>
      </c>
      <c r="I416" s="229"/>
      <c r="J416" s="226"/>
      <c r="K416" s="226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191</v>
      </c>
      <c r="AU416" s="234" t="s">
        <v>137</v>
      </c>
      <c r="AV416" s="13" t="s">
        <v>85</v>
      </c>
      <c r="AW416" s="13" t="s">
        <v>37</v>
      </c>
      <c r="AX416" s="13" t="s">
        <v>77</v>
      </c>
      <c r="AY416" s="234" t="s">
        <v>121</v>
      </c>
    </row>
    <row r="417" s="14" customFormat="1">
      <c r="A417" s="14"/>
      <c r="B417" s="235"/>
      <c r="C417" s="236"/>
      <c r="D417" s="223" t="s">
        <v>191</v>
      </c>
      <c r="E417" s="237" t="s">
        <v>19</v>
      </c>
      <c r="F417" s="238" t="s">
        <v>609</v>
      </c>
      <c r="G417" s="236"/>
      <c r="H417" s="239">
        <v>24.199999999999999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191</v>
      </c>
      <c r="AU417" s="245" t="s">
        <v>137</v>
      </c>
      <c r="AV417" s="14" t="s">
        <v>87</v>
      </c>
      <c r="AW417" s="14" t="s">
        <v>37</v>
      </c>
      <c r="AX417" s="14" t="s">
        <v>77</v>
      </c>
      <c r="AY417" s="245" t="s">
        <v>121</v>
      </c>
    </row>
    <row r="418" s="14" customFormat="1">
      <c r="A418" s="14"/>
      <c r="B418" s="235"/>
      <c r="C418" s="236"/>
      <c r="D418" s="223" t="s">
        <v>191</v>
      </c>
      <c r="E418" s="237" t="s">
        <v>19</v>
      </c>
      <c r="F418" s="238" t="s">
        <v>610</v>
      </c>
      <c r="G418" s="236"/>
      <c r="H418" s="239">
        <v>20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5" t="s">
        <v>191</v>
      </c>
      <c r="AU418" s="245" t="s">
        <v>137</v>
      </c>
      <c r="AV418" s="14" t="s">
        <v>87</v>
      </c>
      <c r="AW418" s="14" t="s">
        <v>37</v>
      </c>
      <c r="AX418" s="14" t="s">
        <v>77</v>
      </c>
      <c r="AY418" s="245" t="s">
        <v>121</v>
      </c>
    </row>
    <row r="419" s="14" customFormat="1">
      <c r="A419" s="14"/>
      <c r="B419" s="235"/>
      <c r="C419" s="236"/>
      <c r="D419" s="223" t="s">
        <v>191</v>
      </c>
      <c r="E419" s="237" t="s">
        <v>19</v>
      </c>
      <c r="F419" s="238" t="s">
        <v>611</v>
      </c>
      <c r="G419" s="236"/>
      <c r="H419" s="239">
        <v>4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191</v>
      </c>
      <c r="AU419" s="245" t="s">
        <v>137</v>
      </c>
      <c r="AV419" s="14" t="s">
        <v>87</v>
      </c>
      <c r="AW419" s="14" t="s">
        <v>37</v>
      </c>
      <c r="AX419" s="14" t="s">
        <v>77</v>
      </c>
      <c r="AY419" s="245" t="s">
        <v>121</v>
      </c>
    </row>
    <row r="420" s="14" customFormat="1">
      <c r="A420" s="14"/>
      <c r="B420" s="235"/>
      <c r="C420" s="236"/>
      <c r="D420" s="223" t="s">
        <v>191</v>
      </c>
      <c r="E420" s="237" t="s">
        <v>19</v>
      </c>
      <c r="F420" s="238" t="s">
        <v>612</v>
      </c>
      <c r="G420" s="236"/>
      <c r="H420" s="239">
        <v>12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5" t="s">
        <v>191</v>
      </c>
      <c r="AU420" s="245" t="s">
        <v>137</v>
      </c>
      <c r="AV420" s="14" t="s">
        <v>87</v>
      </c>
      <c r="AW420" s="14" t="s">
        <v>37</v>
      </c>
      <c r="AX420" s="14" t="s">
        <v>77</v>
      </c>
      <c r="AY420" s="245" t="s">
        <v>121</v>
      </c>
    </row>
    <row r="421" s="14" customFormat="1">
      <c r="A421" s="14"/>
      <c r="B421" s="235"/>
      <c r="C421" s="236"/>
      <c r="D421" s="223" t="s">
        <v>191</v>
      </c>
      <c r="E421" s="237" t="s">
        <v>19</v>
      </c>
      <c r="F421" s="238" t="s">
        <v>613</v>
      </c>
      <c r="G421" s="236"/>
      <c r="H421" s="239">
        <v>27.800000000000001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191</v>
      </c>
      <c r="AU421" s="245" t="s">
        <v>137</v>
      </c>
      <c r="AV421" s="14" t="s">
        <v>87</v>
      </c>
      <c r="AW421" s="14" t="s">
        <v>37</v>
      </c>
      <c r="AX421" s="14" t="s">
        <v>77</v>
      </c>
      <c r="AY421" s="245" t="s">
        <v>121</v>
      </c>
    </row>
    <row r="422" s="2" customFormat="1" ht="24.15" customHeight="1">
      <c r="A422" s="39"/>
      <c r="B422" s="40"/>
      <c r="C422" s="250" t="s">
        <v>614</v>
      </c>
      <c r="D422" s="250" t="s">
        <v>365</v>
      </c>
      <c r="E422" s="251" t="s">
        <v>615</v>
      </c>
      <c r="F422" s="252" t="s">
        <v>616</v>
      </c>
      <c r="G422" s="253" t="s">
        <v>256</v>
      </c>
      <c r="H422" s="254">
        <v>101.2</v>
      </c>
      <c r="I422" s="255"/>
      <c r="J422" s="256">
        <f>ROUND(I422*H422,2)</f>
        <v>0</v>
      </c>
      <c r="K422" s="252" t="s">
        <v>128</v>
      </c>
      <c r="L422" s="257"/>
      <c r="M422" s="258" t="s">
        <v>19</v>
      </c>
      <c r="N422" s="259" t="s">
        <v>48</v>
      </c>
      <c r="O422" s="85"/>
      <c r="P422" s="214">
        <f>O422*H422</f>
        <v>0</v>
      </c>
      <c r="Q422" s="214">
        <v>0.0026700000000000001</v>
      </c>
      <c r="R422" s="214">
        <f>Q422*H422</f>
        <v>0.270204</v>
      </c>
      <c r="S422" s="214">
        <v>0</v>
      </c>
      <c r="T422" s="215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6" t="s">
        <v>163</v>
      </c>
      <c r="AT422" s="216" t="s">
        <v>365</v>
      </c>
      <c r="AU422" s="216" t="s">
        <v>137</v>
      </c>
      <c r="AY422" s="18" t="s">
        <v>121</v>
      </c>
      <c r="BE422" s="217">
        <f>IF(N422="základní",J422,0)</f>
        <v>0</v>
      </c>
      <c r="BF422" s="217">
        <f>IF(N422="snížená",J422,0)</f>
        <v>0</v>
      </c>
      <c r="BG422" s="217">
        <f>IF(N422="zákl. přenesená",J422,0)</f>
        <v>0</v>
      </c>
      <c r="BH422" s="217">
        <f>IF(N422="sníž. přenesená",J422,0)</f>
        <v>0</v>
      </c>
      <c r="BI422" s="217">
        <f>IF(N422="nulová",J422,0)</f>
        <v>0</v>
      </c>
      <c r="BJ422" s="18" t="s">
        <v>85</v>
      </c>
      <c r="BK422" s="217">
        <f>ROUND(I422*H422,2)</f>
        <v>0</v>
      </c>
      <c r="BL422" s="18" t="s">
        <v>144</v>
      </c>
      <c r="BM422" s="216" t="s">
        <v>617</v>
      </c>
    </row>
    <row r="423" s="13" customFormat="1">
      <c r="A423" s="13"/>
      <c r="B423" s="225"/>
      <c r="C423" s="226"/>
      <c r="D423" s="223" t="s">
        <v>191</v>
      </c>
      <c r="E423" s="227" t="s">
        <v>19</v>
      </c>
      <c r="F423" s="228" t="s">
        <v>618</v>
      </c>
      <c r="G423" s="226"/>
      <c r="H423" s="227" t="s">
        <v>19</v>
      </c>
      <c r="I423" s="229"/>
      <c r="J423" s="226"/>
      <c r="K423" s="226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191</v>
      </c>
      <c r="AU423" s="234" t="s">
        <v>137</v>
      </c>
      <c r="AV423" s="13" t="s">
        <v>85</v>
      </c>
      <c r="AW423" s="13" t="s">
        <v>37</v>
      </c>
      <c r="AX423" s="13" t="s">
        <v>77</v>
      </c>
      <c r="AY423" s="234" t="s">
        <v>121</v>
      </c>
    </row>
    <row r="424" s="14" customFormat="1">
      <c r="A424" s="14"/>
      <c r="B424" s="235"/>
      <c r="C424" s="236"/>
      <c r="D424" s="223" t="s">
        <v>191</v>
      </c>
      <c r="E424" s="237" t="s">
        <v>19</v>
      </c>
      <c r="F424" s="238" t="s">
        <v>619</v>
      </c>
      <c r="G424" s="236"/>
      <c r="H424" s="239">
        <v>101.2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5" t="s">
        <v>191</v>
      </c>
      <c r="AU424" s="245" t="s">
        <v>137</v>
      </c>
      <c r="AV424" s="14" t="s">
        <v>87</v>
      </c>
      <c r="AW424" s="14" t="s">
        <v>37</v>
      </c>
      <c r="AX424" s="14" t="s">
        <v>77</v>
      </c>
      <c r="AY424" s="245" t="s">
        <v>121</v>
      </c>
    </row>
    <row r="425" s="2" customFormat="1" ht="37.8" customHeight="1">
      <c r="A425" s="39"/>
      <c r="B425" s="40"/>
      <c r="C425" s="205" t="s">
        <v>543</v>
      </c>
      <c r="D425" s="205" t="s">
        <v>124</v>
      </c>
      <c r="E425" s="206" t="s">
        <v>620</v>
      </c>
      <c r="F425" s="207" t="s">
        <v>621</v>
      </c>
      <c r="G425" s="208" t="s">
        <v>622</v>
      </c>
      <c r="H425" s="209">
        <v>17</v>
      </c>
      <c r="I425" s="210"/>
      <c r="J425" s="211">
        <f>ROUND(I425*H425,2)</f>
        <v>0</v>
      </c>
      <c r="K425" s="207" t="s">
        <v>128</v>
      </c>
      <c r="L425" s="45"/>
      <c r="M425" s="212" t="s">
        <v>19</v>
      </c>
      <c r="N425" s="213" t="s">
        <v>48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144</v>
      </c>
      <c r="AT425" s="216" t="s">
        <v>124</v>
      </c>
      <c r="AU425" s="216" t="s">
        <v>137</v>
      </c>
      <c r="AY425" s="18" t="s">
        <v>121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85</v>
      </c>
      <c r="BK425" s="217">
        <f>ROUND(I425*H425,2)</f>
        <v>0</v>
      </c>
      <c r="BL425" s="18" t="s">
        <v>144</v>
      </c>
      <c r="BM425" s="216" t="s">
        <v>623</v>
      </c>
    </row>
    <row r="426" s="2" customFormat="1">
      <c r="A426" s="39"/>
      <c r="B426" s="40"/>
      <c r="C426" s="41"/>
      <c r="D426" s="218" t="s">
        <v>131</v>
      </c>
      <c r="E426" s="41"/>
      <c r="F426" s="219" t="s">
        <v>624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131</v>
      </c>
      <c r="AU426" s="18" t="s">
        <v>137</v>
      </c>
    </row>
    <row r="427" s="13" customFormat="1">
      <c r="A427" s="13"/>
      <c r="B427" s="225"/>
      <c r="C427" s="226"/>
      <c r="D427" s="223" t="s">
        <v>191</v>
      </c>
      <c r="E427" s="227" t="s">
        <v>19</v>
      </c>
      <c r="F427" s="228" t="s">
        <v>625</v>
      </c>
      <c r="G427" s="226"/>
      <c r="H427" s="227" t="s">
        <v>19</v>
      </c>
      <c r="I427" s="229"/>
      <c r="J427" s="226"/>
      <c r="K427" s="226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191</v>
      </c>
      <c r="AU427" s="234" t="s">
        <v>137</v>
      </c>
      <c r="AV427" s="13" t="s">
        <v>85</v>
      </c>
      <c r="AW427" s="13" t="s">
        <v>37</v>
      </c>
      <c r="AX427" s="13" t="s">
        <v>77</v>
      </c>
      <c r="AY427" s="234" t="s">
        <v>121</v>
      </c>
    </row>
    <row r="428" s="14" customFormat="1">
      <c r="A428" s="14"/>
      <c r="B428" s="235"/>
      <c r="C428" s="236"/>
      <c r="D428" s="223" t="s">
        <v>191</v>
      </c>
      <c r="E428" s="237" t="s">
        <v>19</v>
      </c>
      <c r="F428" s="238" t="s">
        <v>626</v>
      </c>
      <c r="G428" s="236"/>
      <c r="H428" s="239">
        <v>14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5" t="s">
        <v>191</v>
      </c>
      <c r="AU428" s="245" t="s">
        <v>137</v>
      </c>
      <c r="AV428" s="14" t="s">
        <v>87</v>
      </c>
      <c r="AW428" s="14" t="s">
        <v>37</v>
      </c>
      <c r="AX428" s="14" t="s">
        <v>77</v>
      </c>
      <c r="AY428" s="245" t="s">
        <v>121</v>
      </c>
    </row>
    <row r="429" s="13" customFormat="1">
      <c r="A429" s="13"/>
      <c r="B429" s="225"/>
      <c r="C429" s="226"/>
      <c r="D429" s="223" t="s">
        <v>191</v>
      </c>
      <c r="E429" s="227" t="s">
        <v>19</v>
      </c>
      <c r="F429" s="228" t="s">
        <v>627</v>
      </c>
      <c r="G429" s="226"/>
      <c r="H429" s="227" t="s">
        <v>19</v>
      </c>
      <c r="I429" s="229"/>
      <c r="J429" s="226"/>
      <c r="K429" s="226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191</v>
      </c>
      <c r="AU429" s="234" t="s">
        <v>137</v>
      </c>
      <c r="AV429" s="13" t="s">
        <v>85</v>
      </c>
      <c r="AW429" s="13" t="s">
        <v>37</v>
      </c>
      <c r="AX429" s="13" t="s">
        <v>77</v>
      </c>
      <c r="AY429" s="234" t="s">
        <v>121</v>
      </c>
    </row>
    <row r="430" s="14" customFormat="1">
      <c r="A430" s="14"/>
      <c r="B430" s="235"/>
      <c r="C430" s="236"/>
      <c r="D430" s="223" t="s">
        <v>191</v>
      </c>
      <c r="E430" s="237" t="s">
        <v>19</v>
      </c>
      <c r="F430" s="238" t="s">
        <v>137</v>
      </c>
      <c r="G430" s="236"/>
      <c r="H430" s="239">
        <v>3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5" t="s">
        <v>191</v>
      </c>
      <c r="AU430" s="245" t="s">
        <v>137</v>
      </c>
      <c r="AV430" s="14" t="s">
        <v>87</v>
      </c>
      <c r="AW430" s="14" t="s">
        <v>37</v>
      </c>
      <c r="AX430" s="14" t="s">
        <v>77</v>
      </c>
      <c r="AY430" s="245" t="s">
        <v>121</v>
      </c>
    </row>
    <row r="431" s="2" customFormat="1" ht="24.15" customHeight="1">
      <c r="A431" s="39"/>
      <c r="B431" s="40"/>
      <c r="C431" s="250" t="s">
        <v>628</v>
      </c>
      <c r="D431" s="250" t="s">
        <v>365</v>
      </c>
      <c r="E431" s="251" t="s">
        <v>629</v>
      </c>
      <c r="F431" s="252" t="s">
        <v>630</v>
      </c>
      <c r="G431" s="253" t="s">
        <v>622</v>
      </c>
      <c r="H431" s="254">
        <v>14</v>
      </c>
      <c r="I431" s="255"/>
      <c r="J431" s="256">
        <f>ROUND(I431*H431,2)</f>
        <v>0</v>
      </c>
      <c r="K431" s="252" t="s">
        <v>128</v>
      </c>
      <c r="L431" s="257"/>
      <c r="M431" s="258" t="s">
        <v>19</v>
      </c>
      <c r="N431" s="259" t="s">
        <v>48</v>
      </c>
      <c r="O431" s="85"/>
      <c r="P431" s="214">
        <f>O431*H431</f>
        <v>0</v>
      </c>
      <c r="Q431" s="214">
        <v>0.0012800000000000001</v>
      </c>
      <c r="R431" s="214">
        <f>Q431*H431</f>
        <v>0.017920000000000002</v>
      </c>
      <c r="S431" s="214">
        <v>0</v>
      </c>
      <c r="T431" s="215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6" t="s">
        <v>163</v>
      </c>
      <c r="AT431" s="216" t="s">
        <v>365</v>
      </c>
      <c r="AU431" s="216" t="s">
        <v>137</v>
      </c>
      <c r="AY431" s="18" t="s">
        <v>121</v>
      </c>
      <c r="BE431" s="217">
        <f>IF(N431="základní",J431,0)</f>
        <v>0</v>
      </c>
      <c r="BF431" s="217">
        <f>IF(N431="snížená",J431,0)</f>
        <v>0</v>
      </c>
      <c r="BG431" s="217">
        <f>IF(N431="zákl. přenesená",J431,0)</f>
        <v>0</v>
      </c>
      <c r="BH431" s="217">
        <f>IF(N431="sníž. přenesená",J431,0)</f>
        <v>0</v>
      </c>
      <c r="BI431" s="217">
        <f>IF(N431="nulová",J431,0)</f>
        <v>0</v>
      </c>
      <c r="BJ431" s="18" t="s">
        <v>85</v>
      </c>
      <c r="BK431" s="217">
        <f>ROUND(I431*H431,2)</f>
        <v>0</v>
      </c>
      <c r="BL431" s="18" t="s">
        <v>144</v>
      </c>
      <c r="BM431" s="216" t="s">
        <v>631</v>
      </c>
    </row>
    <row r="432" s="13" customFormat="1">
      <c r="A432" s="13"/>
      <c r="B432" s="225"/>
      <c r="C432" s="226"/>
      <c r="D432" s="223" t="s">
        <v>191</v>
      </c>
      <c r="E432" s="227" t="s">
        <v>19</v>
      </c>
      <c r="F432" s="228" t="s">
        <v>625</v>
      </c>
      <c r="G432" s="226"/>
      <c r="H432" s="227" t="s">
        <v>19</v>
      </c>
      <c r="I432" s="229"/>
      <c r="J432" s="226"/>
      <c r="K432" s="226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191</v>
      </c>
      <c r="AU432" s="234" t="s">
        <v>137</v>
      </c>
      <c r="AV432" s="13" t="s">
        <v>85</v>
      </c>
      <c r="AW432" s="13" t="s">
        <v>37</v>
      </c>
      <c r="AX432" s="13" t="s">
        <v>77</v>
      </c>
      <c r="AY432" s="234" t="s">
        <v>121</v>
      </c>
    </row>
    <row r="433" s="14" customFormat="1">
      <c r="A433" s="14"/>
      <c r="B433" s="235"/>
      <c r="C433" s="236"/>
      <c r="D433" s="223" t="s">
        <v>191</v>
      </c>
      <c r="E433" s="237" t="s">
        <v>19</v>
      </c>
      <c r="F433" s="238" t="s">
        <v>626</v>
      </c>
      <c r="G433" s="236"/>
      <c r="H433" s="239">
        <v>14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191</v>
      </c>
      <c r="AU433" s="245" t="s">
        <v>137</v>
      </c>
      <c r="AV433" s="14" t="s">
        <v>87</v>
      </c>
      <c r="AW433" s="14" t="s">
        <v>37</v>
      </c>
      <c r="AX433" s="14" t="s">
        <v>77</v>
      </c>
      <c r="AY433" s="245" t="s">
        <v>121</v>
      </c>
    </row>
    <row r="434" s="12" customFormat="1" ht="20.88" customHeight="1">
      <c r="A434" s="12"/>
      <c r="B434" s="189"/>
      <c r="C434" s="190"/>
      <c r="D434" s="191" t="s">
        <v>76</v>
      </c>
      <c r="E434" s="203" t="s">
        <v>632</v>
      </c>
      <c r="F434" s="203" t="s">
        <v>633</v>
      </c>
      <c r="G434" s="190"/>
      <c r="H434" s="190"/>
      <c r="I434" s="193"/>
      <c r="J434" s="204">
        <f>BK434</f>
        <v>0</v>
      </c>
      <c r="K434" s="190"/>
      <c r="L434" s="195"/>
      <c r="M434" s="196"/>
      <c r="N434" s="197"/>
      <c r="O434" s="197"/>
      <c r="P434" s="198">
        <f>SUM(P435:P437)</f>
        <v>0</v>
      </c>
      <c r="Q434" s="197"/>
      <c r="R434" s="198">
        <f>SUM(R435:R437)</f>
        <v>0.052780000000000001</v>
      </c>
      <c r="S434" s="197"/>
      <c r="T434" s="199">
        <f>SUM(T435:T437)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0" t="s">
        <v>85</v>
      </c>
      <c r="AT434" s="201" t="s">
        <v>76</v>
      </c>
      <c r="AU434" s="201" t="s">
        <v>87</v>
      </c>
      <c r="AY434" s="200" t="s">
        <v>121</v>
      </c>
      <c r="BK434" s="202">
        <f>SUM(BK435:BK437)</f>
        <v>0</v>
      </c>
    </row>
    <row r="435" s="2" customFormat="1" ht="24.15" customHeight="1">
      <c r="A435" s="39"/>
      <c r="B435" s="40"/>
      <c r="C435" s="205" t="s">
        <v>634</v>
      </c>
      <c r="D435" s="205" t="s">
        <v>124</v>
      </c>
      <c r="E435" s="206" t="s">
        <v>635</v>
      </c>
      <c r="F435" s="207" t="s">
        <v>636</v>
      </c>
      <c r="G435" s="208" t="s">
        <v>637</v>
      </c>
      <c r="H435" s="209">
        <v>2</v>
      </c>
      <c r="I435" s="210"/>
      <c r="J435" s="211">
        <f>ROUND(I435*H435,2)</f>
        <v>0</v>
      </c>
      <c r="K435" s="207" t="s">
        <v>19</v>
      </c>
      <c r="L435" s="45"/>
      <c r="M435" s="212" t="s">
        <v>19</v>
      </c>
      <c r="N435" s="213" t="s">
        <v>48</v>
      </c>
      <c r="O435" s="85"/>
      <c r="P435" s="214">
        <f>O435*H435</f>
        <v>0</v>
      </c>
      <c r="Q435" s="214">
        <v>0</v>
      </c>
      <c r="R435" s="214">
        <f>Q435*H435</f>
        <v>0</v>
      </c>
      <c r="S435" s="214">
        <v>0</v>
      </c>
      <c r="T435" s="215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6" t="s">
        <v>144</v>
      </c>
      <c r="AT435" s="216" t="s">
        <v>124</v>
      </c>
      <c r="AU435" s="216" t="s">
        <v>137</v>
      </c>
      <c r="AY435" s="18" t="s">
        <v>121</v>
      </c>
      <c r="BE435" s="217">
        <f>IF(N435="základní",J435,0)</f>
        <v>0</v>
      </c>
      <c r="BF435" s="217">
        <f>IF(N435="snížená",J435,0)</f>
        <v>0</v>
      </c>
      <c r="BG435" s="217">
        <f>IF(N435="zákl. přenesená",J435,0)</f>
        <v>0</v>
      </c>
      <c r="BH435" s="217">
        <f>IF(N435="sníž. přenesená",J435,0)</f>
        <v>0</v>
      </c>
      <c r="BI435" s="217">
        <f>IF(N435="nulová",J435,0)</f>
        <v>0</v>
      </c>
      <c r="BJ435" s="18" t="s">
        <v>85</v>
      </c>
      <c r="BK435" s="217">
        <f>ROUND(I435*H435,2)</f>
        <v>0</v>
      </c>
      <c r="BL435" s="18" t="s">
        <v>144</v>
      </c>
      <c r="BM435" s="216" t="s">
        <v>638</v>
      </c>
    </row>
    <row r="436" s="2" customFormat="1" ht="37.8" customHeight="1">
      <c r="A436" s="39"/>
      <c r="B436" s="40"/>
      <c r="C436" s="205" t="s">
        <v>639</v>
      </c>
      <c r="D436" s="205" t="s">
        <v>124</v>
      </c>
      <c r="E436" s="206" t="s">
        <v>640</v>
      </c>
      <c r="F436" s="207" t="s">
        <v>641</v>
      </c>
      <c r="G436" s="208" t="s">
        <v>622</v>
      </c>
      <c r="H436" s="209">
        <v>2</v>
      </c>
      <c r="I436" s="210"/>
      <c r="J436" s="211">
        <f>ROUND(I436*H436,2)</f>
        <v>0</v>
      </c>
      <c r="K436" s="207" t="s">
        <v>128</v>
      </c>
      <c r="L436" s="45"/>
      <c r="M436" s="212" t="s">
        <v>19</v>
      </c>
      <c r="N436" s="213" t="s">
        <v>48</v>
      </c>
      <c r="O436" s="85"/>
      <c r="P436" s="214">
        <f>O436*H436</f>
        <v>0</v>
      </c>
      <c r="Q436" s="214">
        <v>0.02639</v>
      </c>
      <c r="R436" s="214">
        <f>Q436*H436</f>
        <v>0.052780000000000001</v>
      </c>
      <c r="S436" s="214">
        <v>0</v>
      </c>
      <c r="T436" s="215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16" t="s">
        <v>144</v>
      </c>
      <c r="AT436" s="216" t="s">
        <v>124</v>
      </c>
      <c r="AU436" s="216" t="s">
        <v>137</v>
      </c>
      <c r="AY436" s="18" t="s">
        <v>121</v>
      </c>
      <c r="BE436" s="217">
        <f>IF(N436="základní",J436,0)</f>
        <v>0</v>
      </c>
      <c r="BF436" s="217">
        <f>IF(N436="snížená",J436,0)</f>
        <v>0</v>
      </c>
      <c r="BG436" s="217">
        <f>IF(N436="zákl. přenesená",J436,0)</f>
        <v>0</v>
      </c>
      <c r="BH436" s="217">
        <f>IF(N436="sníž. přenesená",J436,0)</f>
        <v>0</v>
      </c>
      <c r="BI436" s="217">
        <f>IF(N436="nulová",J436,0)</f>
        <v>0</v>
      </c>
      <c r="BJ436" s="18" t="s">
        <v>85</v>
      </c>
      <c r="BK436" s="217">
        <f>ROUND(I436*H436,2)</f>
        <v>0</v>
      </c>
      <c r="BL436" s="18" t="s">
        <v>144</v>
      </c>
      <c r="BM436" s="216" t="s">
        <v>642</v>
      </c>
    </row>
    <row r="437" s="2" customFormat="1">
      <c r="A437" s="39"/>
      <c r="B437" s="40"/>
      <c r="C437" s="41"/>
      <c r="D437" s="218" t="s">
        <v>131</v>
      </c>
      <c r="E437" s="41"/>
      <c r="F437" s="219" t="s">
        <v>643</v>
      </c>
      <c r="G437" s="41"/>
      <c r="H437" s="41"/>
      <c r="I437" s="220"/>
      <c r="J437" s="41"/>
      <c r="K437" s="41"/>
      <c r="L437" s="45"/>
      <c r="M437" s="221"/>
      <c r="N437" s="222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131</v>
      </c>
      <c r="AU437" s="18" t="s">
        <v>137</v>
      </c>
    </row>
    <row r="438" s="12" customFormat="1" ht="22.8" customHeight="1">
      <c r="A438" s="12"/>
      <c r="B438" s="189"/>
      <c r="C438" s="190"/>
      <c r="D438" s="191" t="s">
        <v>76</v>
      </c>
      <c r="E438" s="203" t="s">
        <v>168</v>
      </c>
      <c r="F438" s="203" t="s">
        <v>644</v>
      </c>
      <c r="G438" s="190"/>
      <c r="H438" s="190"/>
      <c r="I438" s="193"/>
      <c r="J438" s="204">
        <f>BK438</f>
        <v>0</v>
      </c>
      <c r="K438" s="190"/>
      <c r="L438" s="195"/>
      <c r="M438" s="196"/>
      <c r="N438" s="197"/>
      <c r="O438" s="197"/>
      <c r="P438" s="198">
        <f>P439+P458</f>
        <v>0</v>
      </c>
      <c r="Q438" s="197"/>
      <c r="R438" s="198">
        <f>R439+R458</f>
        <v>56.591876499999998</v>
      </c>
      <c r="S438" s="197"/>
      <c r="T438" s="199">
        <f>T439+T458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0" t="s">
        <v>85</v>
      </c>
      <c r="AT438" s="201" t="s">
        <v>76</v>
      </c>
      <c r="AU438" s="201" t="s">
        <v>85</v>
      </c>
      <c r="AY438" s="200" t="s">
        <v>121</v>
      </c>
      <c r="BK438" s="202">
        <f>BK439+BK458</f>
        <v>0</v>
      </c>
    </row>
    <row r="439" s="12" customFormat="1" ht="20.88" customHeight="1">
      <c r="A439" s="12"/>
      <c r="B439" s="189"/>
      <c r="C439" s="190"/>
      <c r="D439" s="191" t="s">
        <v>76</v>
      </c>
      <c r="E439" s="203" t="s">
        <v>645</v>
      </c>
      <c r="F439" s="203" t="s">
        <v>646</v>
      </c>
      <c r="G439" s="190"/>
      <c r="H439" s="190"/>
      <c r="I439" s="193"/>
      <c r="J439" s="204">
        <f>BK439</f>
        <v>0</v>
      </c>
      <c r="K439" s="190"/>
      <c r="L439" s="195"/>
      <c r="M439" s="196"/>
      <c r="N439" s="197"/>
      <c r="O439" s="197"/>
      <c r="P439" s="198">
        <f>SUM(P440:P457)</f>
        <v>0</v>
      </c>
      <c r="Q439" s="197"/>
      <c r="R439" s="198">
        <f>SUM(R440:R457)</f>
        <v>34.024426499999997</v>
      </c>
      <c r="S439" s="197"/>
      <c r="T439" s="199">
        <f>SUM(T440:T457)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0" t="s">
        <v>85</v>
      </c>
      <c r="AT439" s="201" t="s">
        <v>76</v>
      </c>
      <c r="AU439" s="201" t="s">
        <v>87</v>
      </c>
      <c r="AY439" s="200" t="s">
        <v>121</v>
      </c>
      <c r="BK439" s="202">
        <f>SUM(BK440:BK457)</f>
        <v>0</v>
      </c>
    </row>
    <row r="440" s="2" customFormat="1" ht="49.05" customHeight="1">
      <c r="A440" s="39"/>
      <c r="B440" s="40"/>
      <c r="C440" s="205" t="s">
        <v>647</v>
      </c>
      <c r="D440" s="205" t="s">
        <v>124</v>
      </c>
      <c r="E440" s="206" t="s">
        <v>648</v>
      </c>
      <c r="F440" s="207" t="s">
        <v>649</v>
      </c>
      <c r="G440" s="208" t="s">
        <v>256</v>
      </c>
      <c r="H440" s="209">
        <v>34.200000000000003</v>
      </c>
      <c r="I440" s="210"/>
      <c r="J440" s="211">
        <f>ROUND(I440*H440,2)</f>
        <v>0</v>
      </c>
      <c r="K440" s="207" t="s">
        <v>128</v>
      </c>
      <c r="L440" s="45"/>
      <c r="M440" s="212" t="s">
        <v>19</v>
      </c>
      <c r="N440" s="213" t="s">
        <v>48</v>
      </c>
      <c r="O440" s="85"/>
      <c r="P440" s="214">
        <f>O440*H440</f>
        <v>0</v>
      </c>
      <c r="Q440" s="214">
        <v>0.14041999999999999</v>
      </c>
      <c r="R440" s="214">
        <f>Q440*H440</f>
        <v>4.8023639999999999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144</v>
      </c>
      <c r="AT440" s="216" t="s">
        <v>124</v>
      </c>
      <c r="AU440" s="216" t="s">
        <v>137</v>
      </c>
      <c r="AY440" s="18" t="s">
        <v>121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85</v>
      </c>
      <c r="BK440" s="217">
        <f>ROUND(I440*H440,2)</f>
        <v>0</v>
      </c>
      <c r="BL440" s="18" t="s">
        <v>144</v>
      </c>
      <c r="BM440" s="216" t="s">
        <v>650</v>
      </c>
    </row>
    <row r="441" s="2" customFormat="1">
      <c r="A441" s="39"/>
      <c r="B441" s="40"/>
      <c r="C441" s="41"/>
      <c r="D441" s="218" t="s">
        <v>131</v>
      </c>
      <c r="E441" s="41"/>
      <c r="F441" s="219" t="s">
        <v>651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131</v>
      </c>
      <c r="AU441" s="18" t="s">
        <v>137</v>
      </c>
    </row>
    <row r="442" s="13" customFormat="1">
      <c r="A442" s="13"/>
      <c r="B442" s="225"/>
      <c r="C442" s="226"/>
      <c r="D442" s="223" t="s">
        <v>191</v>
      </c>
      <c r="E442" s="227" t="s">
        <v>19</v>
      </c>
      <c r="F442" s="228" t="s">
        <v>652</v>
      </c>
      <c r="G442" s="226"/>
      <c r="H442" s="227" t="s">
        <v>19</v>
      </c>
      <c r="I442" s="229"/>
      <c r="J442" s="226"/>
      <c r="K442" s="226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191</v>
      </c>
      <c r="AU442" s="234" t="s">
        <v>137</v>
      </c>
      <c r="AV442" s="13" t="s">
        <v>85</v>
      </c>
      <c r="AW442" s="13" t="s">
        <v>37</v>
      </c>
      <c r="AX442" s="13" t="s">
        <v>77</v>
      </c>
      <c r="AY442" s="234" t="s">
        <v>121</v>
      </c>
    </row>
    <row r="443" s="14" customFormat="1">
      <c r="A443" s="14"/>
      <c r="B443" s="235"/>
      <c r="C443" s="236"/>
      <c r="D443" s="223" t="s">
        <v>191</v>
      </c>
      <c r="E443" s="237" t="s">
        <v>19</v>
      </c>
      <c r="F443" s="238" t="s">
        <v>653</v>
      </c>
      <c r="G443" s="236"/>
      <c r="H443" s="239">
        <v>26.800000000000001</v>
      </c>
      <c r="I443" s="240"/>
      <c r="J443" s="236"/>
      <c r="K443" s="236"/>
      <c r="L443" s="241"/>
      <c r="M443" s="242"/>
      <c r="N443" s="243"/>
      <c r="O443" s="243"/>
      <c r="P443" s="243"/>
      <c r="Q443" s="243"/>
      <c r="R443" s="243"/>
      <c r="S443" s="243"/>
      <c r="T443" s="24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5" t="s">
        <v>191</v>
      </c>
      <c r="AU443" s="245" t="s">
        <v>137</v>
      </c>
      <c r="AV443" s="14" t="s">
        <v>87</v>
      </c>
      <c r="AW443" s="14" t="s">
        <v>37</v>
      </c>
      <c r="AX443" s="14" t="s">
        <v>77</v>
      </c>
      <c r="AY443" s="245" t="s">
        <v>121</v>
      </c>
    </row>
    <row r="444" s="14" customFormat="1">
      <c r="A444" s="14"/>
      <c r="B444" s="235"/>
      <c r="C444" s="236"/>
      <c r="D444" s="223" t="s">
        <v>191</v>
      </c>
      <c r="E444" s="237" t="s">
        <v>19</v>
      </c>
      <c r="F444" s="238" t="s">
        <v>654</v>
      </c>
      <c r="G444" s="236"/>
      <c r="H444" s="239">
        <v>7.4000000000000004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5" t="s">
        <v>191</v>
      </c>
      <c r="AU444" s="245" t="s">
        <v>137</v>
      </c>
      <c r="AV444" s="14" t="s">
        <v>87</v>
      </c>
      <c r="AW444" s="14" t="s">
        <v>37</v>
      </c>
      <c r="AX444" s="14" t="s">
        <v>77</v>
      </c>
      <c r="AY444" s="245" t="s">
        <v>121</v>
      </c>
    </row>
    <row r="445" s="2" customFormat="1" ht="16.5" customHeight="1">
      <c r="A445" s="39"/>
      <c r="B445" s="40"/>
      <c r="C445" s="250" t="s">
        <v>655</v>
      </c>
      <c r="D445" s="250" t="s">
        <v>365</v>
      </c>
      <c r="E445" s="251" t="s">
        <v>656</v>
      </c>
      <c r="F445" s="252" t="s">
        <v>657</v>
      </c>
      <c r="G445" s="253" t="s">
        <v>256</v>
      </c>
      <c r="H445" s="254">
        <v>37.619999999999997</v>
      </c>
      <c r="I445" s="255"/>
      <c r="J445" s="256">
        <f>ROUND(I445*H445,2)</f>
        <v>0</v>
      </c>
      <c r="K445" s="252" t="s">
        <v>128</v>
      </c>
      <c r="L445" s="257"/>
      <c r="M445" s="258" t="s">
        <v>19</v>
      </c>
      <c r="N445" s="259" t="s">
        <v>48</v>
      </c>
      <c r="O445" s="85"/>
      <c r="P445" s="214">
        <f>O445*H445</f>
        <v>0</v>
      </c>
      <c r="Q445" s="214">
        <v>0.044999999999999998</v>
      </c>
      <c r="R445" s="214">
        <f>Q445*H445</f>
        <v>1.6928999999999999</v>
      </c>
      <c r="S445" s="214">
        <v>0</v>
      </c>
      <c r="T445" s="215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6" t="s">
        <v>163</v>
      </c>
      <c r="AT445" s="216" t="s">
        <v>365</v>
      </c>
      <c r="AU445" s="216" t="s">
        <v>137</v>
      </c>
      <c r="AY445" s="18" t="s">
        <v>121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18" t="s">
        <v>85</v>
      </c>
      <c r="BK445" s="217">
        <f>ROUND(I445*H445,2)</f>
        <v>0</v>
      </c>
      <c r="BL445" s="18" t="s">
        <v>144</v>
      </c>
      <c r="BM445" s="216" t="s">
        <v>658</v>
      </c>
    </row>
    <row r="446" s="13" customFormat="1">
      <c r="A446" s="13"/>
      <c r="B446" s="225"/>
      <c r="C446" s="226"/>
      <c r="D446" s="223" t="s">
        <v>191</v>
      </c>
      <c r="E446" s="227" t="s">
        <v>19</v>
      </c>
      <c r="F446" s="228" t="s">
        <v>659</v>
      </c>
      <c r="G446" s="226"/>
      <c r="H446" s="227" t="s">
        <v>19</v>
      </c>
      <c r="I446" s="229"/>
      <c r="J446" s="226"/>
      <c r="K446" s="226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191</v>
      </c>
      <c r="AU446" s="234" t="s">
        <v>137</v>
      </c>
      <c r="AV446" s="13" t="s">
        <v>85</v>
      </c>
      <c r="AW446" s="13" t="s">
        <v>37</v>
      </c>
      <c r="AX446" s="13" t="s">
        <v>77</v>
      </c>
      <c r="AY446" s="234" t="s">
        <v>121</v>
      </c>
    </row>
    <row r="447" s="14" customFormat="1">
      <c r="A447" s="14"/>
      <c r="B447" s="235"/>
      <c r="C447" s="236"/>
      <c r="D447" s="223" t="s">
        <v>191</v>
      </c>
      <c r="E447" s="237" t="s">
        <v>19</v>
      </c>
      <c r="F447" s="238" t="s">
        <v>660</v>
      </c>
      <c r="G447" s="236"/>
      <c r="H447" s="239">
        <v>37.619999999999997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5" t="s">
        <v>191</v>
      </c>
      <c r="AU447" s="245" t="s">
        <v>137</v>
      </c>
      <c r="AV447" s="14" t="s">
        <v>87</v>
      </c>
      <c r="AW447" s="14" t="s">
        <v>37</v>
      </c>
      <c r="AX447" s="14" t="s">
        <v>77</v>
      </c>
      <c r="AY447" s="245" t="s">
        <v>121</v>
      </c>
    </row>
    <row r="448" s="2" customFormat="1" ht="44.25" customHeight="1">
      <c r="A448" s="39"/>
      <c r="B448" s="40"/>
      <c r="C448" s="205" t="s">
        <v>661</v>
      </c>
      <c r="D448" s="205" t="s">
        <v>124</v>
      </c>
      <c r="E448" s="206" t="s">
        <v>662</v>
      </c>
      <c r="F448" s="207" t="s">
        <v>663</v>
      </c>
      <c r="G448" s="208" t="s">
        <v>256</v>
      </c>
      <c r="H448" s="209">
        <v>208.94999999999999</v>
      </c>
      <c r="I448" s="210"/>
      <c r="J448" s="211">
        <f>ROUND(I448*H448,2)</f>
        <v>0</v>
      </c>
      <c r="K448" s="207" t="s">
        <v>128</v>
      </c>
      <c r="L448" s="45"/>
      <c r="M448" s="212" t="s">
        <v>19</v>
      </c>
      <c r="N448" s="213" t="s">
        <v>48</v>
      </c>
      <c r="O448" s="85"/>
      <c r="P448" s="214">
        <f>O448*H448</f>
        <v>0</v>
      </c>
      <c r="Q448" s="214">
        <v>0.10095</v>
      </c>
      <c r="R448" s="214">
        <f>Q448*H448</f>
        <v>21.0935025</v>
      </c>
      <c r="S448" s="214">
        <v>0</v>
      </c>
      <c r="T448" s="215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6" t="s">
        <v>144</v>
      </c>
      <c r="AT448" s="216" t="s">
        <v>124</v>
      </c>
      <c r="AU448" s="216" t="s">
        <v>137</v>
      </c>
      <c r="AY448" s="18" t="s">
        <v>121</v>
      </c>
      <c r="BE448" s="217">
        <f>IF(N448="základní",J448,0)</f>
        <v>0</v>
      </c>
      <c r="BF448" s="217">
        <f>IF(N448="snížená",J448,0)</f>
        <v>0</v>
      </c>
      <c r="BG448" s="217">
        <f>IF(N448="zákl. přenesená",J448,0)</f>
        <v>0</v>
      </c>
      <c r="BH448" s="217">
        <f>IF(N448="sníž. přenesená",J448,0)</f>
        <v>0</v>
      </c>
      <c r="BI448" s="217">
        <f>IF(N448="nulová",J448,0)</f>
        <v>0</v>
      </c>
      <c r="BJ448" s="18" t="s">
        <v>85</v>
      </c>
      <c r="BK448" s="217">
        <f>ROUND(I448*H448,2)</f>
        <v>0</v>
      </c>
      <c r="BL448" s="18" t="s">
        <v>144</v>
      </c>
      <c r="BM448" s="216" t="s">
        <v>664</v>
      </c>
    </row>
    <row r="449" s="2" customFormat="1">
      <c r="A449" s="39"/>
      <c r="B449" s="40"/>
      <c r="C449" s="41"/>
      <c r="D449" s="218" t="s">
        <v>131</v>
      </c>
      <c r="E449" s="41"/>
      <c r="F449" s="219" t="s">
        <v>665</v>
      </c>
      <c r="G449" s="41"/>
      <c r="H449" s="41"/>
      <c r="I449" s="220"/>
      <c r="J449" s="41"/>
      <c r="K449" s="41"/>
      <c r="L449" s="45"/>
      <c r="M449" s="221"/>
      <c r="N449" s="222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131</v>
      </c>
      <c r="AU449" s="18" t="s">
        <v>137</v>
      </c>
    </row>
    <row r="450" s="13" customFormat="1">
      <c r="A450" s="13"/>
      <c r="B450" s="225"/>
      <c r="C450" s="226"/>
      <c r="D450" s="223" t="s">
        <v>191</v>
      </c>
      <c r="E450" s="227" t="s">
        <v>19</v>
      </c>
      <c r="F450" s="228" t="s">
        <v>666</v>
      </c>
      <c r="G450" s="226"/>
      <c r="H450" s="227" t="s">
        <v>19</v>
      </c>
      <c r="I450" s="229"/>
      <c r="J450" s="226"/>
      <c r="K450" s="226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191</v>
      </c>
      <c r="AU450" s="234" t="s">
        <v>137</v>
      </c>
      <c r="AV450" s="13" t="s">
        <v>85</v>
      </c>
      <c r="AW450" s="13" t="s">
        <v>37</v>
      </c>
      <c r="AX450" s="13" t="s">
        <v>77</v>
      </c>
      <c r="AY450" s="234" t="s">
        <v>121</v>
      </c>
    </row>
    <row r="451" s="14" customFormat="1">
      <c r="A451" s="14"/>
      <c r="B451" s="235"/>
      <c r="C451" s="236"/>
      <c r="D451" s="223" t="s">
        <v>191</v>
      </c>
      <c r="E451" s="237" t="s">
        <v>19</v>
      </c>
      <c r="F451" s="238" t="s">
        <v>667</v>
      </c>
      <c r="G451" s="236"/>
      <c r="H451" s="239">
        <v>143.19999999999999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191</v>
      </c>
      <c r="AU451" s="245" t="s">
        <v>137</v>
      </c>
      <c r="AV451" s="14" t="s">
        <v>87</v>
      </c>
      <c r="AW451" s="14" t="s">
        <v>37</v>
      </c>
      <c r="AX451" s="14" t="s">
        <v>77</v>
      </c>
      <c r="AY451" s="245" t="s">
        <v>121</v>
      </c>
    </row>
    <row r="452" s="13" customFormat="1">
      <c r="A452" s="13"/>
      <c r="B452" s="225"/>
      <c r="C452" s="226"/>
      <c r="D452" s="223" t="s">
        <v>191</v>
      </c>
      <c r="E452" s="227" t="s">
        <v>19</v>
      </c>
      <c r="F452" s="228" t="s">
        <v>587</v>
      </c>
      <c r="G452" s="226"/>
      <c r="H452" s="227" t="s">
        <v>19</v>
      </c>
      <c r="I452" s="229"/>
      <c r="J452" s="226"/>
      <c r="K452" s="226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191</v>
      </c>
      <c r="AU452" s="234" t="s">
        <v>137</v>
      </c>
      <c r="AV452" s="13" t="s">
        <v>85</v>
      </c>
      <c r="AW452" s="13" t="s">
        <v>37</v>
      </c>
      <c r="AX452" s="13" t="s">
        <v>77</v>
      </c>
      <c r="AY452" s="234" t="s">
        <v>121</v>
      </c>
    </row>
    <row r="453" s="14" customFormat="1">
      <c r="A453" s="14"/>
      <c r="B453" s="235"/>
      <c r="C453" s="236"/>
      <c r="D453" s="223" t="s">
        <v>191</v>
      </c>
      <c r="E453" s="237" t="s">
        <v>19</v>
      </c>
      <c r="F453" s="238" t="s">
        <v>668</v>
      </c>
      <c r="G453" s="236"/>
      <c r="H453" s="239">
        <v>47.350000000000001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191</v>
      </c>
      <c r="AU453" s="245" t="s">
        <v>137</v>
      </c>
      <c r="AV453" s="14" t="s">
        <v>87</v>
      </c>
      <c r="AW453" s="14" t="s">
        <v>37</v>
      </c>
      <c r="AX453" s="14" t="s">
        <v>77</v>
      </c>
      <c r="AY453" s="245" t="s">
        <v>121</v>
      </c>
    </row>
    <row r="454" s="14" customFormat="1">
      <c r="A454" s="14"/>
      <c r="B454" s="235"/>
      <c r="C454" s="236"/>
      <c r="D454" s="223" t="s">
        <v>191</v>
      </c>
      <c r="E454" s="237" t="s">
        <v>19</v>
      </c>
      <c r="F454" s="238" t="s">
        <v>669</v>
      </c>
      <c r="G454" s="236"/>
      <c r="H454" s="239">
        <v>18.399999999999999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5" t="s">
        <v>191</v>
      </c>
      <c r="AU454" s="245" t="s">
        <v>137</v>
      </c>
      <c r="AV454" s="14" t="s">
        <v>87</v>
      </c>
      <c r="AW454" s="14" t="s">
        <v>37</v>
      </c>
      <c r="AX454" s="14" t="s">
        <v>77</v>
      </c>
      <c r="AY454" s="245" t="s">
        <v>121</v>
      </c>
    </row>
    <row r="455" s="2" customFormat="1" ht="16.5" customHeight="1">
      <c r="A455" s="39"/>
      <c r="B455" s="40"/>
      <c r="C455" s="250" t="s">
        <v>670</v>
      </c>
      <c r="D455" s="250" t="s">
        <v>365</v>
      </c>
      <c r="E455" s="251" t="s">
        <v>671</v>
      </c>
      <c r="F455" s="252" t="s">
        <v>672</v>
      </c>
      <c r="G455" s="253" t="s">
        <v>256</v>
      </c>
      <c r="H455" s="254">
        <v>229.845</v>
      </c>
      <c r="I455" s="255"/>
      <c r="J455" s="256">
        <f>ROUND(I455*H455,2)</f>
        <v>0</v>
      </c>
      <c r="K455" s="252" t="s">
        <v>128</v>
      </c>
      <c r="L455" s="257"/>
      <c r="M455" s="258" t="s">
        <v>19</v>
      </c>
      <c r="N455" s="259" t="s">
        <v>48</v>
      </c>
      <c r="O455" s="85"/>
      <c r="P455" s="214">
        <f>O455*H455</f>
        <v>0</v>
      </c>
      <c r="Q455" s="214">
        <v>0.028000000000000001</v>
      </c>
      <c r="R455" s="214">
        <f>Q455*H455</f>
        <v>6.4356600000000004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163</v>
      </c>
      <c r="AT455" s="216" t="s">
        <v>365</v>
      </c>
      <c r="AU455" s="216" t="s">
        <v>137</v>
      </c>
      <c r="AY455" s="18" t="s">
        <v>121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85</v>
      </c>
      <c r="BK455" s="217">
        <f>ROUND(I455*H455,2)</f>
        <v>0</v>
      </c>
      <c r="BL455" s="18" t="s">
        <v>144</v>
      </c>
      <c r="BM455" s="216" t="s">
        <v>673</v>
      </c>
    </row>
    <row r="456" s="13" customFormat="1">
      <c r="A456" s="13"/>
      <c r="B456" s="225"/>
      <c r="C456" s="226"/>
      <c r="D456" s="223" t="s">
        <v>191</v>
      </c>
      <c r="E456" s="227" t="s">
        <v>19</v>
      </c>
      <c r="F456" s="228" t="s">
        <v>674</v>
      </c>
      <c r="G456" s="226"/>
      <c r="H456" s="227" t="s">
        <v>19</v>
      </c>
      <c r="I456" s="229"/>
      <c r="J456" s="226"/>
      <c r="K456" s="226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191</v>
      </c>
      <c r="AU456" s="234" t="s">
        <v>137</v>
      </c>
      <c r="AV456" s="13" t="s">
        <v>85</v>
      </c>
      <c r="AW456" s="13" t="s">
        <v>37</v>
      </c>
      <c r="AX456" s="13" t="s">
        <v>77</v>
      </c>
      <c r="AY456" s="234" t="s">
        <v>121</v>
      </c>
    </row>
    <row r="457" s="14" customFormat="1">
      <c r="A457" s="14"/>
      <c r="B457" s="235"/>
      <c r="C457" s="236"/>
      <c r="D457" s="223" t="s">
        <v>191</v>
      </c>
      <c r="E457" s="237" t="s">
        <v>19</v>
      </c>
      <c r="F457" s="238" t="s">
        <v>675</v>
      </c>
      <c r="G457" s="236"/>
      <c r="H457" s="239">
        <v>229.845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191</v>
      </c>
      <c r="AU457" s="245" t="s">
        <v>137</v>
      </c>
      <c r="AV457" s="14" t="s">
        <v>87</v>
      </c>
      <c r="AW457" s="14" t="s">
        <v>37</v>
      </c>
      <c r="AX457" s="14" t="s">
        <v>77</v>
      </c>
      <c r="AY457" s="245" t="s">
        <v>121</v>
      </c>
    </row>
    <row r="458" s="12" customFormat="1" ht="20.88" customHeight="1">
      <c r="A458" s="12"/>
      <c r="B458" s="189"/>
      <c r="C458" s="190"/>
      <c r="D458" s="191" t="s">
        <v>76</v>
      </c>
      <c r="E458" s="203" t="s">
        <v>676</v>
      </c>
      <c r="F458" s="203" t="s">
        <v>677</v>
      </c>
      <c r="G458" s="190"/>
      <c r="H458" s="190"/>
      <c r="I458" s="193"/>
      <c r="J458" s="204">
        <f>BK458</f>
        <v>0</v>
      </c>
      <c r="K458" s="190"/>
      <c r="L458" s="195"/>
      <c r="M458" s="196"/>
      <c r="N458" s="197"/>
      <c r="O458" s="197"/>
      <c r="P458" s="198">
        <f>SUM(P459:P492)</f>
        <v>0</v>
      </c>
      <c r="Q458" s="197"/>
      <c r="R458" s="198">
        <f>SUM(R459:R492)</f>
        <v>22.567450000000001</v>
      </c>
      <c r="S458" s="197"/>
      <c r="T458" s="199">
        <f>SUM(T459:T492)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00" t="s">
        <v>85</v>
      </c>
      <c r="AT458" s="201" t="s">
        <v>76</v>
      </c>
      <c r="AU458" s="201" t="s">
        <v>87</v>
      </c>
      <c r="AY458" s="200" t="s">
        <v>121</v>
      </c>
      <c r="BK458" s="202">
        <f>SUM(BK459:BK492)</f>
        <v>0</v>
      </c>
    </row>
    <row r="459" s="2" customFormat="1" ht="24.15" customHeight="1">
      <c r="A459" s="39"/>
      <c r="B459" s="40"/>
      <c r="C459" s="205" t="s">
        <v>678</v>
      </c>
      <c r="D459" s="205" t="s">
        <v>124</v>
      </c>
      <c r="E459" s="206" t="s">
        <v>679</v>
      </c>
      <c r="F459" s="207" t="s">
        <v>680</v>
      </c>
      <c r="G459" s="208" t="s">
        <v>256</v>
      </c>
      <c r="H459" s="209">
        <v>70</v>
      </c>
      <c r="I459" s="210"/>
      <c r="J459" s="211">
        <f>ROUND(I459*H459,2)</f>
        <v>0</v>
      </c>
      <c r="K459" s="207" t="s">
        <v>128</v>
      </c>
      <c r="L459" s="45"/>
      <c r="M459" s="212" t="s">
        <v>19</v>
      </c>
      <c r="N459" s="213" t="s">
        <v>48</v>
      </c>
      <c r="O459" s="85"/>
      <c r="P459" s="214">
        <f>O459*H459</f>
        <v>0</v>
      </c>
      <c r="Q459" s="214">
        <v>0.29221000000000003</v>
      </c>
      <c r="R459" s="214">
        <f>Q459*H459</f>
        <v>20.454700000000003</v>
      </c>
      <c r="S459" s="214">
        <v>0</v>
      </c>
      <c r="T459" s="215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6" t="s">
        <v>144</v>
      </c>
      <c r="AT459" s="216" t="s">
        <v>124</v>
      </c>
      <c r="AU459" s="216" t="s">
        <v>137</v>
      </c>
      <c r="AY459" s="18" t="s">
        <v>121</v>
      </c>
      <c r="BE459" s="217">
        <f>IF(N459="základní",J459,0)</f>
        <v>0</v>
      </c>
      <c r="BF459" s="217">
        <f>IF(N459="snížená",J459,0)</f>
        <v>0</v>
      </c>
      <c r="BG459" s="217">
        <f>IF(N459="zákl. přenesená",J459,0)</f>
        <v>0</v>
      </c>
      <c r="BH459" s="217">
        <f>IF(N459="sníž. přenesená",J459,0)</f>
        <v>0</v>
      </c>
      <c r="BI459" s="217">
        <f>IF(N459="nulová",J459,0)</f>
        <v>0</v>
      </c>
      <c r="BJ459" s="18" t="s">
        <v>85</v>
      </c>
      <c r="BK459" s="217">
        <f>ROUND(I459*H459,2)</f>
        <v>0</v>
      </c>
      <c r="BL459" s="18" t="s">
        <v>144</v>
      </c>
      <c r="BM459" s="216" t="s">
        <v>681</v>
      </c>
    </row>
    <row r="460" s="2" customFormat="1">
      <c r="A460" s="39"/>
      <c r="B460" s="40"/>
      <c r="C460" s="41"/>
      <c r="D460" s="218" t="s">
        <v>131</v>
      </c>
      <c r="E460" s="41"/>
      <c r="F460" s="219" t="s">
        <v>682</v>
      </c>
      <c r="G460" s="41"/>
      <c r="H460" s="41"/>
      <c r="I460" s="220"/>
      <c r="J460" s="41"/>
      <c r="K460" s="41"/>
      <c r="L460" s="45"/>
      <c r="M460" s="221"/>
      <c r="N460" s="222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131</v>
      </c>
      <c r="AU460" s="18" t="s">
        <v>137</v>
      </c>
    </row>
    <row r="461" s="14" customFormat="1">
      <c r="A461" s="14"/>
      <c r="B461" s="235"/>
      <c r="C461" s="236"/>
      <c r="D461" s="223" t="s">
        <v>191</v>
      </c>
      <c r="E461" s="237" t="s">
        <v>19</v>
      </c>
      <c r="F461" s="238" t="s">
        <v>683</v>
      </c>
      <c r="G461" s="236"/>
      <c r="H461" s="239">
        <v>21.300000000000001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191</v>
      </c>
      <c r="AU461" s="245" t="s">
        <v>137</v>
      </c>
      <c r="AV461" s="14" t="s">
        <v>87</v>
      </c>
      <c r="AW461" s="14" t="s">
        <v>37</v>
      </c>
      <c r="AX461" s="14" t="s">
        <v>77</v>
      </c>
      <c r="AY461" s="245" t="s">
        <v>121</v>
      </c>
    </row>
    <row r="462" s="14" customFormat="1">
      <c r="A462" s="14"/>
      <c r="B462" s="235"/>
      <c r="C462" s="236"/>
      <c r="D462" s="223" t="s">
        <v>191</v>
      </c>
      <c r="E462" s="237" t="s">
        <v>19</v>
      </c>
      <c r="F462" s="238" t="s">
        <v>684</v>
      </c>
      <c r="G462" s="236"/>
      <c r="H462" s="239">
        <v>31.199999999999999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5" t="s">
        <v>191</v>
      </c>
      <c r="AU462" s="245" t="s">
        <v>137</v>
      </c>
      <c r="AV462" s="14" t="s">
        <v>87</v>
      </c>
      <c r="AW462" s="14" t="s">
        <v>37</v>
      </c>
      <c r="AX462" s="14" t="s">
        <v>77</v>
      </c>
      <c r="AY462" s="245" t="s">
        <v>121</v>
      </c>
    </row>
    <row r="463" s="14" customFormat="1">
      <c r="A463" s="14"/>
      <c r="B463" s="235"/>
      <c r="C463" s="236"/>
      <c r="D463" s="223" t="s">
        <v>191</v>
      </c>
      <c r="E463" s="237" t="s">
        <v>19</v>
      </c>
      <c r="F463" s="238" t="s">
        <v>685</v>
      </c>
      <c r="G463" s="236"/>
      <c r="H463" s="239">
        <v>17.5</v>
      </c>
      <c r="I463" s="240"/>
      <c r="J463" s="236"/>
      <c r="K463" s="236"/>
      <c r="L463" s="241"/>
      <c r="M463" s="242"/>
      <c r="N463" s="243"/>
      <c r="O463" s="243"/>
      <c r="P463" s="243"/>
      <c r="Q463" s="243"/>
      <c r="R463" s="243"/>
      <c r="S463" s="243"/>
      <c r="T463" s="24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5" t="s">
        <v>191</v>
      </c>
      <c r="AU463" s="245" t="s">
        <v>137</v>
      </c>
      <c r="AV463" s="14" t="s">
        <v>87</v>
      </c>
      <c r="AW463" s="14" t="s">
        <v>37</v>
      </c>
      <c r="AX463" s="14" t="s">
        <v>77</v>
      </c>
      <c r="AY463" s="245" t="s">
        <v>121</v>
      </c>
    </row>
    <row r="464" s="2" customFormat="1" ht="24.15" customHeight="1">
      <c r="A464" s="39"/>
      <c r="B464" s="40"/>
      <c r="C464" s="250" t="s">
        <v>686</v>
      </c>
      <c r="D464" s="250" t="s">
        <v>365</v>
      </c>
      <c r="E464" s="251" t="s">
        <v>687</v>
      </c>
      <c r="F464" s="252" t="s">
        <v>688</v>
      </c>
      <c r="G464" s="253" t="s">
        <v>256</v>
      </c>
      <c r="H464" s="254">
        <v>69</v>
      </c>
      <c r="I464" s="255"/>
      <c r="J464" s="256">
        <f>ROUND(I464*H464,2)</f>
        <v>0</v>
      </c>
      <c r="K464" s="252" t="s">
        <v>19</v>
      </c>
      <c r="L464" s="257"/>
      <c r="M464" s="258" t="s">
        <v>19</v>
      </c>
      <c r="N464" s="259" t="s">
        <v>48</v>
      </c>
      <c r="O464" s="85"/>
      <c r="P464" s="214">
        <f>O464*H464</f>
        <v>0</v>
      </c>
      <c r="Q464" s="214">
        <v>0.015599999999999999</v>
      </c>
      <c r="R464" s="214">
        <f>Q464*H464</f>
        <v>1.0764</v>
      </c>
      <c r="S464" s="214">
        <v>0</v>
      </c>
      <c r="T464" s="215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6" t="s">
        <v>163</v>
      </c>
      <c r="AT464" s="216" t="s">
        <v>365</v>
      </c>
      <c r="AU464" s="216" t="s">
        <v>137</v>
      </c>
      <c r="AY464" s="18" t="s">
        <v>121</v>
      </c>
      <c r="BE464" s="217">
        <f>IF(N464="základní",J464,0)</f>
        <v>0</v>
      </c>
      <c r="BF464" s="217">
        <f>IF(N464="snížená",J464,0)</f>
        <v>0</v>
      </c>
      <c r="BG464" s="217">
        <f>IF(N464="zákl. přenesená",J464,0)</f>
        <v>0</v>
      </c>
      <c r="BH464" s="217">
        <f>IF(N464="sníž. přenesená",J464,0)</f>
        <v>0</v>
      </c>
      <c r="BI464" s="217">
        <f>IF(N464="nulová",J464,0)</f>
        <v>0</v>
      </c>
      <c r="BJ464" s="18" t="s">
        <v>85</v>
      </c>
      <c r="BK464" s="217">
        <f>ROUND(I464*H464,2)</f>
        <v>0</v>
      </c>
      <c r="BL464" s="18" t="s">
        <v>144</v>
      </c>
      <c r="BM464" s="216" t="s">
        <v>689</v>
      </c>
    </row>
    <row r="465" s="14" customFormat="1">
      <c r="A465" s="14"/>
      <c r="B465" s="235"/>
      <c r="C465" s="236"/>
      <c r="D465" s="223" t="s">
        <v>191</v>
      </c>
      <c r="E465" s="237" t="s">
        <v>19</v>
      </c>
      <c r="F465" s="238" t="s">
        <v>690</v>
      </c>
      <c r="G465" s="236"/>
      <c r="H465" s="239">
        <v>21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191</v>
      </c>
      <c r="AU465" s="245" t="s">
        <v>137</v>
      </c>
      <c r="AV465" s="14" t="s">
        <v>87</v>
      </c>
      <c r="AW465" s="14" t="s">
        <v>37</v>
      </c>
      <c r="AX465" s="14" t="s">
        <v>77</v>
      </c>
      <c r="AY465" s="245" t="s">
        <v>121</v>
      </c>
    </row>
    <row r="466" s="14" customFormat="1">
      <c r="A466" s="14"/>
      <c r="B466" s="235"/>
      <c r="C466" s="236"/>
      <c r="D466" s="223" t="s">
        <v>191</v>
      </c>
      <c r="E466" s="237" t="s">
        <v>19</v>
      </c>
      <c r="F466" s="238" t="s">
        <v>691</v>
      </c>
      <c r="G466" s="236"/>
      <c r="H466" s="239">
        <v>31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191</v>
      </c>
      <c r="AU466" s="245" t="s">
        <v>137</v>
      </c>
      <c r="AV466" s="14" t="s">
        <v>87</v>
      </c>
      <c r="AW466" s="14" t="s">
        <v>37</v>
      </c>
      <c r="AX466" s="14" t="s">
        <v>77</v>
      </c>
      <c r="AY466" s="245" t="s">
        <v>121</v>
      </c>
    </row>
    <row r="467" s="14" customFormat="1">
      <c r="A467" s="14"/>
      <c r="B467" s="235"/>
      <c r="C467" s="236"/>
      <c r="D467" s="223" t="s">
        <v>191</v>
      </c>
      <c r="E467" s="237" t="s">
        <v>19</v>
      </c>
      <c r="F467" s="238" t="s">
        <v>692</v>
      </c>
      <c r="G467" s="236"/>
      <c r="H467" s="239">
        <v>17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5" t="s">
        <v>191</v>
      </c>
      <c r="AU467" s="245" t="s">
        <v>137</v>
      </c>
      <c r="AV467" s="14" t="s">
        <v>87</v>
      </c>
      <c r="AW467" s="14" t="s">
        <v>37</v>
      </c>
      <c r="AX467" s="14" t="s">
        <v>77</v>
      </c>
      <c r="AY467" s="245" t="s">
        <v>121</v>
      </c>
    </row>
    <row r="468" s="2" customFormat="1" ht="21.75" customHeight="1">
      <c r="A468" s="39"/>
      <c r="B468" s="40"/>
      <c r="C468" s="250" t="s">
        <v>693</v>
      </c>
      <c r="D468" s="250" t="s">
        <v>365</v>
      </c>
      <c r="E468" s="251" t="s">
        <v>694</v>
      </c>
      <c r="F468" s="252" t="s">
        <v>695</v>
      </c>
      <c r="G468" s="253" t="s">
        <v>256</v>
      </c>
      <c r="H468" s="254">
        <v>1.5</v>
      </c>
      <c r="I468" s="255"/>
      <c r="J468" s="256">
        <f>ROUND(I468*H468,2)</f>
        <v>0</v>
      </c>
      <c r="K468" s="252" t="s">
        <v>19</v>
      </c>
      <c r="L468" s="257"/>
      <c r="M468" s="258" t="s">
        <v>19</v>
      </c>
      <c r="N468" s="259" t="s">
        <v>48</v>
      </c>
      <c r="O468" s="85"/>
      <c r="P468" s="214">
        <f>O468*H468</f>
        <v>0</v>
      </c>
      <c r="Q468" s="214">
        <v>0.015599999999999999</v>
      </c>
      <c r="R468" s="214">
        <f>Q468*H468</f>
        <v>0.023399999999999997</v>
      </c>
      <c r="S468" s="214">
        <v>0</v>
      </c>
      <c r="T468" s="21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6" t="s">
        <v>163</v>
      </c>
      <c r="AT468" s="216" t="s">
        <v>365</v>
      </c>
      <c r="AU468" s="216" t="s">
        <v>137</v>
      </c>
      <c r="AY468" s="18" t="s">
        <v>121</v>
      </c>
      <c r="BE468" s="217">
        <f>IF(N468="základní",J468,0)</f>
        <v>0</v>
      </c>
      <c r="BF468" s="217">
        <f>IF(N468="snížená",J468,0)</f>
        <v>0</v>
      </c>
      <c r="BG468" s="217">
        <f>IF(N468="zákl. přenesená",J468,0)</f>
        <v>0</v>
      </c>
      <c r="BH468" s="217">
        <f>IF(N468="sníž. přenesená",J468,0)</f>
        <v>0</v>
      </c>
      <c r="BI468" s="217">
        <f>IF(N468="nulová",J468,0)</f>
        <v>0</v>
      </c>
      <c r="BJ468" s="18" t="s">
        <v>85</v>
      </c>
      <c r="BK468" s="217">
        <f>ROUND(I468*H468,2)</f>
        <v>0</v>
      </c>
      <c r="BL468" s="18" t="s">
        <v>144</v>
      </c>
      <c r="BM468" s="216" t="s">
        <v>696</v>
      </c>
    </row>
    <row r="469" s="14" customFormat="1">
      <c r="A469" s="14"/>
      <c r="B469" s="235"/>
      <c r="C469" s="236"/>
      <c r="D469" s="223" t="s">
        <v>191</v>
      </c>
      <c r="E469" s="237" t="s">
        <v>19</v>
      </c>
      <c r="F469" s="238" t="s">
        <v>697</v>
      </c>
      <c r="G469" s="236"/>
      <c r="H469" s="239">
        <v>0.5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191</v>
      </c>
      <c r="AU469" s="245" t="s">
        <v>137</v>
      </c>
      <c r="AV469" s="14" t="s">
        <v>87</v>
      </c>
      <c r="AW469" s="14" t="s">
        <v>37</v>
      </c>
      <c r="AX469" s="14" t="s">
        <v>77</v>
      </c>
      <c r="AY469" s="245" t="s">
        <v>121</v>
      </c>
    </row>
    <row r="470" s="14" customFormat="1">
      <c r="A470" s="14"/>
      <c r="B470" s="235"/>
      <c r="C470" s="236"/>
      <c r="D470" s="223" t="s">
        <v>191</v>
      </c>
      <c r="E470" s="237" t="s">
        <v>19</v>
      </c>
      <c r="F470" s="238" t="s">
        <v>697</v>
      </c>
      <c r="G470" s="236"/>
      <c r="H470" s="239">
        <v>0.5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5" t="s">
        <v>191</v>
      </c>
      <c r="AU470" s="245" t="s">
        <v>137</v>
      </c>
      <c r="AV470" s="14" t="s">
        <v>87</v>
      </c>
      <c r="AW470" s="14" t="s">
        <v>37</v>
      </c>
      <c r="AX470" s="14" t="s">
        <v>77</v>
      </c>
      <c r="AY470" s="245" t="s">
        <v>121</v>
      </c>
    </row>
    <row r="471" s="14" customFormat="1">
      <c r="A471" s="14"/>
      <c r="B471" s="235"/>
      <c r="C471" s="236"/>
      <c r="D471" s="223" t="s">
        <v>191</v>
      </c>
      <c r="E471" s="237" t="s">
        <v>19</v>
      </c>
      <c r="F471" s="238" t="s">
        <v>697</v>
      </c>
      <c r="G471" s="236"/>
      <c r="H471" s="239">
        <v>0.5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191</v>
      </c>
      <c r="AU471" s="245" t="s">
        <v>137</v>
      </c>
      <c r="AV471" s="14" t="s">
        <v>87</v>
      </c>
      <c r="AW471" s="14" t="s">
        <v>37</v>
      </c>
      <c r="AX471" s="14" t="s">
        <v>77</v>
      </c>
      <c r="AY471" s="245" t="s">
        <v>121</v>
      </c>
    </row>
    <row r="472" s="2" customFormat="1" ht="24.15" customHeight="1">
      <c r="A472" s="39"/>
      <c r="B472" s="40"/>
      <c r="C472" s="250" t="s">
        <v>698</v>
      </c>
      <c r="D472" s="250" t="s">
        <v>365</v>
      </c>
      <c r="E472" s="251" t="s">
        <v>699</v>
      </c>
      <c r="F472" s="252" t="s">
        <v>700</v>
      </c>
      <c r="G472" s="253" t="s">
        <v>622</v>
      </c>
      <c r="H472" s="254">
        <v>6</v>
      </c>
      <c r="I472" s="255"/>
      <c r="J472" s="256">
        <f>ROUND(I472*H472,2)</f>
        <v>0</v>
      </c>
      <c r="K472" s="252" t="s">
        <v>128</v>
      </c>
      <c r="L472" s="257"/>
      <c r="M472" s="258" t="s">
        <v>19</v>
      </c>
      <c r="N472" s="259" t="s">
        <v>48</v>
      </c>
      <c r="O472" s="85"/>
      <c r="P472" s="214">
        <f>O472*H472</f>
        <v>0</v>
      </c>
      <c r="Q472" s="214">
        <v>0.00010000000000000001</v>
      </c>
      <c r="R472" s="214">
        <f>Q472*H472</f>
        <v>0.00060000000000000006</v>
      </c>
      <c r="S472" s="214">
        <v>0</v>
      </c>
      <c r="T472" s="215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16" t="s">
        <v>163</v>
      </c>
      <c r="AT472" s="216" t="s">
        <v>365</v>
      </c>
      <c r="AU472" s="216" t="s">
        <v>137</v>
      </c>
      <c r="AY472" s="18" t="s">
        <v>121</v>
      </c>
      <c r="BE472" s="217">
        <f>IF(N472="základní",J472,0)</f>
        <v>0</v>
      </c>
      <c r="BF472" s="217">
        <f>IF(N472="snížená",J472,0)</f>
        <v>0</v>
      </c>
      <c r="BG472" s="217">
        <f>IF(N472="zákl. přenesená",J472,0)</f>
        <v>0</v>
      </c>
      <c r="BH472" s="217">
        <f>IF(N472="sníž. přenesená",J472,0)</f>
        <v>0</v>
      </c>
      <c r="BI472" s="217">
        <f>IF(N472="nulová",J472,0)</f>
        <v>0</v>
      </c>
      <c r="BJ472" s="18" t="s">
        <v>85</v>
      </c>
      <c r="BK472" s="217">
        <f>ROUND(I472*H472,2)</f>
        <v>0</v>
      </c>
      <c r="BL472" s="18" t="s">
        <v>144</v>
      </c>
      <c r="BM472" s="216" t="s">
        <v>701</v>
      </c>
    </row>
    <row r="473" s="14" customFormat="1">
      <c r="A473" s="14"/>
      <c r="B473" s="235"/>
      <c r="C473" s="236"/>
      <c r="D473" s="223" t="s">
        <v>191</v>
      </c>
      <c r="E473" s="237" t="s">
        <v>19</v>
      </c>
      <c r="F473" s="238" t="s">
        <v>87</v>
      </c>
      <c r="G473" s="236"/>
      <c r="H473" s="239">
        <v>2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5" t="s">
        <v>191</v>
      </c>
      <c r="AU473" s="245" t="s">
        <v>137</v>
      </c>
      <c r="AV473" s="14" t="s">
        <v>87</v>
      </c>
      <c r="AW473" s="14" t="s">
        <v>37</v>
      </c>
      <c r="AX473" s="14" t="s">
        <v>77</v>
      </c>
      <c r="AY473" s="245" t="s">
        <v>121</v>
      </c>
    </row>
    <row r="474" s="14" customFormat="1">
      <c r="A474" s="14"/>
      <c r="B474" s="235"/>
      <c r="C474" s="236"/>
      <c r="D474" s="223" t="s">
        <v>191</v>
      </c>
      <c r="E474" s="237" t="s">
        <v>19</v>
      </c>
      <c r="F474" s="238" t="s">
        <v>87</v>
      </c>
      <c r="G474" s="236"/>
      <c r="H474" s="239">
        <v>2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5" t="s">
        <v>191</v>
      </c>
      <c r="AU474" s="245" t="s">
        <v>137</v>
      </c>
      <c r="AV474" s="14" t="s">
        <v>87</v>
      </c>
      <c r="AW474" s="14" t="s">
        <v>37</v>
      </c>
      <c r="AX474" s="14" t="s">
        <v>77</v>
      </c>
      <c r="AY474" s="245" t="s">
        <v>121</v>
      </c>
    </row>
    <row r="475" s="14" customFormat="1">
      <c r="A475" s="14"/>
      <c r="B475" s="235"/>
      <c r="C475" s="236"/>
      <c r="D475" s="223" t="s">
        <v>191</v>
      </c>
      <c r="E475" s="237" t="s">
        <v>19</v>
      </c>
      <c r="F475" s="238" t="s">
        <v>87</v>
      </c>
      <c r="G475" s="236"/>
      <c r="H475" s="239">
        <v>2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5" t="s">
        <v>191</v>
      </c>
      <c r="AU475" s="245" t="s">
        <v>137</v>
      </c>
      <c r="AV475" s="14" t="s">
        <v>87</v>
      </c>
      <c r="AW475" s="14" t="s">
        <v>37</v>
      </c>
      <c r="AX475" s="14" t="s">
        <v>77</v>
      </c>
      <c r="AY475" s="245" t="s">
        <v>121</v>
      </c>
    </row>
    <row r="476" s="2" customFormat="1" ht="16.5" customHeight="1">
      <c r="A476" s="39"/>
      <c r="B476" s="40"/>
      <c r="C476" s="250" t="s">
        <v>702</v>
      </c>
      <c r="D476" s="250" t="s">
        <v>365</v>
      </c>
      <c r="E476" s="251" t="s">
        <v>703</v>
      </c>
      <c r="F476" s="252" t="s">
        <v>704</v>
      </c>
      <c r="G476" s="253" t="s">
        <v>256</v>
      </c>
      <c r="H476" s="254">
        <v>72</v>
      </c>
      <c r="I476" s="255"/>
      <c r="J476" s="256">
        <f>ROUND(I476*H476,2)</f>
        <v>0</v>
      </c>
      <c r="K476" s="252" t="s">
        <v>128</v>
      </c>
      <c r="L476" s="257"/>
      <c r="M476" s="258" t="s">
        <v>19</v>
      </c>
      <c r="N476" s="259" t="s">
        <v>48</v>
      </c>
      <c r="O476" s="85"/>
      <c r="P476" s="214">
        <f>O476*H476</f>
        <v>0</v>
      </c>
      <c r="Q476" s="214">
        <v>0.00215</v>
      </c>
      <c r="R476" s="214">
        <f>Q476*H476</f>
        <v>0.15479999999999999</v>
      </c>
      <c r="S476" s="214">
        <v>0</v>
      </c>
      <c r="T476" s="215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6" t="s">
        <v>163</v>
      </c>
      <c r="AT476" s="216" t="s">
        <v>365</v>
      </c>
      <c r="AU476" s="216" t="s">
        <v>137</v>
      </c>
      <c r="AY476" s="18" t="s">
        <v>121</v>
      </c>
      <c r="BE476" s="217">
        <f>IF(N476="základní",J476,0)</f>
        <v>0</v>
      </c>
      <c r="BF476" s="217">
        <f>IF(N476="snížená",J476,0)</f>
        <v>0</v>
      </c>
      <c r="BG476" s="217">
        <f>IF(N476="zákl. přenesená",J476,0)</f>
        <v>0</v>
      </c>
      <c r="BH476" s="217">
        <f>IF(N476="sníž. přenesená",J476,0)</f>
        <v>0</v>
      </c>
      <c r="BI476" s="217">
        <f>IF(N476="nulová",J476,0)</f>
        <v>0</v>
      </c>
      <c r="BJ476" s="18" t="s">
        <v>85</v>
      </c>
      <c r="BK476" s="217">
        <f>ROUND(I476*H476,2)</f>
        <v>0</v>
      </c>
      <c r="BL476" s="18" t="s">
        <v>144</v>
      </c>
      <c r="BM476" s="216" t="s">
        <v>705</v>
      </c>
    </row>
    <row r="477" s="14" customFormat="1">
      <c r="A477" s="14"/>
      <c r="B477" s="235"/>
      <c r="C477" s="236"/>
      <c r="D477" s="223" t="s">
        <v>191</v>
      </c>
      <c r="E477" s="237" t="s">
        <v>19</v>
      </c>
      <c r="F477" s="238" t="s">
        <v>706</v>
      </c>
      <c r="G477" s="236"/>
      <c r="H477" s="239">
        <v>22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5" t="s">
        <v>191</v>
      </c>
      <c r="AU477" s="245" t="s">
        <v>137</v>
      </c>
      <c r="AV477" s="14" t="s">
        <v>87</v>
      </c>
      <c r="AW477" s="14" t="s">
        <v>37</v>
      </c>
      <c r="AX477" s="14" t="s">
        <v>77</v>
      </c>
      <c r="AY477" s="245" t="s">
        <v>121</v>
      </c>
    </row>
    <row r="478" s="14" customFormat="1">
      <c r="A478" s="14"/>
      <c r="B478" s="235"/>
      <c r="C478" s="236"/>
      <c r="D478" s="223" t="s">
        <v>191</v>
      </c>
      <c r="E478" s="237" t="s">
        <v>19</v>
      </c>
      <c r="F478" s="238" t="s">
        <v>707</v>
      </c>
      <c r="G478" s="236"/>
      <c r="H478" s="239">
        <v>32</v>
      </c>
      <c r="I478" s="240"/>
      <c r="J478" s="236"/>
      <c r="K478" s="236"/>
      <c r="L478" s="241"/>
      <c r="M478" s="242"/>
      <c r="N478" s="243"/>
      <c r="O478" s="243"/>
      <c r="P478" s="243"/>
      <c r="Q478" s="243"/>
      <c r="R478" s="243"/>
      <c r="S478" s="243"/>
      <c r="T478" s="24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5" t="s">
        <v>191</v>
      </c>
      <c r="AU478" s="245" t="s">
        <v>137</v>
      </c>
      <c r="AV478" s="14" t="s">
        <v>87</v>
      </c>
      <c r="AW478" s="14" t="s">
        <v>37</v>
      </c>
      <c r="AX478" s="14" t="s">
        <v>77</v>
      </c>
      <c r="AY478" s="245" t="s">
        <v>121</v>
      </c>
    </row>
    <row r="479" s="14" customFormat="1">
      <c r="A479" s="14"/>
      <c r="B479" s="235"/>
      <c r="C479" s="236"/>
      <c r="D479" s="223" t="s">
        <v>191</v>
      </c>
      <c r="E479" s="237" t="s">
        <v>19</v>
      </c>
      <c r="F479" s="238" t="s">
        <v>708</v>
      </c>
      <c r="G479" s="236"/>
      <c r="H479" s="239">
        <v>18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191</v>
      </c>
      <c r="AU479" s="245" t="s">
        <v>137</v>
      </c>
      <c r="AV479" s="14" t="s">
        <v>87</v>
      </c>
      <c r="AW479" s="14" t="s">
        <v>37</v>
      </c>
      <c r="AX479" s="14" t="s">
        <v>77</v>
      </c>
      <c r="AY479" s="245" t="s">
        <v>121</v>
      </c>
    </row>
    <row r="480" s="2" customFormat="1" ht="16.5" customHeight="1">
      <c r="A480" s="39"/>
      <c r="B480" s="40"/>
      <c r="C480" s="250" t="s">
        <v>709</v>
      </c>
      <c r="D480" s="250" t="s">
        <v>365</v>
      </c>
      <c r="E480" s="251" t="s">
        <v>710</v>
      </c>
      <c r="F480" s="252" t="s">
        <v>711</v>
      </c>
      <c r="G480" s="253" t="s">
        <v>622</v>
      </c>
      <c r="H480" s="254">
        <v>150</v>
      </c>
      <c r="I480" s="255"/>
      <c r="J480" s="256">
        <f>ROUND(I480*H480,2)</f>
        <v>0</v>
      </c>
      <c r="K480" s="252" t="s">
        <v>128</v>
      </c>
      <c r="L480" s="257"/>
      <c r="M480" s="258" t="s">
        <v>19</v>
      </c>
      <c r="N480" s="259" t="s">
        <v>48</v>
      </c>
      <c r="O480" s="85"/>
      <c r="P480" s="214">
        <f>O480*H480</f>
        <v>0</v>
      </c>
      <c r="Q480" s="214">
        <v>5.0000000000000002E-05</v>
      </c>
      <c r="R480" s="214">
        <f>Q480*H480</f>
        <v>0.0075000000000000006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163</v>
      </c>
      <c r="AT480" s="216" t="s">
        <v>365</v>
      </c>
      <c r="AU480" s="216" t="s">
        <v>137</v>
      </c>
      <c r="AY480" s="18" t="s">
        <v>121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85</v>
      </c>
      <c r="BK480" s="217">
        <f>ROUND(I480*H480,2)</f>
        <v>0</v>
      </c>
      <c r="BL480" s="18" t="s">
        <v>144</v>
      </c>
      <c r="BM480" s="216" t="s">
        <v>712</v>
      </c>
    </row>
    <row r="481" s="14" customFormat="1">
      <c r="A481" s="14"/>
      <c r="B481" s="235"/>
      <c r="C481" s="236"/>
      <c r="D481" s="223" t="s">
        <v>191</v>
      </c>
      <c r="E481" s="237" t="s">
        <v>19</v>
      </c>
      <c r="F481" s="238" t="s">
        <v>713</v>
      </c>
      <c r="G481" s="236"/>
      <c r="H481" s="239">
        <v>46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5" t="s">
        <v>191</v>
      </c>
      <c r="AU481" s="245" t="s">
        <v>137</v>
      </c>
      <c r="AV481" s="14" t="s">
        <v>87</v>
      </c>
      <c r="AW481" s="14" t="s">
        <v>37</v>
      </c>
      <c r="AX481" s="14" t="s">
        <v>77</v>
      </c>
      <c r="AY481" s="245" t="s">
        <v>121</v>
      </c>
    </row>
    <row r="482" s="14" customFormat="1">
      <c r="A482" s="14"/>
      <c r="B482" s="235"/>
      <c r="C482" s="236"/>
      <c r="D482" s="223" t="s">
        <v>191</v>
      </c>
      <c r="E482" s="237" t="s">
        <v>19</v>
      </c>
      <c r="F482" s="238" t="s">
        <v>714</v>
      </c>
      <c r="G482" s="236"/>
      <c r="H482" s="239">
        <v>66</v>
      </c>
      <c r="I482" s="240"/>
      <c r="J482" s="236"/>
      <c r="K482" s="236"/>
      <c r="L482" s="241"/>
      <c r="M482" s="242"/>
      <c r="N482" s="243"/>
      <c r="O482" s="243"/>
      <c r="P482" s="243"/>
      <c r="Q482" s="243"/>
      <c r="R482" s="243"/>
      <c r="S482" s="243"/>
      <c r="T482" s="24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5" t="s">
        <v>191</v>
      </c>
      <c r="AU482" s="245" t="s">
        <v>137</v>
      </c>
      <c r="AV482" s="14" t="s">
        <v>87</v>
      </c>
      <c r="AW482" s="14" t="s">
        <v>37</v>
      </c>
      <c r="AX482" s="14" t="s">
        <v>77</v>
      </c>
      <c r="AY482" s="245" t="s">
        <v>121</v>
      </c>
    </row>
    <row r="483" s="14" customFormat="1">
      <c r="A483" s="14"/>
      <c r="B483" s="235"/>
      <c r="C483" s="236"/>
      <c r="D483" s="223" t="s">
        <v>191</v>
      </c>
      <c r="E483" s="237" t="s">
        <v>19</v>
      </c>
      <c r="F483" s="238" t="s">
        <v>715</v>
      </c>
      <c r="G483" s="236"/>
      <c r="H483" s="239">
        <v>38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191</v>
      </c>
      <c r="AU483" s="245" t="s">
        <v>137</v>
      </c>
      <c r="AV483" s="14" t="s">
        <v>87</v>
      </c>
      <c r="AW483" s="14" t="s">
        <v>37</v>
      </c>
      <c r="AX483" s="14" t="s">
        <v>77</v>
      </c>
      <c r="AY483" s="245" t="s">
        <v>121</v>
      </c>
    </row>
    <row r="484" s="2" customFormat="1" ht="24.15" customHeight="1">
      <c r="A484" s="39"/>
      <c r="B484" s="40"/>
      <c r="C484" s="205" t="s">
        <v>716</v>
      </c>
      <c r="D484" s="205" t="s">
        <v>124</v>
      </c>
      <c r="E484" s="206" t="s">
        <v>717</v>
      </c>
      <c r="F484" s="207" t="s">
        <v>718</v>
      </c>
      <c r="G484" s="208" t="s">
        <v>622</v>
      </c>
      <c r="H484" s="209">
        <v>3</v>
      </c>
      <c r="I484" s="210"/>
      <c r="J484" s="211">
        <f>ROUND(I484*H484,2)</f>
        <v>0</v>
      </c>
      <c r="K484" s="207" t="s">
        <v>128</v>
      </c>
      <c r="L484" s="45"/>
      <c r="M484" s="212" t="s">
        <v>19</v>
      </c>
      <c r="N484" s="213" t="s">
        <v>48</v>
      </c>
      <c r="O484" s="85"/>
      <c r="P484" s="214">
        <f>O484*H484</f>
        <v>0</v>
      </c>
      <c r="Q484" s="214">
        <v>0.27205000000000001</v>
      </c>
      <c r="R484" s="214">
        <f>Q484*H484</f>
        <v>0.81615000000000004</v>
      </c>
      <c r="S484" s="214">
        <v>0</v>
      </c>
      <c r="T484" s="215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6" t="s">
        <v>144</v>
      </c>
      <c r="AT484" s="216" t="s">
        <v>124</v>
      </c>
      <c r="AU484" s="216" t="s">
        <v>137</v>
      </c>
      <c r="AY484" s="18" t="s">
        <v>121</v>
      </c>
      <c r="BE484" s="217">
        <f>IF(N484="základní",J484,0)</f>
        <v>0</v>
      </c>
      <c r="BF484" s="217">
        <f>IF(N484="snížená",J484,0)</f>
        <v>0</v>
      </c>
      <c r="BG484" s="217">
        <f>IF(N484="zákl. přenesená",J484,0)</f>
        <v>0</v>
      </c>
      <c r="BH484" s="217">
        <f>IF(N484="sníž. přenesená",J484,0)</f>
        <v>0</v>
      </c>
      <c r="BI484" s="217">
        <f>IF(N484="nulová",J484,0)</f>
        <v>0</v>
      </c>
      <c r="BJ484" s="18" t="s">
        <v>85</v>
      </c>
      <c r="BK484" s="217">
        <f>ROUND(I484*H484,2)</f>
        <v>0</v>
      </c>
      <c r="BL484" s="18" t="s">
        <v>144</v>
      </c>
      <c r="BM484" s="216" t="s">
        <v>719</v>
      </c>
    </row>
    <row r="485" s="2" customFormat="1">
      <c r="A485" s="39"/>
      <c r="B485" s="40"/>
      <c r="C485" s="41"/>
      <c r="D485" s="218" t="s">
        <v>131</v>
      </c>
      <c r="E485" s="41"/>
      <c r="F485" s="219" t="s">
        <v>720</v>
      </c>
      <c r="G485" s="41"/>
      <c r="H485" s="41"/>
      <c r="I485" s="220"/>
      <c r="J485" s="41"/>
      <c r="K485" s="41"/>
      <c r="L485" s="45"/>
      <c r="M485" s="221"/>
      <c r="N485" s="222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131</v>
      </c>
      <c r="AU485" s="18" t="s">
        <v>137</v>
      </c>
    </row>
    <row r="486" s="14" customFormat="1">
      <c r="A486" s="14"/>
      <c r="B486" s="235"/>
      <c r="C486" s="236"/>
      <c r="D486" s="223" t="s">
        <v>191</v>
      </c>
      <c r="E486" s="237" t="s">
        <v>19</v>
      </c>
      <c r="F486" s="238" t="s">
        <v>85</v>
      </c>
      <c r="G486" s="236"/>
      <c r="H486" s="239">
        <v>1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5" t="s">
        <v>191</v>
      </c>
      <c r="AU486" s="245" t="s">
        <v>137</v>
      </c>
      <c r="AV486" s="14" t="s">
        <v>87</v>
      </c>
      <c r="AW486" s="14" t="s">
        <v>37</v>
      </c>
      <c r="AX486" s="14" t="s">
        <v>77</v>
      </c>
      <c r="AY486" s="245" t="s">
        <v>121</v>
      </c>
    </row>
    <row r="487" s="14" customFormat="1">
      <c r="A487" s="14"/>
      <c r="B487" s="235"/>
      <c r="C487" s="236"/>
      <c r="D487" s="223" t="s">
        <v>191</v>
      </c>
      <c r="E487" s="237" t="s">
        <v>19</v>
      </c>
      <c r="F487" s="238" t="s">
        <v>85</v>
      </c>
      <c r="G487" s="236"/>
      <c r="H487" s="239">
        <v>1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5" t="s">
        <v>191</v>
      </c>
      <c r="AU487" s="245" t="s">
        <v>137</v>
      </c>
      <c r="AV487" s="14" t="s">
        <v>87</v>
      </c>
      <c r="AW487" s="14" t="s">
        <v>37</v>
      </c>
      <c r="AX487" s="14" t="s">
        <v>77</v>
      </c>
      <c r="AY487" s="245" t="s">
        <v>121</v>
      </c>
    </row>
    <row r="488" s="14" customFormat="1">
      <c r="A488" s="14"/>
      <c r="B488" s="235"/>
      <c r="C488" s="236"/>
      <c r="D488" s="223" t="s">
        <v>191</v>
      </c>
      <c r="E488" s="237" t="s">
        <v>19</v>
      </c>
      <c r="F488" s="238" t="s">
        <v>85</v>
      </c>
      <c r="G488" s="236"/>
      <c r="H488" s="239">
        <v>1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5" t="s">
        <v>191</v>
      </c>
      <c r="AU488" s="245" t="s">
        <v>137</v>
      </c>
      <c r="AV488" s="14" t="s">
        <v>87</v>
      </c>
      <c r="AW488" s="14" t="s">
        <v>37</v>
      </c>
      <c r="AX488" s="14" t="s">
        <v>77</v>
      </c>
      <c r="AY488" s="245" t="s">
        <v>121</v>
      </c>
    </row>
    <row r="489" s="2" customFormat="1" ht="24.15" customHeight="1">
      <c r="A489" s="39"/>
      <c r="B489" s="40"/>
      <c r="C489" s="250" t="s">
        <v>721</v>
      </c>
      <c r="D489" s="250" t="s">
        <v>365</v>
      </c>
      <c r="E489" s="251" t="s">
        <v>722</v>
      </c>
      <c r="F489" s="252" t="s">
        <v>723</v>
      </c>
      <c r="G489" s="253" t="s">
        <v>256</v>
      </c>
      <c r="H489" s="254">
        <v>3</v>
      </c>
      <c r="I489" s="255"/>
      <c r="J489" s="256">
        <f>ROUND(I489*H489,2)</f>
        <v>0</v>
      </c>
      <c r="K489" s="252" t="s">
        <v>128</v>
      </c>
      <c r="L489" s="257"/>
      <c r="M489" s="258" t="s">
        <v>19</v>
      </c>
      <c r="N489" s="259" t="s">
        <v>48</v>
      </c>
      <c r="O489" s="85"/>
      <c r="P489" s="214">
        <f>O489*H489</f>
        <v>0</v>
      </c>
      <c r="Q489" s="214">
        <v>0.011299999999999999</v>
      </c>
      <c r="R489" s="214">
        <f>Q489*H489</f>
        <v>0.0339</v>
      </c>
      <c r="S489" s="214">
        <v>0</v>
      </c>
      <c r="T489" s="215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16" t="s">
        <v>163</v>
      </c>
      <c r="AT489" s="216" t="s">
        <v>365</v>
      </c>
      <c r="AU489" s="216" t="s">
        <v>137</v>
      </c>
      <c r="AY489" s="18" t="s">
        <v>121</v>
      </c>
      <c r="BE489" s="217">
        <f>IF(N489="základní",J489,0)</f>
        <v>0</v>
      </c>
      <c r="BF489" s="217">
        <f>IF(N489="snížená",J489,0)</f>
        <v>0</v>
      </c>
      <c r="BG489" s="217">
        <f>IF(N489="zákl. přenesená",J489,0)</f>
        <v>0</v>
      </c>
      <c r="BH489" s="217">
        <f>IF(N489="sníž. přenesená",J489,0)</f>
        <v>0</v>
      </c>
      <c r="BI489" s="217">
        <f>IF(N489="nulová",J489,0)</f>
        <v>0</v>
      </c>
      <c r="BJ489" s="18" t="s">
        <v>85</v>
      </c>
      <c r="BK489" s="217">
        <f>ROUND(I489*H489,2)</f>
        <v>0</v>
      </c>
      <c r="BL489" s="18" t="s">
        <v>144</v>
      </c>
      <c r="BM489" s="216" t="s">
        <v>724</v>
      </c>
    </row>
    <row r="490" s="14" customFormat="1">
      <c r="A490" s="14"/>
      <c r="B490" s="235"/>
      <c r="C490" s="236"/>
      <c r="D490" s="223" t="s">
        <v>191</v>
      </c>
      <c r="E490" s="237" t="s">
        <v>19</v>
      </c>
      <c r="F490" s="238" t="s">
        <v>85</v>
      </c>
      <c r="G490" s="236"/>
      <c r="H490" s="239">
        <v>1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191</v>
      </c>
      <c r="AU490" s="245" t="s">
        <v>137</v>
      </c>
      <c r="AV490" s="14" t="s">
        <v>87</v>
      </c>
      <c r="AW490" s="14" t="s">
        <v>37</v>
      </c>
      <c r="AX490" s="14" t="s">
        <v>77</v>
      </c>
      <c r="AY490" s="245" t="s">
        <v>121</v>
      </c>
    </row>
    <row r="491" s="14" customFormat="1">
      <c r="A491" s="14"/>
      <c r="B491" s="235"/>
      <c r="C491" s="236"/>
      <c r="D491" s="223" t="s">
        <v>191</v>
      </c>
      <c r="E491" s="237" t="s">
        <v>19</v>
      </c>
      <c r="F491" s="238" t="s">
        <v>85</v>
      </c>
      <c r="G491" s="236"/>
      <c r="H491" s="239">
        <v>1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5" t="s">
        <v>191</v>
      </c>
      <c r="AU491" s="245" t="s">
        <v>137</v>
      </c>
      <c r="AV491" s="14" t="s">
        <v>87</v>
      </c>
      <c r="AW491" s="14" t="s">
        <v>37</v>
      </c>
      <c r="AX491" s="14" t="s">
        <v>77</v>
      </c>
      <c r="AY491" s="245" t="s">
        <v>121</v>
      </c>
    </row>
    <row r="492" s="14" customFormat="1">
      <c r="A492" s="14"/>
      <c r="B492" s="235"/>
      <c r="C492" s="236"/>
      <c r="D492" s="223" t="s">
        <v>191</v>
      </c>
      <c r="E492" s="237" t="s">
        <v>19</v>
      </c>
      <c r="F492" s="238" t="s">
        <v>85</v>
      </c>
      <c r="G492" s="236"/>
      <c r="H492" s="239">
        <v>1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191</v>
      </c>
      <c r="AU492" s="245" t="s">
        <v>137</v>
      </c>
      <c r="AV492" s="14" t="s">
        <v>87</v>
      </c>
      <c r="AW492" s="14" t="s">
        <v>37</v>
      </c>
      <c r="AX492" s="14" t="s">
        <v>77</v>
      </c>
      <c r="AY492" s="245" t="s">
        <v>121</v>
      </c>
    </row>
    <row r="493" s="12" customFormat="1" ht="22.8" customHeight="1">
      <c r="A493" s="12"/>
      <c r="B493" s="189"/>
      <c r="C493" s="190"/>
      <c r="D493" s="191" t="s">
        <v>76</v>
      </c>
      <c r="E493" s="203" t="s">
        <v>725</v>
      </c>
      <c r="F493" s="203" t="s">
        <v>726</v>
      </c>
      <c r="G493" s="190"/>
      <c r="H493" s="190"/>
      <c r="I493" s="193"/>
      <c r="J493" s="204">
        <f>BK493</f>
        <v>0</v>
      </c>
      <c r="K493" s="190"/>
      <c r="L493" s="195"/>
      <c r="M493" s="196"/>
      <c r="N493" s="197"/>
      <c r="O493" s="197"/>
      <c r="P493" s="198">
        <f>SUM(P494:P512)</f>
        <v>0</v>
      </c>
      <c r="Q493" s="197"/>
      <c r="R493" s="198">
        <f>SUM(R494:R512)</f>
        <v>0</v>
      </c>
      <c r="S493" s="197"/>
      <c r="T493" s="199">
        <f>SUM(T494:T512)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0" t="s">
        <v>85</v>
      </c>
      <c r="AT493" s="201" t="s">
        <v>76</v>
      </c>
      <c r="AU493" s="201" t="s">
        <v>85</v>
      </c>
      <c r="AY493" s="200" t="s">
        <v>121</v>
      </c>
      <c r="BK493" s="202">
        <f>SUM(BK494:BK512)</f>
        <v>0</v>
      </c>
    </row>
    <row r="494" s="2" customFormat="1" ht="33" customHeight="1">
      <c r="A494" s="39"/>
      <c r="B494" s="40"/>
      <c r="C494" s="205" t="s">
        <v>727</v>
      </c>
      <c r="D494" s="205" t="s">
        <v>124</v>
      </c>
      <c r="E494" s="206" t="s">
        <v>728</v>
      </c>
      <c r="F494" s="207" t="s">
        <v>729</v>
      </c>
      <c r="G494" s="208" t="s">
        <v>340</v>
      </c>
      <c r="H494" s="209">
        <v>17.018000000000001</v>
      </c>
      <c r="I494" s="210"/>
      <c r="J494" s="211">
        <f>ROUND(I494*H494,2)</f>
        <v>0</v>
      </c>
      <c r="K494" s="207" t="s">
        <v>128</v>
      </c>
      <c r="L494" s="45"/>
      <c r="M494" s="212" t="s">
        <v>19</v>
      </c>
      <c r="N494" s="213" t="s">
        <v>48</v>
      </c>
      <c r="O494" s="85"/>
      <c r="P494" s="214">
        <f>O494*H494</f>
        <v>0</v>
      </c>
      <c r="Q494" s="214">
        <v>0</v>
      </c>
      <c r="R494" s="214">
        <f>Q494*H494</f>
        <v>0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144</v>
      </c>
      <c r="AT494" s="216" t="s">
        <v>124</v>
      </c>
      <c r="AU494" s="216" t="s">
        <v>87</v>
      </c>
      <c r="AY494" s="18" t="s">
        <v>121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85</v>
      </c>
      <c r="BK494" s="217">
        <f>ROUND(I494*H494,2)</f>
        <v>0</v>
      </c>
      <c r="BL494" s="18" t="s">
        <v>144</v>
      </c>
      <c r="BM494" s="216" t="s">
        <v>730</v>
      </c>
    </row>
    <row r="495" s="2" customFormat="1">
      <c r="A495" s="39"/>
      <c r="B495" s="40"/>
      <c r="C495" s="41"/>
      <c r="D495" s="218" t="s">
        <v>131</v>
      </c>
      <c r="E495" s="41"/>
      <c r="F495" s="219" t="s">
        <v>731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131</v>
      </c>
      <c r="AU495" s="18" t="s">
        <v>87</v>
      </c>
    </row>
    <row r="496" s="2" customFormat="1" ht="44.25" customHeight="1">
      <c r="A496" s="39"/>
      <c r="B496" s="40"/>
      <c r="C496" s="205" t="s">
        <v>732</v>
      </c>
      <c r="D496" s="205" t="s">
        <v>124</v>
      </c>
      <c r="E496" s="206" t="s">
        <v>733</v>
      </c>
      <c r="F496" s="207" t="s">
        <v>734</v>
      </c>
      <c r="G496" s="208" t="s">
        <v>340</v>
      </c>
      <c r="H496" s="209">
        <v>510.54000000000002</v>
      </c>
      <c r="I496" s="210"/>
      <c r="J496" s="211">
        <f>ROUND(I496*H496,2)</f>
        <v>0</v>
      </c>
      <c r="K496" s="207" t="s">
        <v>128</v>
      </c>
      <c r="L496" s="45"/>
      <c r="M496" s="212" t="s">
        <v>19</v>
      </c>
      <c r="N496" s="213" t="s">
        <v>48</v>
      </c>
      <c r="O496" s="85"/>
      <c r="P496" s="214">
        <f>O496*H496</f>
        <v>0</v>
      </c>
      <c r="Q496" s="214">
        <v>0</v>
      </c>
      <c r="R496" s="214">
        <f>Q496*H496</f>
        <v>0</v>
      </c>
      <c r="S496" s="214">
        <v>0</v>
      </c>
      <c r="T496" s="215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16" t="s">
        <v>144</v>
      </c>
      <c r="AT496" s="216" t="s">
        <v>124</v>
      </c>
      <c r="AU496" s="216" t="s">
        <v>87</v>
      </c>
      <c r="AY496" s="18" t="s">
        <v>121</v>
      </c>
      <c r="BE496" s="217">
        <f>IF(N496="základní",J496,0)</f>
        <v>0</v>
      </c>
      <c r="BF496" s="217">
        <f>IF(N496="snížená",J496,0)</f>
        <v>0</v>
      </c>
      <c r="BG496" s="217">
        <f>IF(N496="zákl. přenesená",J496,0)</f>
        <v>0</v>
      </c>
      <c r="BH496" s="217">
        <f>IF(N496="sníž. přenesená",J496,0)</f>
        <v>0</v>
      </c>
      <c r="BI496" s="217">
        <f>IF(N496="nulová",J496,0)</f>
        <v>0</v>
      </c>
      <c r="BJ496" s="18" t="s">
        <v>85</v>
      </c>
      <c r="BK496" s="217">
        <f>ROUND(I496*H496,2)</f>
        <v>0</v>
      </c>
      <c r="BL496" s="18" t="s">
        <v>144</v>
      </c>
      <c r="BM496" s="216" t="s">
        <v>735</v>
      </c>
    </row>
    <row r="497" s="2" customFormat="1">
      <c r="A497" s="39"/>
      <c r="B497" s="40"/>
      <c r="C497" s="41"/>
      <c r="D497" s="218" t="s">
        <v>131</v>
      </c>
      <c r="E497" s="41"/>
      <c r="F497" s="219" t="s">
        <v>736</v>
      </c>
      <c r="G497" s="41"/>
      <c r="H497" s="41"/>
      <c r="I497" s="220"/>
      <c r="J497" s="41"/>
      <c r="K497" s="41"/>
      <c r="L497" s="45"/>
      <c r="M497" s="221"/>
      <c r="N497" s="222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131</v>
      </c>
      <c r="AU497" s="18" t="s">
        <v>87</v>
      </c>
    </row>
    <row r="498" s="14" customFormat="1">
      <c r="A498" s="14"/>
      <c r="B498" s="235"/>
      <c r="C498" s="236"/>
      <c r="D498" s="223" t="s">
        <v>191</v>
      </c>
      <c r="E498" s="236"/>
      <c r="F498" s="238" t="s">
        <v>737</v>
      </c>
      <c r="G498" s="236"/>
      <c r="H498" s="239">
        <v>510.54000000000002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191</v>
      </c>
      <c r="AU498" s="245" t="s">
        <v>87</v>
      </c>
      <c r="AV498" s="14" t="s">
        <v>87</v>
      </c>
      <c r="AW498" s="14" t="s">
        <v>4</v>
      </c>
      <c r="AX498" s="14" t="s">
        <v>85</v>
      </c>
      <c r="AY498" s="245" t="s">
        <v>121</v>
      </c>
    </row>
    <row r="499" s="2" customFormat="1" ht="44.25" customHeight="1">
      <c r="A499" s="39"/>
      <c r="B499" s="40"/>
      <c r="C499" s="205" t="s">
        <v>738</v>
      </c>
      <c r="D499" s="205" t="s">
        <v>124</v>
      </c>
      <c r="E499" s="206" t="s">
        <v>739</v>
      </c>
      <c r="F499" s="207" t="s">
        <v>740</v>
      </c>
      <c r="G499" s="208" t="s">
        <v>340</v>
      </c>
      <c r="H499" s="209">
        <v>2.8380000000000001</v>
      </c>
      <c r="I499" s="210"/>
      <c r="J499" s="211">
        <f>ROUND(I499*H499,2)</f>
        <v>0</v>
      </c>
      <c r="K499" s="207" t="s">
        <v>128</v>
      </c>
      <c r="L499" s="45"/>
      <c r="M499" s="212" t="s">
        <v>19</v>
      </c>
      <c r="N499" s="213" t="s">
        <v>48</v>
      </c>
      <c r="O499" s="85"/>
      <c r="P499" s="214">
        <f>O499*H499</f>
        <v>0</v>
      </c>
      <c r="Q499" s="214">
        <v>0</v>
      </c>
      <c r="R499" s="214">
        <f>Q499*H499</f>
        <v>0</v>
      </c>
      <c r="S499" s="214">
        <v>0</v>
      </c>
      <c r="T499" s="215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16" t="s">
        <v>144</v>
      </c>
      <c r="AT499" s="216" t="s">
        <v>124</v>
      </c>
      <c r="AU499" s="216" t="s">
        <v>87</v>
      </c>
      <c r="AY499" s="18" t="s">
        <v>121</v>
      </c>
      <c r="BE499" s="217">
        <f>IF(N499="základní",J499,0)</f>
        <v>0</v>
      </c>
      <c r="BF499" s="217">
        <f>IF(N499="snížená",J499,0)</f>
        <v>0</v>
      </c>
      <c r="BG499" s="217">
        <f>IF(N499="zákl. přenesená",J499,0)</f>
        <v>0</v>
      </c>
      <c r="BH499" s="217">
        <f>IF(N499="sníž. přenesená",J499,0)</f>
        <v>0</v>
      </c>
      <c r="BI499" s="217">
        <f>IF(N499="nulová",J499,0)</f>
        <v>0</v>
      </c>
      <c r="BJ499" s="18" t="s">
        <v>85</v>
      </c>
      <c r="BK499" s="217">
        <f>ROUND(I499*H499,2)</f>
        <v>0</v>
      </c>
      <c r="BL499" s="18" t="s">
        <v>144</v>
      </c>
      <c r="BM499" s="216" t="s">
        <v>741</v>
      </c>
    </row>
    <row r="500" s="2" customFormat="1">
      <c r="A500" s="39"/>
      <c r="B500" s="40"/>
      <c r="C500" s="41"/>
      <c r="D500" s="218" t="s">
        <v>131</v>
      </c>
      <c r="E500" s="41"/>
      <c r="F500" s="219" t="s">
        <v>742</v>
      </c>
      <c r="G500" s="41"/>
      <c r="H500" s="41"/>
      <c r="I500" s="220"/>
      <c r="J500" s="41"/>
      <c r="K500" s="41"/>
      <c r="L500" s="45"/>
      <c r="M500" s="221"/>
      <c r="N500" s="222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131</v>
      </c>
      <c r="AU500" s="18" t="s">
        <v>87</v>
      </c>
    </row>
    <row r="501" s="13" customFormat="1">
      <c r="A501" s="13"/>
      <c r="B501" s="225"/>
      <c r="C501" s="226"/>
      <c r="D501" s="223" t="s">
        <v>191</v>
      </c>
      <c r="E501" s="227" t="s">
        <v>19</v>
      </c>
      <c r="F501" s="228" t="s">
        <v>743</v>
      </c>
      <c r="G501" s="226"/>
      <c r="H501" s="227" t="s">
        <v>19</v>
      </c>
      <c r="I501" s="229"/>
      <c r="J501" s="226"/>
      <c r="K501" s="226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191</v>
      </c>
      <c r="AU501" s="234" t="s">
        <v>87</v>
      </c>
      <c r="AV501" s="13" t="s">
        <v>85</v>
      </c>
      <c r="AW501" s="13" t="s">
        <v>37</v>
      </c>
      <c r="AX501" s="13" t="s">
        <v>77</v>
      </c>
      <c r="AY501" s="234" t="s">
        <v>121</v>
      </c>
    </row>
    <row r="502" s="14" customFormat="1">
      <c r="A502" s="14"/>
      <c r="B502" s="235"/>
      <c r="C502" s="236"/>
      <c r="D502" s="223" t="s">
        <v>191</v>
      </c>
      <c r="E502" s="237" t="s">
        <v>19</v>
      </c>
      <c r="F502" s="238" t="s">
        <v>744</v>
      </c>
      <c r="G502" s="236"/>
      <c r="H502" s="239">
        <v>2.5499999999999998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5" t="s">
        <v>191</v>
      </c>
      <c r="AU502" s="245" t="s">
        <v>87</v>
      </c>
      <c r="AV502" s="14" t="s">
        <v>87</v>
      </c>
      <c r="AW502" s="14" t="s">
        <v>37</v>
      </c>
      <c r="AX502" s="14" t="s">
        <v>77</v>
      </c>
      <c r="AY502" s="245" t="s">
        <v>121</v>
      </c>
    </row>
    <row r="503" s="13" customFormat="1">
      <c r="A503" s="13"/>
      <c r="B503" s="225"/>
      <c r="C503" s="226"/>
      <c r="D503" s="223" t="s">
        <v>191</v>
      </c>
      <c r="E503" s="227" t="s">
        <v>19</v>
      </c>
      <c r="F503" s="228" t="s">
        <v>745</v>
      </c>
      <c r="G503" s="226"/>
      <c r="H503" s="227" t="s">
        <v>19</v>
      </c>
      <c r="I503" s="229"/>
      <c r="J503" s="226"/>
      <c r="K503" s="226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191</v>
      </c>
      <c r="AU503" s="234" t="s">
        <v>87</v>
      </c>
      <c r="AV503" s="13" t="s">
        <v>85</v>
      </c>
      <c r="AW503" s="13" t="s">
        <v>37</v>
      </c>
      <c r="AX503" s="13" t="s">
        <v>77</v>
      </c>
      <c r="AY503" s="234" t="s">
        <v>121</v>
      </c>
    </row>
    <row r="504" s="14" customFormat="1">
      <c r="A504" s="14"/>
      <c r="B504" s="235"/>
      <c r="C504" s="236"/>
      <c r="D504" s="223" t="s">
        <v>191</v>
      </c>
      <c r="E504" s="237" t="s">
        <v>19</v>
      </c>
      <c r="F504" s="238" t="s">
        <v>746</v>
      </c>
      <c r="G504" s="236"/>
      <c r="H504" s="239">
        <v>0.28799999999999998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191</v>
      </c>
      <c r="AU504" s="245" t="s">
        <v>87</v>
      </c>
      <c r="AV504" s="14" t="s">
        <v>87</v>
      </c>
      <c r="AW504" s="14" t="s">
        <v>37</v>
      </c>
      <c r="AX504" s="14" t="s">
        <v>77</v>
      </c>
      <c r="AY504" s="245" t="s">
        <v>121</v>
      </c>
    </row>
    <row r="505" s="2" customFormat="1" ht="44.25" customHeight="1">
      <c r="A505" s="39"/>
      <c r="B505" s="40"/>
      <c r="C505" s="205" t="s">
        <v>747</v>
      </c>
      <c r="D505" s="205" t="s">
        <v>124</v>
      </c>
      <c r="E505" s="206" t="s">
        <v>748</v>
      </c>
      <c r="F505" s="207" t="s">
        <v>749</v>
      </c>
      <c r="G505" s="208" t="s">
        <v>340</v>
      </c>
      <c r="H505" s="209">
        <v>7.1399999999999997</v>
      </c>
      <c r="I505" s="210"/>
      <c r="J505" s="211">
        <f>ROUND(I505*H505,2)</f>
        <v>0</v>
      </c>
      <c r="K505" s="207" t="s">
        <v>128</v>
      </c>
      <c r="L505" s="45"/>
      <c r="M505" s="212" t="s">
        <v>19</v>
      </c>
      <c r="N505" s="213" t="s">
        <v>48</v>
      </c>
      <c r="O505" s="85"/>
      <c r="P505" s="214">
        <f>O505*H505</f>
        <v>0</v>
      </c>
      <c r="Q505" s="214">
        <v>0</v>
      </c>
      <c r="R505" s="214">
        <f>Q505*H505</f>
        <v>0</v>
      </c>
      <c r="S505" s="214">
        <v>0</v>
      </c>
      <c r="T505" s="215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16" t="s">
        <v>144</v>
      </c>
      <c r="AT505" s="216" t="s">
        <v>124</v>
      </c>
      <c r="AU505" s="216" t="s">
        <v>87</v>
      </c>
      <c r="AY505" s="18" t="s">
        <v>121</v>
      </c>
      <c r="BE505" s="217">
        <f>IF(N505="základní",J505,0)</f>
        <v>0</v>
      </c>
      <c r="BF505" s="217">
        <f>IF(N505="snížená",J505,0)</f>
        <v>0</v>
      </c>
      <c r="BG505" s="217">
        <f>IF(N505="zákl. přenesená",J505,0)</f>
        <v>0</v>
      </c>
      <c r="BH505" s="217">
        <f>IF(N505="sníž. přenesená",J505,0)</f>
        <v>0</v>
      </c>
      <c r="BI505" s="217">
        <f>IF(N505="nulová",J505,0)</f>
        <v>0</v>
      </c>
      <c r="BJ505" s="18" t="s">
        <v>85</v>
      </c>
      <c r="BK505" s="217">
        <f>ROUND(I505*H505,2)</f>
        <v>0</v>
      </c>
      <c r="BL505" s="18" t="s">
        <v>144</v>
      </c>
      <c r="BM505" s="216" t="s">
        <v>750</v>
      </c>
    </row>
    <row r="506" s="2" customFormat="1">
      <c r="A506" s="39"/>
      <c r="B506" s="40"/>
      <c r="C506" s="41"/>
      <c r="D506" s="218" t="s">
        <v>131</v>
      </c>
      <c r="E506" s="41"/>
      <c r="F506" s="219" t="s">
        <v>751</v>
      </c>
      <c r="G506" s="41"/>
      <c r="H506" s="41"/>
      <c r="I506" s="220"/>
      <c r="J506" s="41"/>
      <c r="K506" s="41"/>
      <c r="L506" s="45"/>
      <c r="M506" s="221"/>
      <c r="N506" s="222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131</v>
      </c>
      <c r="AU506" s="18" t="s">
        <v>87</v>
      </c>
    </row>
    <row r="507" s="13" customFormat="1">
      <c r="A507" s="13"/>
      <c r="B507" s="225"/>
      <c r="C507" s="226"/>
      <c r="D507" s="223" t="s">
        <v>191</v>
      </c>
      <c r="E507" s="227" t="s">
        <v>19</v>
      </c>
      <c r="F507" s="228" t="s">
        <v>752</v>
      </c>
      <c r="G507" s="226"/>
      <c r="H507" s="227" t="s">
        <v>19</v>
      </c>
      <c r="I507" s="229"/>
      <c r="J507" s="226"/>
      <c r="K507" s="226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191</v>
      </c>
      <c r="AU507" s="234" t="s">
        <v>87</v>
      </c>
      <c r="AV507" s="13" t="s">
        <v>85</v>
      </c>
      <c r="AW507" s="13" t="s">
        <v>37</v>
      </c>
      <c r="AX507" s="13" t="s">
        <v>77</v>
      </c>
      <c r="AY507" s="234" t="s">
        <v>121</v>
      </c>
    </row>
    <row r="508" s="14" customFormat="1">
      <c r="A508" s="14"/>
      <c r="B508" s="235"/>
      <c r="C508" s="236"/>
      <c r="D508" s="223" t="s">
        <v>191</v>
      </c>
      <c r="E508" s="237" t="s">
        <v>19</v>
      </c>
      <c r="F508" s="238" t="s">
        <v>753</v>
      </c>
      <c r="G508" s="236"/>
      <c r="H508" s="239">
        <v>7.1399999999999997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5" t="s">
        <v>191</v>
      </c>
      <c r="AU508" s="245" t="s">
        <v>87</v>
      </c>
      <c r="AV508" s="14" t="s">
        <v>87</v>
      </c>
      <c r="AW508" s="14" t="s">
        <v>37</v>
      </c>
      <c r="AX508" s="14" t="s">
        <v>77</v>
      </c>
      <c r="AY508" s="245" t="s">
        <v>121</v>
      </c>
    </row>
    <row r="509" s="2" customFormat="1" ht="44.25" customHeight="1">
      <c r="A509" s="39"/>
      <c r="B509" s="40"/>
      <c r="C509" s="205" t="s">
        <v>754</v>
      </c>
      <c r="D509" s="205" t="s">
        <v>124</v>
      </c>
      <c r="E509" s="206" t="s">
        <v>755</v>
      </c>
      <c r="F509" s="207" t="s">
        <v>756</v>
      </c>
      <c r="G509" s="208" t="s">
        <v>340</v>
      </c>
      <c r="H509" s="209">
        <v>7.04</v>
      </c>
      <c r="I509" s="210"/>
      <c r="J509" s="211">
        <f>ROUND(I509*H509,2)</f>
        <v>0</v>
      </c>
      <c r="K509" s="207" t="s">
        <v>128</v>
      </c>
      <c r="L509" s="45"/>
      <c r="M509" s="212" t="s">
        <v>19</v>
      </c>
      <c r="N509" s="213" t="s">
        <v>48</v>
      </c>
      <c r="O509" s="85"/>
      <c r="P509" s="214">
        <f>O509*H509</f>
        <v>0</v>
      </c>
      <c r="Q509" s="214">
        <v>0</v>
      </c>
      <c r="R509" s="214">
        <f>Q509*H509</f>
        <v>0</v>
      </c>
      <c r="S509" s="214">
        <v>0</v>
      </c>
      <c r="T509" s="215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16" t="s">
        <v>144</v>
      </c>
      <c r="AT509" s="216" t="s">
        <v>124</v>
      </c>
      <c r="AU509" s="216" t="s">
        <v>87</v>
      </c>
      <c r="AY509" s="18" t="s">
        <v>121</v>
      </c>
      <c r="BE509" s="217">
        <f>IF(N509="základní",J509,0)</f>
        <v>0</v>
      </c>
      <c r="BF509" s="217">
        <f>IF(N509="snížená",J509,0)</f>
        <v>0</v>
      </c>
      <c r="BG509" s="217">
        <f>IF(N509="zákl. přenesená",J509,0)</f>
        <v>0</v>
      </c>
      <c r="BH509" s="217">
        <f>IF(N509="sníž. přenesená",J509,0)</f>
        <v>0</v>
      </c>
      <c r="BI509" s="217">
        <f>IF(N509="nulová",J509,0)</f>
        <v>0</v>
      </c>
      <c r="BJ509" s="18" t="s">
        <v>85</v>
      </c>
      <c r="BK509" s="217">
        <f>ROUND(I509*H509,2)</f>
        <v>0</v>
      </c>
      <c r="BL509" s="18" t="s">
        <v>144</v>
      </c>
      <c r="BM509" s="216" t="s">
        <v>757</v>
      </c>
    </row>
    <row r="510" s="2" customFormat="1">
      <c r="A510" s="39"/>
      <c r="B510" s="40"/>
      <c r="C510" s="41"/>
      <c r="D510" s="218" t="s">
        <v>131</v>
      </c>
      <c r="E510" s="41"/>
      <c r="F510" s="219" t="s">
        <v>758</v>
      </c>
      <c r="G510" s="41"/>
      <c r="H510" s="41"/>
      <c r="I510" s="220"/>
      <c r="J510" s="41"/>
      <c r="K510" s="41"/>
      <c r="L510" s="45"/>
      <c r="M510" s="221"/>
      <c r="N510" s="222"/>
      <c r="O510" s="85"/>
      <c r="P510" s="85"/>
      <c r="Q510" s="85"/>
      <c r="R510" s="85"/>
      <c r="S510" s="85"/>
      <c r="T510" s="86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131</v>
      </c>
      <c r="AU510" s="18" t="s">
        <v>87</v>
      </c>
    </row>
    <row r="511" s="13" customFormat="1">
      <c r="A511" s="13"/>
      <c r="B511" s="225"/>
      <c r="C511" s="226"/>
      <c r="D511" s="223" t="s">
        <v>191</v>
      </c>
      <c r="E511" s="227" t="s">
        <v>19</v>
      </c>
      <c r="F511" s="228" t="s">
        <v>759</v>
      </c>
      <c r="G511" s="226"/>
      <c r="H511" s="227" t="s">
        <v>19</v>
      </c>
      <c r="I511" s="229"/>
      <c r="J511" s="226"/>
      <c r="K511" s="226"/>
      <c r="L511" s="230"/>
      <c r="M511" s="231"/>
      <c r="N511" s="232"/>
      <c r="O511" s="232"/>
      <c r="P511" s="232"/>
      <c r="Q511" s="232"/>
      <c r="R511" s="232"/>
      <c r="S511" s="232"/>
      <c r="T511" s="23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191</v>
      </c>
      <c r="AU511" s="234" t="s">
        <v>87</v>
      </c>
      <c r="AV511" s="13" t="s">
        <v>85</v>
      </c>
      <c r="AW511" s="13" t="s">
        <v>37</v>
      </c>
      <c r="AX511" s="13" t="s">
        <v>77</v>
      </c>
      <c r="AY511" s="234" t="s">
        <v>121</v>
      </c>
    </row>
    <row r="512" s="14" customFormat="1">
      <c r="A512" s="14"/>
      <c r="B512" s="235"/>
      <c r="C512" s="236"/>
      <c r="D512" s="223" t="s">
        <v>191</v>
      </c>
      <c r="E512" s="237" t="s">
        <v>19</v>
      </c>
      <c r="F512" s="238" t="s">
        <v>760</v>
      </c>
      <c r="G512" s="236"/>
      <c r="H512" s="239">
        <v>7.04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5" t="s">
        <v>191</v>
      </c>
      <c r="AU512" s="245" t="s">
        <v>87</v>
      </c>
      <c r="AV512" s="14" t="s">
        <v>87</v>
      </c>
      <c r="AW512" s="14" t="s">
        <v>37</v>
      </c>
      <c r="AX512" s="14" t="s">
        <v>77</v>
      </c>
      <c r="AY512" s="245" t="s">
        <v>121</v>
      </c>
    </row>
    <row r="513" s="12" customFormat="1" ht="22.8" customHeight="1">
      <c r="A513" s="12"/>
      <c r="B513" s="189"/>
      <c r="C513" s="190"/>
      <c r="D513" s="191" t="s">
        <v>76</v>
      </c>
      <c r="E513" s="203" t="s">
        <v>761</v>
      </c>
      <c r="F513" s="203" t="s">
        <v>762</v>
      </c>
      <c r="G513" s="190"/>
      <c r="H513" s="190"/>
      <c r="I513" s="193"/>
      <c r="J513" s="204">
        <f>BK513</f>
        <v>0</v>
      </c>
      <c r="K513" s="190"/>
      <c r="L513" s="195"/>
      <c r="M513" s="196"/>
      <c r="N513" s="197"/>
      <c r="O513" s="197"/>
      <c r="P513" s="198">
        <f>SUM(P514:P515)</f>
        <v>0</v>
      </c>
      <c r="Q513" s="197"/>
      <c r="R513" s="198">
        <f>SUM(R514:R515)</f>
        <v>0</v>
      </c>
      <c r="S513" s="197"/>
      <c r="T513" s="199">
        <f>SUM(T514:T515)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00" t="s">
        <v>85</v>
      </c>
      <c r="AT513" s="201" t="s">
        <v>76</v>
      </c>
      <c r="AU513" s="201" t="s">
        <v>85</v>
      </c>
      <c r="AY513" s="200" t="s">
        <v>121</v>
      </c>
      <c r="BK513" s="202">
        <f>SUM(BK514:BK515)</f>
        <v>0</v>
      </c>
    </row>
    <row r="514" s="2" customFormat="1" ht="24.15" customHeight="1">
      <c r="A514" s="39"/>
      <c r="B514" s="40"/>
      <c r="C514" s="205" t="s">
        <v>763</v>
      </c>
      <c r="D514" s="205" t="s">
        <v>124</v>
      </c>
      <c r="E514" s="206" t="s">
        <v>764</v>
      </c>
      <c r="F514" s="207" t="s">
        <v>765</v>
      </c>
      <c r="G514" s="208" t="s">
        <v>340</v>
      </c>
      <c r="H514" s="209">
        <v>211.83099999999999</v>
      </c>
      <c r="I514" s="210"/>
      <c r="J514" s="211">
        <f>ROUND(I514*H514,2)</f>
        <v>0</v>
      </c>
      <c r="K514" s="207" t="s">
        <v>128</v>
      </c>
      <c r="L514" s="45"/>
      <c r="M514" s="212" t="s">
        <v>19</v>
      </c>
      <c r="N514" s="213" t="s">
        <v>48</v>
      </c>
      <c r="O514" s="85"/>
      <c r="P514" s="214">
        <f>O514*H514</f>
        <v>0</v>
      </c>
      <c r="Q514" s="214">
        <v>0</v>
      </c>
      <c r="R514" s="214">
        <f>Q514*H514</f>
        <v>0</v>
      </c>
      <c r="S514" s="214">
        <v>0</v>
      </c>
      <c r="T514" s="215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16" t="s">
        <v>144</v>
      </c>
      <c r="AT514" s="216" t="s">
        <v>124</v>
      </c>
      <c r="AU514" s="216" t="s">
        <v>87</v>
      </c>
      <c r="AY514" s="18" t="s">
        <v>121</v>
      </c>
      <c r="BE514" s="217">
        <f>IF(N514="základní",J514,0)</f>
        <v>0</v>
      </c>
      <c r="BF514" s="217">
        <f>IF(N514="snížená",J514,0)</f>
        <v>0</v>
      </c>
      <c r="BG514" s="217">
        <f>IF(N514="zákl. přenesená",J514,0)</f>
        <v>0</v>
      </c>
      <c r="BH514" s="217">
        <f>IF(N514="sníž. přenesená",J514,0)</f>
        <v>0</v>
      </c>
      <c r="BI514" s="217">
        <f>IF(N514="nulová",J514,0)</f>
        <v>0</v>
      </c>
      <c r="BJ514" s="18" t="s">
        <v>85</v>
      </c>
      <c r="BK514" s="217">
        <f>ROUND(I514*H514,2)</f>
        <v>0</v>
      </c>
      <c r="BL514" s="18" t="s">
        <v>144</v>
      </c>
      <c r="BM514" s="216" t="s">
        <v>766</v>
      </c>
    </row>
    <row r="515" s="2" customFormat="1">
      <c r="A515" s="39"/>
      <c r="B515" s="40"/>
      <c r="C515" s="41"/>
      <c r="D515" s="218" t="s">
        <v>131</v>
      </c>
      <c r="E515" s="41"/>
      <c r="F515" s="219" t="s">
        <v>767</v>
      </c>
      <c r="G515" s="41"/>
      <c r="H515" s="41"/>
      <c r="I515" s="220"/>
      <c r="J515" s="41"/>
      <c r="K515" s="41"/>
      <c r="L515" s="45"/>
      <c r="M515" s="246"/>
      <c r="N515" s="247"/>
      <c r="O515" s="248"/>
      <c r="P515" s="248"/>
      <c r="Q515" s="248"/>
      <c r="R515" s="248"/>
      <c r="S515" s="248"/>
      <c r="T515" s="24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131</v>
      </c>
      <c r="AU515" s="18" t="s">
        <v>87</v>
      </c>
    </row>
    <row r="516" s="2" customFormat="1" ht="6.96" customHeight="1">
      <c r="A516" s="39"/>
      <c r="B516" s="60"/>
      <c r="C516" s="61"/>
      <c r="D516" s="61"/>
      <c r="E516" s="61"/>
      <c r="F516" s="61"/>
      <c r="G516" s="61"/>
      <c r="H516" s="61"/>
      <c r="I516" s="61"/>
      <c r="J516" s="61"/>
      <c r="K516" s="61"/>
      <c r="L516" s="45"/>
      <c r="M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</row>
  </sheetData>
  <sheetProtection sheet="1" autoFilter="0" formatColumns="0" formatRows="0" objects="1" scenarios="1" spinCount="100000" saltValue="QDSgJyJXVZDBrnfNCnki4XUcBzaaF/FUFImjipgKPP4JetVtm/Nd7rQihyTMN24XoJXgTsa2kd6fLf0i/tP3vA==" hashValue="uk5ekvOvAc40wLLyr1e16h7ZrAD0M0pSMEPXACD8oVYThmJ7715gU522oG934S7Q2ulP+J00rNJZQsqlsJV2sA==" algorithmName="SHA-512" password="CC35"/>
  <autoFilter ref="C103:K515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9" r:id="rId1" display="https://podminky.urs.cz/item/CS_URS_2026_01/113106132"/>
    <hyperlink ref="F114" r:id="rId2" display="https://podminky.urs.cz/item/CS_URS_2026_01/113107321"/>
    <hyperlink ref="F121" r:id="rId3" display="https://podminky.urs.cz/item/CS_URS_2026_01/113107342"/>
    <hyperlink ref="F125" r:id="rId4" display="https://podminky.urs.cz/item/CS_URS_2026_01/113204111"/>
    <hyperlink ref="F130" r:id="rId5" display="https://podminky.urs.cz/item/CS_URS_2026_01/121151103"/>
    <hyperlink ref="F133" r:id="rId6" display="https://podminky.urs.cz/item/CS_URS_2026_01/122251104"/>
    <hyperlink ref="F138" r:id="rId7" display="https://podminky.urs.cz/item/CS_URS_2026_01/132251103"/>
    <hyperlink ref="F150" r:id="rId8" display="https://podminky.urs.cz/item/CS_URS_2026_01/162206112"/>
    <hyperlink ref="F154" r:id="rId9" display="https://podminky.urs.cz/item/CS_URS_2026_01/162706111"/>
    <hyperlink ref="F158" r:id="rId10" display="https://podminky.urs.cz/item/CS_URS_2026_01/162706119"/>
    <hyperlink ref="F162" r:id="rId11" display="https://podminky.urs.cz/item/CS_URS_2026_01/167103101"/>
    <hyperlink ref="F166" r:id="rId12" display="https://podminky.urs.cz/item/CS_URS_2026_01/171206111"/>
    <hyperlink ref="F170" r:id="rId13" display="https://podminky.urs.cz/item/CS_URS_2026_01/162251102"/>
    <hyperlink ref="F178" r:id="rId14" display="https://podminky.urs.cz/item/CS_URS_2026_01/162751117"/>
    <hyperlink ref="F186" r:id="rId15" display="https://podminky.urs.cz/item/CS_URS_2026_01/162751119"/>
    <hyperlink ref="F190" r:id="rId16" display="https://podminky.urs.cz/item/CS_URS_2026_01/167151101"/>
    <hyperlink ref="F196" r:id="rId17" display="https://podminky.urs.cz/item/CS_URS_2026_01/171201231"/>
    <hyperlink ref="F201" r:id="rId18" display="https://podminky.urs.cz/item/CS_URS_2026_01/174151101"/>
    <hyperlink ref="F209" r:id="rId19" display="https://podminky.urs.cz/item/CS_URS_2026_01/175151101"/>
    <hyperlink ref="F220" r:id="rId20" display="https://podminky.urs.cz/item/CS_URS_2026_01/181351003"/>
    <hyperlink ref="F227" r:id="rId21" display="https://podminky.urs.cz/item/CS_URS_2026_01/181411131"/>
    <hyperlink ref="F234" r:id="rId22" display="https://podminky.urs.cz/item/CS_URS_2026_01/181951112"/>
    <hyperlink ref="F245" r:id="rId23" display="https://podminky.urs.cz/item/CS_URS_2026_01/183403113"/>
    <hyperlink ref="F249" r:id="rId24" display="https://podminky.urs.cz/item/CS_URS_2026_01/183403153"/>
    <hyperlink ref="F253" r:id="rId25" display="https://podminky.urs.cz/item/CS_URS_2026_01/183403161"/>
    <hyperlink ref="F257" r:id="rId26" display="https://podminky.urs.cz/item/CS_URS_2026_01/184813511"/>
    <hyperlink ref="F261" r:id="rId27" display="https://podminky.urs.cz/item/CS_URS_2026_01/185803111"/>
    <hyperlink ref="F265" r:id="rId28" display="https://podminky.urs.cz/item/CS_URS_2026_01/185804312"/>
    <hyperlink ref="F269" r:id="rId29" display="https://podminky.urs.cz/item/CS_URS_2026_01/185851121"/>
    <hyperlink ref="F273" r:id="rId30" display="https://podminky.urs.cz/item/CS_URS_2026_01/185851129"/>
    <hyperlink ref="F279" r:id="rId31" display="https://podminky.urs.cz/item/CS_URS_2026_01/211561111"/>
    <hyperlink ref="F284" r:id="rId32" display="https://podminky.urs.cz/item/CS_URS_2026_01/211971121"/>
    <hyperlink ref="F294" r:id="rId33" display="https://podminky.urs.cz/item/CS_URS_2026_01/212532111"/>
    <hyperlink ref="F299" r:id="rId34" display="https://podminky.urs.cz/item/CS_URS_2026_01/212755214"/>
    <hyperlink ref="F306" r:id="rId35" display="https://podminky.urs.cz/item/CS_URS_2026_01/451572111"/>
    <hyperlink ref="F316" r:id="rId36" display="https://podminky.urs.cz/item/CS_URS_2026_01/564710001"/>
    <hyperlink ref="F324" r:id="rId37" display="https://podminky.urs.cz/item/CS_URS_2026_01/564720101"/>
    <hyperlink ref="F332" r:id="rId38" display="https://podminky.urs.cz/item/CS_URS_2026_01/564751102"/>
    <hyperlink ref="F343" r:id="rId39" display="https://podminky.urs.cz/item/CS_URS_2026_01/564811013"/>
    <hyperlink ref="F347" r:id="rId40" display="https://podminky.urs.cz/item/CS_URS_2026_01/564831011"/>
    <hyperlink ref="F352" r:id="rId41" display="https://podminky.urs.cz/item/CS_URS_2026_01/571904111"/>
    <hyperlink ref="F360" r:id="rId42" display="https://podminky.urs.cz/item/CS_URS_2026_01/571907115"/>
    <hyperlink ref="F369" r:id="rId43" display="https://podminky.urs.cz/item/CS_URS_2026_01/596211111"/>
    <hyperlink ref="F415" r:id="rId44" display="https://podminky.urs.cz/item/CS_URS_2026_01/871313121"/>
    <hyperlink ref="F426" r:id="rId45" display="https://podminky.urs.cz/item/CS_URS_2026_01/877310320"/>
    <hyperlink ref="F437" r:id="rId46" display="https://podminky.urs.cz/item/CS_URS_2026_01/894811113"/>
    <hyperlink ref="F441" r:id="rId47" display="https://podminky.urs.cz/item/CS_URS_2026_01/916231213"/>
    <hyperlink ref="F449" r:id="rId48" display="https://podminky.urs.cz/item/CS_URS_2026_01/916331112"/>
    <hyperlink ref="F460" r:id="rId49" display="https://podminky.urs.cz/item/CS_URS_2026_01/935113111"/>
    <hyperlink ref="F485" r:id="rId50" display="https://podminky.urs.cz/item/CS_URS_2026_01/935923216"/>
    <hyperlink ref="F495" r:id="rId51" display="https://podminky.urs.cz/item/CS_URS_2026_01/997013501"/>
    <hyperlink ref="F497" r:id="rId52" display="https://podminky.urs.cz/item/CS_URS_2026_01/997013509"/>
    <hyperlink ref="F500" r:id="rId53" display="https://podminky.urs.cz/item/CS_URS_2026_01/997013631"/>
    <hyperlink ref="F506" r:id="rId54" display="https://podminky.urs.cz/item/CS_URS_2026_01/997013873"/>
    <hyperlink ref="F510" r:id="rId55" display="https://podminky.urs.cz/item/CS_URS_2026_01/997013875"/>
    <hyperlink ref="F515" r:id="rId56" display="https://podminky.urs.cz/item/CS_URS_2026_01/9982220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94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ZŠ Bratrství - sportoviště a atletické sektory Bystřice pod Hostýnem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768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20. 1. 2026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ROUND(J95,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ROUND((SUM(BE95:BE299)),  2)</f>
        <v>0</v>
      </c>
      <c r="G33" s="39"/>
      <c r="H33" s="39"/>
      <c r="I33" s="149">
        <v>0.20999999999999999</v>
      </c>
      <c r="J33" s="148">
        <f>ROUND(((SUM(BE95:BE299))*I33),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ROUND((SUM(BF95:BF299)),  2)</f>
        <v>0</v>
      </c>
      <c r="G34" s="39"/>
      <c r="H34" s="39"/>
      <c r="I34" s="149">
        <v>0.12</v>
      </c>
      <c r="J34" s="148">
        <f>ROUND(((SUM(BF95:BF299))*I34),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ROUND((SUM(BG95:BG299)),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ROUND((SUM(BH95:BH299)),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ROUND((SUM(BI95:BI299)),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ZŠ Bratrství - sportoviště a atletické sektory Bystřice pod Hostýnem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02 - Sportovní plocha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Bystřice pod Hostýnem</v>
      </c>
      <c r="G52" s="41"/>
      <c r="H52" s="41"/>
      <c r="I52" s="33" t="s">
        <v>23</v>
      </c>
      <c r="J52" s="73" t="str">
        <f>IF(J12="","",J12)</f>
        <v>20. 1. 2026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Bystřice pod Hostýnem</v>
      </c>
      <c r="G54" s="41"/>
      <c r="H54" s="41"/>
      <c r="I54" s="33" t="s">
        <v>33</v>
      </c>
      <c r="J54" s="37" t="str">
        <f>E21</f>
        <v>CleverFox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Marek Pala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98</v>
      </c>
      <c r="D57" s="163"/>
      <c r="E57" s="163"/>
      <c r="F57" s="163"/>
      <c r="G57" s="163"/>
      <c r="H57" s="163"/>
      <c r="I57" s="163"/>
      <c r="J57" s="164" t="s">
        <v>99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J95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100</v>
      </c>
    </row>
    <row r="60" s="9" customFormat="1" ht="24.96" customHeight="1">
      <c r="A60" s="9"/>
      <c r="B60" s="166"/>
      <c r="C60" s="167"/>
      <c r="D60" s="168" t="s">
        <v>207</v>
      </c>
      <c r="E60" s="169"/>
      <c r="F60" s="169"/>
      <c r="G60" s="169"/>
      <c r="H60" s="169"/>
      <c r="I60" s="169"/>
      <c r="J60" s="170">
        <f>J96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208</v>
      </c>
      <c r="E61" s="175"/>
      <c r="F61" s="175"/>
      <c r="G61" s="175"/>
      <c r="H61" s="175"/>
      <c r="I61" s="175"/>
      <c r="J61" s="176">
        <f>J97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2"/>
      <c r="C62" s="173"/>
      <c r="D62" s="174" t="s">
        <v>209</v>
      </c>
      <c r="E62" s="175"/>
      <c r="F62" s="175"/>
      <c r="G62" s="175"/>
      <c r="H62" s="175"/>
      <c r="I62" s="175"/>
      <c r="J62" s="176">
        <f>J98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210</v>
      </c>
      <c r="E63" s="175"/>
      <c r="F63" s="175"/>
      <c r="G63" s="175"/>
      <c r="H63" s="175"/>
      <c r="I63" s="175"/>
      <c r="J63" s="176">
        <f>J111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211</v>
      </c>
      <c r="E64" s="175"/>
      <c r="F64" s="175"/>
      <c r="G64" s="175"/>
      <c r="H64" s="175"/>
      <c r="I64" s="175"/>
      <c r="J64" s="176">
        <f>J118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212</v>
      </c>
      <c r="E65" s="175"/>
      <c r="F65" s="175"/>
      <c r="G65" s="175"/>
      <c r="H65" s="175"/>
      <c r="I65" s="175"/>
      <c r="J65" s="176">
        <f>J125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2"/>
      <c r="C66" s="173"/>
      <c r="D66" s="174" t="s">
        <v>214</v>
      </c>
      <c r="E66" s="175"/>
      <c r="F66" s="175"/>
      <c r="G66" s="175"/>
      <c r="H66" s="175"/>
      <c r="I66" s="175"/>
      <c r="J66" s="176">
        <f>J163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215</v>
      </c>
      <c r="E67" s="175"/>
      <c r="F67" s="175"/>
      <c r="G67" s="175"/>
      <c r="H67" s="175"/>
      <c r="I67" s="175"/>
      <c r="J67" s="176">
        <f>J214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216</v>
      </c>
      <c r="E68" s="175"/>
      <c r="F68" s="175"/>
      <c r="G68" s="175"/>
      <c r="H68" s="175"/>
      <c r="I68" s="175"/>
      <c r="J68" s="176">
        <f>J215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219</v>
      </c>
      <c r="E69" s="175"/>
      <c r="F69" s="175"/>
      <c r="G69" s="175"/>
      <c r="H69" s="175"/>
      <c r="I69" s="175"/>
      <c r="J69" s="176">
        <f>J240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2"/>
      <c r="C70" s="173"/>
      <c r="D70" s="174" t="s">
        <v>220</v>
      </c>
      <c r="E70" s="175"/>
      <c r="F70" s="175"/>
      <c r="G70" s="175"/>
      <c r="H70" s="175"/>
      <c r="I70" s="175"/>
      <c r="J70" s="176">
        <f>J241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2"/>
      <c r="C71" s="173"/>
      <c r="D71" s="174" t="s">
        <v>222</v>
      </c>
      <c r="E71" s="175"/>
      <c r="F71" s="175"/>
      <c r="G71" s="175"/>
      <c r="H71" s="175"/>
      <c r="I71" s="175"/>
      <c r="J71" s="176">
        <f>J264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227</v>
      </c>
      <c r="E72" s="175"/>
      <c r="F72" s="175"/>
      <c r="G72" s="175"/>
      <c r="H72" s="175"/>
      <c r="I72" s="175"/>
      <c r="J72" s="176">
        <f>J271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2"/>
      <c r="C73" s="173"/>
      <c r="D73" s="174" t="s">
        <v>228</v>
      </c>
      <c r="E73" s="175"/>
      <c r="F73" s="175"/>
      <c r="G73" s="175"/>
      <c r="H73" s="175"/>
      <c r="I73" s="175"/>
      <c r="J73" s="176">
        <f>J272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230</v>
      </c>
      <c r="E74" s="175"/>
      <c r="F74" s="175"/>
      <c r="G74" s="175"/>
      <c r="H74" s="175"/>
      <c r="I74" s="175"/>
      <c r="J74" s="176">
        <f>J280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231</v>
      </c>
      <c r="E75" s="175"/>
      <c r="F75" s="175"/>
      <c r="G75" s="175"/>
      <c r="H75" s="175"/>
      <c r="I75" s="175"/>
      <c r="J75" s="176">
        <f>J297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61" t="str">
        <f>E7</f>
        <v>ZŠ Bratrství - sportoviště a atletické sektory Bystřice pod Hostýnem</v>
      </c>
      <c r="F85" s="33"/>
      <c r="G85" s="33"/>
      <c r="H85" s="33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95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E9</f>
        <v>SO 02 - Sportovní plocha</v>
      </c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Bystřice pod Hostýnem</v>
      </c>
      <c r="G89" s="41"/>
      <c r="H89" s="41"/>
      <c r="I89" s="33" t="s">
        <v>23</v>
      </c>
      <c r="J89" s="73" t="str">
        <f>IF(J12="","",J12)</f>
        <v>20. 1. 2026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Město Bystřice pod Hostýnem</v>
      </c>
      <c r="G91" s="41"/>
      <c r="H91" s="41"/>
      <c r="I91" s="33" t="s">
        <v>33</v>
      </c>
      <c r="J91" s="37" t="str">
        <f>E21</f>
        <v>CleverFox s.r.o.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31</v>
      </c>
      <c r="D92" s="41"/>
      <c r="E92" s="41"/>
      <c r="F92" s="28" t="str">
        <f>IF(E18="","",E18)</f>
        <v>Vyplň údaj</v>
      </c>
      <c r="G92" s="41"/>
      <c r="H92" s="41"/>
      <c r="I92" s="33" t="s">
        <v>38</v>
      </c>
      <c r="J92" s="37" t="str">
        <f>E24</f>
        <v>Marek Pala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78"/>
      <c r="B94" s="179"/>
      <c r="C94" s="180" t="s">
        <v>106</v>
      </c>
      <c r="D94" s="181" t="s">
        <v>62</v>
      </c>
      <c r="E94" s="181" t="s">
        <v>58</v>
      </c>
      <c r="F94" s="181" t="s">
        <v>59</v>
      </c>
      <c r="G94" s="181" t="s">
        <v>107</v>
      </c>
      <c r="H94" s="181" t="s">
        <v>108</v>
      </c>
      <c r="I94" s="181" t="s">
        <v>109</v>
      </c>
      <c r="J94" s="181" t="s">
        <v>99</v>
      </c>
      <c r="K94" s="182" t="s">
        <v>110</v>
      </c>
      <c r="L94" s="183"/>
      <c r="M94" s="93" t="s">
        <v>19</v>
      </c>
      <c r="N94" s="94" t="s">
        <v>47</v>
      </c>
      <c r="O94" s="94" t="s">
        <v>111</v>
      </c>
      <c r="P94" s="94" t="s">
        <v>112</v>
      </c>
      <c r="Q94" s="94" t="s">
        <v>113</v>
      </c>
      <c r="R94" s="94" t="s">
        <v>114</v>
      </c>
      <c r="S94" s="94" t="s">
        <v>115</v>
      </c>
      <c r="T94" s="95" t="s">
        <v>116</v>
      </c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</row>
    <row r="95" s="2" customFormat="1" ht="22.8" customHeight="1">
      <c r="A95" s="39"/>
      <c r="B95" s="40"/>
      <c r="C95" s="100" t="s">
        <v>117</v>
      </c>
      <c r="D95" s="41"/>
      <c r="E95" s="41"/>
      <c r="F95" s="41"/>
      <c r="G95" s="41"/>
      <c r="H95" s="41"/>
      <c r="I95" s="41"/>
      <c r="J95" s="184">
        <f>BK95</f>
        <v>0</v>
      </c>
      <c r="K95" s="41"/>
      <c r="L95" s="45"/>
      <c r="M95" s="96"/>
      <c r="N95" s="185"/>
      <c r="O95" s="97"/>
      <c r="P95" s="186">
        <f>P96</f>
        <v>0</v>
      </c>
      <c r="Q95" s="97"/>
      <c r="R95" s="186">
        <f>R96</f>
        <v>26.230961000000001</v>
      </c>
      <c r="S95" s="97"/>
      <c r="T95" s="187">
        <f>T96</f>
        <v>139.56820000000002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76</v>
      </c>
      <c r="AU95" s="18" t="s">
        <v>100</v>
      </c>
      <c r="BK95" s="188">
        <f>BK96</f>
        <v>0</v>
      </c>
    </row>
    <row r="96" s="12" customFormat="1" ht="25.92" customHeight="1">
      <c r="A96" s="12"/>
      <c r="B96" s="189"/>
      <c r="C96" s="190"/>
      <c r="D96" s="191" t="s">
        <v>76</v>
      </c>
      <c r="E96" s="192" t="s">
        <v>232</v>
      </c>
      <c r="F96" s="192" t="s">
        <v>233</v>
      </c>
      <c r="G96" s="190"/>
      <c r="H96" s="190"/>
      <c r="I96" s="193"/>
      <c r="J96" s="194">
        <f>BK96</f>
        <v>0</v>
      </c>
      <c r="K96" s="190"/>
      <c r="L96" s="195"/>
      <c r="M96" s="196"/>
      <c r="N96" s="197"/>
      <c r="O96" s="197"/>
      <c r="P96" s="198">
        <f>P97+P214+P240+P271+P280+P297</f>
        <v>0</v>
      </c>
      <c r="Q96" s="197"/>
      <c r="R96" s="198">
        <f>R97+R214+R240+R271+R280+R297</f>
        <v>26.230961000000001</v>
      </c>
      <c r="S96" s="197"/>
      <c r="T96" s="199">
        <f>T97+T214+T240+T271+T280+T297</f>
        <v>139.56820000000002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85</v>
      </c>
      <c r="AT96" s="201" t="s">
        <v>76</v>
      </c>
      <c r="AU96" s="201" t="s">
        <v>77</v>
      </c>
      <c r="AY96" s="200" t="s">
        <v>121</v>
      </c>
      <c r="BK96" s="202">
        <f>BK97+BK214+BK240+BK271+BK280+BK297</f>
        <v>0</v>
      </c>
    </row>
    <row r="97" s="12" customFormat="1" ht="22.8" customHeight="1">
      <c r="A97" s="12"/>
      <c r="B97" s="189"/>
      <c r="C97" s="190"/>
      <c r="D97" s="191" t="s">
        <v>76</v>
      </c>
      <c r="E97" s="203" t="s">
        <v>85</v>
      </c>
      <c r="F97" s="203" t="s">
        <v>234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P98+P111+P118+P125+P163</f>
        <v>0</v>
      </c>
      <c r="Q97" s="197"/>
      <c r="R97" s="198">
        <f>R98+R111+R118+R125+R163</f>
        <v>13.161315999999999</v>
      </c>
      <c r="S97" s="197"/>
      <c r="T97" s="199">
        <f>T98+T111+T118+T125+T163</f>
        <v>139.56820000000002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85</v>
      </c>
      <c r="AT97" s="201" t="s">
        <v>76</v>
      </c>
      <c r="AU97" s="201" t="s">
        <v>85</v>
      </c>
      <c r="AY97" s="200" t="s">
        <v>121</v>
      </c>
      <c r="BK97" s="202">
        <f>BK98+BK111+BK118+BK125+BK163</f>
        <v>0</v>
      </c>
    </row>
    <row r="98" s="12" customFormat="1" ht="20.88" customHeight="1">
      <c r="A98" s="12"/>
      <c r="B98" s="189"/>
      <c r="C98" s="190"/>
      <c r="D98" s="191" t="s">
        <v>76</v>
      </c>
      <c r="E98" s="203" t="s">
        <v>178</v>
      </c>
      <c r="F98" s="203" t="s">
        <v>235</v>
      </c>
      <c r="G98" s="190"/>
      <c r="H98" s="190"/>
      <c r="I98" s="193"/>
      <c r="J98" s="204">
        <f>BK98</f>
        <v>0</v>
      </c>
      <c r="K98" s="190"/>
      <c r="L98" s="195"/>
      <c r="M98" s="196"/>
      <c r="N98" s="197"/>
      <c r="O98" s="197"/>
      <c r="P98" s="198">
        <f>SUM(P99:P110)</f>
        <v>0</v>
      </c>
      <c r="Q98" s="197"/>
      <c r="R98" s="198">
        <f>SUM(R99:R110)</f>
        <v>0</v>
      </c>
      <c r="S98" s="197"/>
      <c r="T98" s="199">
        <f>SUM(T99:T110)</f>
        <v>139.56820000000002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0" t="s">
        <v>85</v>
      </c>
      <c r="AT98" s="201" t="s">
        <v>76</v>
      </c>
      <c r="AU98" s="201" t="s">
        <v>87</v>
      </c>
      <c r="AY98" s="200" t="s">
        <v>121</v>
      </c>
      <c r="BK98" s="202">
        <f>SUM(BK99:BK110)</f>
        <v>0</v>
      </c>
    </row>
    <row r="99" s="2" customFormat="1" ht="55.5" customHeight="1">
      <c r="A99" s="39"/>
      <c r="B99" s="40"/>
      <c r="C99" s="205" t="s">
        <v>85</v>
      </c>
      <c r="D99" s="205" t="s">
        <v>124</v>
      </c>
      <c r="E99" s="206" t="s">
        <v>769</v>
      </c>
      <c r="F99" s="207" t="s">
        <v>770</v>
      </c>
      <c r="G99" s="208" t="s">
        <v>238</v>
      </c>
      <c r="H99" s="209">
        <v>320</v>
      </c>
      <c r="I99" s="210"/>
      <c r="J99" s="211">
        <f>ROUND(I99*H99,2)</f>
        <v>0</v>
      </c>
      <c r="K99" s="207" t="s">
        <v>128</v>
      </c>
      <c r="L99" s="45"/>
      <c r="M99" s="212" t="s">
        <v>19</v>
      </c>
      <c r="N99" s="213" t="s">
        <v>48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0.22</v>
      </c>
      <c r="T99" s="215">
        <f>S99*H99</f>
        <v>70.400000000000006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144</v>
      </c>
      <c r="AT99" s="216" t="s">
        <v>124</v>
      </c>
      <c r="AU99" s="216" t="s">
        <v>137</v>
      </c>
      <c r="AY99" s="18" t="s">
        <v>121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85</v>
      </c>
      <c r="BK99" s="217">
        <f>ROUND(I99*H99,2)</f>
        <v>0</v>
      </c>
      <c r="BL99" s="18" t="s">
        <v>144</v>
      </c>
      <c r="BM99" s="216" t="s">
        <v>771</v>
      </c>
    </row>
    <row r="100" s="2" customFormat="1">
      <c r="A100" s="39"/>
      <c r="B100" s="40"/>
      <c r="C100" s="41"/>
      <c r="D100" s="218" t="s">
        <v>131</v>
      </c>
      <c r="E100" s="41"/>
      <c r="F100" s="219" t="s">
        <v>772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131</v>
      </c>
      <c r="AU100" s="18" t="s">
        <v>137</v>
      </c>
    </row>
    <row r="101" s="13" customFormat="1">
      <c r="A101" s="13"/>
      <c r="B101" s="225"/>
      <c r="C101" s="226"/>
      <c r="D101" s="223" t="s">
        <v>191</v>
      </c>
      <c r="E101" s="227" t="s">
        <v>19</v>
      </c>
      <c r="F101" s="228" t="s">
        <v>773</v>
      </c>
      <c r="G101" s="226"/>
      <c r="H101" s="227" t="s">
        <v>19</v>
      </c>
      <c r="I101" s="229"/>
      <c r="J101" s="226"/>
      <c r="K101" s="226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191</v>
      </c>
      <c r="AU101" s="234" t="s">
        <v>137</v>
      </c>
      <c r="AV101" s="13" t="s">
        <v>85</v>
      </c>
      <c r="AW101" s="13" t="s">
        <v>37</v>
      </c>
      <c r="AX101" s="13" t="s">
        <v>77</v>
      </c>
      <c r="AY101" s="234" t="s">
        <v>121</v>
      </c>
    </row>
    <row r="102" s="14" customFormat="1">
      <c r="A102" s="14"/>
      <c r="B102" s="235"/>
      <c r="C102" s="236"/>
      <c r="D102" s="223" t="s">
        <v>191</v>
      </c>
      <c r="E102" s="237" t="s">
        <v>19</v>
      </c>
      <c r="F102" s="238" t="s">
        <v>774</v>
      </c>
      <c r="G102" s="236"/>
      <c r="H102" s="239">
        <v>320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191</v>
      </c>
      <c r="AU102" s="245" t="s">
        <v>137</v>
      </c>
      <c r="AV102" s="14" t="s">
        <v>87</v>
      </c>
      <c r="AW102" s="14" t="s">
        <v>37</v>
      </c>
      <c r="AX102" s="14" t="s">
        <v>77</v>
      </c>
      <c r="AY102" s="245" t="s">
        <v>121</v>
      </c>
    </row>
    <row r="103" s="2" customFormat="1" ht="62.7" customHeight="1">
      <c r="A103" s="39"/>
      <c r="B103" s="40"/>
      <c r="C103" s="205" t="s">
        <v>87</v>
      </c>
      <c r="D103" s="205" t="s">
        <v>124</v>
      </c>
      <c r="E103" s="206" t="s">
        <v>775</v>
      </c>
      <c r="F103" s="207" t="s">
        <v>776</v>
      </c>
      <c r="G103" s="208" t="s">
        <v>238</v>
      </c>
      <c r="H103" s="209">
        <v>320</v>
      </c>
      <c r="I103" s="210"/>
      <c r="J103" s="211">
        <f>ROUND(I103*H103,2)</f>
        <v>0</v>
      </c>
      <c r="K103" s="207" t="s">
        <v>128</v>
      </c>
      <c r="L103" s="45"/>
      <c r="M103" s="212" t="s">
        <v>19</v>
      </c>
      <c r="N103" s="213" t="s">
        <v>48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0.17000000000000001</v>
      </c>
      <c r="T103" s="215">
        <f>S103*H103</f>
        <v>54.400000000000006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144</v>
      </c>
      <c r="AT103" s="216" t="s">
        <v>124</v>
      </c>
      <c r="AU103" s="216" t="s">
        <v>137</v>
      </c>
      <c r="AY103" s="18" t="s">
        <v>121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85</v>
      </c>
      <c r="BK103" s="217">
        <f>ROUND(I103*H103,2)</f>
        <v>0</v>
      </c>
      <c r="BL103" s="18" t="s">
        <v>144</v>
      </c>
      <c r="BM103" s="216" t="s">
        <v>777</v>
      </c>
    </row>
    <row r="104" s="2" customFormat="1">
      <c r="A104" s="39"/>
      <c r="B104" s="40"/>
      <c r="C104" s="41"/>
      <c r="D104" s="218" t="s">
        <v>131</v>
      </c>
      <c r="E104" s="41"/>
      <c r="F104" s="219" t="s">
        <v>778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131</v>
      </c>
      <c r="AU104" s="18" t="s">
        <v>137</v>
      </c>
    </row>
    <row r="105" s="13" customFormat="1">
      <c r="A105" s="13"/>
      <c r="B105" s="225"/>
      <c r="C105" s="226"/>
      <c r="D105" s="223" t="s">
        <v>191</v>
      </c>
      <c r="E105" s="227" t="s">
        <v>19</v>
      </c>
      <c r="F105" s="228" t="s">
        <v>773</v>
      </c>
      <c r="G105" s="226"/>
      <c r="H105" s="227" t="s">
        <v>19</v>
      </c>
      <c r="I105" s="229"/>
      <c r="J105" s="226"/>
      <c r="K105" s="226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191</v>
      </c>
      <c r="AU105" s="234" t="s">
        <v>137</v>
      </c>
      <c r="AV105" s="13" t="s">
        <v>85</v>
      </c>
      <c r="AW105" s="13" t="s">
        <v>37</v>
      </c>
      <c r="AX105" s="13" t="s">
        <v>77</v>
      </c>
      <c r="AY105" s="234" t="s">
        <v>121</v>
      </c>
    </row>
    <row r="106" s="14" customFormat="1">
      <c r="A106" s="14"/>
      <c r="B106" s="235"/>
      <c r="C106" s="236"/>
      <c r="D106" s="223" t="s">
        <v>191</v>
      </c>
      <c r="E106" s="237" t="s">
        <v>19</v>
      </c>
      <c r="F106" s="238" t="s">
        <v>774</v>
      </c>
      <c r="G106" s="236"/>
      <c r="H106" s="239">
        <v>320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191</v>
      </c>
      <c r="AU106" s="245" t="s">
        <v>137</v>
      </c>
      <c r="AV106" s="14" t="s">
        <v>87</v>
      </c>
      <c r="AW106" s="14" t="s">
        <v>37</v>
      </c>
      <c r="AX106" s="14" t="s">
        <v>77</v>
      </c>
      <c r="AY106" s="245" t="s">
        <v>121</v>
      </c>
    </row>
    <row r="107" s="2" customFormat="1" ht="49.05" customHeight="1">
      <c r="A107" s="39"/>
      <c r="B107" s="40"/>
      <c r="C107" s="205" t="s">
        <v>137</v>
      </c>
      <c r="D107" s="205" t="s">
        <v>124</v>
      </c>
      <c r="E107" s="206" t="s">
        <v>779</v>
      </c>
      <c r="F107" s="207" t="s">
        <v>780</v>
      </c>
      <c r="G107" s="208" t="s">
        <v>256</v>
      </c>
      <c r="H107" s="209">
        <v>72.040000000000006</v>
      </c>
      <c r="I107" s="210"/>
      <c r="J107" s="211">
        <f>ROUND(I107*H107,2)</f>
        <v>0</v>
      </c>
      <c r="K107" s="207" t="s">
        <v>128</v>
      </c>
      <c r="L107" s="45"/>
      <c r="M107" s="212" t="s">
        <v>19</v>
      </c>
      <c r="N107" s="213" t="s">
        <v>48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0.20499999999999999</v>
      </c>
      <c r="T107" s="215">
        <f>S107*H107</f>
        <v>14.7682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144</v>
      </c>
      <c r="AT107" s="216" t="s">
        <v>124</v>
      </c>
      <c r="AU107" s="216" t="s">
        <v>137</v>
      </c>
      <c r="AY107" s="18" t="s">
        <v>121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85</v>
      </c>
      <c r="BK107" s="217">
        <f>ROUND(I107*H107,2)</f>
        <v>0</v>
      </c>
      <c r="BL107" s="18" t="s">
        <v>144</v>
      </c>
      <c r="BM107" s="216" t="s">
        <v>781</v>
      </c>
    </row>
    <row r="108" s="2" customFormat="1">
      <c r="A108" s="39"/>
      <c r="B108" s="40"/>
      <c r="C108" s="41"/>
      <c r="D108" s="218" t="s">
        <v>131</v>
      </c>
      <c r="E108" s="41"/>
      <c r="F108" s="219" t="s">
        <v>782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131</v>
      </c>
      <c r="AU108" s="18" t="s">
        <v>137</v>
      </c>
    </row>
    <row r="109" s="13" customFormat="1">
      <c r="A109" s="13"/>
      <c r="B109" s="225"/>
      <c r="C109" s="226"/>
      <c r="D109" s="223" t="s">
        <v>191</v>
      </c>
      <c r="E109" s="227" t="s">
        <v>19</v>
      </c>
      <c r="F109" s="228" t="s">
        <v>773</v>
      </c>
      <c r="G109" s="226"/>
      <c r="H109" s="227" t="s">
        <v>19</v>
      </c>
      <c r="I109" s="229"/>
      <c r="J109" s="226"/>
      <c r="K109" s="226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191</v>
      </c>
      <c r="AU109" s="234" t="s">
        <v>137</v>
      </c>
      <c r="AV109" s="13" t="s">
        <v>85</v>
      </c>
      <c r="AW109" s="13" t="s">
        <v>37</v>
      </c>
      <c r="AX109" s="13" t="s">
        <v>77</v>
      </c>
      <c r="AY109" s="234" t="s">
        <v>121</v>
      </c>
    </row>
    <row r="110" s="14" customFormat="1">
      <c r="A110" s="14"/>
      <c r="B110" s="235"/>
      <c r="C110" s="236"/>
      <c r="D110" s="223" t="s">
        <v>191</v>
      </c>
      <c r="E110" s="237" t="s">
        <v>19</v>
      </c>
      <c r="F110" s="238" t="s">
        <v>783</v>
      </c>
      <c r="G110" s="236"/>
      <c r="H110" s="239">
        <v>72.040000000000006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191</v>
      </c>
      <c r="AU110" s="245" t="s">
        <v>137</v>
      </c>
      <c r="AV110" s="14" t="s">
        <v>87</v>
      </c>
      <c r="AW110" s="14" t="s">
        <v>37</v>
      </c>
      <c r="AX110" s="14" t="s">
        <v>77</v>
      </c>
      <c r="AY110" s="245" t="s">
        <v>121</v>
      </c>
    </row>
    <row r="111" s="12" customFormat="1" ht="20.88" customHeight="1">
      <c r="A111" s="12"/>
      <c r="B111" s="189"/>
      <c r="C111" s="190"/>
      <c r="D111" s="191" t="s">
        <v>76</v>
      </c>
      <c r="E111" s="203" t="s">
        <v>8</v>
      </c>
      <c r="F111" s="203" t="s">
        <v>260</v>
      </c>
      <c r="G111" s="190"/>
      <c r="H111" s="190"/>
      <c r="I111" s="193"/>
      <c r="J111" s="204">
        <f>BK111</f>
        <v>0</v>
      </c>
      <c r="K111" s="190"/>
      <c r="L111" s="195"/>
      <c r="M111" s="196"/>
      <c r="N111" s="197"/>
      <c r="O111" s="197"/>
      <c r="P111" s="198">
        <f>SUM(P112:P117)</f>
        <v>0</v>
      </c>
      <c r="Q111" s="197"/>
      <c r="R111" s="198">
        <f>SUM(R112:R117)</f>
        <v>0</v>
      </c>
      <c r="S111" s="197"/>
      <c r="T111" s="199">
        <f>SUM(T112:T117)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0" t="s">
        <v>85</v>
      </c>
      <c r="AT111" s="201" t="s">
        <v>76</v>
      </c>
      <c r="AU111" s="201" t="s">
        <v>87</v>
      </c>
      <c r="AY111" s="200" t="s">
        <v>121</v>
      </c>
      <c r="BK111" s="202">
        <f>SUM(BK112:BK117)</f>
        <v>0</v>
      </c>
    </row>
    <row r="112" s="2" customFormat="1" ht="24.15" customHeight="1">
      <c r="A112" s="39"/>
      <c r="B112" s="40"/>
      <c r="C112" s="205" t="s">
        <v>144</v>
      </c>
      <c r="D112" s="205" t="s">
        <v>124</v>
      </c>
      <c r="E112" s="206" t="s">
        <v>261</v>
      </c>
      <c r="F112" s="207" t="s">
        <v>262</v>
      </c>
      <c r="G112" s="208" t="s">
        <v>238</v>
      </c>
      <c r="H112" s="209">
        <v>26</v>
      </c>
      <c r="I112" s="210"/>
      <c r="J112" s="211">
        <f>ROUND(I112*H112,2)</f>
        <v>0</v>
      </c>
      <c r="K112" s="207" t="s">
        <v>128</v>
      </c>
      <c r="L112" s="45"/>
      <c r="M112" s="212" t="s">
        <v>19</v>
      </c>
      <c r="N112" s="213" t="s">
        <v>48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144</v>
      </c>
      <c r="AT112" s="216" t="s">
        <v>124</v>
      </c>
      <c r="AU112" s="216" t="s">
        <v>137</v>
      </c>
      <c r="AY112" s="18" t="s">
        <v>121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85</v>
      </c>
      <c r="BK112" s="217">
        <f>ROUND(I112*H112,2)</f>
        <v>0</v>
      </c>
      <c r="BL112" s="18" t="s">
        <v>144</v>
      </c>
      <c r="BM112" s="216" t="s">
        <v>784</v>
      </c>
    </row>
    <row r="113" s="2" customFormat="1">
      <c r="A113" s="39"/>
      <c r="B113" s="40"/>
      <c r="C113" s="41"/>
      <c r="D113" s="218" t="s">
        <v>131</v>
      </c>
      <c r="E113" s="41"/>
      <c r="F113" s="219" t="s">
        <v>264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131</v>
      </c>
      <c r="AU113" s="18" t="s">
        <v>137</v>
      </c>
    </row>
    <row r="114" s="14" customFormat="1">
      <c r="A114" s="14"/>
      <c r="B114" s="235"/>
      <c r="C114" s="236"/>
      <c r="D114" s="223" t="s">
        <v>191</v>
      </c>
      <c r="E114" s="237" t="s">
        <v>19</v>
      </c>
      <c r="F114" s="238" t="s">
        <v>785</v>
      </c>
      <c r="G114" s="236"/>
      <c r="H114" s="239">
        <v>26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191</v>
      </c>
      <c r="AU114" s="245" t="s">
        <v>137</v>
      </c>
      <c r="AV114" s="14" t="s">
        <v>87</v>
      </c>
      <c r="AW114" s="14" t="s">
        <v>37</v>
      </c>
      <c r="AX114" s="14" t="s">
        <v>77</v>
      </c>
      <c r="AY114" s="245" t="s">
        <v>121</v>
      </c>
    </row>
    <row r="115" s="2" customFormat="1" ht="24.15" customHeight="1">
      <c r="A115" s="39"/>
      <c r="B115" s="40"/>
      <c r="C115" s="205" t="s">
        <v>120</v>
      </c>
      <c r="D115" s="205" t="s">
        <v>124</v>
      </c>
      <c r="E115" s="206" t="s">
        <v>786</v>
      </c>
      <c r="F115" s="207" t="s">
        <v>787</v>
      </c>
      <c r="G115" s="208" t="s">
        <v>268</v>
      </c>
      <c r="H115" s="209">
        <v>5.2000000000000002</v>
      </c>
      <c r="I115" s="210"/>
      <c r="J115" s="211">
        <f>ROUND(I115*H115,2)</f>
        <v>0</v>
      </c>
      <c r="K115" s="207" t="s">
        <v>128</v>
      </c>
      <c r="L115" s="45"/>
      <c r="M115" s="212" t="s">
        <v>19</v>
      </c>
      <c r="N115" s="213" t="s">
        <v>48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144</v>
      </c>
      <c r="AT115" s="216" t="s">
        <v>124</v>
      </c>
      <c r="AU115" s="216" t="s">
        <v>137</v>
      </c>
      <c r="AY115" s="18" t="s">
        <v>121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85</v>
      </c>
      <c r="BK115" s="217">
        <f>ROUND(I115*H115,2)</f>
        <v>0</v>
      </c>
      <c r="BL115" s="18" t="s">
        <v>144</v>
      </c>
      <c r="BM115" s="216" t="s">
        <v>788</v>
      </c>
    </row>
    <row r="116" s="2" customFormat="1">
      <c r="A116" s="39"/>
      <c r="B116" s="40"/>
      <c r="C116" s="41"/>
      <c r="D116" s="218" t="s">
        <v>131</v>
      </c>
      <c r="E116" s="41"/>
      <c r="F116" s="219" t="s">
        <v>789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131</v>
      </c>
      <c r="AU116" s="18" t="s">
        <v>137</v>
      </c>
    </row>
    <row r="117" s="14" customFormat="1">
      <c r="A117" s="14"/>
      <c r="B117" s="235"/>
      <c r="C117" s="236"/>
      <c r="D117" s="223" t="s">
        <v>191</v>
      </c>
      <c r="E117" s="237" t="s">
        <v>19</v>
      </c>
      <c r="F117" s="238" t="s">
        <v>790</v>
      </c>
      <c r="G117" s="236"/>
      <c r="H117" s="239">
        <v>5.2000000000000002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191</v>
      </c>
      <c r="AU117" s="245" t="s">
        <v>137</v>
      </c>
      <c r="AV117" s="14" t="s">
        <v>87</v>
      </c>
      <c r="AW117" s="14" t="s">
        <v>37</v>
      </c>
      <c r="AX117" s="14" t="s">
        <v>77</v>
      </c>
      <c r="AY117" s="245" t="s">
        <v>121</v>
      </c>
    </row>
    <row r="118" s="12" customFormat="1" ht="20.88" customHeight="1">
      <c r="A118" s="12"/>
      <c r="B118" s="189"/>
      <c r="C118" s="190"/>
      <c r="D118" s="191" t="s">
        <v>76</v>
      </c>
      <c r="E118" s="203" t="s">
        <v>194</v>
      </c>
      <c r="F118" s="203" t="s">
        <v>273</v>
      </c>
      <c r="G118" s="190"/>
      <c r="H118" s="190"/>
      <c r="I118" s="193"/>
      <c r="J118" s="204">
        <f>BK118</f>
        <v>0</v>
      </c>
      <c r="K118" s="190"/>
      <c r="L118" s="195"/>
      <c r="M118" s="196"/>
      <c r="N118" s="197"/>
      <c r="O118" s="197"/>
      <c r="P118" s="198">
        <f>SUM(P119:P124)</f>
        <v>0</v>
      </c>
      <c r="Q118" s="197"/>
      <c r="R118" s="198">
        <f>SUM(R119:R124)</f>
        <v>0</v>
      </c>
      <c r="S118" s="197"/>
      <c r="T118" s="199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0" t="s">
        <v>85</v>
      </c>
      <c r="AT118" s="201" t="s">
        <v>76</v>
      </c>
      <c r="AU118" s="201" t="s">
        <v>87</v>
      </c>
      <c r="AY118" s="200" t="s">
        <v>121</v>
      </c>
      <c r="BK118" s="202">
        <f>SUM(BK119:BK124)</f>
        <v>0</v>
      </c>
    </row>
    <row r="119" s="2" customFormat="1" ht="44.25" customHeight="1">
      <c r="A119" s="39"/>
      <c r="B119" s="40"/>
      <c r="C119" s="205" t="s">
        <v>153</v>
      </c>
      <c r="D119" s="205" t="s">
        <v>124</v>
      </c>
      <c r="E119" s="206" t="s">
        <v>791</v>
      </c>
      <c r="F119" s="207" t="s">
        <v>792</v>
      </c>
      <c r="G119" s="208" t="s">
        <v>268</v>
      </c>
      <c r="H119" s="209">
        <v>22.920000000000002</v>
      </c>
      <c r="I119" s="210"/>
      <c r="J119" s="211">
        <f>ROUND(I119*H119,2)</f>
        <v>0</v>
      </c>
      <c r="K119" s="207" t="s">
        <v>128</v>
      </c>
      <c r="L119" s="45"/>
      <c r="M119" s="212" t="s">
        <v>19</v>
      </c>
      <c r="N119" s="213" t="s">
        <v>48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144</v>
      </c>
      <c r="AT119" s="216" t="s">
        <v>124</v>
      </c>
      <c r="AU119" s="216" t="s">
        <v>137</v>
      </c>
      <c r="AY119" s="18" t="s">
        <v>121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85</v>
      </c>
      <c r="BK119" s="217">
        <f>ROUND(I119*H119,2)</f>
        <v>0</v>
      </c>
      <c r="BL119" s="18" t="s">
        <v>144</v>
      </c>
      <c r="BM119" s="216" t="s">
        <v>793</v>
      </c>
    </row>
    <row r="120" s="2" customFormat="1">
      <c r="A120" s="39"/>
      <c r="B120" s="40"/>
      <c r="C120" s="41"/>
      <c r="D120" s="218" t="s">
        <v>131</v>
      </c>
      <c r="E120" s="41"/>
      <c r="F120" s="219" t="s">
        <v>794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131</v>
      </c>
      <c r="AU120" s="18" t="s">
        <v>137</v>
      </c>
    </row>
    <row r="121" s="13" customFormat="1">
      <c r="A121" s="13"/>
      <c r="B121" s="225"/>
      <c r="C121" s="226"/>
      <c r="D121" s="223" t="s">
        <v>191</v>
      </c>
      <c r="E121" s="227" t="s">
        <v>19</v>
      </c>
      <c r="F121" s="228" t="s">
        <v>795</v>
      </c>
      <c r="G121" s="226"/>
      <c r="H121" s="227" t="s">
        <v>19</v>
      </c>
      <c r="I121" s="229"/>
      <c r="J121" s="226"/>
      <c r="K121" s="226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191</v>
      </c>
      <c r="AU121" s="234" t="s">
        <v>137</v>
      </c>
      <c r="AV121" s="13" t="s">
        <v>85</v>
      </c>
      <c r="AW121" s="13" t="s">
        <v>37</v>
      </c>
      <c r="AX121" s="13" t="s">
        <v>77</v>
      </c>
      <c r="AY121" s="234" t="s">
        <v>121</v>
      </c>
    </row>
    <row r="122" s="13" customFormat="1">
      <c r="A122" s="13"/>
      <c r="B122" s="225"/>
      <c r="C122" s="226"/>
      <c r="D122" s="223" t="s">
        <v>191</v>
      </c>
      <c r="E122" s="227" t="s">
        <v>19</v>
      </c>
      <c r="F122" s="228" t="s">
        <v>796</v>
      </c>
      <c r="G122" s="226"/>
      <c r="H122" s="227" t="s">
        <v>19</v>
      </c>
      <c r="I122" s="229"/>
      <c r="J122" s="226"/>
      <c r="K122" s="226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191</v>
      </c>
      <c r="AU122" s="234" t="s">
        <v>137</v>
      </c>
      <c r="AV122" s="13" t="s">
        <v>85</v>
      </c>
      <c r="AW122" s="13" t="s">
        <v>37</v>
      </c>
      <c r="AX122" s="13" t="s">
        <v>77</v>
      </c>
      <c r="AY122" s="234" t="s">
        <v>121</v>
      </c>
    </row>
    <row r="123" s="14" customFormat="1">
      <c r="A123" s="14"/>
      <c r="B123" s="235"/>
      <c r="C123" s="236"/>
      <c r="D123" s="223" t="s">
        <v>191</v>
      </c>
      <c r="E123" s="237" t="s">
        <v>19</v>
      </c>
      <c r="F123" s="238" t="s">
        <v>797</v>
      </c>
      <c r="G123" s="236"/>
      <c r="H123" s="239">
        <v>11.52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191</v>
      </c>
      <c r="AU123" s="245" t="s">
        <v>137</v>
      </c>
      <c r="AV123" s="14" t="s">
        <v>87</v>
      </c>
      <c r="AW123" s="14" t="s">
        <v>37</v>
      </c>
      <c r="AX123" s="14" t="s">
        <v>77</v>
      </c>
      <c r="AY123" s="245" t="s">
        <v>121</v>
      </c>
    </row>
    <row r="124" s="14" customFormat="1">
      <c r="A124" s="14"/>
      <c r="B124" s="235"/>
      <c r="C124" s="236"/>
      <c r="D124" s="223" t="s">
        <v>191</v>
      </c>
      <c r="E124" s="237" t="s">
        <v>19</v>
      </c>
      <c r="F124" s="238" t="s">
        <v>798</v>
      </c>
      <c r="G124" s="236"/>
      <c r="H124" s="239">
        <v>11.4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191</v>
      </c>
      <c r="AU124" s="245" t="s">
        <v>137</v>
      </c>
      <c r="AV124" s="14" t="s">
        <v>87</v>
      </c>
      <c r="AW124" s="14" t="s">
        <v>37</v>
      </c>
      <c r="AX124" s="14" t="s">
        <v>77</v>
      </c>
      <c r="AY124" s="245" t="s">
        <v>121</v>
      </c>
    </row>
    <row r="125" s="12" customFormat="1" ht="20.88" customHeight="1">
      <c r="A125" s="12"/>
      <c r="B125" s="189"/>
      <c r="C125" s="190"/>
      <c r="D125" s="191" t="s">
        <v>76</v>
      </c>
      <c r="E125" s="203" t="s">
        <v>287</v>
      </c>
      <c r="F125" s="203" t="s">
        <v>288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SUM(P126:P162)</f>
        <v>0</v>
      </c>
      <c r="Q125" s="197"/>
      <c r="R125" s="198">
        <f>SUM(R126:R162)</f>
        <v>0</v>
      </c>
      <c r="S125" s="197"/>
      <c r="T125" s="199">
        <f>SUM(T126:T162)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0" t="s">
        <v>85</v>
      </c>
      <c r="AT125" s="201" t="s">
        <v>76</v>
      </c>
      <c r="AU125" s="201" t="s">
        <v>87</v>
      </c>
      <c r="AY125" s="200" t="s">
        <v>121</v>
      </c>
      <c r="BK125" s="202">
        <f>SUM(BK126:BK162)</f>
        <v>0</v>
      </c>
    </row>
    <row r="126" s="2" customFormat="1" ht="37.8" customHeight="1">
      <c r="A126" s="39"/>
      <c r="B126" s="40"/>
      <c r="C126" s="205" t="s">
        <v>158</v>
      </c>
      <c r="D126" s="205" t="s">
        <v>124</v>
      </c>
      <c r="E126" s="206" t="s">
        <v>289</v>
      </c>
      <c r="F126" s="207" t="s">
        <v>290</v>
      </c>
      <c r="G126" s="208" t="s">
        <v>268</v>
      </c>
      <c r="H126" s="209">
        <v>5.2000000000000002</v>
      </c>
      <c r="I126" s="210"/>
      <c r="J126" s="211">
        <f>ROUND(I126*H126,2)</f>
        <v>0</v>
      </c>
      <c r="K126" s="207" t="s">
        <v>128</v>
      </c>
      <c r="L126" s="45"/>
      <c r="M126" s="212" t="s">
        <v>19</v>
      </c>
      <c r="N126" s="213" t="s">
        <v>48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144</v>
      </c>
      <c r="AT126" s="216" t="s">
        <v>124</v>
      </c>
      <c r="AU126" s="216" t="s">
        <v>137</v>
      </c>
      <c r="AY126" s="18" t="s">
        <v>121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85</v>
      </c>
      <c r="BK126" s="217">
        <f>ROUND(I126*H126,2)</f>
        <v>0</v>
      </c>
      <c r="BL126" s="18" t="s">
        <v>144</v>
      </c>
      <c r="BM126" s="216" t="s">
        <v>799</v>
      </c>
    </row>
    <row r="127" s="2" customFormat="1">
      <c r="A127" s="39"/>
      <c r="B127" s="40"/>
      <c r="C127" s="41"/>
      <c r="D127" s="218" t="s">
        <v>131</v>
      </c>
      <c r="E127" s="41"/>
      <c r="F127" s="219" t="s">
        <v>292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131</v>
      </c>
      <c r="AU127" s="18" t="s">
        <v>137</v>
      </c>
    </row>
    <row r="128" s="14" customFormat="1">
      <c r="A128" s="14"/>
      <c r="B128" s="235"/>
      <c r="C128" s="236"/>
      <c r="D128" s="223" t="s">
        <v>191</v>
      </c>
      <c r="E128" s="237" t="s">
        <v>19</v>
      </c>
      <c r="F128" s="238" t="s">
        <v>790</v>
      </c>
      <c r="G128" s="236"/>
      <c r="H128" s="239">
        <v>5.2000000000000002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191</v>
      </c>
      <c r="AU128" s="245" t="s">
        <v>137</v>
      </c>
      <c r="AV128" s="14" t="s">
        <v>87</v>
      </c>
      <c r="AW128" s="14" t="s">
        <v>37</v>
      </c>
      <c r="AX128" s="14" t="s">
        <v>77</v>
      </c>
      <c r="AY128" s="245" t="s">
        <v>121</v>
      </c>
    </row>
    <row r="129" s="2" customFormat="1" ht="37.8" customHeight="1">
      <c r="A129" s="39"/>
      <c r="B129" s="40"/>
      <c r="C129" s="205" t="s">
        <v>163</v>
      </c>
      <c r="D129" s="205" t="s">
        <v>124</v>
      </c>
      <c r="E129" s="206" t="s">
        <v>295</v>
      </c>
      <c r="F129" s="207" t="s">
        <v>296</v>
      </c>
      <c r="G129" s="208" t="s">
        <v>268</v>
      </c>
      <c r="H129" s="209">
        <v>5.2000000000000002</v>
      </c>
      <c r="I129" s="210"/>
      <c r="J129" s="211">
        <f>ROUND(I129*H129,2)</f>
        <v>0</v>
      </c>
      <c r="K129" s="207" t="s">
        <v>128</v>
      </c>
      <c r="L129" s="45"/>
      <c r="M129" s="212" t="s">
        <v>19</v>
      </c>
      <c r="N129" s="213" t="s">
        <v>48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144</v>
      </c>
      <c r="AT129" s="216" t="s">
        <v>124</v>
      </c>
      <c r="AU129" s="216" t="s">
        <v>137</v>
      </c>
      <c r="AY129" s="18" t="s">
        <v>121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85</v>
      </c>
      <c r="BK129" s="217">
        <f>ROUND(I129*H129,2)</f>
        <v>0</v>
      </c>
      <c r="BL129" s="18" t="s">
        <v>144</v>
      </c>
      <c r="BM129" s="216" t="s">
        <v>800</v>
      </c>
    </row>
    <row r="130" s="2" customFormat="1">
      <c r="A130" s="39"/>
      <c r="B130" s="40"/>
      <c r="C130" s="41"/>
      <c r="D130" s="218" t="s">
        <v>131</v>
      </c>
      <c r="E130" s="41"/>
      <c r="F130" s="219" t="s">
        <v>298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131</v>
      </c>
      <c r="AU130" s="18" t="s">
        <v>137</v>
      </c>
    </row>
    <row r="131" s="14" customFormat="1">
      <c r="A131" s="14"/>
      <c r="B131" s="235"/>
      <c r="C131" s="236"/>
      <c r="D131" s="223" t="s">
        <v>191</v>
      </c>
      <c r="E131" s="237" t="s">
        <v>19</v>
      </c>
      <c r="F131" s="238" t="s">
        <v>790</v>
      </c>
      <c r="G131" s="236"/>
      <c r="H131" s="239">
        <v>5.2000000000000002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191</v>
      </c>
      <c r="AU131" s="245" t="s">
        <v>137</v>
      </c>
      <c r="AV131" s="14" t="s">
        <v>87</v>
      </c>
      <c r="AW131" s="14" t="s">
        <v>37</v>
      </c>
      <c r="AX131" s="14" t="s">
        <v>77</v>
      </c>
      <c r="AY131" s="245" t="s">
        <v>121</v>
      </c>
    </row>
    <row r="132" s="2" customFormat="1" ht="49.05" customHeight="1">
      <c r="A132" s="39"/>
      <c r="B132" s="40"/>
      <c r="C132" s="205" t="s">
        <v>168</v>
      </c>
      <c r="D132" s="205" t="s">
        <v>124</v>
      </c>
      <c r="E132" s="206" t="s">
        <v>299</v>
      </c>
      <c r="F132" s="207" t="s">
        <v>300</v>
      </c>
      <c r="G132" s="208" t="s">
        <v>268</v>
      </c>
      <c r="H132" s="209">
        <v>5.2000000000000002</v>
      </c>
      <c r="I132" s="210"/>
      <c r="J132" s="211">
        <f>ROUND(I132*H132,2)</f>
        <v>0</v>
      </c>
      <c r="K132" s="207" t="s">
        <v>128</v>
      </c>
      <c r="L132" s="45"/>
      <c r="M132" s="212" t="s">
        <v>19</v>
      </c>
      <c r="N132" s="213" t="s">
        <v>48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144</v>
      </c>
      <c r="AT132" s="216" t="s">
        <v>124</v>
      </c>
      <c r="AU132" s="216" t="s">
        <v>137</v>
      </c>
      <c r="AY132" s="18" t="s">
        <v>121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85</v>
      </c>
      <c r="BK132" s="217">
        <f>ROUND(I132*H132,2)</f>
        <v>0</v>
      </c>
      <c r="BL132" s="18" t="s">
        <v>144</v>
      </c>
      <c r="BM132" s="216" t="s">
        <v>801</v>
      </c>
    </row>
    <row r="133" s="2" customFormat="1">
      <c r="A133" s="39"/>
      <c r="B133" s="40"/>
      <c r="C133" s="41"/>
      <c r="D133" s="218" t="s">
        <v>131</v>
      </c>
      <c r="E133" s="41"/>
      <c r="F133" s="219" t="s">
        <v>302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131</v>
      </c>
      <c r="AU133" s="18" t="s">
        <v>137</v>
      </c>
    </row>
    <row r="134" s="14" customFormat="1">
      <c r="A134" s="14"/>
      <c r="B134" s="235"/>
      <c r="C134" s="236"/>
      <c r="D134" s="223" t="s">
        <v>191</v>
      </c>
      <c r="E134" s="237" t="s">
        <v>19</v>
      </c>
      <c r="F134" s="238" t="s">
        <v>790</v>
      </c>
      <c r="G134" s="236"/>
      <c r="H134" s="239">
        <v>5.2000000000000002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191</v>
      </c>
      <c r="AU134" s="245" t="s">
        <v>137</v>
      </c>
      <c r="AV134" s="14" t="s">
        <v>87</v>
      </c>
      <c r="AW134" s="14" t="s">
        <v>37</v>
      </c>
      <c r="AX134" s="14" t="s">
        <v>77</v>
      </c>
      <c r="AY134" s="245" t="s">
        <v>121</v>
      </c>
    </row>
    <row r="135" s="2" customFormat="1" ht="24.15" customHeight="1">
      <c r="A135" s="39"/>
      <c r="B135" s="40"/>
      <c r="C135" s="205" t="s">
        <v>173</v>
      </c>
      <c r="D135" s="205" t="s">
        <v>124</v>
      </c>
      <c r="E135" s="206" t="s">
        <v>303</v>
      </c>
      <c r="F135" s="207" t="s">
        <v>304</v>
      </c>
      <c r="G135" s="208" t="s">
        <v>268</v>
      </c>
      <c r="H135" s="209">
        <v>5.2000000000000002</v>
      </c>
      <c r="I135" s="210"/>
      <c r="J135" s="211">
        <f>ROUND(I135*H135,2)</f>
        <v>0</v>
      </c>
      <c r="K135" s="207" t="s">
        <v>128</v>
      </c>
      <c r="L135" s="45"/>
      <c r="M135" s="212" t="s">
        <v>19</v>
      </c>
      <c r="N135" s="213" t="s">
        <v>48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144</v>
      </c>
      <c r="AT135" s="216" t="s">
        <v>124</v>
      </c>
      <c r="AU135" s="216" t="s">
        <v>137</v>
      </c>
      <c r="AY135" s="18" t="s">
        <v>121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85</v>
      </c>
      <c r="BK135" s="217">
        <f>ROUND(I135*H135,2)</f>
        <v>0</v>
      </c>
      <c r="BL135" s="18" t="s">
        <v>144</v>
      </c>
      <c r="BM135" s="216" t="s">
        <v>802</v>
      </c>
    </row>
    <row r="136" s="2" customFormat="1">
      <c r="A136" s="39"/>
      <c r="B136" s="40"/>
      <c r="C136" s="41"/>
      <c r="D136" s="218" t="s">
        <v>131</v>
      </c>
      <c r="E136" s="41"/>
      <c r="F136" s="219" t="s">
        <v>306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131</v>
      </c>
      <c r="AU136" s="18" t="s">
        <v>137</v>
      </c>
    </row>
    <row r="137" s="14" customFormat="1">
      <c r="A137" s="14"/>
      <c r="B137" s="235"/>
      <c r="C137" s="236"/>
      <c r="D137" s="223" t="s">
        <v>191</v>
      </c>
      <c r="E137" s="237" t="s">
        <v>19</v>
      </c>
      <c r="F137" s="238" t="s">
        <v>790</v>
      </c>
      <c r="G137" s="236"/>
      <c r="H137" s="239">
        <v>5.2000000000000002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191</v>
      </c>
      <c r="AU137" s="245" t="s">
        <v>137</v>
      </c>
      <c r="AV137" s="14" t="s">
        <v>87</v>
      </c>
      <c r="AW137" s="14" t="s">
        <v>37</v>
      </c>
      <c r="AX137" s="14" t="s">
        <v>77</v>
      </c>
      <c r="AY137" s="245" t="s">
        <v>121</v>
      </c>
    </row>
    <row r="138" s="2" customFormat="1" ht="33" customHeight="1">
      <c r="A138" s="39"/>
      <c r="B138" s="40"/>
      <c r="C138" s="205" t="s">
        <v>178</v>
      </c>
      <c r="D138" s="205" t="s">
        <v>124</v>
      </c>
      <c r="E138" s="206" t="s">
        <v>307</v>
      </c>
      <c r="F138" s="207" t="s">
        <v>308</v>
      </c>
      <c r="G138" s="208" t="s">
        <v>268</v>
      </c>
      <c r="H138" s="209">
        <v>5.2000000000000002</v>
      </c>
      <c r="I138" s="210"/>
      <c r="J138" s="211">
        <f>ROUND(I138*H138,2)</f>
        <v>0</v>
      </c>
      <c r="K138" s="207" t="s">
        <v>128</v>
      </c>
      <c r="L138" s="45"/>
      <c r="M138" s="212" t="s">
        <v>19</v>
      </c>
      <c r="N138" s="213" t="s">
        <v>48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144</v>
      </c>
      <c r="AT138" s="216" t="s">
        <v>124</v>
      </c>
      <c r="AU138" s="216" t="s">
        <v>137</v>
      </c>
      <c r="AY138" s="18" t="s">
        <v>121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85</v>
      </c>
      <c r="BK138" s="217">
        <f>ROUND(I138*H138,2)</f>
        <v>0</v>
      </c>
      <c r="BL138" s="18" t="s">
        <v>144</v>
      </c>
      <c r="BM138" s="216" t="s">
        <v>803</v>
      </c>
    </row>
    <row r="139" s="2" customFormat="1">
      <c r="A139" s="39"/>
      <c r="B139" s="40"/>
      <c r="C139" s="41"/>
      <c r="D139" s="218" t="s">
        <v>131</v>
      </c>
      <c r="E139" s="41"/>
      <c r="F139" s="219" t="s">
        <v>310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131</v>
      </c>
      <c r="AU139" s="18" t="s">
        <v>137</v>
      </c>
    </row>
    <row r="140" s="14" customFormat="1">
      <c r="A140" s="14"/>
      <c r="B140" s="235"/>
      <c r="C140" s="236"/>
      <c r="D140" s="223" t="s">
        <v>191</v>
      </c>
      <c r="E140" s="237" t="s">
        <v>19</v>
      </c>
      <c r="F140" s="238" t="s">
        <v>790</v>
      </c>
      <c r="G140" s="236"/>
      <c r="H140" s="239">
        <v>5.2000000000000002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191</v>
      </c>
      <c r="AU140" s="245" t="s">
        <v>137</v>
      </c>
      <c r="AV140" s="14" t="s">
        <v>87</v>
      </c>
      <c r="AW140" s="14" t="s">
        <v>37</v>
      </c>
      <c r="AX140" s="14" t="s">
        <v>77</v>
      </c>
      <c r="AY140" s="245" t="s">
        <v>121</v>
      </c>
    </row>
    <row r="141" s="2" customFormat="1" ht="62.7" customHeight="1">
      <c r="A141" s="39"/>
      <c r="B141" s="40"/>
      <c r="C141" s="205" t="s">
        <v>8</v>
      </c>
      <c r="D141" s="205" t="s">
        <v>124</v>
      </c>
      <c r="E141" s="206" t="s">
        <v>311</v>
      </c>
      <c r="F141" s="207" t="s">
        <v>312</v>
      </c>
      <c r="G141" s="208" t="s">
        <v>268</v>
      </c>
      <c r="H141" s="209">
        <v>28.120000000000001</v>
      </c>
      <c r="I141" s="210"/>
      <c r="J141" s="211">
        <f>ROUND(I141*H141,2)</f>
        <v>0</v>
      </c>
      <c r="K141" s="207" t="s">
        <v>128</v>
      </c>
      <c r="L141" s="45"/>
      <c r="M141" s="212" t="s">
        <v>19</v>
      </c>
      <c r="N141" s="213" t="s">
        <v>48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144</v>
      </c>
      <c r="AT141" s="216" t="s">
        <v>124</v>
      </c>
      <c r="AU141" s="216" t="s">
        <v>137</v>
      </c>
      <c r="AY141" s="18" t="s">
        <v>121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85</v>
      </c>
      <c r="BK141" s="217">
        <f>ROUND(I141*H141,2)</f>
        <v>0</v>
      </c>
      <c r="BL141" s="18" t="s">
        <v>144</v>
      </c>
      <c r="BM141" s="216" t="s">
        <v>804</v>
      </c>
    </row>
    <row r="142" s="2" customFormat="1">
      <c r="A142" s="39"/>
      <c r="B142" s="40"/>
      <c r="C142" s="41"/>
      <c r="D142" s="218" t="s">
        <v>131</v>
      </c>
      <c r="E142" s="41"/>
      <c r="F142" s="219" t="s">
        <v>314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131</v>
      </c>
      <c r="AU142" s="18" t="s">
        <v>137</v>
      </c>
    </row>
    <row r="143" s="13" customFormat="1">
      <c r="A143" s="13"/>
      <c r="B143" s="225"/>
      <c r="C143" s="226"/>
      <c r="D143" s="223" t="s">
        <v>191</v>
      </c>
      <c r="E143" s="227" t="s">
        <v>19</v>
      </c>
      <c r="F143" s="228" t="s">
        <v>315</v>
      </c>
      <c r="G143" s="226"/>
      <c r="H143" s="227" t="s">
        <v>19</v>
      </c>
      <c r="I143" s="229"/>
      <c r="J143" s="226"/>
      <c r="K143" s="226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191</v>
      </c>
      <c r="AU143" s="234" t="s">
        <v>137</v>
      </c>
      <c r="AV143" s="13" t="s">
        <v>85</v>
      </c>
      <c r="AW143" s="13" t="s">
        <v>37</v>
      </c>
      <c r="AX143" s="13" t="s">
        <v>77</v>
      </c>
      <c r="AY143" s="234" t="s">
        <v>121</v>
      </c>
    </row>
    <row r="144" s="14" customFormat="1">
      <c r="A144" s="14"/>
      <c r="B144" s="235"/>
      <c r="C144" s="236"/>
      <c r="D144" s="223" t="s">
        <v>191</v>
      </c>
      <c r="E144" s="237" t="s">
        <v>19</v>
      </c>
      <c r="F144" s="238" t="s">
        <v>805</v>
      </c>
      <c r="G144" s="236"/>
      <c r="H144" s="239">
        <v>5.2000000000000002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191</v>
      </c>
      <c r="AU144" s="245" t="s">
        <v>137</v>
      </c>
      <c r="AV144" s="14" t="s">
        <v>87</v>
      </c>
      <c r="AW144" s="14" t="s">
        <v>37</v>
      </c>
      <c r="AX144" s="14" t="s">
        <v>77</v>
      </c>
      <c r="AY144" s="245" t="s">
        <v>121</v>
      </c>
    </row>
    <row r="145" s="13" customFormat="1">
      <c r="A145" s="13"/>
      <c r="B145" s="225"/>
      <c r="C145" s="226"/>
      <c r="D145" s="223" t="s">
        <v>191</v>
      </c>
      <c r="E145" s="227" t="s">
        <v>19</v>
      </c>
      <c r="F145" s="228" t="s">
        <v>273</v>
      </c>
      <c r="G145" s="226"/>
      <c r="H145" s="227" t="s">
        <v>19</v>
      </c>
      <c r="I145" s="229"/>
      <c r="J145" s="226"/>
      <c r="K145" s="226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191</v>
      </c>
      <c r="AU145" s="234" t="s">
        <v>137</v>
      </c>
      <c r="AV145" s="13" t="s">
        <v>85</v>
      </c>
      <c r="AW145" s="13" t="s">
        <v>37</v>
      </c>
      <c r="AX145" s="13" t="s">
        <v>77</v>
      </c>
      <c r="AY145" s="234" t="s">
        <v>121</v>
      </c>
    </row>
    <row r="146" s="14" customFormat="1">
      <c r="A146" s="14"/>
      <c r="B146" s="235"/>
      <c r="C146" s="236"/>
      <c r="D146" s="223" t="s">
        <v>191</v>
      </c>
      <c r="E146" s="237" t="s">
        <v>19</v>
      </c>
      <c r="F146" s="238" t="s">
        <v>806</v>
      </c>
      <c r="G146" s="236"/>
      <c r="H146" s="239">
        <v>22.920000000000002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191</v>
      </c>
      <c r="AU146" s="245" t="s">
        <v>137</v>
      </c>
      <c r="AV146" s="14" t="s">
        <v>87</v>
      </c>
      <c r="AW146" s="14" t="s">
        <v>37</v>
      </c>
      <c r="AX146" s="14" t="s">
        <v>77</v>
      </c>
      <c r="AY146" s="245" t="s">
        <v>121</v>
      </c>
    </row>
    <row r="147" s="2" customFormat="1" ht="62.7" customHeight="1">
      <c r="A147" s="39"/>
      <c r="B147" s="40"/>
      <c r="C147" s="205" t="s">
        <v>194</v>
      </c>
      <c r="D147" s="205" t="s">
        <v>124</v>
      </c>
      <c r="E147" s="206" t="s">
        <v>320</v>
      </c>
      <c r="F147" s="207" t="s">
        <v>321</v>
      </c>
      <c r="G147" s="208" t="s">
        <v>268</v>
      </c>
      <c r="H147" s="209">
        <v>28.120000000000001</v>
      </c>
      <c r="I147" s="210"/>
      <c r="J147" s="211">
        <f>ROUND(I147*H147,2)</f>
        <v>0</v>
      </c>
      <c r="K147" s="207" t="s">
        <v>128</v>
      </c>
      <c r="L147" s="45"/>
      <c r="M147" s="212" t="s">
        <v>19</v>
      </c>
      <c r="N147" s="213" t="s">
        <v>48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144</v>
      </c>
      <c r="AT147" s="216" t="s">
        <v>124</v>
      </c>
      <c r="AU147" s="216" t="s">
        <v>137</v>
      </c>
      <c r="AY147" s="18" t="s">
        <v>121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85</v>
      </c>
      <c r="BK147" s="217">
        <f>ROUND(I147*H147,2)</f>
        <v>0</v>
      </c>
      <c r="BL147" s="18" t="s">
        <v>144</v>
      </c>
      <c r="BM147" s="216" t="s">
        <v>807</v>
      </c>
    </row>
    <row r="148" s="2" customFormat="1">
      <c r="A148" s="39"/>
      <c r="B148" s="40"/>
      <c r="C148" s="41"/>
      <c r="D148" s="218" t="s">
        <v>131</v>
      </c>
      <c r="E148" s="41"/>
      <c r="F148" s="219" t="s">
        <v>323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131</v>
      </c>
      <c r="AU148" s="18" t="s">
        <v>137</v>
      </c>
    </row>
    <row r="149" s="13" customFormat="1">
      <c r="A149" s="13"/>
      <c r="B149" s="225"/>
      <c r="C149" s="226"/>
      <c r="D149" s="223" t="s">
        <v>191</v>
      </c>
      <c r="E149" s="227" t="s">
        <v>19</v>
      </c>
      <c r="F149" s="228" t="s">
        <v>808</v>
      </c>
      <c r="G149" s="226"/>
      <c r="H149" s="227" t="s">
        <v>19</v>
      </c>
      <c r="I149" s="229"/>
      <c r="J149" s="226"/>
      <c r="K149" s="226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191</v>
      </c>
      <c r="AU149" s="234" t="s">
        <v>137</v>
      </c>
      <c r="AV149" s="13" t="s">
        <v>85</v>
      </c>
      <c r="AW149" s="13" t="s">
        <v>37</v>
      </c>
      <c r="AX149" s="13" t="s">
        <v>77</v>
      </c>
      <c r="AY149" s="234" t="s">
        <v>121</v>
      </c>
    </row>
    <row r="150" s="14" customFormat="1">
      <c r="A150" s="14"/>
      <c r="B150" s="235"/>
      <c r="C150" s="236"/>
      <c r="D150" s="223" t="s">
        <v>191</v>
      </c>
      <c r="E150" s="237" t="s">
        <v>19</v>
      </c>
      <c r="F150" s="238" t="s">
        <v>809</v>
      </c>
      <c r="G150" s="236"/>
      <c r="H150" s="239">
        <v>28.120000000000001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191</v>
      </c>
      <c r="AU150" s="245" t="s">
        <v>137</v>
      </c>
      <c r="AV150" s="14" t="s">
        <v>87</v>
      </c>
      <c r="AW150" s="14" t="s">
        <v>37</v>
      </c>
      <c r="AX150" s="14" t="s">
        <v>77</v>
      </c>
      <c r="AY150" s="245" t="s">
        <v>121</v>
      </c>
    </row>
    <row r="151" s="2" customFormat="1" ht="66.75" customHeight="1">
      <c r="A151" s="39"/>
      <c r="B151" s="40"/>
      <c r="C151" s="205" t="s">
        <v>201</v>
      </c>
      <c r="D151" s="205" t="s">
        <v>124</v>
      </c>
      <c r="E151" s="206" t="s">
        <v>327</v>
      </c>
      <c r="F151" s="207" t="s">
        <v>328</v>
      </c>
      <c r="G151" s="208" t="s">
        <v>268</v>
      </c>
      <c r="H151" s="209">
        <v>28.120000000000001</v>
      </c>
      <c r="I151" s="210"/>
      <c r="J151" s="211">
        <f>ROUND(I151*H151,2)</f>
        <v>0</v>
      </c>
      <c r="K151" s="207" t="s">
        <v>128</v>
      </c>
      <c r="L151" s="45"/>
      <c r="M151" s="212" t="s">
        <v>19</v>
      </c>
      <c r="N151" s="213" t="s">
        <v>48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144</v>
      </c>
      <c r="AT151" s="216" t="s">
        <v>124</v>
      </c>
      <c r="AU151" s="216" t="s">
        <v>137</v>
      </c>
      <c r="AY151" s="18" t="s">
        <v>121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85</v>
      </c>
      <c r="BK151" s="217">
        <f>ROUND(I151*H151,2)</f>
        <v>0</v>
      </c>
      <c r="BL151" s="18" t="s">
        <v>144</v>
      </c>
      <c r="BM151" s="216" t="s">
        <v>810</v>
      </c>
    </row>
    <row r="152" s="2" customFormat="1">
      <c r="A152" s="39"/>
      <c r="B152" s="40"/>
      <c r="C152" s="41"/>
      <c r="D152" s="218" t="s">
        <v>131</v>
      </c>
      <c r="E152" s="41"/>
      <c r="F152" s="219" t="s">
        <v>330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131</v>
      </c>
      <c r="AU152" s="18" t="s">
        <v>137</v>
      </c>
    </row>
    <row r="153" s="13" customFormat="1">
      <c r="A153" s="13"/>
      <c r="B153" s="225"/>
      <c r="C153" s="226"/>
      <c r="D153" s="223" t="s">
        <v>191</v>
      </c>
      <c r="E153" s="227" t="s">
        <v>19</v>
      </c>
      <c r="F153" s="228" t="s">
        <v>808</v>
      </c>
      <c r="G153" s="226"/>
      <c r="H153" s="227" t="s">
        <v>19</v>
      </c>
      <c r="I153" s="229"/>
      <c r="J153" s="226"/>
      <c r="K153" s="226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191</v>
      </c>
      <c r="AU153" s="234" t="s">
        <v>137</v>
      </c>
      <c r="AV153" s="13" t="s">
        <v>85</v>
      </c>
      <c r="AW153" s="13" t="s">
        <v>37</v>
      </c>
      <c r="AX153" s="13" t="s">
        <v>77</v>
      </c>
      <c r="AY153" s="234" t="s">
        <v>121</v>
      </c>
    </row>
    <row r="154" s="14" customFormat="1">
      <c r="A154" s="14"/>
      <c r="B154" s="235"/>
      <c r="C154" s="236"/>
      <c r="D154" s="223" t="s">
        <v>191</v>
      </c>
      <c r="E154" s="237" t="s">
        <v>19</v>
      </c>
      <c r="F154" s="238" t="s">
        <v>809</v>
      </c>
      <c r="G154" s="236"/>
      <c r="H154" s="239">
        <v>28.120000000000001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191</v>
      </c>
      <c r="AU154" s="245" t="s">
        <v>137</v>
      </c>
      <c r="AV154" s="14" t="s">
        <v>87</v>
      </c>
      <c r="AW154" s="14" t="s">
        <v>37</v>
      </c>
      <c r="AX154" s="14" t="s">
        <v>77</v>
      </c>
      <c r="AY154" s="245" t="s">
        <v>121</v>
      </c>
    </row>
    <row r="155" s="2" customFormat="1" ht="44.25" customHeight="1">
      <c r="A155" s="39"/>
      <c r="B155" s="40"/>
      <c r="C155" s="205" t="s">
        <v>326</v>
      </c>
      <c r="D155" s="205" t="s">
        <v>124</v>
      </c>
      <c r="E155" s="206" t="s">
        <v>333</v>
      </c>
      <c r="F155" s="207" t="s">
        <v>334</v>
      </c>
      <c r="G155" s="208" t="s">
        <v>268</v>
      </c>
      <c r="H155" s="209">
        <v>28.120000000000001</v>
      </c>
      <c r="I155" s="210"/>
      <c r="J155" s="211">
        <f>ROUND(I155*H155,2)</f>
        <v>0</v>
      </c>
      <c r="K155" s="207" t="s">
        <v>128</v>
      </c>
      <c r="L155" s="45"/>
      <c r="M155" s="212" t="s">
        <v>19</v>
      </c>
      <c r="N155" s="213" t="s">
        <v>48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144</v>
      </c>
      <c r="AT155" s="216" t="s">
        <v>124</v>
      </c>
      <c r="AU155" s="216" t="s">
        <v>137</v>
      </c>
      <c r="AY155" s="18" t="s">
        <v>121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85</v>
      </c>
      <c r="BK155" s="217">
        <f>ROUND(I155*H155,2)</f>
        <v>0</v>
      </c>
      <c r="BL155" s="18" t="s">
        <v>144</v>
      </c>
      <c r="BM155" s="216" t="s">
        <v>811</v>
      </c>
    </row>
    <row r="156" s="2" customFormat="1">
      <c r="A156" s="39"/>
      <c r="B156" s="40"/>
      <c r="C156" s="41"/>
      <c r="D156" s="218" t="s">
        <v>131</v>
      </c>
      <c r="E156" s="41"/>
      <c r="F156" s="219" t="s">
        <v>336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131</v>
      </c>
      <c r="AU156" s="18" t="s">
        <v>137</v>
      </c>
    </row>
    <row r="157" s="13" customFormat="1">
      <c r="A157" s="13"/>
      <c r="B157" s="225"/>
      <c r="C157" s="226"/>
      <c r="D157" s="223" t="s">
        <v>191</v>
      </c>
      <c r="E157" s="227" t="s">
        <v>19</v>
      </c>
      <c r="F157" s="228" t="s">
        <v>808</v>
      </c>
      <c r="G157" s="226"/>
      <c r="H157" s="227" t="s">
        <v>19</v>
      </c>
      <c r="I157" s="229"/>
      <c r="J157" s="226"/>
      <c r="K157" s="226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191</v>
      </c>
      <c r="AU157" s="234" t="s">
        <v>137</v>
      </c>
      <c r="AV157" s="13" t="s">
        <v>85</v>
      </c>
      <c r="AW157" s="13" t="s">
        <v>37</v>
      </c>
      <c r="AX157" s="13" t="s">
        <v>77</v>
      </c>
      <c r="AY157" s="234" t="s">
        <v>121</v>
      </c>
    </row>
    <row r="158" s="14" customFormat="1">
      <c r="A158" s="14"/>
      <c r="B158" s="235"/>
      <c r="C158" s="236"/>
      <c r="D158" s="223" t="s">
        <v>191</v>
      </c>
      <c r="E158" s="237" t="s">
        <v>19</v>
      </c>
      <c r="F158" s="238" t="s">
        <v>809</v>
      </c>
      <c r="G158" s="236"/>
      <c r="H158" s="239">
        <v>28.120000000000001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191</v>
      </c>
      <c r="AU158" s="245" t="s">
        <v>137</v>
      </c>
      <c r="AV158" s="14" t="s">
        <v>87</v>
      </c>
      <c r="AW158" s="14" t="s">
        <v>37</v>
      </c>
      <c r="AX158" s="14" t="s">
        <v>77</v>
      </c>
      <c r="AY158" s="245" t="s">
        <v>121</v>
      </c>
    </row>
    <row r="159" s="2" customFormat="1" ht="37.8" customHeight="1">
      <c r="A159" s="39"/>
      <c r="B159" s="40"/>
      <c r="C159" s="205" t="s">
        <v>287</v>
      </c>
      <c r="D159" s="205" t="s">
        <v>124</v>
      </c>
      <c r="E159" s="206" t="s">
        <v>338</v>
      </c>
      <c r="F159" s="207" t="s">
        <v>339</v>
      </c>
      <c r="G159" s="208" t="s">
        <v>340</v>
      </c>
      <c r="H159" s="209">
        <v>56.240000000000002</v>
      </c>
      <c r="I159" s="210"/>
      <c r="J159" s="211">
        <f>ROUND(I159*H159,2)</f>
        <v>0</v>
      </c>
      <c r="K159" s="207" t="s">
        <v>128</v>
      </c>
      <c r="L159" s="45"/>
      <c r="M159" s="212" t="s">
        <v>19</v>
      </c>
      <c r="N159" s="213" t="s">
        <v>48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144</v>
      </c>
      <c r="AT159" s="216" t="s">
        <v>124</v>
      </c>
      <c r="AU159" s="216" t="s">
        <v>137</v>
      </c>
      <c r="AY159" s="18" t="s">
        <v>121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85</v>
      </c>
      <c r="BK159" s="217">
        <f>ROUND(I159*H159,2)</f>
        <v>0</v>
      </c>
      <c r="BL159" s="18" t="s">
        <v>144</v>
      </c>
      <c r="BM159" s="216" t="s">
        <v>812</v>
      </c>
    </row>
    <row r="160" s="2" customFormat="1">
      <c r="A160" s="39"/>
      <c r="B160" s="40"/>
      <c r="C160" s="41"/>
      <c r="D160" s="218" t="s">
        <v>131</v>
      </c>
      <c r="E160" s="41"/>
      <c r="F160" s="219" t="s">
        <v>342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131</v>
      </c>
      <c r="AU160" s="18" t="s">
        <v>137</v>
      </c>
    </row>
    <row r="161" s="13" customFormat="1">
      <c r="A161" s="13"/>
      <c r="B161" s="225"/>
      <c r="C161" s="226"/>
      <c r="D161" s="223" t="s">
        <v>191</v>
      </c>
      <c r="E161" s="227" t="s">
        <v>19</v>
      </c>
      <c r="F161" s="228" t="s">
        <v>808</v>
      </c>
      <c r="G161" s="226"/>
      <c r="H161" s="227" t="s">
        <v>19</v>
      </c>
      <c r="I161" s="229"/>
      <c r="J161" s="226"/>
      <c r="K161" s="226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191</v>
      </c>
      <c r="AU161" s="234" t="s">
        <v>137</v>
      </c>
      <c r="AV161" s="13" t="s">
        <v>85</v>
      </c>
      <c r="AW161" s="13" t="s">
        <v>37</v>
      </c>
      <c r="AX161" s="13" t="s">
        <v>77</v>
      </c>
      <c r="AY161" s="234" t="s">
        <v>121</v>
      </c>
    </row>
    <row r="162" s="14" customFormat="1">
      <c r="A162" s="14"/>
      <c r="B162" s="235"/>
      <c r="C162" s="236"/>
      <c r="D162" s="223" t="s">
        <v>191</v>
      </c>
      <c r="E162" s="237" t="s">
        <v>19</v>
      </c>
      <c r="F162" s="238" t="s">
        <v>813</v>
      </c>
      <c r="G162" s="236"/>
      <c r="H162" s="239">
        <v>56.240000000000002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191</v>
      </c>
      <c r="AU162" s="245" t="s">
        <v>137</v>
      </c>
      <c r="AV162" s="14" t="s">
        <v>87</v>
      </c>
      <c r="AW162" s="14" t="s">
        <v>37</v>
      </c>
      <c r="AX162" s="14" t="s">
        <v>77</v>
      </c>
      <c r="AY162" s="245" t="s">
        <v>121</v>
      </c>
    </row>
    <row r="163" s="12" customFormat="1" ht="20.88" customHeight="1">
      <c r="A163" s="12"/>
      <c r="B163" s="189"/>
      <c r="C163" s="190"/>
      <c r="D163" s="191" t="s">
        <v>76</v>
      </c>
      <c r="E163" s="203" t="s">
        <v>344</v>
      </c>
      <c r="F163" s="203" t="s">
        <v>370</v>
      </c>
      <c r="G163" s="190"/>
      <c r="H163" s="190"/>
      <c r="I163" s="193"/>
      <c r="J163" s="204">
        <f>BK163</f>
        <v>0</v>
      </c>
      <c r="K163" s="190"/>
      <c r="L163" s="195"/>
      <c r="M163" s="196"/>
      <c r="N163" s="197"/>
      <c r="O163" s="197"/>
      <c r="P163" s="198">
        <f>SUM(P164:P213)</f>
        <v>0</v>
      </c>
      <c r="Q163" s="197"/>
      <c r="R163" s="198">
        <f>SUM(R164:R213)</f>
        <v>13.161315999999999</v>
      </c>
      <c r="S163" s="197"/>
      <c r="T163" s="199">
        <f>SUM(T164:T213)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0" t="s">
        <v>85</v>
      </c>
      <c r="AT163" s="201" t="s">
        <v>76</v>
      </c>
      <c r="AU163" s="201" t="s">
        <v>87</v>
      </c>
      <c r="AY163" s="200" t="s">
        <v>121</v>
      </c>
      <c r="BK163" s="202">
        <f>SUM(BK164:BK213)</f>
        <v>0</v>
      </c>
    </row>
    <row r="164" s="2" customFormat="1" ht="37.8" customHeight="1">
      <c r="A164" s="39"/>
      <c r="B164" s="40"/>
      <c r="C164" s="205" t="s">
        <v>337</v>
      </c>
      <c r="D164" s="205" t="s">
        <v>124</v>
      </c>
      <c r="E164" s="206" t="s">
        <v>371</v>
      </c>
      <c r="F164" s="207" t="s">
        <v>372</v>
      </c>
      <c r="G164" s="208" t="s">
        <v>238</v>
      </c>
      <c r="H164" s="209">
        <v>65.799999999999997</v>
      </c>
      <c r="I164" s="210"/>
      <c r="J164" s="211">
        <f>ROUND(I164*H164,2)</f>
        <v>0</v>
      </c>
      <c r="K164" s="207" t="s">
        <v>128</v>
      </c>
      <c r="L164" s="45"/>
      <c r="M164" s="212" t="s">
        <v>19</v>
      </c>
      <c r="N164" s="213" t="s">
        <v>48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144</v>
      </c>
      <c r="AT164" s="216" t="s">
        <v>124</v>
      </c>
      <c r="AU164" s="216" t="s">
        <v>137</v>
      </c>
      <c r="AY164" s="18" t="s">
        <v>121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85</v>
      </c>
      <c r="BK164" s="217">
        <f>ROUND(I164*H164,2)</f>
        <v>0</v>
      </c>
      <c r="BL164" s="18" t="s">
        <v>144</v>
      </c>
      <c r="BM164" s="216" t="s">
        <v>814</v>
      </c>
    </row>
    <row r="165" s="2" customFormat="1">
      <c r="A165" s="39"/>
      <c r="B165" s="40"/>
      <c r="C165" s="41"/>
      <c r="D165" s="218" t="s">
        <v>131</v>
      </c>
      <c r="E165" s="41"/>
      <c r="F165" s="219" t="s">
        <v>374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131</v>
      </c>
      <c r="AU165" s="18" t="s">
        <v>137</v>
      </c>
    </row>
    <row r="166" s="13" customFormat="1">
      <c r="A166" s="13"/>
      <c r="B166" s="225"/>
      <c r="C166" s="226"/>
      <c r="D166" s="223" t="s">
        <v>191</v>
      </c>
      <c r="E166" s="227" t="s">
        <v>19</v>
      </c>
      <c r="F166" s="228" t="s">
        <v>815</v>
      </c>
      <c r="G166" s="226"/>
      <c r="H166" s="227" t="s">
        <v>19</v>
      </c>
      <c r="I166" s="229"/>
      <c r="J166" s="226"/>
      <c r="K166" s="226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191</v>
      </c>
      <c r="AU166" s="234" t="s">
        <v>137</v>
      </c>
      <c r="AV166" s="13" t="s">
        <v>85</v>
      </c>
      <c r="AW166" s="13" t="s">
        <v>37</v>
      </c>
      <c r="AX166" s="13" t="s">
        <v>77</v>
      </c>
      <c r="AY166" s="234" t="s">
        <v>121</v>
      </c>
    </row>
    <row r="167" s="14" customFormat="1">
      <c r="A167" s="14"/>
      <c r="B167" s="235"/>
      <c r="C167" s="236"/>
      <c r="D167" s="223" t="s">
        <v>191</v>
      </c>
      <c r="E167" s="237" t="s">
        <v>19</v>
      </c>
      <c r="F167" s="238" t="s">
        <v>816</v>
      </c>
      <c r="G167" s="236"/>
      <c r="H167" s="239">
        <v>65.799999999999997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191</v>
      </c>
      <c r="AU167" s="245" t="s">
        <v>137</v>
      </c>
      <c r="AV167" s="14" t="s">
        <v>87</v>
      </c>
      <c r="AW167" s="14" t="s">
        <v>37</v>
      </c>
      <c r="AX167" s="14" t="s">
        <v>77</v>
      </c>
      <c r="AY167" s="245" t="s">
        <v>121</v>
      </c>
    </row>
    <row r="168" s="2" customFormat="1" ht="16.5" customHeight="1">
      <c r="A168" s="39"/>
      <c r="B168" s="40"/>
      <c r="C168" s="250" t="s">
        <v>344</v>
      </c>
      <c r="D168" s="250" t="s">
        <v>365</v>
      </c>
      <c r="E168" s="251" t="s">
        <v>378</v>
      </c>
      <c r="F168" s="252" t="s">
        <v>379</v>
      </c>
      <c r="G168" s="253" t="s">
        <v>340</v>
      </c>
      <c r="H168" s="254">
        <v>13.16</v>
      </c>
      <c r="I168" s="255"/>
      <c r="J168" s="256">
        <f>ROUND(I168*H168,2)</f>
        <v>0</v>
      </c>
      <c r="K168" s="252" t="s">
        <v>128</v>
      </c>
      <c r="L168" s="257"/>
      <c r="M168" s="258" t="s">
        <v>19</v>
      </c>
      <c r="N168" s="259" t="s">
        <v>48</v>
      </c>
      <c r="O168" s="85"/>
      <c r="P168" s="214">
        <f>O168*H168</f>
        <v>0</v>
      </c>
      <c r="Q168" s="214">
        <v>1</v>
      </c>
      <c r="R168" s="214">
        <f>Q168*H168</f>
        <v>13.16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163</v>
      </c>
      <c r="AT168" s="216" t="s">
        <v>365</v>
      </c>
      <c r="AU168" s="216" t="s">
        <v>137</v>
      </c>
      <c r="AY168" s="18" t="s">
        <v>121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85</v>
      </c>
      <c r="BK168" s="217">
        <f>ROUND(I168*H168,2)</f>
        <v>0</v>
      </c>
      <c r="BL168" s="18" t="s">
        <v>144</v>
      </c>
      <c r="BM168" s="216" t="s">
        <v>817</v>
      </c>
    </row>
    <row r="169" s="13" customFormat="1">
      <c r="A169" s="13"/>
      <c r="B169" s="225"/>
      <c r="C169" s="226"/>
      <c r="D169" s="223" t="s">
        <v>191</v>
      </c>
      <c r="E169" s="227" t="s">
        <v>19</v>
      </c>
      <c r="F169" s="228" t="s">
        <v>815</v>
      </c>
      <c r="G169" s="226"/>
      <c r="H169" s="227" t="s">
        <v>19</v>
      </c>
      <c r="I169" s="229"/>
      <c r="J169" s="226"/>
      <c r="K169" s="226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191</v>
      </c>
      <c r="AU169" s="234" t="s">
        <v>137</v>
      </c>
      <c r="AV169" s="13" t="s">
        <v>85</v>
      </c>
      <c r="AW169" s="13" t="s">
        <v>37</v>
      </c>
      <c r="AX169" s="13" t="s">
        <v>77</v>
      </c>
      <c r="AY169" s="234" t="s">
        <v>121</v>
      </c>
    </row>
    <row r="170" s="14" customFormat="1">
      <c r="A170" s="14"/>
      <c r="B170" s="235"/>
      <c r="C170" s="236"/>
      <c r="D170" s="223" t="s">
        <v>191</v>
      </c>
      <c r="E170" s="237" t="s">
        <v>19</v>
      </c>
      <c r="F170" s="238" t="s">
        <v>818</v>
      </c>
      <c r="G170" s="236"/>
      <c r="H170" s="239">
        <v>13.16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191</v>
      </c>
      <c r="AU170" s="245" t="s">
        <v>137</v>
      </c>
      <c r="AV170" s="14" t="s">
        <v>87</v>
      </c>
      <c r="AW170" s="14" t="s">
        <v>37</v>
      </c>
      <c r="AX170" s="14" t="s">
        <v>77</v>
      </c>
      <c r="AY170" s="245" t="s">
        <v>121</v>
      </c>
    </row>
    <row r="171" s="2" customFormat="1" ht="37.8" customHeight="1">
      <c r="A171" s="39"/>
      <c r="B171" s="40"/>
      <c r="C171" s="205" t="s">
        <v>354</v>
      </c>
      <c r="D171" s="205" t="s">
        <v>124</v>
      </c>
      <c r="E171" s="206" t="s">
        <v>384</v>
      </c>
      <c r="F171" s="207" t="s">
        <v>385</v>
      </c>
      <c r="G171" s="208" t="s">
        <v>238</v>
      </c>
      <c r="H171" s="209">
        <v>65.799999999999997</v>
      </c>
      <c r="I171" s="210"/>
      <c r="J171" s="211">
        <f>ROUND(I171*H171,2)</f>
        <v>0</v>
      </c>
      <c r="K171" s="207" t="s">
        <v>128</v>
      </c>
      <c r="L171" s="45"/>
      <c r="M171" s="212" t="s">
        <v>19</v>
      </c>
      <c r="N171" s="213" t="s">
        <v>48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144</v>
      </c>
      <c r="AT171" s="216" t="s">
        <v>124</v>
      </c>
      <c r="AU171" s="216" t="s">
        <v>137</v>
      </c>
      <c r="AY171" s="18" t="s">
        <v>121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85</v>
      </c>
      <c r="BK171" s="217">
        <f>ROUND(I171*H171,2)</f>
        <v>0</v>
      </c>
      <c r="BL171" s="18" t="s">
        <v>144</v>
      </c>
      <c r="BM171" s="216" t="s">
        <v>819</v>
      </c>
    </row>
    <row r="172" s="2" customFormat="1">
      <c r="A172" s="39"/>
      <c r="B172" s="40"/>
      <c r="C172" s="41"/>
      <c r="D172" s="218" t="s">
        <v>131</v>
      </c>
      <c r="E172" s="41"/>
      <c r="F172" s="219" t="s">
        <v>387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131</v>
      </c>
      <c r="AU172" s="18" t="s">
        <v>137</v>
      </c>
    </row>
    <row r="173" s="13" customFormat="1">
      <c r="A173" s="13"/>
      <c r="B173" s="225"/>
      <c r="C173" s="226"/>
      <c r="D173" s="223" t="s">
        <v>191</v>
      </c>
      <c r="E173" s="227" t="s">
        <v>19</v>
      </c>
      <c r="F173" s="228" t="s">
        <v>815</v>
      </c>
      <c r="G173" s="226"/>
      <c r="H173" s="227" t="s">
        <v>19</v>
      </c>
      <c r="I173" s="229"/>
      <c r="J173" s="226"/>
      <c r="K173" s="226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191</v>
      </c>
      <c r="AU173" s="234" t="s">
        <v>137</v>
      </c>
      <c r="AV173" s="13" t="s">
        <v>85</v>
      </c>
      <c r="AW173" s="13" t="s">
        <v>37</v>
      </c>
      <c r="AX173" s="13" t="s">
        <v>77</v>
      </c>
      <c r="AY173" s="234" t="s">
        <v>121</v>
      </c>
    </row>
    <row r="174" s="14" customFormat="1">
      <c r="A174" s="14"/>
      <c r="B174" s="235"/>
      <c r="C174" s="236"/>
      <c r="D174" s="223" t="s">
        <v>191</v>
      </c>
      <c r="E174" s="237" t="s">
        <v>19</v>
      </c>
      <c r="F174" s="238" t="s">
        <v>816</v>
      </c>
      <c r="G174" s="236"/>
      <c r="H174" s="239">
        <v>65.799999999999997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191</v>
      </c>
      <c r="AU174" s="245" t="s">
        <v>137</v>
      </c>
      <c r="AV174" s="14" t="s">
        <v>87</v>
      </c>
      <c r="AW174" s="14" t="s">
        <v>37</v>
      </c>
      <c r="AX174" s="14" t="s">
        <v>77</v>
      </c>
      <c r="AY174" s="245" t="s">
        <v>121</v>
      </c>
    </row>
    <row r="175" s="2" customFormat="1" ht="16.5" customHeight="1">
      <c r="A175" s="39"/>
      <c r="B175" s="40"/>
      <c r="C175" s="250" t="s">
        <v>364</v>
      </c>
      <c r="D175" s="250" t="s">
        <v>365</v>
      </c>
      <c r="E175" s="251" t="s">
        <v>390</v>
      </c>
      <c r="F175" s="252" t="s">
        <v>391</v>
      </c>
      <c r="G175" s="253" t="s">
        <v>392</v>
      </c>
      <c r="H175" s="254">
        <v>1.3160000000000001</v>
      </c>
      <c r="I175" s="255"/>
      <c r="J175" s="256">
        <f>ROUND(I175*H175,2)</f>
        <v>0</v>
      </c>
      <c r="K175" s="252" t="s">
        <v>128</v>
      </c>
      <c r="L175" s="257"/>
      <c r="M175" s="258" t="s">
        <v>19</v>
      </c>
      <c r="N175" s="259" t="s">
        <v>48</v>
      </c>
      <c r="O175" s="85"/>
      <c r="P175" s="214">
        <f>O175*H175</f>
        <v>0</v>
      </c>
      <c r="Q175" s="214">
        <v>0.001</v>
      </c>
      <c r="R175" s="214">
        <f>Q175*H175</f>
        <v>0.0013160000000000001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163</v>
      </c>
      <c r="AT175" s="216" t="s">
        <v>365</v>
      </c>
      <c r="AU175" s="216" t="s">
        <v>137</v>
      </c>
      <c r="AY175" s="18" t="s">
        <v>121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85</v>
      </c>
      <c r="BK175" s="217">
        <f>ROUND(I175*H175,2)</f>
        <v>0</v>
      </c>
      <c r="BL175" s="18" t="s">
        <v>144</v>
      </c>
      <c r="BM175" s="216" t="s">
        <v>820</v>
      </c>
    </row>
    <row r="176" s="13" customFormat="1">
      <c r="A176" s="13"/>
      <c r="B176" s="225"/>
      <c r="C176" s="226"/>
      <c r="D176" s="223" t="s">
        <v>191</v>
      </c>
      <c r="E176" s="227" t="s">
        <v>19</v>
      </c>
      <c r="F176" s="228" t="s">
        <v>821</v>
      </c>
      <c r="G176" s="226"/>
      <c r="H176" s="227" t="s">
        <v>19</v>
      </c>
      <c r="I176" s="229"/>
      <c r="J176" s="226"/>
      <c r="K176" s="226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191</v>
      </c>
      <c r="AU176" s="234" t="s">
        <v>137</v>
      </c>
      <c r="AV176" s="13" t="s">
        <v>85</v>
      </c>
      <c r="AW176" s="13" t="s">
        <v>37</v>
      </c>
      <c r="AX176" s="13" t="s">
        <v>77</v>
      </c>
      <c r="AY176" s="234" t="s">
        <v>121</v>
      </c>
    </row>
    <row r="177" s="14" customFormat="1">
      <c r="A177" s="14"/>
      <c r="B177" s="235"/>
      <c r="C177" s="236"/>
      <c r="D177" s="223" t="s">
        <v>191</v>
      </c>
      <c r="E177" s="237" t="s">
        <v>19</v>
      </c>
      <c r="F177" s="238" t="s">
        <v>822</v>
      </c>
      <c r="G177" s="236"/>
      <c r="H177" s="239">
        <v>1.3160000000000001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191</v>
      </c>
      <c r="AU177" s="245" t="s">
        <v>137</v>
      </c>
      <c r="AV177" s="14" t="s">
        <v>87</v>
      </c>
      <c r="AW177" s="14" t="s">
        <v>37</v>
      </c>
      <c r="AX177" s="14" t="s">
        <v>77</v>
      </c>
      <c r="AY177" s="245" t="s">
        <v>121</v>
      </c>
    </row>
    <row r="178" s="2" customFormat="1" ht="33" customHeight="1">
      <c r="A178" s="39"/>
      <c r="B178" s="40"/>
      <c r="C178" s="205" t="s">
        <v>7</v>
      </c>
      <c r="D178" s="205" t="s">
        <v>124</v>
      </c>
      <c r="E178" s="206" t="s">
        <v>396</v>
      </c>
      <c r="F178" s="207" t="s">
        <v>397</v>
      </c>
      <c r="G178" s="208" t="s">
        <v>238</v>
      </c>
      <c r="H178" s="209">
        <v>342</v>
      </c>
      <c r="I178" s="210"/>
      <c r="J178" s="211">
        <f>ROUND(I178*H178,2)</f>
        <v>0</v>
      </c>
      <c r="K178" s="207" t="s">
        <v>128</v>
      </c>
      <c r="L178" s="45"/>
      <c r="M178" s="212" t="s">
        <v>19</v>
      </c>
      <c r="N178" s="213" t="s">
        <v>48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144</v>
      </c>
      <c r="AT178" s="216" t="s">
        <v>124</v>
      </c>
      <c r="AU178" s="216" t="s">
        <v>137</v>
      </c>
      <c r="AY178" s="18" t="s">
        <v>121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85</v>
      </c>
      <c r="BK178" s="217">
        <f>ROUND(I178*H178,2)</f>
        <v>0</v>
      </c>
      <c r="BL178" s="18" t="s">
        <v>144</v>
      </c>
      <c r="BM178" s="216" t="s">
        <v>823</v>
      </c>
    </row>
    <row r="179" s="2" customFormat="1">
      <c r="A179" s="39"/>
      <c r="B179" s="40"/>
      <c r="C179" s="41"/>
      <c r="D179" s="218" t="s">
        <v>131</v>
      </c>
      <c r="E179" s="41"/>
      <c r="F179" s="219" t="s">
        <v>399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131</v>
      </c>
      <c r="AU179" s="18" t="s">
        <v>137</v>
      </c>
    </row>
    <row r="180" s="13" customFormat="1">
      <c r="A180" s="13"/>
      <c r="B180" s="225"/>
      <c r="C180" s="226"/>
      <c r="D180" s="223" t="s">
        <v>191</v>
      </c>
      <c r="E180" s="227" t="s">
        <v>19</v>
      </c>
      <c r="F180" s="228" t="s">
        <v>824</v>
      </c>
      <c r="G180" s="226"/>
      <c r="H180" s="227" t="s">
        <v>19</v>
      </c>
      <c r="I180" s="229"/>
      <c r="J180" s="226"/>
      <c r="K180" s="226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191</v>
      </c>
      <c r="AU180" s="234" t="s">
        <v>137</v>
      </c>
      <c r="AV180" s="13" t="s">
        <v>85</v>
      </c>
      <c r="AW180" s="13" t="s">
        <v>37</v>
      </c>
      <c r="AX180" s="13" t="s">
        <v>77</v>
      </c>
      <c r="AY180" s="234" t="s">
        <v>121</v>
      </c>
    </row>
    <row r="181" s="14" customFormat="1">
      <c r="A181" s="14"/>
      <c r="B181" s="235"/>
      <c r="C181" s="236"/>
      <c r="D181" s="223" t="s">
        <v>191</v>
      </c>
      <c r="E181" s="237" t="s">
        <v>19</v>
      </c>
      <c r="F181" s="238" t="s">
        <v>825</v>
      </c>
      <c r="G181" s="236"/>
      <c r="H181" s="239">
        <v>342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191</v>
      </c>
      <c r="AU181" s="245" t="s">
        <v>137</v>
      </c>
      <c r="AV181" s="14" t="s">
        <v>87</v>
      </c>
      <c r="AW181" s="14" t="s">
        <v>37</v>
      </c>
      <c r="AX181" s="14" t="s">
        <v>77</v>
      </c>
      <c r="AY181" s="245" t="s">
        <v>121</v>
      </c>
    </row>
    <row r="182" s="2" customFormat="1" ht="24.15" customHeight="1">
      <c r="A182" s="39"/>
      <c r="B182" s="40"/>
      <c r="C182" s="205" t="s">
        <v>377</v>
      </c>
      <c r="D182" s="205" t="s">
        <v>124</v>
      </c>
      <c r="E182" s="206" t="s">
        <v>409</v>
      </c>
      <c r="F182" s="207" t="s">
        <v>410</v>
      </c>
      <c r="G182" s="208" t="s">
        <v>238</v>
      </c>
      <c r="H182" s="209">
        <v>131.59999999999999</v>
      </c>
      <c r="I182" s="210"/>
      <c r="J182" s="211">
        <f>ROUND(I182*H182,2)</f>
        <v>0</v>
      </c>
      <c r="K182" s="207" t="s">
        <v>128</v>
      </c>
      <c r="L182" s="45"/>
      <c r="M182" s="212" t="s">
        <v>19</v>
      </c>
      <c r="N182" s="213" t="s">
        <v>48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144</v>
      </c>
      <c r="AT182" s="216" t="s">
        <v>124</v>
      </c>
      <c r="AU182" s="216" t="s">
        <v>137</v>
      </c>
      <c r="AY182" s="18" t="s">
        <v>121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85</v>
      </c>
      <c r="BK182" s="217">
        <f>ROUND(I182*H182,2)</f>
        <v>0</v>
      </c>
      <c r="BL182" s="18" t="s">
        <v>144</v>
      </c>
      <c r="BM182" s="216" t="s">
        <v>826</v>
      </c>
    </row>
    <row r="183" s="2" customFormat="1">
      <c r="A183" s="39"/>
      <c r="B183" s="40"/>
      <c r="C183" s="41"/>
      <c r="D183" s="218" t="s">
        <v>131</v>
      </c>
      <c r="E183" s="41"/>
      <c r="F183" s="219" t="s">
        <v>412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131</v>
      </c>
      <c r="AU183" s="18" t="s">
        <v>137</v>
      </c>
    </row>
    <row r="184" s="13" customFormat="1">
      <c r="A184" s="13"/>
      <c r="B184" s="225"/>
      <c r="C184" s="226"/>
      <c r="D184" s="223" t="s">
        <v>191</v>
      </c>
      <c r="E184" s="227" t="s">
        <v>19</v>
      </c>
      <c r="F184" s="228" t="s">
        <v>821</v>
      </c>
      <c r="G184" s="226"/>
      <c r="H184" s="227" t="s">
        <v>19</v>
      </c>
      <c r="I184" s="229"/>
      <c r="J184" s="226"/>
      <c r="K184" s="226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191</v>
      </c>
      <c r="AU184" s="234" t="s">
        <v>137</v>
      </c>
      <c r="AV184" s="13" t="s">
        <v>85</v>
      </c>
      <c r="AW184" s="13" t="s">
        <v>37</v>
      </c>
      <c r="AX184" s="13" t="s">
        <v>77</v>
      </c>
      <c r="AY184" s="234" t="s">
        <v>121</v>
      </c>
    </row>
    <row r="185" s="14" customFormat="1">
      <c r="A185" s="14"/>
      <c r="B185" s="235"/>
      <c r="C185" s="236"/>
      <c r="D185" s="223" t="s">
        <v>191</v>
      </c>
      <c r="E185" s="237" t="s">
        <v>19</v>
      </c>
      <c r="F185" s="238" t="s">
        <v>827</v>
      </c>
      <c r="G185" s="236"/>
      <c r="H185" s="239">
        <v>131.59999999999999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191</v>
      </c>
      <c r="AU185" s="245" t="s">
        <v>137</v>
      </c>
      <c r="AV185" s="14" t="s">
        <v>87</v>
      </c>
      <c r="AW185" s="14" t="s">
        <v>37</v>
      </c>
      <c r="AX185" s="14" t="s">
        <v>77</v>
      </c>
      <c r="AY185" s="245" t="s">
        <v>121</v>
      </c>
    </row>
    <row r="186" s="2" customFormat="1" ht="21.75" customHeight="1">
      <c r="A186" s="39"/>
      <c r="B186" s="40"/>
      <c r="C186" s="205" t="s">
        <v>383</v>
      </c>
      <c r="D186" s="205" t="s">
        <v>124</v>
      </c>
      <c r="E186" s="206" t="s">
        <v>415</v>
      </c>
      <c r="F186" s="207" t="s">
        <v>416</v>
      </c>
      <c r="G186" s="208" t="s">
        <v>238</v>
      </c>
      <c r="H186" s="209">
        <v>131.59999999999999</v>
      </c>
      <c r="I186" s="210"/>
      <c r="J186" s="211">
        <f>ROUND(I186*H186,2)</f>
        <v>0</v>
      </c>
      <c r="K186" s="207" t="s">
        <v>128</v>
      </c>
      <c r="L186" s="45"/>
      <c r="M186" s="212" t="s">
        <v>19</v>
      </c>
      <c r="N186" s="213" t="s">
        <v>48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144</v>
      </c>
      <c r="AT186" s="216" t="s">
        <v>124</v>
      </c>
      <c r="AU186" s="216" t="s">
        <v>137</v>
      </c>
      <c r="AY186" s="18" t="s">
        <v>121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85</v>
      </c>
      <c r="BK186" s="217">
        <f>ROUND(I186*H186,2)</f>
        <v>0</v>
      </c>
      <c r="BL186" s="18" t="s">
        <v>144</v>
      </c>
      <c r="BM186" s="216" t="s">
        <v>828</v>
      </c>
    </row>
    <row r="187" s="2" customFormat="1">
      <c r="A187" s="39"/>
      <c r="B187" s="40"/>
      <c r="C187" s="41"/>
      <c r="D187" s="218" t="s">
        <v>131</v>
      </c>
      <c r="E187" s="41"/>
      <c r="F187" s="219" t="s">
        <v>418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131</v>
      </c>
      <c r="AU187" s="18" t="s">
        <v>137</v>
      </c>
    </row>
    <row r="188" s="13" customFormat="1">
      <c r="A188" s="13"/>
      <c r="B188" s="225"/>
      <c r="C188" s="226"/>
      <c r="D188" s="223" t="s">
        <v>191</v>
      </c>
      <c r="E188" s="227" t="s">
        <v>19</v>
      </c>
      <c r="F188" s="228" t="s">
        <v>821</v>
      </c>
      <c r="G188" s="226"/>
      <c r="H188" s="227" t="s">
        <v>19</v>
      </c>
      <c r="I188" s="229"/>
      <c r="J188" s="226"/>
      <c r="K188" s="226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191</v>
      </c>
      <c r="AU188" s="234" t="s">
        <v>137</v>
      </c>
      <c r="AV188" s="13" t="s">
        <v>85</v>
      </c>
      <c r="AW188" s="13" t="s">
        <v>37</v>
      </c>
      <c r="AX188" s="13" t="s">
        <v>77</v>
      </c>
      <c r="AY188" s="234" t="s">
        <v>121</v>
      </c>
    </row>
    <row r="189" s="14" customFormat="1">
      <c r="A189" s="14"/>
      <c r="B189" s="235"/>
      <c r="C189" s="236"/>
      <c r="D189" s="223" t="s">
        <v>191</v>
      </c>
      <c r="E189" s="237" t="s">
        <v>19</v>
      </c>
      <c r="F189" s="238" t="s">
        <v>827</v>
      </c>
      <c r="G189" s="236"/>
      <c r="H189" s="239">
        <v>131.59999999999999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191</v>
      </c>
      <c r="AU189" s="245" t="s">
        <v>137</v>
      </c>
      <c r="AV189" s="14" t="s">
        <v>87</v>
      </c>
      <c r="AW189" s="14" t="s">
        <v>37</v>
      </c>
      <c r="AX189" s="14" t="s">
        <v>77</v>
      </c>
      <c r="AY189" s="245" t="s">
        <v>121</v>
      </c>
    </row>
    <row r="190" s="2" customFormat="1" ht="21.75" customHeight="1">
      <c r="A190" s="39"/>
      <c r="B190" s="40"/>
      <c r="C190" s="205" t="s">
        <v>389</v>
      </c>
      <c r="D190" s="205" t="s">
        <v>124</v>
      </c>
      <c r="E190" s="206" t="s">
        <v>420</v>
      </c>
      <c r="F190" s="207" t="s">
        <v>421</v>
      </c>
      <c r="G190" s="208" t="s">
        <v>238</v>
      </c>
      <c r="H190" s="209">
        <v>131.59999999999999</v>
      </c>
      <c r="I190" s="210"/>
      <c r="J190" s="211">
        <f>ROUND(I190*H190,2)</f>
        <v>0</v>
      </c>
      <c r="K190" s="207" t="s">
        <v>128</v>
      </c>
      <c r="L190" s="45"/>
      <c r="M190" s="212" t="s">
        <v>19</v>
      </c>
      <c r="N190" s="213" t="s">
        <v>48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144</v>
      </c>
      <c r="AT190" s="216" t="s">
        <v>124</v>
      </c>
      <c r="AU190" s="216" t="s">
        <v>137</v>
      </c>
      <c r="AY190" s="18" t="s">
        <v>121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85</v>
      </c>
      <c r="BK190" s="217">
        <f>ROUND(I190*H190,2)</f>
        <v>0</v>
      </c>
      <c r="BL190" s="18" t="s">
        <v>144</v>
      </c>
      <c r="BM190" s="216" t="s">
        <v>829</v>
      </c>
    </row>
    <row r="191" s="2" customFormat="1">
      <c r="A191" s="39"/>
      <c r="B191" s="40"/>
      <c r="C191" s="41"/>
      <c r="D191" s="218" t="s">
        <v>131</v>
      </c>
      <c r="E191" s="41"/>
      <c r="F191" s="219" t="s">
        <v>423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131</v>
      </c>
      <c r="AU191" s="18" t="s">
        <v>137</v>
      </c>
    </row>
    <row r="192" s="13" customFormat="1">
      <c r="A192" s="13"/>
      <c r="B192" s="225"/>
      <c r="C192" s="226"/>
      <c r="D192" s="223" t="s">
        <v>191</v>
      </c>
      <c r="E192" s="227" t="s">
        <v>19</v>
      </c>
      <c r="F192" s="228" t="s">
        <v>821</v>
      </c>
      <c r="G192" s="226"/>
      <c r="H192" s="227" t="s">
        <v>19</v>
      </c>
      <c r="I192" s="229"/>
      <c r="J192" s="226"/>
      <c r="K192" s="226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191</v>
      </c>
      <c r="AU192" s="234" t="s">
        <v>137</v>
      </c>
      <c r="AV192" s="13" t="s">
        <v>85</v>
      </c>
      <c r="AW192" s="13" t="s">
        <v>37</v>
      </c>
      <c r="AX192" s="13" t="s">
        <v>77</v>
      </c>
      <c r="AY192" s="234" t="s">
        <v>121</v>
      </c>
    </row>
    <row r="193" s="14" customFormat="1">
      <c r="A193" s="14"/>
      <c r="B193" s="235"/>
      <c r="C193" s="236"/>
      <c r="D193" s="223" t="s">
        <v>191</v>
      </c>
      <c r="E193" s="237" t="s">
        <v>19</v>
      </c>
      <c r="F193" s="238" t="s">
        <v>827</v>
      </c>
      <c r="G193" s="236"/>
      <c r="H193" s="239">
        <v>131.59999999999999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191</v>
      </c>
      <c r="AU193" s="245" t="s">
        <v>137</v>
      </c>
      <c r="AV193" s="14" t="s">
        <v>87</v>
      </c>
      <c r="AW193" s="14" t="s">
        <v>37</v>
      </c>
      <c r="AX193" s="14" t="s">
        <v>77</v>
      </c>
      <c r="AY193" s="245" t="s">
        <v>121</v>
      </c>
    </row>
    <row r="194" s="2" customFormat="1" ht="49.05" customHeight="1">
      <c r="A194" s="39"/>
      <c r="B194" s="40"/>
      <c r="C194" s="205" t="s">
        <v>395</v>
      </c>
      <c r="D194" s="205" t="s">
        <v>124</v>
      </c>
      <c r="E194" s="206" t="s">
        <v>425</v>
      </c>
      <c r="F194" s="207" t="s">
        <v>426</v>
      </c>
      <c r="G194" s="208" t="s">
        <v>238</v>
      </c>
      <c r="H194" s="209">
        <v>131.59999999999999</v>
      </c>
      <c r="I194" s="210"/>
      <c r="J194" s="211">
        <f>ROUND(I194*H194,2)</f>
        <v>0</v>
      </c>
      <c r="K194" s="207" t="s">
        <v>128</v>
      </c>
      <c r="L194" s="45"/>
      <c r="M194" s="212" t="s">
        <v>19</v>
      </c>
      <c r="N194" s="213" t="s">
        <v>48</v>
      </c>
      <c r="O194" s="85"/>
      <c r="P194" s="214">
        <f>O194*H194</f>
        <v>0</v>
      </c>
      <c r="Q194" s="214">
        <v>0</v>
      </c>
      <c r="R194" s="214">
        <f>Q194*H194</f>
        <v>0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144</v>
      </c>
      <c r="AT194" s="216" t="s">
        <v>124</v>
      </c>
      <c r="AU194" s="216" t="s">
        <v>137</v>
      </c>
      <c r="AY194" s="18" t="s">
        <v>121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85</v>
      </c>
      <c r="BK194" s="217">
        <f>ROUND(I194*H194,2)</f>
        <v>0</v>
      </c>
      <c r="BL194" s="18" t="s">
        <v>144</v>
      </c>
      <c r="BM194" s="216" t="s">
        <v>830</v>
      </c>
    </row>
    <row r="195" s="2" customFormat="1">
      <c r="A195" s="39"/>
      <c r="B195" s="40"/>
      <c r="C195" s="41"/>
      <c r="D195" s="218" t="s">
        <v>131</v>
      </c>
      <c r="E195" s="41"/>
      <c r="F195" s="219" t="s">
        <v>428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131</v>
      </c>
      <c r="AU195" s="18" t="s">
        <v>137</v>
      </c>
    </row>
    <row r="196" s="13" customFormat="1">
      <c r="A196" s="13"/>
      <c r="B196" s="225"/>
      <c r="C196" s="226"/>
      <c r="D196" s="223" t="s">
        <v>191</v>
      </c>
      <c r="E196" s="227" t="s">
        <v>19</v>
      </c>
      <c r="F196" s="228" t="s">
        <v>821</v>
      </c>
      <c r="G196" s="226"/>
      <c r="H196" s="227" t="s">
        <v>19</v>
      </c>
      <c r="I196" s="229"/>
      <c r="J196" s="226"/>
      <c r="K196" s="226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191</v>
      </c>
      <c r="AU196" s="234" t="s">
        <v>137</v>
      </c>
      <c r="AV196" s="13" t="s">
        <v>85</v>
      </c>
      <c r="AW196" s="13" t="s">
        <v>37</v>
      </c>
      <c r="AX196" s="13" t="s">
        <v>77</v>
      </c>
      <c r="AY196" s="234" t="s">
        <v>121</v>
      </c>
    </row>
    <row r="197" s="14" customFormat="1">
      <c r="A197" s="14"/>
      <c r="B197" s="235"/>
      <c r="C197" s="236"/>
      <c r="D197" s="223" t="s">
        <v>191</v>
      </c>
      <c r="E197" s="237" t="s">
        <v>19</v>
      </c>
      <c r="F197" s="238" t="s">
        <v>827</v>
      </c>
      <c r="G197" s="236"/>
      <c r="H197" s="239">
        <v>131.59999999999999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191</v>
      </c>
      <c r="AU197" s="245" t="s">
        <v>137</v>
      </c>
      <c r="AV197" s="14" t="s">
        <v>87</v>
      </c>
      <c r="AW197" s="14" t="s">
        <v>37</v>
      </c>
      <c r="AX197" s="14" t="s">
        <v>77</v>
      </c>
      <c r="AY197" s="245" t="s">
        <v>121</v>
      </c>
    </row>
    <row r="198" s="2" customFormat="1" ht="24.15" customHeight="1">
      <c r="A198" s="39"/>
      <c r="B198" s="40"/>
      <c r="C198" s="205" t="s">
        <v>408</v>
      </c>
      <c r="D198" s="205" t="s">
        <v>124</v>
      </c>
      <c r="E198" s="206" t="s">
        <v>431</v>
      </c>
      <c r="F198" s="207" t="s">
        <v>432</v>
      </c>
      <c r="G198" s="208" t="s">
        <v>238</v>
      </c>
      <c r="H198" s="209">
        <v>329</v>
      </c>
      <c r="I198" s="210"/>
      <c r="J198" s="211">
        <f>ROUND(I198*H198,2)</f>
        <v>0</v>
      </c>
      <c r="K198" s="207" t="s">
        <v>128</v>
      </c>
      <c r="L198" s="45"/>
      <c r="M198" s="212" t="s">
        <v>19</v>
      </c>
      <c r="N198" s="213" t="s">
        <v>48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144</v>
      </c>
      <c r="AT198" s="216" t="s">
        <v>124</v>
      </c>
      <c r="AU198" s="216" t="s">
        <v>137</v>
      </c>
      <c r="AY198" s="18" t="s">
        <v>121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85</v>
      </c>
      <c r="BK198" s="217">
        <f>ROUND(I198*H198,2)</f>
        <v>0</v>
      </c>
      <c r="BL198" s="18" t="s">
        <v>144</v>
      </c>
      <c r="BM198" s="216" t="s">
        <v>831</v>
      </c>
    </row>
    <row r="199" s="2" customFormat="1">
      <c r="A199" s="39"/>
      <c r="B199" s="40"/>
      <c r="C199" s="41"/>
      <c r="D199" s="218" t="s">
        <v>131</v>
      </c>
      <c r="E199" s="41"/>
      <c r="F199" s="219" t="s">
        <v>434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131</v>
      </c>
      <c r="AU199" s="18" t="s">
        <v>137</v>
      </c>
    </row>
    <row r="200" s="13" customFormat="1">
      <c r="A200" s="13"/>
      <c r="B200" s="225"/>
      <c r="C200" s="226"/>
      <c r="D200" s="223" t="s">
        <v>191</v>
      </c>
      <c r="E200" s="227" t="s">
        <v>19</v>
      </c>
      <c r="F200" s="228" t="s">
        <v>821</v>
      </c>
      <c r="G200" s="226"/>
      <c r="H200" s="227" t="s">
        <v>19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191</v>
      </c>
      <c r="AU200" s="234" t="s">
        <v>137</v>
      </c>
      <c r="AV200" s="13" t="s">
        <v>85</v>
      </c>
      <c r="AW200" s="13" t="s">
        <v>37</v>
      </c>
      <c r="AX200" s="13" t="s">
        <v>77</v>
      </c>
      <c r="AY200" s="234" t="s">
        <v>121</v>
      </c>
    </row>
    <row r="201" s="14" customFormat="1">
      <c r="A201" s="14"/>
      <c r="B201" s="235"/>
      <c r="C201" s="236"/>
      <c r="D201" s="223" t="s">
        <v>191</v>
      </c>
      <c r="E201" s="237" t="s">
        <v>19</v>
      </c>
      <c r="F201" s="238" t="s">
        <v>832</v>
      </c>
      <c r="G201" s="236"/>
      <c r="H201" s="239">
        <v>329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191</v>
      </c>
      <c r="AU201" s="245" t="s">
        <v>137</v>
      </c>
      <c r="AV201" s="14" t="s">
        <v>87</v>
      </c>
      <c r="AW201" s="14" t="s">
        <v>37</v>
      </c>
      <c r="AX201" s="14" t="s">
        <v>77</v>
      </c>
      <c r="AY201" s="245" t="s">
        <v>121</v>
      </c>
    </row>
    <row r="202" s="2" customFormat="1" ht="21.75" customHeight="1">
      <c r="A202" s="39"/>
      <c r="B202" s="40"/>
      <c r="C202" s="205" t="s">
        <v>414</v>
      </c>
      <c r="D202" s="205" t="s">
        <v>124</v>
      </c>
      <c r="E202" s="206" t="s">
        <v>436</v>
      </c>
      <c r="F202" s="207" t="s">
        <v>437</v>
      </c>
      <c r="G202" s="208" t="s">
        <v>268</v>
      </c>
      <c r="H202" s="209">
        <v>6.5800000000000001</v>
      </c>
      <c r="I202" s="210"/>
      <c r="J202" s="211">
        <f>ROUND(I202*H202,2)</f>
        <v>0</v>
      </c>
      <c r="K202" s="207" t="s">
        <v>128</v>
      </c>
      <c r="L202" s="45"/>
      <c r="M202" s="212" t="s">
        <v>19</v>
      </c>
      <c r="N202" s="213" t="s">
        <v>48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144</v>
      </c>
      <c r="AT202" s="216" t="s">
        <v>124</v>
      </c>
      <c r="AU202" s="216" t="s">
        <v>137</v>
      </c>
      <c r="AY202" s="18" t="s">
        <v>121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85</v>
      </c>
      <c r="BK202" s="217">
        <f>ROUND(I202*H202,2)</f>
        <v>0</v>
      </c>
      <c r="BL202" s="18" t="s">
        <v>144</v>
      </c>
      <c r="BM202" s="216" t="s">
        <v>833</v>
      </c>
    </row>
    <row r="203" s="2" customFormat="1">
      <c r="A203" s="39"/>
      <c r="B203" s="40"/>
      <c r="C203" s="41"/>
      <c r="D203" s="218" t="s">
        <v>131</v>
      </c>
      <c r="E203" s="41"/>
      <c r="F203" s="219" t="s">
        <v>439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131</v>
      </c>
      <c r="AU203" s="18" t="s">
        <v>137</v>
      </c>
    </row>
    <row r="204" s="13" customFormat="1">
      <c r="A204" s="13"/>
      <c r="B204" s="225"/>
      <c r="C204" s="226"/>
      <c r="D204" s="223" t="s">
        <v>191</v>
      </c>
      <c r="E204" s="227" t="s">
        <v>19</v>
      </c>
      <c r="F204" s="228" t="s">
        <v>821</v>
      </c>
      <c r="G204" s="226"/>
      <c r="H204" s="227" t="s">
        <v>19</v>
      </c>
      <c r="I204" s="229"/>
      <c r="J204" s="226"/>
      <c r="K204" s="226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191</v>
      </c>
      <c r="AU204" s="234" t="s">
        <v>137</v>
      </c>
      <c r="AV204" s="13" t="s">
        <v>85</v>
      </c>
      <c r="AW204" s="13" t="s">
        <v>37</v>
      </c>
      <c r="AX204" s="13" t="s">
        <v>77</v>
      </c>
      <c r="AY204" s="234" t="s">
        <v>121</v>
      </c>
    </row>
    <row r="205" s="14" customFormat="1">
      <c r="A205" s="14"/>
      <c r="B205" s="235"/>
      <c r="C205" s="236"/>
      <c r="D205" s="223" t="s">
        <v>191</v>
      </c>
      <c r="E205" s="237" t="s">
        <v>19</v>
      </c>
      <c r="F205" s="238" t="s">
        <v>834</v>
      </c>
      <c r="G205" s="236"/>
      <c r="H205" s="239">
        <v>6.5800000000000001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191</v>
      </c>
      <c r="AU205" s="245" t="s">
        <v>137</v>
      </c>
      <c r="AV205" s="14" t="s">
        <v>87</v>
      </c>
      <c r="AW205" s="14" t="s">
        <v>37</v>
      </c>
      <c r="AX205" s="14" t="s">
        <v>77</v>
      </c>
      <c r="AY205" s="245" t="s">
        <v>121</v>
      </c>
    </row>
    <row r="206" s="2" customFormat="1" ht="21.75" customHeight="1">
      <c r="A206" s="39"/>
      <c r="B206" s="40"/>
      <c r="C206" s="205" t="s">
        <v>419</v>
      </c>
      <c r="D206" s="205" t="s">
        <v>124</v>
      </c>
      <c r="E206" s="206" t="s">
        <v>442</v>
      </c>
      <c r="F206" s="207" t="s">
        <v>443</v>
      </c>
      <c r="G206" s="208" t="s">
        <v>268</v>
      </c>
      <c r="H206" s="209">
        <v>6.5800000000000001</v>
      </c>
      <c r="I206" s="210"/>
      <c r="J206" s="211">
        <f>ROUND(I206*H206,2)</f>
        <v>0</v>
      </c>
      <c r="K206" s="207" t="s">
        <v>128</v>
      </c>
      <c r="L206" s="45"/>
      <c r="M206" s="212" t="s">
        <v>19</v>
      </c>
      <c r="N206" s="213" t="s">
        <v>48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144</v>
      </c>
      <c r="AT206" s="216" t="s">
        <v>124</v>
      </c>
      <c r="AU206" s="216" t="s">
        <v>137</v>
      </c>
      <c r="AY206" s="18" t="s">
        <v>121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85</v>
      </c>
      <c r="BK206" s="217">
        <f>ROUND(I206*H206,2)</f>
        <v>0</v>
      </c>
      <c r="BL206" s="18" t="s">
        <v>144</v>
      </c>
      <c r="BM206" s="216" t="s">
        <v>835</v>
      </c>
    </row>
    <row r="207" s="2" customFormat="1">
      <c r="A207" s="39"/>
      <c r="B207" s="40"/>
      <c r="C207" s="41"/>
      <c r="D207" s="218" t="s">
        <v>131</v>
      </c>
      <c r="E207" s="41"/>
      <c r="F207" s="219" t="s">
        <v>445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131</v>
      </c>
      <c r="AU207" s="18" t="s">
        <v>137</v>
      </c>
    </row>
    <row r="208" s="13" customFormat="1">
      <c r="A208" s="13"/>
      <c r="B208" s="225"/>
      <c r="C208" s="226"/>
      <c r="D208" s="223" t="s">
        <v>191</v>
      </c>
      <c r="E208" s="227" t="s">
        <v>19</v>
      </c>
      <c r="F208" s="228" t="s">
        <v>446</v>
      </c>
      <c r="G208" s="226"/>
      <c r="H208" s="227" t="s">
        <v>19</v>
      </c>
      <c r="I208" s="229"/>
      <c r="J208" s="226"/>
      <c r="K208" s="226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191</v>
      </c>
      <c r="AU208" s="234" t="s">
        <v>137</v>
      </c>
      <c r="AV208" s="13" t="s">
        <v>85</v>
      </c>
      <c r="AW208" s="13" t="s">
        <v>37</v>
      </c>
      <c r="AX208" s="13" t="s">
        <v>77</v>
      </c>
      <c r="AY208" s="234" t="s">
        <v>121</v>
      </c>
    </row>
    <row r="209" s="14" customFormat="1">
      <c r="A209" s="14"/>
      <c r="B209" s="235"/>
      <c r="C209" s="236"/>
      <c r="D209" s="223" t="s">
        <v>191</v>
      </c>
      <c r="E209" s="237" t="s">
        <v>19</v>
      </c>
      <c r="F209" s="238" t="s">
        <v>836</v>
      </c>
      <c r="G209" s="236"/>
      <c r="H209" s="239">
        <v>6.5800000000000001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191</v>
      </c>
      <c r="AU209" s="245" t="s">
        <v>137</v>
      </c>
      <c r="AV209" s="14" t="s">
        <v>87</v>
      </c>
      <c r="AW209" s="14" t="s">
        <v>37</v>
      </c>
      <c r="AX209" s="14" t="s">
        <v>77</v>
      </c>
      <c r="AY209" s="245" t="s">
        <v>121</v>
      </c>
    </row>
    <row r="210" s="2" customFormat="1" ht="24.15" customHeight="1">
      <c r="A210" s="39"/>
      <c r="B210" s="40"/>
      <c r="C210" s="205" t="s">
        <v>424</v>
      </c>
      <c r="D210" s="205" t="s">
        <v>124</v>
      </c>
      <c r="E210" s="206" t="s">
        <v>449</v>
      </c>
      <c r="F210" s="207" t="s">
        <v>450</v>
      </c>
      <c r="G210" s="208" t="s">
        <v>268</v>
      </c>
      <c r="H210" s="209">
        <v>19.739999999999998</v>
      </c>
      <c r="I210" s="210"/>
      <c r="J210" s="211">
        <f>ROUND(I210*H210,2)</f>
        <v>0</v>
      </c>
      <c r="K210" s="207" t="s">
        <v>128</v>
      </c>
      <c r="L210" s="45"/>
      <c r="M210" s="212" t="s">
        <v>19</v>
      </c>
      <c r="N210" s="213" t="s">
        <v>48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144</v>
      </c>
      <c r="AT210" s="216" t="s">
        <v>124</v>
      </c>
      <c r="AU210" s="216" t="s">
        <v>137</v>
      </c>
      <c r="AY210" s="18" t="s">
        <v>121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85</v>
      </c>
      <c r="BK210" s="217">
        <f>ROUND(I210*H210,2)</f>
        <v>0</v>
      </c>
      <c r="BL210" s="18" t="s">
        <v>144</v>
      </c>
      <c r="BM210" s="216" t="s">
        <v>837</v>
      </c>
    </row>
    <row r="211" s="2" customFormat="1">
      <c r="A211" s="39"/>
      <c r="B211" s="40"/>
      <c r="C211" s="41"/>
      <c r="D211" s="218" t="s">
        <v>131</v>
      </c>
      <c r="E211" s="41"/>
      <c r="F211" s="219" t="s">
        <v>452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131</v>
      </c>
      <c r="AU211" s="18" t="s">
        <v>137</v>
      </c>
    </row>
    <row r="212" s="13" customFormat="1">
      <c r="A212" s="13"/>
      <c r="B212" s="225"/>
      <c r="C212" s="226"/>
      <c r="D212" s="223" t="s">
        <v>191</v>
      </c>
      <c r="E212" s="227" t="s">
        <v>19</v>
      </c>
      <c r="F212" s="228" t="s">
        <v>446</v>
      </c>
      <c r="G212" s="226"/>
      <c r="H212" s="227" t="s">
        <v>19</v>
      </c>
      <c r="I212" s="229"/>
      <c r="J212" s="226"/>
      <c r="K212" s="226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191</v>
      </c>
      <c r="AU212" s="234" t="s">
        <v>137</v>
      </c>
      <c r="AV212" s="13" t="s">
        <v>85</v>
      </c>
      <c r="AW212" s="13" t="s">
        <v>37</v>
      </c>
      <c r="AX212" s="13" t="s">
        <v>77</v>
      </c>
      <c r="AY212" s="234" t="s">
        <v>121</v>
      </c>
    </row>
    <row r="213" s="14" customFormat="1">
      <c r="A213" s="14"/>
      <c r="B213" s="235"/>
      <c r="C213" s="236"/>
      <c r="D213" s="223" t="s">
        <v>191</v>
      </c>
      <c r="E213" s="237" t="s">
        <v>19</v>
      </c>
      <c r="F213" s="238" t="s">
        <v>838</v>
      </c>
      <c r="G213" s="236"/>
      <c r="H213" s="239">
        <v>19.739999999999998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191</v>
      </c>
      <c r="AU213" s="245" t="s">
        <v>137</v>
      </c>
      <c r="AV213" s="14" t="s">
        <v>87</v>
      </c>
      <c r="AW213" s="14" t="s">
        <v>37</v>
      </c>
      <c r="AX213" s="14" t="s">
        <v>77</v>
      </c>
      <c r="AY213" s="245" t="s">
        <v>121</v>
      </c>
    </row>
    <row r="214" s="12" customFormat="1" ht="22.8" customHeight="1">
      <c r="A214" s="12"/>
      <c r="B214" s="189"/>
      <c r="C214" s="190"/>
      <c r="D214" s="191" t="s">
        <v>76</v>
      </c>
      <c r="E214" s="203" t="s">
        <v>87</v>
      </c>
      <c r="F214" s="203" t="s">
        <v>454</v>
      </c>
      <c r="G214" s="190"/>
      <c r="H214" s="190"/>
      <c r="I214" s="193"/>
      <c r="J214" s="204">
        <f>BK214</f>
        <v>0</v>
      </c>
      <c r="K214" s="190"/>
      <c r="L214" s="195"/>
      <c r="M214" s="196"/>
      <c r="N214" s="197"/>
      <c r="O214" s="197"/>
      <c r="P214" s="198">
        <f>P215</f>
        <v>0</v>
      </c>
      <c r="Q214" s="197"/>
      <c r="R214" s="198">
        <f>R215</f>
        <v>3.2937949999999998</v>
      </c>
      <c r="S214" s="197"/>
      <c r="T214" s="199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0" t="s">
        <v>85</v>
      </c>
      <c r="AT214" s="201" t="s">
        <v>76</v>
      </c>
      <c r="AU214" s="201" t="s">
        <v>85</v>
      </c>
      <c r="AY214" s="200" t="s">
        <v>121</v>
      </c>
      <c r="BK214" s="202">
        <f>BK215</f>
        <v>0</v>
      </c>
    </row>
    <row r="215" s="12" customFormat="1" ht="20.88" customHeight="1">
      <c r="A215" s="12"/>
      <c r="B215" s="189"/>
      <c r="C215" s="190"/>
      <c r="D215" s="191" t="s">
        <v>76</v>
      </c>
      <c r="E215" s="203" t="s">
        <v>7</v>
      </c>
      <c r="F215" s="203" t="s">
        <v>455</v>
      </c>
      <c r="G215" s="190"/>
      <c r="H215" s="190"/>
      <c r="I215" s="193"/>
      <c r="J215" s="204">
        <f>BK215</f>
        <v>0</v>
      </c>
      <c r="K215" s="190"/>
      <c r="L215" s="195"/>
      <c r="M215" s="196"/>
      <c r="N215" s="197"/>
      <c r="O215" s="197"/>
      <c r="P215" s="198">
        <f>SUM(P216:P239)</f>
        <v>0</v>
      </c>
      <c r="Q215" s="197"/>
      <c r="R215" s="198">
        <f>SUM(R216:R239)</f>
        <v>3.2937949999999998</v>
      </c>
      <c r="S215" s="197"/>
      <c r="T215" s="199">
        <f>SUM(T216:T239)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0" t="s">
        <v>85</v>
      </c>
      <c r="AT215" s="201" t="s">
        <v>76</v>
      </c>
      <c r="AU215" s="201" t="s">
        <v>87</v>
      </c>
      <c r="AY215" s="200" t="s">
        <v>121</v>
      </c>
      <c r="BK215" s="202">
        <f>SUM(BK216:BK239)</f>
        <v>0</v>
      </c>
    </row>
    <row r="216" s="2" customFormat="1" ht="44.25" customHeight="1">
      <c r="A216" s="39"/>
      <c r="B216" s="40"/>
      <c r="C216" s="205" t="s">
        <v>430</v>
      </c>
      <c r="D216" s="205" t="s">
        <v>124</v>
      </c>
      <c r="E216" s="206" t="s">
        <v>457</v>
      </c>
      <c r="F216" s="207" t="s">
        <v>458</v>
      </c>
      <c r="G216" s="208" t="s">
        <v>268</v>
      </c>
      <c r="H216" s="209">
        <v>21.010000000000002</v>
      </c>
      <c r="I216" s="210"/>
      <c r="J216" s="211">
        <f>ROUND(I216*H216,2)</f>
        <v>0</v>
      </c>
      <c r="K216" s="207" t="s">
        <v>128</v>
      </c>
      <c r="L216" s="45"/>
      <c r="M216" s="212" t="s">
        <v>19</v>
      </c>
      <c r="N216" s="213" t="s">
        <v>48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144</v>
      </c>
      <c r="AT216" s="216" t="s">
        <v>124</v>
      </c>
      <c r="AU216" s="216" t="s">
        <v>137</v>
      </c>
      <c r="AY216" s="18" t="s">
        <v>121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85</v>
      </c>
      <c r="BK216" s="217">
        <f>ROUND(I216*H216,2)</f>
        <v>0</v>
      </c>
      <c r="BL216" s="18" t="s">
        <v>144</v>
      </c>
      <c r="BM216" s="216" t="s">
        <v>839</v>
      </c>
    </row>
    <row r="217" s="2" customFormat="1">
      <c r="A217" s="39"/>
      <c r="B217" s="40"/>
      <c r="C217" s="41"/>
      <c r="D217" s="218" t="s">
        <v>131</v>
      </c>
      <c r="E217" s="41"/>
      <c r="F217" s="219" t="s">
        <v>460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131</v>
      </c>
      <c r="AU217" s="18" t="s">
        <v>137</v>
      </c>
    </row>
    <row r="218" s="13" customFormat="1">
      <c r="A218" s="13"/>
      <c r="B218" s="225"/>
      <c r="C218" s="226"/>
      <c r="D218" s="223" t="s">
        <v>191</v>
      </c>
      <c r="E218" s="227" t="s">
        <v>19</v>
      </c>
      <c r="F218" s="228" t="s">
        <v>795</v>
      </c>
      <c r="G218" s="226"/>
      <c r="H218" s="227" t="s">
        <v>19</v>
      </c>
      <c r="I218" s="229"/>
      <c r="J218" s="226"/>
      <c r="K218" s="226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191</v>
      </c>
      <c r="AU218" s="234" t="s">
        <v>137</v>
      </c>
      <c r="AV218" s="13" t="s">
        <v>85</v>
      </c>
      <c r="AW218" s="13" t="s">
        <v>37</v>
      </c>
      <c r="AX218" s="13" t="s">
        <v>77</v>
      </c>
      <c r="AY218" s="234" t="s">
        <v>121</v>
      </c>
    </row>
    <row r="219" s="14" customFormat="1">
      <c r="A219" s="14"/>
      <c r="B219" s="235"/>
      <c r="C219" s="236"/>
      <c r="D219" s="223" t="s">
        <v>191</v>
      </c>
      <c r="E219" s="237" t="s">
        <v>19</v>
      </c>
      <c r="F219" s="238" t="s">
        <v>840</v>
      </c>
      <c r="G219" s="236"/>
      <c r="H219" s="239">
        <v>10.560000000000001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191</v>
      </c>
      <c r="AU219" s="245" t="s">
        <v>137</v>
      </c>
      <c r="AV219" s="14" t="s">
        <v>87</v>
      </c>
      <c r="AW219" s="14" t="s">
        <v>37</v>
      </c>
      <c r="AX219" s="14" t="s">
        <v>77</v>
      </c>
      <c r="AY219" s="245" t="s">
        <v>121</v>
      </c>
    </row>
    <row r="220" s="14" customFormat="1">
      <c r="A220" s="14"/>
      <c r="B220" s="235"/>
      <c r="C220" s="236"/>
      <c r="D220" s="223" t="s">
        <v>191</v>
      </c>
      <c r="E220" s="237" t="s">
        <v>19</v>
      </c>
      <c r="F220" s="238" t="s">
        <v>841</v>
      </c>
      <c r="G220" s="236"/>
      <c r="H220" s="239">
        <v>10.449999999999999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191</v>
      </c>
      <c r="AU220" s="245" t="s">
        <v>137</v>
      </c>
      <c r="AV220" s="14" t="s">
        <v>87</v>
      </c>
      <c r="AW220" s="14" t="s">
        <v>37</v>
      </c>
      <c r="AX220" s="14" t="s">
        <v>77</v>
      </c>
      <c r="AY220" s="245" t="s">
        <v>121</v>
      </c>
    </row>
    <row r="221" s="2" customFormat="1" ht="55.5" customHeight="1">
      <c r="A221" s="39"/>
      <c r="B221" s="40"/>
      <c r="C221" s="205" t="s">
        <v>435</v>
      </c>
      <c r="D221" s="205" t="s">
        <v>124</v>
      </c>
      <c r="E221" s="206" t="s">
        <v>464</v>
      </c>
      <c r="F221" s="207" t="s">
        <v>465</v>
      </c>
      <c r="G221" s="208" t="s">
        <v>238</v>
      </c>
      <c r="H221" s="209">
        <v>191</v>
      </c>
      <c r="I221" s="210"/>
      <c r="J221" s="211">
        <f>ROUND(I221*H221,2)</f>
        <v>0</v>
      </c>
      <c r="K221" s="207" t="s">
        <v>128</v>
      </c>
      <c r="L221" s="45"/>
      <c r="M221" s="212" t="s">
        <v>19</v>
      </c>
      <c r="N221" s="213" t="s">
        <v>48</v>
      </c>
      <c r="O221" s="85"/>
      <c r="P221" s="214">
        <f>O221*H221</f>
        <v>0</v>
      </c>
      <c r="Q221" s="214">
        <v>0.00031</v>
      </c>
      <c r="R221" s="214">
        <f>Q221*H221</f>
        <v>0.059209999999999999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144</v>
      </c>
      <c r="AT221" s="216" t="s">
        <v>124</v>
      </c>
      <c r="AU221" s="216" t="s">
        <v>137</v>
      </c>
      <c r="AY221" s="18" t="s">
        <v>121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85</v>
      </c>
      <c r="BK221" s="217">
        <f>ROUND(I221*H221,2)</f>
        <v>0</v>
      </c>
      <c r="BL221" s="18" t="s">
        <v>144</v>
      </c>
      <c r="BM221" s="216" t="s">
        <v>842</v>
      </c>
    </row>
    <row r="222" s="2" customFormat="1">
      <c r="A222" s="39"/>
      <c r="B222" s="40"/>
      <c r="C222" s="41"/>
      <c r="D222" s="218" t="s">
        <v>131</v>
      </c>
      <c r="E222" s="41"/>
      <c r="F222" s="219" t="s">
        <v>467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131</v>
      </c>
      <c r="AU222" s="18" t="s">
        <v>137</v>
      </c>
    </row>
    <row r="223" s="13" customFormat="1">
      <c r="A223" s="13"/>
      <c r="B223" s="225"/>
      <c r="C223" s="226"/>
      <c r="D223" s="223" t="s">
        <v>191</v>
      </c>
      <c r="E223" s="227" t="s">
        <v>19</v>
      </c>
      <c r="F223" s="228" t="s">
        <v>795</v>
      </c>
      <c r="G223" s="226"/>
      <c r="H223" s="227" t="s">
        <v>19</v>
      </c>
      <c r="I223" s="229"/>
      <c r="J223" s="226"/>
      <c r="K223" s="226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191</v>
      </c>
      <c r="AU223" s="234" t="s">
        <v>137</v>
      </c>
      <c r="AV223" s="13" t="s">
        <v>85</v>
      </c>
      <c r="AW223" s="13" t="s">
        <v>37</v>
      </c>
      <c r="AX223" s="13" t="s">
        <v>77</v>
      </c>
      <c r="AY223" s="234" t="s">
        <v>121</v>
      </c>
    </row>
    <row r="224" s="13" customFormat="1">
      <c r="A224" s="13"/>
      <c r="B224" s="225"/>
      <c r="C224" s="226"/>
      <c r="D224" s="223" t="s">
        <v>191</v>
      </c>
      <c r="E224" s="227" t="s">
        <v>19</v>
      </c>
      <c r="F224" s="228" t="s">
        <v>843</v>
      </c>
      <c r="G224" s="226"/>
      <c r="H224" s="227" t="s">
        <v>19</v>
      </c>
      <c r="I224" s="229"/>
      <c r="J224" s="226"/>
      <c r="K224" s="226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191</v>
      </c>
      <c r="AU224" s="234" t="s">
        <v>137</v>
      </c>
      <c r="AV224" s="13" t="s">
        <v>85</v>
      </c>
      <c r="AW224" s="13" t="s">
        <v>37</v>
      </c>
      <c r="AX224" s="13" t="s">
        <v>77</v>
      </c>
      <c r="AY224" s="234" t="s">
        <v>121</v>
      </c>
    </row>
    <row r="225" s="14" customFormat="1">
      <c r="A225" s="14"/>
      <c r="B225" s="235"/>
      <c r="C225" s="236"/>
      <c r="D225" s="223" t="s">
        <v>191</v>
      </c>
      <c r="E225" s="237" t="s">
        <v>19</v>
      </c>
      <c r="F225" s="238" t="s">
        <v>844</v>
      </c>
      <c r="G225" s="236"/>
      <c r="H225" s="239">
        <v>96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191</v>
      </c>
      <c r="AU225" s="245" t="s">
        <v>137</v>
      </c>
      <c r="AV225" s="14" t="s">
        <v>87</v>
      </c>
      <c r="AW225" s="14" t="s">
        <v>37</v>
      </c>
      <c r="AX225" s="14" t="s">
        <v>77</v>
      </c>
      <c r="AY225" s="245" t="s">
        <v>121</v>
      </c>
    </row>
    <row r="226" s="14" customFormat="1">
      <c r="A226" s="14"/>
      <c r="B226" s="235"/>
      <c r="C226" s="236"/>
      <c r="D226" s="223" t="s">
        <v>191</v>
      </c>
      <c r="E226" s="237" t="s">
        <v>19</v>
      </c>
      <c r="F226" s="238" t="s">
        <v>845</v>
      </c>
      <c r="G226" s="236"/>
      <c r="H226" s="239">
        <v>95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191</v>
      </c>
      <c r="AU226" s="245" t="s">
        <v>137</v>
      </c>
      <c r="AV226" s="14" t="s">
        <v>87</v>
      </c>
      <c r="AW226" s="14" t="s">
        <v>37</v>
      </c>
      <c r="AX226" s="14" t="s">
        <v>77</v>
      </c>
      <c r="AY226" s="245" t="s">
        <v>121</v>
      </c>
    </row>
    <row r="227" s="2" customFormat="1" ht="24.15" customHeight="1">
      <c r="A227" s="39"/>
      <c r="B227" s="40"/>
      <c r="C227" s="250" t="s">
        <v>441</v>
      </c>
      <c r="D227" s="250" t="s">
        <v>365</v>
      </c>
      <c r="E227" s="251" t="s">
        <v>473</v>
      </c>
      <c r="F227" s="252" t="s">
        <v>474</v>
      </c>
      <c r="G227" s="253" t="s">
        <v>238</v>
      </c>
      <c r="H227" s="254">
        <v>248.30000000000001</v>
      </c>
      <c r="I227" s="255"/>
      <c r="J227" s="256">
        <f>ROUND(I227*H227,2)</f>
        <v>0</v>
      </c>
      <c r="K227" s="252" t="s">
        <v>128</v>
      </c>
      <c r="L227" s="257"/>
      <c r="M227" s="258" t="s">
        <v>19</v>
      </c>
      <c r="N227" s="259" t="s">
        <v>48</v>
      </c>
      <c r="O227" s="85"/>
      <c r="P227" s="214">
        <f>O227*H227</f>
        <v>0</v>
      </c>
      <c r="Q227" s="214">
        <v>0.00029999999999999997</v>
      </c>
      <c r="R227" s="214">
        <f>Q227*H227</f>
        <v>0.074490000000000001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163</v>
      </c>
      <c r="AT227" s="216" t="s">
        <v>365</v>
      </c>
      <c r="AU227" s="216" t="s">
        <v>137</v>
      </c>
      <c r="AY227" s="18" t="s">
        <v>121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85</v>
      </c>
      <c r="BK227" s="217">
        <f>ROUND(I227*H227,2)</f>
        <v>0</v>
      </c>
      <c r="BL227" s="18" t="s">
        <v>144</v>
      </c>
      <c r="BM227" s="216" t="s">
        <v>846</v>
      </c>
    </row>
    <row r="228" s="13" customFormat="1">
      <c r="A228" s="13"/>
      <c r="B228" s="225"/>
      <c r="C228" s="226"/>
      <c r="D228" s="223" t="s">
        <v>191</v>
      </c>
      <c r="E228" s="227" t="s">
        <v>19</v>
      </c>
      <c r="F228" s="228" t="s">
        <v>476</v>
      </c>
      <c r="G228" s="226"/>
      <c r="H228" s="227" t="s">
        <v>19</v>
      </c>
      <c r="I228" s="229"/>
      <c r="J228" s="226"/>
      <c r="K228" s="226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191</v>
      </c>
      <c r="AU228" s="234" t="s">
        <v>137</v>
      </c>
      <c r="AV228" s="13" t="s">
        <v>85</v>
      </c>
      <c r="AW228" s="13" t="s">
        <v>37</v>
      </c>
      <c r="AX228" s="13" t="s">
        <v>77</v>
      </c>
      <c r="AY228" s="234" t="s">
        <v>121</v>
      </c>
    </row>
    <row r="229" s="14" customFormat="1">
      <c r="A229" s="14"/>
      <c r="B229" s="235"/>
      <c r="C229" s="236"/>
      <c r="D229" s="223" t="s">
        <v>191</v>
      </c>
      <c r="E229" s="237" t="s">
        <v>19</v>
      </c>
      <c r="F229" s="238" t="s">
        <v>847</v>
      </c>
      <c r="G229" s="236"/>
      <c r="H229" s="239">
        <v>248.30000000000001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191</v>
      </c>
      <c r="AU229" s="245" t="s">
        <v>137</v>
      </c>
      <c r="AV229" s="14" t="s">
        <v>87</v>
      </c>
      <c r="AW229" s="14" t="s">
        <v>37</v>
      </c>
      <c r="AX229" s="14" t="s">
        <v>77</v>
      </c>
      <c r="AY229" s="245" t="s">
        <v>121</v>
      </c>
    </row>
    <row r="230" s="2" customFormat="1" ht="16.5" customHeight="1">
      <c r="A230" s="39"/>
      <c r="B230" s="40"/>
      <c r="C230" s="205" t="s">
        <v>448</v>
      </c>
      <c r="D230" s="205" t="s">
        <v>124</v>
      </c>
      <c r="E230" s="206" t="s">
        <v>479</v>
      </c>
      <c r="F230" s="207" t="s">
        <v>480</v>
      </c>
      <c r="G230" s="208" t="s">
        <v>268</v>
      </c>
      <c r="H230" s="209">
        <v>1.9099999999999999</v>
      </c>
      <c r="I230" s="210"/>
      <c r="J230" s="211">
        <f>ROUND(I230*H230,2)</f>
        <v>0</v>
      </c>
      <c r="K230" s="207" t="s">
        <v>128</v>
      </c>
      <c r="L230" s="45"/>
      <c r="M230" s="212" t="s">
        <v>19</v>
      </c>
      <c r="N230" s="213" t="s">
        <v>48</v>
      </c>
      <c r="O230" s="85"/>
      <c r="P230" s="214">
        <f>O230*H230</f>
        <v>0</v>
      </c>
      <c r="Q230" s="214">
        <v>1.6299999999999999</v>
      </c>
      <c r="R230" s="214">
        <f>Q230*H230</f>
        <v>3.1132999999999997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144</v>
      </c>
      <c r="AT230" s="216" t="s">
        <v>124</v>
      </c>
      <c r="AU230" s="216" t="s">
        <v>137</v>
      </c>
      <c r="AY230" s="18" t="s">
        <v>121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85</v>
      </c>
      <c r="BK230" s="217">
        <f>ROUND(I230*H230,2)</f>
        <v>0</v>
      </c>
      <c r="BL230" s="18" t="s">
        <v>144</v>
      </c>
      <c r="BM230" s="216" t="s">
        <v>848</v>
      </c>
    </row>
    <row r="231" s="2" customFormat="1">
      <c r="A231" s="39"/>
      <c r="B231" s="40"/>
      <c r="C231" s="41"/>
      <c r="D231" s="218" t="s">
        <v>131</v>
      </c>
      <c r="E231" s="41"/>
      <c r="F231" s="219" t="s">
        <v>482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131</v>
      </c>
      <c r="AU231" s="18" t="s">
        <v>137</v>
      </c>
    </row>
    <row r="232" s="13" customFormat="1">
      <c r="A232" s="13"/>
      <c r="B232" s="225"/>
      <c r="C232" s="226"/>
      <c r="D232" s="223" t="s">
        <v>191</v>
      </c>
      <c r="E232" s="227" t="s">
        <v>19</v>
      </c>
      <c r="F232" s="228" t="s">
        <v>795</v>
      </c>
      <c r="G232" s="226"/>
      <c r="H232" s="227" t="s">
        <v>19</v>
      </c>
      <c r="I232" s="229"/>
      <c r="J232" s="226"/>
      <c r="K232" s="226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191</v>
      </c>
      <c r="AU232" s="234" t="s">
        <v>137</v>
      </c>
      <c r="AV232" s="13" t="s">
        <v>85</v>
      </c>
      <c r="AW232" s="13" t="s">
        <v>37</v>
      </c>
      <c r="AX232" s="13" t="s">
        <v>77</v>
      </c>
      <c r="AY232" s="234" t="s">
        <v>121</v>
      </c>
    </row>
    <row r="233" s="14" customFormat="1">
      <c r="A233" s="14"/>
      <c r="B233" s="235"/>
      <c r="C233" s="236"/>
      <c r="D233" s="223" t="s">
        <v>191</v>
      </c>
      <c r="E233" s="237" t="s">
        <v>19</v>
      </c>
      <c r="F233" s="238" t="s">
        <v>849</v>
      </c>
      <c r="G233" s="236"/>
      <c r="H233" s="239">
        <v>0.95999999999999996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191</v>
      </c>
      <c r="AU233" s="245" t="s">
        <v>137</v>
      </c>
      <c r="AV233" s="14" t="s">
        <v>87</v>
      </c>
      <c r="AW233" s="14" t="s">
        <v>37</v>
      </c>
      <c r="AX233" s="14" t="s">
        <v>77</v>
      </c>
      <c r="AY233" s="245" t="s">
        <v>121</v>
      </c>
    </row>
    <row r="234" s="14" customFormat="1">
      <c r="A234" s="14"/>
      <c r="B234" s="235"/>
      <c r="C234" s="236"/>
      <c r="D234" s="223" t="s">
        <v>191</v>
      </c>
      <c r="E234" s="237" t="s">
        <v>19</v>
      </c>
      <c r="F234" s="238" t="s">
        <v>850</v>
      </c>
      <c r="G234" s="236"/>
      <c r="H234" s="239">
        <v>0.94999999999999996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191</v>
      </c>
      <c r="AU234" s="245" t="s">
        <v>137</v>
      </c>
      <c r="AV234" s="14" t="s">
        <v>87</v>
      </c>
      <c r="AW234" s="14" t="s">
        <v>37</v>
      </c>
      <c r="AX234" s="14" t="s">
        <v>77</v>
      </c>
      <c r="AY234" s="245" t="s">
        <v>121</v>
      </c>
    </row>
    <row r="235" s="2" customFormat="1" ht="24.15" customHeight="1">
      <c r="A235" s="39"/>
      <c r="B235" s="40"/>
      <c r="C235" s="205" t="s">
        <v>456</v>
      </c>
      <c r="D235" s="205" t="s">
        <v>124</v>
      </c>
      <c r="E235" s="206" t="s">
        <v>486</v>
      </c>
      <c r="F235" s="207" t="s">
        <v>487</v>
      </c>
      <c r="G235" s="208" t="s">
        <v>256</v>
      </c>
      <c r="H235" s="209">
        <v>95.5</v>
      </c>
      <c r="I235" s="210"/>
      <c r="J235" s="211">
        <f>ROUND(I235*H235,2)</f>
        <v>0</v>
      </c>
      <c r="K235" s="207" t="s">
        <v>128</v>
      </c>
      <c r="L235" s="45"/>
      <c r="M235" s="212" t="s">
        <v>19</v>
      </c>
      <c r="N235" s="213" t="s">
        <v>48</v>
      </c>
      <c r="O235" s="85"/>
      <c r="P235" s="214">
        <f>O235*H235</f>
        <v>0</v>
      </c>
      <c r="Q235" s="214">
        <v>0.00048999999999999998</v>
      </c>
      <c r="R235" s="214">
        <f>Q235*H235</f>
        <v>0.046794999999999996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144</v>
      </c>
      <c r="AT235" s="216" t="s">
        <v>124</v>
      </c>
      <c r="AU235" s="216" t="s">
        <v>137</v>
      </c>
      <c r="AY235" s="18" t="s">
        <v>121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85</v>
      </c>
      <c r="BK235" s="217">
        <f>ROUND(I235*H235,2)</f>
        <v>0</v>
      </c>
      <c r="BL235" s="18" t="s">
        <v>144</v>
      </c>
      <c r="BM235" s="216" t="s">
        <v>851</v>
      </c>
    </row>
    <row r="236" s="2" customFormat="1">
      <c r="A236" s="39"/>
      <c r="B236" s="40"/>
      <c r="C236" s="41"/>
      <c r="D236" s="218" t="s">
        <v>131</v>
      </c>
      <c r="E236" s="41"/>
      <c r="F236" s="219" t="s">
        <v>489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131</v>
      </c>
      <c r="AU236" s="18" t="s">
        <v>137</v>
      </c>
    </row>
    <row r="237" s="13" customFormat="1">
      <c r="A237" s="13"/>
      <c r="B237" s="225"/>
      <c r="C237" s="226"/>
      <c r="D237" s="223" t="s">
        <v>191</v>
      </c>
      <c r="E237" s="227" t="s">
        <v>19</v>
      </c>
      <c r="F237" s="228" t="s">
        <v>795</v>
      </c>
      <c r="G237" s="226"/>
      <c r="H237" s="227" t="s">
        <v>19</v>
      </c>
      <c r="I237" s="229"/>
      <c r="J237" s="226"/>
      <c r="K237" s="226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191</v>
      </c>
      <c r="AU237" s="234" t="s">
        <v>137</v>
      </c>
      <c r="AV237" s="13" t="s">
        <v>85</v>
      </c>
      <c r="AW237" s="13" t="s">
        <v>37</v>
      </c>
      <c r="AX237" s="13" t="s">
        <v>77</v>
      </c>
      <c r="AY237" s="234" t="s">
        <v>121</v>
      </c>
    </row>
    <row r="238" s="14" customFormat="1">
      <c r="A238" s="14"/>
      <c r="B238" s="235"/>
      <c r="C238" s="236"/>
      <c r="D238" s="223" t="s">
        <v>191</v>
      </c>
      <c r="E238" s="237" t="s">
        <v>19</v>
      </c>
      <c r="F238" s="238" t="s">
        <v>852</v>
      </c>
      <c r="G238" s="236"/>
      <c r="H238" s="239">
        <v>48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191</v>
      </c>
      <c r="AU238" s="245" t="s">
        <v>137</v>
      </c>
      <c r="AV238" s="14" t="s">
        <v>87</v>
      </c>
      <c r="AW238" s="14" t="s">
        <v>37</v>
      </c>
      <c r="AX238" s="14" t="s">
        <v>77</v>
      </c>
      <c r="AY238" s="245" t="s">
        <v>121</v>
      </c>
    </row>
    <row r="239" s="14" customFormat="1">
      <c r="A239" s="14"/>
      <c r="B239" s="235"/>
      <c r="C239" s="236"/>
      <c r="D239" s="223" t="s">
        <v>191</v>
      </c>
      <c r="E239" s="237" t="s">
        <v>19</v>
      </c>
      <c r="F239" s="238" t="s">
        <v>853</v>
      </c>
      <c r="G239" s="236"/>
      <c r="H239" s="239">
        <v>47.5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191</v>
      </c>
      <c r="AU239" s="245" t="s">
        <v>137</v>
      </c>
      <c r="AV239" s="14" t="s">
        <v>87</v>
      </c>
      <c r="AW239" s="14" t="s">
        <v>37</v>
      </c>
      <c r="AX239" s="14" t="s">
        <v>77</v>
      </c>
      <c r="AY239" s="245" t="s">
        <v>121</v>
      </c>
    </row>
    <row r="240" s="12" customFormat="1" ht="22.8" customHeight="1">
      <c r="A240" s="12"/>
      <c r="B240" s="189"/>
      <c r="C240" s="190"/>
      <c r="D240" s="191" t="s">
        <v>76</v>
      </c>
      <c r="E240" s="203" t="s">
        <v>120</v>
      </c>
      <c r="F240" s="203" t="s">
        <v>505</v>
      </c>
      <c r="G240" s="190"/>
      <c r="H240" s="190"/>
      <c r="I240" s="193"/>
      <c r="J240" s="204">
        <f>BK240</f>
        <v>0</v>
      </c>
      <c r="K240" s="190"/>
      <c r="L240" s="195"/>
      <c r="M240" s="196"/>
      <c r="N240" s="197"/>
      <c r="O240" s="197"/>
      <c r="P240" s="198">
        <f>P241+P264</f>
        <v>0</v>
      </c>
      <c r="Q240" s="197"/>
      <c r="R240" s="198">
        <f>R241+R264</f>
        <v>0</v>
      </c>
      <c r="S240" s="197"/>
      <c r="T240" s="199">
        <f>T241+T264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0" t="s">
        <v>85</v>
      </c>
      <c r="AT240" s="201" t="s">
        <v>76</v>
      </c>
      <c r="AU240" s="201" t="s">
        <v>85</v>
      </c>
      <c r="AY240" s="200" t="s">
        <v>121</v>
      </c>
      <c r="BK240" s="202">
        <f>BK241+BK264</f>
        <v>0</v>
      </c>
    </row>
    <row r="241" s="12" customFormat="1" ht="20.88" customHeight="1">
      <c r="A241" s="12"/>
      <c r="B241" s="189"/>
      <c r="C241" s="190"/>
      <c r="D241" s="191" t="s">
        <v>76</v>
      </c>
      <c r="E241" s="203" t="s">
        <v>506</v>
      </c>
      <c r="F241" s="203" t="s">
        <v>507</v>
      </c>
      <c r="G241" s="190"/>
      <c r="H241" s="190"/>
      <c r="I241" s="193"/>
      <c r="J241" s="204">
        <f>BK241</f>
        <v>0</v>
      </c>
      <c r="K241" s="190"/>
      <c r="L241" s="195"/>
      <c r="M241" s="196"/>
      <c r="N241" s="197"/>
      <c r="O241" s="197"/>
      <c r="P241" s="198">
        <f>SUM(P242:P263)</f>
        <v>0</v>
      </c>
      <c r="Q241" s="197"/>
      <c r="R241" s="198">
        <f>SUM(R242:R263)</f>
        <v>0</v>
      </c>
      <c r="S241" s="197"/>
      <c r="T241" s="199">
        <f>SUM(T242:T263)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0" t="s">
        <v>85</v>
      </c>
      <c r="AT241" s="201" t="s">
        <v>76</v>
      </c>
      <c r="AU241" s="201" t="s">
        <v>87</v>
      </c>
      <c r="AY241" s="200" t="s">
        <v>121</v>
      </c>
      <c r="BK241" s="202">
        <f>SUM(BK242:BK263)</f>
        <v>0</v>
      </c>
    </row>
    <row r="242" s="2" customFormat="1" ht="44.25" customHeight="1">
      <c r="A242" s="39"/>
      <c r="B242" s="40"/>
      <c r="C242" s="205" t="s">
        <v>463</v>
      </c>
      <c r="D242" s="205" t="s">
        <v>124</v>
      </c>
      <c r="E242" s="206" t="s">
        <v>854</v>
      </c>
      <c r="F242" s="207" t="s">
        <v>855</v>
      </c>
      <c r="G242" s="208" t="s">
        <v>238</v>
      </c>
      <c r="H242" s="209">
        <v>342</v>
      </c>
      <c r="I242" s="210"/>
      <c r="J242" s="211">
        <f>ROUND(I242*H242,2)</f>
        <v>0</v>
      </c>
      <c r="K242" s="207" t="s">
        <v>128</v>
      </c>
      <c r="L242" s="45"/>
      <c r="M242" s="212" t="s">
        <v>19</v>
      </c>
      <c r="N242" s="213" t="s">
        <v>48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144</v>
      </c>
      <c r="AT242" s="216" t="s">
        <v>124</v>
      </c>
      <c r="AU242" s="216" t="s">
        <v>137</v>
      </c>
      <c r="AY242" s="18" t="s">
        <v>121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85</v>
      </c>
      <c r="BK242" s="217">
        <f>ROUND(I242*H242,2)</f>
        <v>0</v>
      </c>
      <c r="BL242" s="18" t="s">
        <v>144</v>
      </c>
      <c r="BM242" s="216" t="s">
        <v>856</v>
      </c>
    </row>
    <row r="243" s="2" customFormat="1">
      <c r="A243" s="39"/>
      <c r="B243" s="40"/>
      <c r="C243" s="41"/>
      <c r="D243" s="218" t="s">
        <v>131</v>
      </c>
      <c r="E243" s="41"/>
      <c r="F243" s="219" t="s">
        <v>857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131</v>
      </c>
      <c r="AU243" s="18" t="s">
        <v>137</v>
      </c>
    </row>
    <row r="244" s="13" customFormat="1">
      <c r="A244" s="13"/>
      <c r="B244" s="225"/>
      <c r="C244" s="226"/>
      <c r="D244" s="223" t="s">
        <v>191</v>
      </c>
      <c r="E244" s="227" t="s">
        <v>19</v>
      </c>
      <c r="F244" s="228" t="s">
        <v>824</v>
      </c>
      <c r="G244" s="226"/>
      <c r="H244" s="227" t="s">
        <v>19</v>
      </c>
      <c r="I244" s="229"/>
      <c r="J244" s="226"/>
      <c r="K244" s="226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191</v>
      </c>
      <c r="AU244" s="234" t="s">
        <v>137</v>
      </c>
      <c r="AV244" s="13" t="s">
        <v>85</v>
      </c>
      <c r="AW244" s="13" t="s">
        <v>37</v>
      </c>
      <c r="AX244" s="13" t="s">
        <v>77</v>
      </c>
      <c r="AY244" s="234" t="s">
        <v>121</v>
      </c>
    </row>
    <row r="245" s="14" customFormat="1">
      <c r="A245" s="14"/>
      <c r="B245" s="235"/>
      <c r="C245" s="236"/>
      <c r="D245" s="223" t="s">
        <v>191</v>
      </c>
      <c r="E245" s="237" t="s">
        <v>19</v>
      </c>
      <c r="F245" s="238" t="s">
        <v>825</v>
      </c>
      <c r="G245" s="236"/>
      <c r="H245" s="239">
        <v>342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191</v>
      </c>
      <c r="AU245" s="245" t="s">
        <v>137</v>
      </c>
      <c r="AV245" s="14" t="s">
        <v>87</v>
      </c>
      <c r="AW245" s="14" t="s">
        <v>37</v>
      </c>
      <c r="AX245" s="14" t="s">
        <v>77</v>
      </c>
      <c r="AY245" s="245" t="s">
        <v>121</v>
      </c>
    </row>
    <row r="246" s="2" customFormat="1" ht="44.25" customHeight="1">
      <c r="A246" s="39"/>
      <c r="B246" s="40"/>
      <c r="C246" s="205" t="s">
        <v>472</v>
      </c>
      <c r="D246" s="205" t="s">
        <v>124</v>
      </c>
      <c r="E246" s="206" t="s">
        <v>858</v>
      </c>
      <c r="F246" s="207" t="s">
        <v>859</v>
      </c>
      <c r="G246" s="208" t="s">
        <v>238</v>
      </c>
      <c r="H246" s="209">
        <v>342</v>
      </c>
      <c r="I246" s="210"/>
      <c r="J246" s="211">
        <f>ROUND(I246*H246,2)</f>
        <v>0</v>
      </c>
      <c r="K246" s="207" t="s">
        <v>128</v>
      </c>
      <c r="L246" s="45"/>
      <c r="M246" s="212" t="s">
        <v>19</v>
      </c>
      <c r="N246" s="213" t="s">
        <v>48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144</v>
      </c>
      <c r="AT246" s="216" t="s">
        <v>124</v>
      </c>
      <c r="AU246" s="216" t="s">
        <v>137</v>
      </c>
      <c r="AY246" s="18" t="s">
        <v>121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85</v>
      </c>
      <c r="BK246" s="217">
        <f>ROUND(I246*H246,2)</f>
        <v>0</v>
      </c>
      <c r="BL246" s="18" t="s">
        <v>144</v>
      </c>
      <c r="BM246" s="216" t="s">
        <v>860</v>
      </c>
    </row>
    <row r="247" s="2" customFormat="1">
      <c r="A247" s="39"/>
      <c r="B247" s="40"/>
      <c r="C247" s="41"/>
      <c r="D247" s="218" t="s">
        <v>131</v>
      </c>
      <c r="E247" s="41"/>
      <c r="F247" s="219" t="s">
        <v>861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131</v>
      </c>
      <c r="AU247" s="18" t="s">
        <v>137</v>
      </c>
    </row>
    <row r="248" s="13" customFormat="1">
      <c r="A248" s="13"/>
      <c r="B248" s="225"/>
      <c r="C248" s="226"/>
      <c r="D248" s="223" t="s">
        <v>191</v>
      </c>
      <c r="E248" s="227" t="s">
        <v>19</v>
      </c>
      <c r="F248" s="228" t="s">
        <v>824</v>
      </c>
      <c r="G248" s="226"/>
      <c r="H248" s="227" t="s">
        <v>19</v>
      </c>
      <c r="I248" s="229"/>
      <c r="J248" s="226"/>
      <c r="K248" s="226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191</v>
      </c>
      <c r="AU248" s="234" t="s">
        <v>137</v>
      </c>
      <c r="AV248" s="13" t="s">
        <v>85</v>
      </c>
      <c r="AW248" s="13" t="s">
        <v>37</v>
      </c>
      <c r="AX248" s="13" t="s">
        <v>77</v>
      </c>
      <c r="AY248" s="234" t="s">
        <v>121</v>
      </c>
    </row>
    <row r="249" s="14" customFormat="1">
      <c r="A249" s="14"/>
      <c r="B249" s="235"/>
      <c r="C249" s="236"/>
      <c r="D249" s="223" t="s">
        <v>191</v>
      </c>
      <c r="E249" s="237" t="s">
        <v>19</v>
      </c>
      <c r="F249" s="238" t="s">
        <v>825</v>
      </c>
      <c r="G249" s="236"/>
      <c r="H249" s="239">
        <v>342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191</v>
      </c>
      <c r="AU249" s="245" t="s">
        <v>137</v>
      </c>
      <c r="AV249" s="14" t="s">
        <v>87</v>
      </c>
      <c r="AW249" s="14" t="s">
        <v>37</v>
      </c>
      <c r="AX249" s="14" t="s">
        <v>77</v>
      </c>
      <c r="AY249" s="245" t="s">
        <v>121</v>
      </c>
    </row>
    <row r="250" s="2" customFormat="1" ht="44.25" customHeight="1">
      <c r="A250" s="39"/>
      <c r="B250" s="40"/>
      <c r="C250" s="205" t="s">
        <v>478</v>
      </c>
      <c r="D250" s="205" t="s">
        <v>124</v>
      </c>
      <c r="E250" s="206" t="s">
        <v>862</v>
      </c>
      <c r="F250" s="207" t="s">
        <v>863</v>
      </c>
      <c r="G250" s="208" t="s">
        <v>238</v>
      </c>
      <c r="H250" s="209">
        <v>342</v>
      </c>
      <c r="I250" s="210"/>
      <c r="J250" s="211">
        <f>ROUND(I250*H250,2)</f>
        <v>0</v>
      </c>
      <c r="K250" s="207" t="s">
        <v>128</v>
      </c>
      <c r="L250" s="45"/>
      <c r="M250" s="212" t="s">
        <v>19</v>
      </c>
      <c r="N250" s="213" t="s">
        <v>48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144</v>
      </c>
      <c r="AT250" s="216" t="s">
        <v>124</v>
      </c>
      <c r="AU250" s="216" t="s">
        <v>137</v>
      </c>
      <c r="AY250" s="18" t="s">
        <v>121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85</v>
      </c>
      <c r="BK250" s="217">
        <f>ROUND(I250*H250,2)</f>
        <v>0</v>
      </c>
      <c r="BL250" s="18" t="s">
        <v>144</v>
      </c>
      <c r="BM250" s="216" t="s">
        <v>864</v>
      </c>
    </row>
    <row r="251" s="2" customFormat="1">
      <c r="A251" s="39"/>
      <c r="B251" s="40"/>
      <c r="C251" s="41"/>
      <c r="D251" s="218" t="s">
        <v>131</v>
      </c>
      <c r="E251" s="41"/>
      <c r="F251" s="219" t="s">
        <v>865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131</v>
      </c>
      <c r="AU251" s="18" t="s">
        <v>137</v>
      </c>
    </row>
    <row r="252" s="13" customFormat="1">
      <c r="A252" s="13"/>
      <c r="B252" s="225"/>
      <c r="C252" s="226"/>
      <c r="D252" s="223" t="s">
        <v>191</v>
      </c>
      <c r="E252" s="227" t="s">
        <v>19</v>
      </c>
      <c r="F252" s="228" t="s">
        <v>824</v>
      </c>
      <c r="G252" s="226"/>
      <c r="H252" s="227" t="s">
        <v>19</v>
      </c>
      <c r="I252" s="229"/>
      <c r="J252" s="226"/>
      <c r="K252" s="226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191</v>
      </c>
      <c r="AU252" s="234" t="s">
        <v>137</v>
      </c>
      <c r="AV252" s="13" t="s">
        <v>85</v>
      </c>
      <c r="AW252" s="13" t="s">
        <v>37</v>
      </c>
      <c r="AX252" s="13" t="s">
        <v>77</v>
      </c>
      <c r="AY252" s="234" t="s">
        <v>121</v>
      </c>
    </row>
    <row r="253" s="14" customFormat="1">
      <c r="A253" s="14"/>
      <c r="B253" s="235"/>
      <c r="C253" s="236"/>
      <c r="D253" s="223" t="s">
        <v>191</v>
      </c>
      <c r="E253" s="237" t="s">
        <v>19</v>
      </c>
      <c r="F253" s="238" t="s">
        <v>825</v>
      </c>
      <c r="G253" s="236"/>
      <c r="H253" s="239">
        <v>342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191</v>
      </c>
      <c r="AU253" s="245" t="s">
        <v>137</v>
      </c>
      <c r="AV253" s="14" t="s">
        <v>87</v>
      </c>
      <c r="AW253" s="14" t="s">
        <v>37</v>
      </c>
      <c r="AX253" s="14" t="s">
        <v>77</v>
      </c>
      <c r="AY253" s="245" t="s">
        <v>121</v>
      </c>
    </row>
    <row r="254" s="2" customFormat="1" ht="37.8" customHeight="1">
      <c r="A254" s="39"/>
      <c r="B254" s="40"/>
      <c r="C254" s="205" t="s">
        <v>485</v>
      </c>
      <c r="D254" s="205" t="s">
        <v>124</v>
      </c>
      <c r="E254" s="206" t="s">
        <v>534</v>
      </c>
      <c r="F254" s="207" t="s">
        <v>535</v>
      </c>
      <c r="G254" s="208" t="s">
        <v>238</v>
      </c>
      <c r="H254" s="209">
        <v>342</v>
      </c>
      <c r="I254" s="210"/>
      <c r="J254" s="211">
        <f>ROUND(I254*H254,2)</f>
        <v>0</v>
      </c>
      <c r="K254" s="207" t="s">
        <v>128</v>
      </c>
      <c r="L254" s="45"/>
      <c r="M254" s="212" t="s">
        <v>19</v>
      </c>
      <c r="N254" s="213" t="s">
        <v>48</v>
      </c>
      <c r="O254" s="85"/>
      <c r="P254" s="214">
        <f>O254*H254</f>
        <v>0</v>
      </c>
      <c r="Q254" s="214">
        <v>0</v>
      </c>
      <c r="R254" s="214">
        <f>Q254*H254</f>
        <v>0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144</v>
      </c>
      <c r="AT254" s="216" t="s">
        <v>124</v>
      </c>
      <c r="AU254" s="216" t="s">
        <v>137</v>
      </c>
      <c r="AY254" s="18" t="s">
        <v>121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85</v>
      </c>
      <c r="BK254" s="217">
        <f>ROUND(I254*H254,2)</f>
        <v>0</v>
      </c>
      <c r="BL254" s="18" t="s">
        <v>144</v>
      </c>
      <c r="BM254" s="216" t="s">
        <v>866</v>
      </c>
    </row>
    <row r="255" s="2" customFormat="1">
      <c r="A255" s="39"/>
      <c r="B255" s="40"/>
      <c r="C255" s="41"/>
      <c r="D255" s="218" t="s">
        <v>131</v>
      </c>
      <c r="E255" s="41"/>
      <c r="F255" s="219" t="s">
        <v>537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131</v>
      </c>
      <c r="AU255" s="18" t="s">
        <v>137</v>
      </c>
    </row>
    <row r="256" s="13" customFormat="1">
      <c r="A256" s="13"/>
      <c r="B256" s="225"/>
      <c r="C256" s="226"/>
      <c r="D256" s="223" t="s">
        <v>191</v>
      </c>
      <c r="E256" s="227" t="s">
        <v>19</v>
      </c>
      <c r="F256" s="228" t="s">
        <v>867</v>
      </c>
      <c r="G256" s="226"/>
      <c r="H256" s="227" t="s">
        <v>19</v>
      </c>
      <c r="I256" s="229"/>
      <c r="J256" s="226"/>
      <c r="K256" s="226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191</v>
      </c>
      <c r="AU256" s="234" t="s">
        <v>137</v>
      </c>
      <c r="AV256" s="13" t="s">
        <v>85</v>
      </c>
      <c r="AW256" s="13" t="s">
        <v>37</v>
      </c>
      <c r="AX256" s="13" t="s">
        <v>77</v>
      </c>
      <c r="AY256" s="234" t="s">
        <v>121</v>
      </c>
    </row>
    <row r="257" s="13" customFormat="1">
      <c r="A257" s="13"/>
      <c r="B257" s="225"/>
      <c r="C257" s="226"/>
      <c r="D257" s="223" t="s">
        <v>191</v>
      </c>
      <c r="E257" s="227" t="s">
        <v>19</v>
      </c>
      <c r="F257" s="228" t="s">
        <v>824</v>
      </c>
      <c r="G257" s="226"/>
      <c r="H257" s="227" t="s">
        <v>19</v>
      </c>
      <c r="I257" s="229"/>
      <c r="J257" s="226"/>
      <c r="K257" s="226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191</v>
      </c>
      <c r="AU257" s="234" t="s">
        <v>137</v>
      </c>
      <c r="AV257" s="13" t="s">
        <v>85</v>
      </c>
      <c r="AW257" s="13" t="s">
        <v>37</v>
      </c>
      <c r="AX257" s="13" t="s">
        <v>77</v>
      </c>
      <c r="AY257" s="234" t="s">
        <v>121</v>
      </c>
    </row>
    <row r="258" s="14" customFormat="1">
      <c r="A258" s="14"/>
      <c r="B258" s="235"/>
      <c r="C258" s="236"/>
      <c r="D258" s="223" t="s">
        <v>191</v>
      </c>
      <c r="E258" s="237" t="s">
        <v>19</v>
      </c>
      <c r="F258" s="238" t="s">
        <v>825</v>
      </c>
      <c r="G258" s="236"/>
      <c r="H258" s="239">
        <v>342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191</v>
      </c>
      <c r="AU258" s="245" t="s">
        <v>137</v>
      </c>
      <c r="AV258" s="14" t="s">
        <v>87</v>
      </c>
      <c r="AW258" s="14" t="s">
        <v>37</v>
      </c>
      <c r="AX258" s="14" t="s">
        <v>77</v>
      </c>
      <c r="AY258" s="245" t="s">
        <v>121</v>
      </c>
    </row>
    <row r="259" s="2" customFormat="1" ht="37.8" customHeight="1">
      <c r="A259" s="39"/>
      <c r="B259" s="40"/>
      <c r="C259" s="205" t="s">
        <v>495</v>
      </c>
      <c r="D259" s="205" t="s">
        <v>124</v>
      </c>
      <c r="E259" s="206" t="s">
        <v>539</v>
      </c>
      <c r="F259" s="207" t="s">
        <v>540</v>
      </c>
      <c r="G259" s="208" t="s">
        <v>238</v>
      </c>
      <c r="H259" s="209">
        <v>342</v>
      </c>
      <c r="I259" s="210"/>
      <c r="J259" s="211">
        <f>ROUND(I259*H259,2)</f>
        <v>0</v>
      </c>
      <c r="K259" s="207" t="s">
        <v>128</v>
      </c>
      <c r="L259" s="45"/>
      <c r="M259" s="212" t="s">
        <v>19</v>
      </c>
      <c r="N259" s="213" t="s">
        <v>48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144</v>
      </c>
      <c r="AT259" s="216" t="s">
        <v>124</v>
      </c>
      <c r="AU259" s="216" t="s">
        <v>137</v>
      </c>
      <c r="AY259" s="18" t="s">
        <v>121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85</v>
      </c>
      <c r="BK259" s="217">
        <f>ROUND(I259*H259,2)</f>
        <v>0</v>
      </c>
      <c r="BL259" s="18" t="s">
        <v>144</v>
      </c>
      <c r="BM259" s="216" t="s">
        <v>868</v>
      </c>
    </row>
    <row r="260" s="2" customFormat="1">
      <c r="A260" s="39"/>
      <c r="B260" s="40"/>
      <c r="C260" s="41"/>
      <c r="D260" s="218" t="s">
        <v>131</v>
      </c>
      <c r="E260" s="41"/>
      <c r="F260" s="219" t="s">
        <v>542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131</v>
      </c>
      <c r="AU260" s="18" t="s">
        <v>137</v>
      </c>
    </row>
    <row r="261" s="13" customFormat="1">
      <c r="A261" s="13"/>
      <c r="B261" s="225"/>
      <c r="C261" s="226"/>
      <c r="D261" s="223" t="s">
        <v>191</v>
      </c>
      <c r="E261" s="227" t="s">
        <v>19</v>
      </c>
      <c r="F261" s="228" t="s">
        <v>869</v>
      </c>
      <c r="G261" s="226"/>
      <c r="H261" s="227" t="s">
        <v>19</v>
      </c>
      <c r="I261" s="229"/>
      <c r="J261" s="226"/>
      <c r="K261" s="226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191</v>
      </c>
      <c r="AU261" s="234" t="s">
        <v>137</v>
      </c>
      <c r="AV261" s="13" t="s">
        <v>85</v>
      </c>
      <c r="AW261" s="13" t="s">
        <v>37</v>
      </c>
      <c r="AX261" s="13" t="s">
        <v>77</v>
      </c>
      <c r="AY261" s="234" t="s">
        <v>121</v>
      </c>
    </row>
    <row r="262" s="13" customFormat="1">
      <c r="A262" s="13"/>
      <c r="B262" s="225"/>
      <c r="C262" s="226"/>
      <c r="D262" s="223" t="s">
        <v>191</v>
      </c>
      <c r="E262" s="227" t="s">
        <v>19</v>
      </c>
      <c r="F262" s="228" t="s">
        <v>824</v>
      </c>
      <c r="G262" s="226"/>
      <c r="H262" s="227" t="s">
        <v>19</v>
      </c>
      <c r="I262" s="229"/>
      <c r="J262" s="226"/>
      <c r="K262" s="226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191</v>
      </c>
      <c r="AU262" s="234" t="s">
        <v>137</v>
      </c>
      <c r="AV262" s="13" t="s">
        <v>85</v>
      </c>
      <c r="AW262" s="13" t="s">
        <v>37</v>
      </c>
      <c r="AX262" s="13" t="s">
        <v>77</v>
      </c>
      <c r="AY262" s="234" t="s">
        <v>121</v>
      </c>
    </row>
    <row r="263" s="14" customFormat="1">
      <c r="A263" s="14"/>
      <c r="B263" s="235"/>
      <c r="C263" s="236"/>
      <c r="D263" s="223" t="s">
        <v>191</v>
      </c>
      <c r="E263" s="237" t="s">
        <v>19</v>
      </c>
      <c r="F263" s="238" t="s">
        <v>825</v>
      </c>
      <c r="G263" s="236"/>
      <c r="H263" s="239">
        <v>342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191</v>
      </c>
      <c r="AU263" s="245" t="s">
        <v>137</v>
      </c>
      <c r="AV263" s="14" t="s">
        <v>87</v>
      </c>
      <c r="AW263" s="14" t="s">
        <v>37</v>
      </c>
      <c r="AX263" s="14" t="s">
        <v>77</v>
      </c>
      <c r="AY263" s="245" t="s">
        <v>121</v>
      </c>
    </row>
    <row r="264" s="12" customFormat="1" ht="20.88" customHeight="1">
      <c r="A264" s="12"/>
      <c r="B264" s="189"/>
      <c r="C264" s="190"/>
      <c r="D264" s="191" t="s">
        <v>76</v>
      </c>
      <c r="E264" s="203" t="s">
        <v>556</v>
      </c>
      <c r="F264" s="203" t="s">
        <v>557</v>
      </c>
      <c r="G264" s="190"/>
      <c r="H264" s="190"/>
      <c r="I264" s="193"/>
      <c r="J264" s="204">
        <f>BK264</f>
        <v>0</v>
      </c>
      <c r="K264" s="190"/>
      <c r="L264" s="195"/>
      <c r="M264" s="196"/>
      <c r="N264" s="197"/>
      <c r="O264" s="197"/>
      <c r="P264" s="198">
        <f>SUM(P265:P270)</f>
        <v>0</v>
      </c>
      <c r="Q264" s="197"/>
      <c r="R264" s="198">
        <f>SUM(R265:R270)</f>
        <v>0</v>
      </c>
      <c r="S264" s="197"/>
      <c r="T264" s="199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0" t="s">
        <v>85</v>
      </c>
      <c r="AT264" s="201" t="s">
        <v>76</v>
      </c>
      <c r="AU264" s="201" t="s">
        <v>87</v>
      </c>
      <c r="AY264" s="200" t="s">
        <v>121</v>
      </c>
      <c r="BK264" s="202">
        <f>SUM(BK265:BK270)</f>
        <v>0</v>
      </c>
    </row>
    <row r="265" s="2" customFormat="1" ht="49.05" customHeight="1">
      <c r="A265" s="39"/>
      <c r="B265" s="40"/>
      <c r="C265" s="205" t="s">
        <v>508</v>
      </c>
      <c r="D265" s="205" t="s">
        <v>124</v>
      </c>
      <c r="E265" s="206" t="s">
        <v>870</v>
      </c>
      <c r="F265" s="207" t="s">
        <v>871</v>
      </c>
      <c r="G265" s="208" t="s">
        <v>238</v>
      </c>
      <c r="H265" s="209">
        <v>342</v>
      </c>
      <c r="I265" s="210"/>
      <c r="J265" s="211">
        <f>ROUND(I265*H265,2)</f>
        <v>0</v>
      </c>
      <c r="K265" s="207" t="s">
        <v>19</v>
      </c>
      <c r="L265" s="45"/>
      <c r="M265" s="212" t="s">
        <v>19</v>
      </c>
      <c r="N265" s="213" t="s">
        <v>48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144</v>
      </c>
      <c r="AT265" s="216" t="s">
        <v>124</v>
      </c>
      <c r="AU265" s="216" t="s">
        <v>137</v>
      </c>
      <c r="AY265" s="18" t="s">
        <v>121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85</v>
      </c>
      <c r="BK265" s="217">
        <f>ROUND(I265*H265,2)</f>
        <v>0</v>
      </c>
      <c r="BL265" s="18" t="s">
        <v>144</v>
      </c>
      <c r="BM265" s="216" t="s">
        <v>872</v>
      </c>
    </row>
    <row r="266" s="13" customFormat="1">
      <c r="A266" s="13"/>
      <c r="B266" s="225"/>
      <c r="C266" s="226"/>
      <c r="D266" s="223" t="s">
        <v>191</v>
      </c>
      <c r="E266" s="227" t="s">
        <v>19</v>
      </c>
      <c r="F266" s="228" t="s">
        <v>824</v>
      </c>
      <c r="G266" s="226"/>
      <c r="H266" s="227" t="s">
        <v>19</v>
      </c>
      <c r="I266" s="229"/>
      <c r="J266" s="226"/>
      <c r="K266" s="226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191</v>
      </c>
      <c r="AU266" s="234" t="s">
        <v>137</v>
      </c>
      <c r="AV266" s="13" t="s">
        <v>85</v>
      </c>
      <c r="AW266" s="13" t="s">
        <v>37</v>
      </c>
      <c r="AX266" s="13" t="s">
        <v>77</v>
      </c>
      <c r="AY266" s="234" t="s">
        <v>121</v>
      </c>
    </row>
    <row r="267" s="14" customFormat="1">
      <c r="A267" s="14"/>
      <c r="B267" s="235"/>
      <c r="C267" s="236"/>
      <c r="D267" s="223" t="s">
        <v>191</v>
      </c>
      <c r="E267" s="237" t="s">
        <v>19</v>
      </c>
      <c r="F267" s="238" t="s">
        <v>825</v>
      </c>
      <c r="G267" s="236"/>
      <c r="H267" s="239">
        <v>342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191</v>
      </c>
      <c r="AU267" s="245" t="s">
        <v>137</v>
      </c>
      <c r="AV267" s="14" t="s">
        <v>87</v>
      </c>
      <c r="AW267" s="14" t="s">
        <v>37</v>
      </c>
      <c r="AX267" s="14" t="s">
        <v>77</v>
      </c>
      <c r="AY267" s="245" t="s">
        <v>121</v>
      </c>
    </row>
    <row r="268" s="2" customFormat="1" ht="37.8" customHeight="1">
      <c r="A268" s="39"/>
      <c r="B268" s="40"/>
      <c r="C268" s="205" t="s">
        <v>513</v>
      </c>
      <c r="D268" s="205" t="s">
        <v>124</v>
      </c>
      <c r="E268" s="206" t="s">
        <v>873</v>
      </c>
      <c r="F268" s="207" t="s">
        <v>564</v>
      </c>
      <c r="G268" s="208" t="s">
        <v>238</v>
      </c>
      <c r="H268" s="209">
        <v>342</v>
      </c>
      <c r="I268" s="210"/>
      <c r="J268" s="211">
        <f>ROUND(I268*H268,2)</f>
        <v>0</v>
      </c>
      <c r="K268" s="207" t="s">
        <v>19</v>
      </c>
      <c r="L268" s="45"/>
      <c r="M268" s="212" t="s">
        <v>19</v>
      </c>
      <c r="N268" s="213" t="s">
        <v>48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144</v>
      </c>
      <c r="AT268" s="216" t="s">
        <v>124</v>
      </c>
      <c r="AU268" s="216" t="s">
        <v>137</v>
      </c>
      <c r="AY268" s="18" t="s">
        <v>121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85</v>
      </c>
      <c r="BK268" s="217">
        <f>ROUND(I268*H268,2)</f>
        <v>0</v>
      </c>
      <c r="BL268" s="18" t="s">
        <v>144</v>
      </c>
      <c r="BM268" s="216" t="s">
        <v>874</v>
      </c>
    </row>
    <row r="269" s="13" customFormat="1">
      <c r="A269" s="13"/>
      <c r="B269" s="225"/>
      <c r="C269" s="226"/>
      <c r="D269" s="223" t="s">
        <v>191</v>
      </c>
      <c r="E269" s="227" t="s">
        <v>19</v>
      </c>
      <c r="F269" s="228" t="s">
        <v>824</v>
      </c>
      <c r="G269" s="226"/>
      <c r="H269" s="227" t="s">
        <v>19</v>
      </c>
      <c r="I269" s="229"/>
      <c r="J269" s="226"/>
      <c r="K269" s="226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191</v>
      </c>
      <c r="AU269" s="234" t="s">
        <v>137</v>
      </c>
      <c r="AV269" s="13" t="s">
        <v>85</v>
      </c>
      <c r="AW269" s="13" t="s">
        <v>37</v>
      </c>
      <c r="AX269" s="13" t="s">
        <v>77</v>
      </c>
      <c r="AY269" s="234" t="s">
        <v>121</v>
      </c>
    </row>
    <row r="270" s="14" customFormat="1">
      <c r="A270" s="14"/>
      <c r="B270" s="235"/>
      <c r="C270" s="236"/>
      <c r="D270" s="223" t="s">
        <v>191</v>
      </c>
      <c r="E270" s="237" t="s">
        <v>19</v>
      </c>
      <c r="F270" s="238" t="s">
        <v>825</v>
      </c>
      <c r="G270" s="236"/>
      <c r="H270" s="239">
        <v>342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191</v>
      </c>
      <c r="AU270" s="245" t="s">
        <v>137</v>
      </c>
      <c r="AV270" s="14" t="s">
        <v>87</v>
      </c>
      <c r="AW270" s="14" t="s">
        <v>37</v>
      </c>
      <c r="AX270" s="14" t="s">
        <v>77</v>
      </c>
      <c r="AY270" s="245" t="s">
        <v>121</v>
      </c>
    </row>
    <row r="271" s="12" customFormat="1" ht="22.8" customHeight="1">
      <c r="A271" s="12"/>
      <c r="B271" s="189"/>
      <c r="C271" s="190"/>
      <c r="D271" s="191" t="s">
        <v>76</v>
      </c>
      <c r="E271" s="203" t="s">
        <v>168</v>
      </c>
      <c r="F271" s="203" t="s">
        <v>644</v>
      </c>
      <c r="G271" s="190"/>
      <c r="H271" s="190"/>
      <c r="I271" s="193"/>
      <c r="J271" s="204">
        <f>BK271</f>
        <v>0</v>
      </c>
      <c r="K271" s="190"/>
      <c r="L271" s="195"/>
      <c r="M271" s="196"/>
      <c r="N271" s="197"/>
      <c r="O271" s="197"/>
      <c r="P271" s="198">
        <f>P272</f>
        <v>0</v>
      </c>
      <c r="Q271" s="197"/>
      <c r="R271" s="198">
        <f>R272</f>
        <v>9.7758500000000002</v>
      </c>
      <c r="S271" s="197"/>
      <c r="T271" s="199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0" t="s">
        <v>85</v>
      </c>
      <c r="AT271" s="201" t="s">
        <v>76</v>
      </c>
      <c r="AU271" s="201" t="s">
        <v>85</v>
      </c>
      <c r="AY271" s="200" t="s">
        <v>121</v>
      </c>
      <c r="BK271" s="202">
        <f>BK272</f>
        <v>0</v>
      </c>
    </row>
    <row r="272" s="12" customFormat="1" ht="20.88" customHeight="1">
      <c r="A272" s="12"/>
      <c r="B272" s="189"/>
      <c r="C272" s="190"/>
      <c r="D272" s="191" t="s">
        <v>76</v>
      </c>
      <c r="E272" s="203" t="s">
        <v>645</v>
      </c>
      <c r="F272" s="203" t="s">
        <v>646</v>
      </c>
      <c r="G272" s="190"/>
      <c r="H272" s="190"/>
      <c r="I272" s="193"/>
      <c r="J272" s="204">
        <f>BK272</f>
        <v>0</v>
      </c>
      <c r="K272" s="190"/>
      <c r="L272" s="195"/>
      <c r="M272" s="196"/>
      <c r="N272" s="197"/>
      <c r="O272" s="197"/>
      <c r="P272" s="198">
        <f>SUM(P273:P279)</f>
        <v>0</v>
      </c>
      <c r="Q272" s="197"/>
      <c r="R272" s="198">
        <f>SUM(R273:R279)</f>
        <v>9.7758500000000002</v>
      </c>
      <c r="S272" s="197"/>
      <c r="T272" s="199">
        <f>SUM(T273:T279)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0" t="s">
        <v>85</v>
      </c>
      <c r="AT272" s="201" t="s">
        <v>76</v>
      </c>
      <c r="AU272" s="201" t="s">
        <v>87</v>
      </c>
      <c r="AY272" s="200" t="s">
        <v>121</v>
      </c>
      <c r="BK272" s="202">
        <f>SUM(BK273:BK279)</f>
        <v>0</v>
      </c>
    </row>
    <row r="273" s="2" customFormat="1" ht="44.25" customHeight="1">
      <c r="A273" s="39"/>
      <c r="B273" s="40"/>
      <c r="C273" s="205" t="s">
        <v>518</v>
      </c>
      <c r="D273" s="205" t="s">
        <v>124</v>
      </c>
      <c r="E273" s="206" t="s">
        <v>662</v>
      </c>
      <c r="F273" s="207" t="s">
        <v>663</v>
      </c>
      <c r="G273" s="208" t="s">
        <v>256</v>
      </c>
      <c r="H273" s="209">
        <v>74.200000000000003</v>
      </c>
      <c r="I273" s="210"/>
      <c r="J273" s="211">
        <f>ROUND(I273*H273,2)</f>
        <v>0</v>
      </c>
      <c r="K273" s="207" t="s">
        <v>128</v>
      </c>
      <c r="L273" s="45"/>
      <c r="M273" s="212" t="s">
        <v>19</v>
      </c>
      <c r="N273" s="213" t="s">
        <v>48</v>
      </c>
      <c r="O273" s="85"/>
      <c r="P273" s="214">
        <f>O273*H273</f>
        <v>0</v>
      </c>
      <c r="Q273" s="214">
        <v>0.10095</v>
      </c>
      <c r="R273" s="214">
        <f>Q273*H273</f>
        <v>7.4904900000000003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144</v>
      </c>
      <c r="AT273" s="216" t="s">
        <v>124</v>
      </c>
      <c r="AU273" s="216" t="s">
        <v>137</v>
      </c>
      <c r="AY273" s="18" t="s">
        <v>121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85</v>
      </c>
      <c r="BK273" s="217">
        <f>ROUND(I273*H273,2)</f>
        <v>0</v>
      </c>
      <c r="BL273" s="18" t="s">
        <v>144</v>
      </c>
      <c r="BM273" s="216" t="s">
        <v>875</v>
      </c>
    </row>
    <row r="274" s="2" customFormat="1">
      <c r="A274" s="39"/>
      <c r="B274" s="40"/>
      <c r="C274" s="41"/>
      <c r="D274" s="218" t="s">
        <v>131</v>
      </c>
      <c r="E274" s="41"/>
      <c r="F274" s="219" t="s">
        <v>665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131</v>
      </c>
      <c r="AU274" s="18" t="s">
        <v>137</v>
      </c>
    </row>
    <row r="275" s="13" customFormat="1">
      <c r="A275" s="13"/>
      <c r="B275" s="225"/>
      <c r="C275" s="226"/>
      <c r="D275" s="223" t="s">
        <v>191</v>
      </c>
      <c r="E275" s="227" t="s">
        <v>19</v>
      </c>
      <c r="F275" s="228" t="s">
        <v>824</v>
      </c>
      <c r="G275" s="226"/>
      <c r="H275" s="227" t="s">
        <v>19</v>
      </c>
      <c r="I275" s="229"/>
      <c r="J275" s="226"/>
      <c r="K275" s="226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191</v>
      </c>
      <c r="AU275" s="234" t="s">
        <v>137</v>
      </c>
      <c r="AV275" s="13" t="s">
        <v>85</v>
      </c>
      <c r="AW275" s="13" t="s">
        <v>37</v>
      </c>
      <c r="AX275" s="13" t="s">
        <v>77</v>
      </c>
      <c r="AY275" s="234" t="s">
        <v>121</v>
      </c>
    </row>
    <row r="276" s="14" customFormat="1">
      <c r="A276" s="14"/>
      <c r="B276" s="235"/>
      <c r="C276" s="236"/>
      <c r="D276" s="223" t="s">
        <v>191</v>
      </c>
      <c r="E276" s="237" t="s">
        <v>19</v>
      </c>
      <c r="F276" s="238" t="s">
        <v>876</v>
      </c>
      <c r="G276" s="236"/>
      <c r="H276" s="239">
        <v>74.200000000000003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191</v>
      </c>
      <c r="AU276" s="245" t="s">
        <v>137</v>
      </c>
      <c r="AV276" s="14" t="s">
        <v>87</v>
      </c>
      <c r="AW276" s="14" t="s">
        <v>37</v>
      </c>
      <c r="AX276" s="14" t="s">
        <v>77</v>
      </c>
      <c r="AY276" s="245" t="s">
        <v>121</v>
      </c>
    </row>
    <row r="277" s="2" customFormat="1" ht="16.5" customHeight="1">
      <c r="A277" s="39"/>
      <c r="B277" s="40"/>
      <c r="C277" s="250" t="s">
        <v>523</v>
      </c>
      <c r="D277" s="250" t="s">
        <v>365</v>
      </c>
      <c r="E277" s="251" t="s">
        <v>671</v>
      </c>
      <c r="F277" s="252" t="s">
        <v>672</v>
      </c>
      <c r="G277" s="253" t="s">
        <v>256</v>
      </c>
      <c r="H277" s="254">
        <v>81.620000000000005</v>
      </c>
      <c r="I277" s="255"/>
      <c r="J277" s="256">
        <f>ROUND(I277*H277,2)</f>
        <v>0</v>
      </c>
      <c r="K277" s="252" t="s">
        <v>128</v>
      </c>
      <c r="L277" s="257"/>
      <c r="M277" s="258" t="s">
        <v>19</v>
      </c>
      <c r="N277" s="259" t="s">
        <v>48</v>
      </c>
      <c r="O277" s="85"/>
      <c r="P277" s="214">
        <f>O277*H277</f>
        <v>0</v>
      </c>
      <c r="Q277" s="214">
        <v>0.028000000000000001</v>
      </c>
      <c r="R277" s="214">
        <f>Q277*H277</f>
        <v>2.2853600000000003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163</v>
      </c>
      <c r="AT277" s="216" t="s">
        <v>365</v>
      </c>
      <c r="AU277" s="216" t="s">
        <v>137</v>
      </c>
      <c r="AY277" s="18" t="s">
        <v>121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85</v>
      </c>
      <c r="BK277" s="217">
        <f>ROUND(I277*H277,2)</f>
        <v>0</v>
      </c>
      <c r="BL277" s="18" t="s">
        <v>144</v>
      </c>
      <c r="BM277" s="216" t="s">
        <v>877</v>
      </c>
    </row>
    <row r="278" s="13" customFormat="1">
      <c r="A278" s="13"/>
      <c r="B278" s="225"/>
      <c r="C278" s="226"/>
      <c r="D278" s="223" t="s">
        <v>191</v>
      </c>
      <c r="E278" s="227" t="s">
        <v>19</v>
      </c>
      <c r="F278" s="228" t="s">
        <v>674</v>
      </c>
      <c r="G278" s="226"/>
      <c r="H278" s="227" t="s">
        <v>19</v>
      </c>
      <c r="I278" s="229"/>
      <c r="J278" s="226"/>
      <c r="K278" s="226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191</v>
      </c>
      <c r="AU278" s="234" t="s">
        <v>137</v>
      </c>
      <c r="AV278" s="13" t="s">
        <v>85</v>
      </c>
      <c r="AW278" s="13" t="s">
        <v>37</v>
      </c>
      <c r="AX278" s="13" t="s">
        <v>77</v>
      </c>
      <c r="AY278" s="234" t="s">
        <v>121</v>
      </c>
    </row>
    <row r="279" s="14" customFormat="1">
      <c r="A279" s="14"/>
      <c r="B279" s="235"/>
      <c r="C279" s="236"/>
      <c r="D279" s="223" t="s">
        <v>191</v>
      </c>
      <c r="E279" s="237" t="s">
        <v>19</v>
      </c>
      <c r="F279" s="238" t="s">
        <v>878</v>
      </c>
      <c r="G279" s="236"/>
      <c r="H279" s="239">
        <v>81.620000000000005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191</v>
      </c>
      <c r="AU279" s="245" t="s">
        <v>137</v>
      </c>
      <c r="AV279" s="14" t="s">
        <v>87</v>
      </c>
      <c r="AW279" s="14" t="s">
        <v>37</v>
      </c>
      <c r="AX279" s="14" t="s">
        <v>77</v>
      </c>
      <c r="AY279" s="245" t="s">
        <v>121</v>
      </c>
    </row>
    <row r="280" s="12" customFormat="1" ht="22.8" customHeight="1">
      <c r="A280" s="12"/>
      <c r="B280" s="189"/>
      <c r="C280" s="190"/>
      <c r="D280" s="191" t="s">
        <v>76</v>
      </c>
      <c r="E280" s="203" t="s">
        <v>725</v>
      </c>
      <c r="F280" s="203" t="s">
        <v>726</v>
      </c>
      <c r="G280" s="190"/>
      <c r="H280" s="190"/>
      <c r="I280" s="193"/>
      <c r="J280" s="204">
        <f>BK280</f>
        <v>0</v>
      </c>
      <c r="K280" s="190"/>
      <c r="L280" s="195"/>
      <c r="M280" s="196"/>
      <c r="N280" s="197"/>
      <c r="O280" s="197"/>
      <c r="P280" s="198">
        <f>SUM(P281:P296)</f>
        <v>0</v>
      </c>
      <c r="Q280" s="197"/>
      <c r="R280" s="198">
        <f>SUM(R281:R296)</f>
        <v>0</v>
      </c>
      <c r="S280" s="197"/>
      <c r="T280" s="199">
        <f>SUM(T281:T296)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0" t="s">
        <v>85</v>
      </c>
      <c r="AT280" s="201" t="s">
        <v>76</v>
      </c>
      <c r="AU280" s="201" t="s">
        <v>85</v>
      </c>
      <c r="AY280" s="200" t="s">
        <v>121</v>
      </c>
      <c r="BK280" s="202">
        <f>SUM(BK281:BK296)</f>
        <v>0</v>
      </c>
    </row>
    <row r="281" s="2" customFormat="1" ht="33" customHeight="1">
      <c r="A281" s="39"/>
      <c r="B281" s="40"/>
      <c r="C281" s="205" t="s">
        <v>529</v>
      </c>
      <c r="D281" s="205" t="s">
        <v>124</v>
      </c>
      <c r="E281" s="206" t="s">
        <v>728</v>
      </c>
      <c r="F281" s="207" t="s">
        <v>729</v>
      </c>
      <c r="G281" s="208" t="s">
        <v>340</v>
      </c>
      <c r="H281" s="209">
        <v>139.56800000000001</v>
      </c>
      <c r="I281" s="210"/>
      <c r="J281" s="211">
        <f>ROUND(I281*H281,2)</f>
        <v>0</v>
      </c>
      <c r="K281" s="207" t="s">
        <v>128</v>
      </c>
      <c r="L281" s="45"/>
      <c r="M281" s="212" t="s">
        <v>19</v>
      </c>
      <c r="N281" s="213" t="s">
        <v>48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144</v>
      </c>
      <c r="AT281" s="216" t="s">
        <v>124</v>
      </c>
      <c r="AU281" s="216" t="s">
        <v>87</v>
      </c>
      <c r="AY281" s="18" t="s">
        <v>121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85</v>
      </c>
      <c r="BK281" s="217">
        <f>ROUND(I281*H281,2)</f>
        <v>0</v>
      </c>
      <c r="BL281" s="18" t="s">
        <v>144</v>
      </c>
      <c r="BM281" s="216" t="s">
        <v>879</v>
      </c>
    </row>
    <row r="282" s="2" customFormat="1">
      <c r="A282" s="39"/>
      <c r="B282" s="40"/>
      <c r="C282" s="41"/>
      <c r="D282" s="218" t="s">
        <v>131</v>
      </c>
      <c r="E282" s="41"/>
      <c r="F282" s="219" t="s">
        <v>731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131</v>
      </c>
      <c r="AU282" s="18" t="s">
        <v>87</v>
      </c>
    </row>
    <row r="283" s="2" customFormat="1" ht="44.25" customHeight="1">
      <c r="A283" s="39"/>
      <c r="B283" s="40"/>
      <c r="C283" s="205" t="s">
        <v>493</v>
      </c>
      <c r="D283" s="205" t="s">
        <v>124</v>
      </c>
      <c r="E283" s="206" t="s">
        <v>733</v>
      </c>
      <c r="F283" s="207" t="s">
        <v>734</v>
      </c>
      <c r="G283" s="208" t="s">
        <v>340</v>
      </c>
      <c r="H283" s="209">
        <v>4187.04</v>
      </c>
      <c r="I283" s="210"/>
      <c r="J283" s="211">
        <f>ROUND(I283*H283,2)</f>
        <v>0</v>
      </c>
      <c r="K283" s="207" t="s">
        <v>128</v>
      </c>
      <c r="L283" s="45"/>
      <c r="M283" s="212" t="s">
        <v>19</v>
      </c>
      <c r="N283" s="213" t="s">
        <v>48</v>
      </c>
      <c r="O283" s="85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144</v>
      </c>
      <c r="AT283" s="216" t="s">
        <v>124</v>
      </c>
      <c r="AU283" s="216" t="s">
        <v>87</v>
      </c>
      <c r="AY283" s="18" t="s">
        <v>121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85</v>
      </c>
      <c r="BK283" s="217">
        <f>ROUND(I283*H283,2)</f>
        <v>0</v>
      </c>
      <c r="BL283" s="18" t="s">
        <v>144</v>
      </c>
      <c r="BM283" s="216" t="s">
        <v>880</v>
      </c>
    </row>
    <row r="284" s="2" customFormat="1">
      <c r="A284" s="39"/>
      <c r="B284" s="40"/>
      <c r="C284" s="41"/>
      <c r="D284" s="218" t="s">
        <v>131</v>
      </c>
      <c r="E284" s="41"/>
      <c r="F284" s="219" t="s">
        <v>736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131</v>
      </c>
      <c r="AU284" s="18" t="s">
        <v>87</v>
      </c>
    </row>
    <row r="285" s="14" customFormat="1">
      <c r="A285" s="14"/>
      <c r="B285" s="235"/>
      <c r="C285" s="236"/>
      <c r="D285" s="223" t="s">
        <v>191</v>
      </c>
      <c r="E285" s="236"/>
      <c r="F285" s="238" t="s">
        <v>881</v>
      </c>
      <c r="G285" s="236"/>
      <c r="H285" s="239">
        <v>4187.04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191</v>
      </c>
      <c r="AU285" s="245" t="s">
        <v>87</v>
      </c>
      <c r="AV285" s="14" t="s">
        <v>87</v>
      </c>
      <c r="AW285" s="14" t="s">
        <v>4</v>
      </c>
      <c r="AX285" s="14" t="s">
        <v>85</v>
      </c>
      <c r="AY285" s="245" t="s">
        <v>121</v>
      </c>
    </row>
    <row r="286" s="2" customFormat="1" ht="44.25" customHeight="1">
      <c r="A286" s="39"/>
      <c r="B286" s="40"/>
      <c r="C286" s="205" t="s">
        <v>538</v>
      </c>
      <c r="D286" s="205" t="s">
        <v>124</v>
      </c>
      <c r="E286" s="206" t="s">
        <v>739</v>
      </c>
      <c r="F286" s="207" t="s">
        <v>740</v>
      </c>
      <c r="G286" s="208" t="s">
        <v>340</v>
      </c>
      <c r="H286" s="209">
        <v>14.768000000000001</v>
      </c>
      <c r="I286" s="210"/>
      <c r="J286" s="211">
        <f>ROUND(I286*H286,2)</f>
        <v>0</v>
      </c>
      <c r="K286" s="207" t="s">
        <v>128</v>
      </c>
      <c r="L286" s="45"/>
      <c r="M286" s="212" t="s">
        <v>19</v>
      </c>
      <c r="N286" s="213" t="s">
        <v>48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144</v>
      </c>
      <c r="AT286" s="216" t="s">
        <v>124</v>
      </c>
      <c r="AU286" s="216" t="s">
        <v>87</v>
      </c>
      <c r="AY286" s="18" t="s">
        <v>121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85</v>
      </c>
      <c r="BK286" s="217">
        <f>ROUND(I286*H286,2)</f>
        <v>0</v>
      </c>
      <c r="BL286" s="18" t="s">
        <v>144</v>
      </c>
      <c r="BM286" s="216" t="s">
        <v>882</v>
      </c>
    </row>
    <row r="287" s="2" customFormat="1">
      <c r="A287" s="39"/>
      <c r="B287" s="40"/>
      <c r="C287" s="41"/>
      <c r="D287" s="218" t="s">
        <v>131</v>
      </c>
      <c r="E287" s="41"/>
      <c r="F287" s="219" t="s">
        <v>742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131</v>
      </c>
      <c r="AU287" s="18" t="s">
        <v>87</v>
      </c>
    </row>
    <row r="288" s="13" customFormat="1">
      <c r="A288" s="13"/>
      <c r="B288" s="225"/>
      <c r="C288" s="226"/>
      <c r="D288" s="223" t="s">
        <v>191</v>
      </c>
      <c r="E288" s="227" t="s">
        <v>19</v>
      </c>
      <c r="F288" s="228" t="s">
        <v>745</v>
      </c>
      <c r="G288" s="226"/>
      <c r="H288" s="227" t="s">
        <v>19</v>
      </c>
      <c r="I288" s="229"/>
      <c r="J288" s="226"/>
      <c r="K288" s="226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191</v>
      </c>
      <c r="AU288" s="234" t="s">
        <v>87</v>
      </c>
      <c r="AV288" s="13" t="s">
        <v>85</v>
      </c>
      <c r="AW288" s="13" t="s">
        <v>37</v>
      </c>
      <c r="AX288" s="13" t="s">
        <v>77</v>
      </c>
      <c r="AY288" s="234" t="s">
        <v>121</v>
      </c>
    </row>
    <row r="289" s="14" customFormat="1">
      <c r="A289" s="14"/>
      <c r="B289" s="235"/>
      <c r="C289" s="236"/>
      <c r="D289" s="223" t="s">
        <v>191</v>
      </c>
      <c r="E289" s="237" t="s">
        <v>19</v>
      </c>
      <c r="F289" s="238" t="s">
        <v>883</v>
      </c>
      <c r="G289" s="236"/>
      <c r="H289" s="239">
        <v>14.768000000000001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191</v>
      </c>
      <c r="AU289" s="245" t="s">
        <v>87</v>
      </c>
      <c r="AV289" s="14" t="s">
        <v>87</v>
      </c>
      <c r="AW289" s="14" t="s">
        <v>37</v>
      </c>
      <c r="AX289" s="14" t="s">
        <v>77</v>
      </c>
      <c r="AY289" s="245" t="s">
        <v>121</v>
      </c>
    </row>
    <row r="290" s="2" customFormat="1" ht="44.25" customHeight="1">
      <c r="A290" s="39"/>
      <c r="B290" s="40"/>
      <c r="C290" s="205" t="s">
        <v>545</v>
      </c>
      <c r="D290" s="205" t="s">
        <v>124</v>
      </c>
      <c r="E290" s="206" t="s">
        <v>748</v>
      </c>
      <c r="F290" s="207" t="s">
        <v>749</v>
      </c>
      <c r="G290" s="208" t="s">
        <v>340</v>
      </c>
      <c r="H290" s="209">
        <v>54.399999999999999</v>
      </c>
      <c r="I290" s="210"/>
      <c r="J290" s="211">
        <f>ROUND(I290*H290,2)</f>
        <v>0</v>
      </c>
      <c r="K290" s="207" t="s">
        <v>128</v>
      </c>
      <c r="L290" s="45"/>
      <c r="M290" s="212" t="s">
        <v>19</v>
      </c>
      <c r="N290" s="213" t="s">
        <v>48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144</v>
      </c>
      <c r="AT290" s="216" t="s">
        <v>124</v>
      </c>
      <c r="AU290" s="216" t="s">
        <v>87</v>
      </c>
      <c r="AY290" s="18" t="s">
        <v>121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85</v>
      </c>
      <c r="BK290" s="217">
        <f>ROUND(I290*H290,2)</f>
        <v>0</v>
      </c>
      <c r="BL290" s="18" t="s">
        <v>144</v>
      </c>
      <c r="BM290" s="216" t="s">
        <v>884</v>
      </c>
    </row>
    <row r="291" s="2" customFormat="1">
      <c r="A291" s="39"/>
      <c r="B291" s="40"/>
      <c r="C291" s="41"/>
      <c r="D291" s="218" t="s">
        <v>131</v>
      </c>
      <c r="E291" s="41"/>
      <c r="F291" s="219" t="s">
        <v>751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131</v>
      </c>
      <c r="AU291" s="18" t="s">
        <v>87</v>
      </c>
    </row>
    <row r="292" s="13" customFormat="1">
      <c r="A292" s="13"/>
      <c r="B292" s="225"/>
      <c r="C292" s="226"/>
      <c r="D292" s="223" t="s">
        <v>191</v>
      </c>
      <c r="E292" s="227" t="s">
        <v>19</v>
      </c>
      <c r="F292" s="228" t="s">
        <v>752</v>
      </c>
      <c r="G292" s="226"/>
      <c r="H292" s="227" t="s">
        <v>19</v>
      </c>
      <c r="I292" s="229"/>
      <c r="J292" s="226"/>
      <c r="K292" s="226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191</v>
      </c>
      <c r="AU292" s="234" t="s">
        <v>87</v>
      </c>
      <c r="AV292" s="13" t="s">
        <v>85</v>
      </c>
      <c r="AW292" s="13" t="s">
        <v>37</v>
      </c>
      <c r="AX292" s="13" t="s">
        <v>77</v>
      </c>
      <c r="AY292" s="234" t="s">
        <v>121</v>
      </c>
    </row>
    <row r="293" s="14" customFormat="1">
      <c r="A293" s="14"/>
      <c r="B293" s="235"/>
      <c r="C293" s="236"/>
      <c r="D293" s="223" t="s">
        <v>191</v>
      </c>
      <c r="E293" s="237" t="s">
        <v>19</v>
      </c>
      <c r="F293" s="238" t="s">
        <v>885</v>
      </c>
      <c r="G293" s="236"/>
      <c r="H293" s="239">
        <v>54.399999999999999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191</v>
      </c>
      <c r="AU293" s="245" t="s">
        <v>87</v>
      </c>
      <c r="AV293" s="14" t="s">
        <v>87</v>
      </c>
      <c r="AW293" s="14" t="s">
        <v>37</v>
      </c>
      <c r="AX293" s="14" t="s">
        <v>77</v>
      </c>
      <c r="AY293" s="245" t="s">
        <v>121</v>
      </c>
    </row>
    <row r="294" s="2" customFormat="1" ht="44.25" customHeight="1">
      <c r="A294" s="39"/>
      <c r="B294" s="40"/>
      <c r="C294" s="205" t="s">
        <v>550</v>
      </c>
      <c r="D294" s="205" t="s">
        <v>124</v>
      </c>
      <c r="E294" s="206" t="s">
        <v>755</v>
      </c>
      <c r="F294" s="207" t="s">
        <v>756</v>
      </c>
      <c r="G294" s="208" t="s">
        <v>340</v>
      </c>
      <c r="H294" s="209">
        <v>70.400000000000006</v>
      </c>
      <c r="I294" s="210"/>
      <c r="J294" s="211">
        <f>ROUND(I294*H294,2)</f>
        <v>0</v>
      </c>
      <c r="K294" s="207" t="s">
        <v>128</v>
      </c>
      <c r="L294" s="45"/>
      <c r="M294" s="212" t="s">
        <v>19</v>
      </c>
      <c r="N294" s="213" t="s">
        <v>48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144</v>
      </c>
      <c r="AT294" s="216" t="s">
        <v>124</v>
      </c>
      <c r="AU294" s="216" t="s">
        <v>87</v>
      </c>
      <c r="AY294" s="18" t="s">
        <v>121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85</v>
      </c>
      <c r="BK294" s="217">
        <f>ROUND(I294*H294,2)</f>
        <v>0</v>
      </c>
      <c r="BL294" s="18" t="s">
        <v>144</v>
      </c>
      <c r="BM294" s="216" t="s">
        <v>886</v>
      </c>
    </row>
    <row r="295" s="2" customFormat="1">
      <c r="A295" s="39"/>
      <c r="B295" s="40"/>
      <c r="C295" s="41"/>
      <c r="D295" s="218" t="s">
        <v>131</v>
      </c>
      <c r="E295" s="41"/>
      <c r="F295" s="219" t="s">
        <v>758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131</v>
      </c>
      <c r="AU295" s="18" t="s">
        <v>87</v>
      </c>
    </row>
    <row r="296" s="14" customFormat="1">
      <c r="A296" s="14"/>
      <c r="B296" s="235"/>
      <c r="C296" s="236"/>
      <c r="D296" s="223" t="s">
        <v>191</v>
      </c>
      <c r="E296" s="237" t="s">
        <v>19</v>
      </c>
      <c r="F296" s="238" t="s">
        <v>887</v>
      </c>
      <c r="G296" s="236"/>
      <c r="H296" s="239">
        <v>70.400000000000006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191</v>
      </c>
      <c r="AU296" s="245" t="s">
        <v>87</v>
      </c>
      <c r="AV296" s="14" t="s">
        <v>87</v>
      </c>
      <c r="AW296" s="14" t="s">
        <v>37</v>
      </c>
      <c r="AX296" s="14" t="s">
        <v>77</v>
      </c>
      <c r="AY296" s="245" t="s">
        <v>121</v>
      </c>
    </row>
    <row r="297" s="12" customFormat="1" ht="22.8" customHeight="1">
      <c r="A297" s="12"/>
      <c r="B297" s="189"/>
      <c r="C297" s="190"/>
      <c r="D297" s="191" t="s">
        <v>76</v>
      </c>
      <c r="E297" s="203" t="s">
        <v>761</v>
      </c>
      <c r="F297" s="203" t="s">
        <v>762</v>
      </c>
      <c r="G297" s="190"/>
      <c r="H297" s="190"/>
      <c r="I297" s="193"/>
      <c r="J297" s="204">
        <f>BK297</f>
        <v>0</v>
      </c>
      <c r="K297" s="190"/>
      <c r="L297" s="195"/>
      <c r="M297" s="196"/>
      <c r="N297" s="197"/>
      <c r="O297" s="197"/>
      <c r="P297" s="198">
        <f>SUM(P298:P299)</f>
        <v>0</v>
      </c>
      <c r="Q297" s="197"/>
      <c r="R297" s="198">
        <f>SUM(R298:R299)</f>
        <v>0</v>
      </c>
      <c r="S297" s="197"/>
      <c r="T297" s="199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0" t="s">
        <v>85</v>
      </c>
      <c r="AT297" s="201" t="s">
        <v>76</v>
      </c>
      <c r="AU297" s="201" t="s">
        <v>85</v>
      </c>
      <c r="AY297" s="200" t="s">
        <v>121</v>
      </c>
      <c r="BK297" s="202">
        <f>SUM(BK298:BK299)</f>
        <v>0</v>
      </c>
    </row>
    <row r="298" s="2" customFormat="1" ht="24.15" customHeight="1">
      <c r="A298" s="39"/>
      <c r="B298" s="40"/>
      <c r="C298" s="205" t="s">
        <v>558</v>
      </c>
      <c r="D298" s="205" t="s">
        <v>124</v>
      </c>
      <c r="E298" s="206" t="s">
        <v>764</v>
      </c>
      <c r="F298" s="207" t="s">
        <v>765</v>
      </c>
      <c r="G298" s="208" t="s">
        <v>340</v>
      </c>
      <c r="H298" s="209">
        <v>26.231000000000002</v>
      </c>
      <c r="I298" s="210"/>
      <c r="J298" s="211">
        <f>ROUND(I298*H298,2)</f>
        <v>0</v>
      </c>
      <c r="K298" s="207" t="s">
        <v>128</v>
      </c>
      <c r="L298" s="45"/>
      <c r="M298" s="212" t="s">
        <v>19</v>
      </c>
      <c r="N298" s="213" t="s">
        <v>48</v>
      </c>
      <c r="O298" s="85"/>
      <c r="P298" s="214">
        <f>O298*H298</f>
        <v>0</v>
      </c>
      <c r="Q298" s="214">
        <v>0</v>
      </c>
      <c r="R298" s="214">
        <f>Q298*H298</f>
        <v>0</v>
      </c>
      <c r="S298" s="214">
        <v>0</v>
      </c>
      <c r="T298" s="215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6" t="s">
        <v>144</v>
      </c>
      <c r="AT298" s="216" t="s">
        <v>124</v>
      </c>
      <c r="AU298" s="216" t="s">
        <v>87</v>
      </c>
      <c r="AY298" s="18" t="s">
        <v>121</v>
      </c>
      <c r="BE298" s="217">
        <f>IF(N298="základní",J298,0)</f>
        <v>0</v>
      </c>
      <c r="BF298" s="217">
        <f>IF(N298="snížená",J298,0)</f>
        <v>0</v>
      </c>
      <c r="BG298" s="217">
        <f>IF(N298="zákl. přenesená",J298,0)</f>
        <v>0</v>
      </c>
      <c r="BH298" s="217">
        <f>IF(N298="sníž. přenesená",J298,0)</f>
        <v>0</v>
      </c>
      <c r="BI298" s="217">
        <f>IF(N298="nulová",J298,0)</f>
        <v>0</v>
      </c>
      <c r="BJ298" s="18" t="s">
        <v>85</v>
      </c>
      <c r="BK298" s="217">
        <f>ROUND(I298*H298,2)</f>
        <v>0</v>
      </c>
      <c r="BL298" s="18" t="s">
        <v>144</v>
      </c>
      <c r="BM298" s="216" t="s">
        <v>888</v>
      </c>
    </row>
    <row r="299" s="2" customFormat="1">
      <c r="A299" s="39"/>
      <c r="B299" s="40"/>
      <c r="C299" s="41"/>
      <c r="D299" s="218" t="s">
        <v>131</v>
      </c>
      <c r="E299" s="41"/>
      <c r="F299" s="219" t="s">
        <v>767</v>
      </c>
      <c r="G299" s="41"/>
      <c r="H299" s="41"/>
      <c r="I299" s="220"/>
      <c r="J299" s="41"/>
      <c r="K299" s="41"/>
      <c r="L299" s="45"/>
      <c r="M299" s="246"/>
      <c r="N299" s="247"/>
      <c r="O299" s="248"/>
      <c r="P299" s="248"/>
      <c r="Q299" s="248"/>
      <c r="R299" s="248"/>
      <c r="S299" s="248"/>
      <c r="T299" s="24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131</v>
      </c>
      <c r="AU299" s="18" t="s">
        <v>87</v>
      </c>
    </row>
    <row r="300" s="2" customFormat="1" ht="6.96" customHeight="1">
      <c r="A300" s="39"/>
      <c r="B300" s="60"/>
      <c r="C300" s="61"/>
      <c r="D300" s="61"/>
      <c r="E300" s="61"/>
      <c r="F300" s="61"/>
      <c r="G300" s="61"/>
      <c r="H300" s="61"/>
      <c r="I300" s="61"/>
      <c r="J300" s="61"/>
      <c r="K300" s="61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n4blcARLObGMoztGzp+NIkqkHigVx7aQ4GT2pyP7d0IJ57eUZPZxv24FzvAibW7paLhzPf5jjNr/ZjBjwB37Zw==" hashValue="AXXYgH4Ta8yhR0iUIzZ4u0dVxAaBbxZCluDuvX6D18torx5Kt+pRb67FmSzqv+3yYrP8PLBFDA/dI0Hedab8+Q==" algorithmName="SHA-512" password="CC35"/>
  <autoFilter ref="C94:K299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6_01/113107242"/>
    <hyperlink ref="F104" r:id="rId2" display="https://podminky.urs.cz/item/CS_URS_2026_01/113107221"/>
    <hyperlink ref="F108" r:id="rId3" display="https://podminky.urs.cz/item/CS_URS_2026_01/113202111"/>
    <hyperlink ref="F113" r:id="rId4" display="https://podminky.urs.cz/item/CS_URS_2026_01/121151103"/>
    <hyperlink ref="F116" r:id="rId5" display="https://podminky.urs.cz/item/CS_URS_2026_01/122251101"/>
    <hyperlink ref="F120" r:id="rId6" display="https://podminky.urs.cz/item/CS_URS_2026_01/132251102"/>
    <hyperlink ref="F127" r:id="rId7" display="https://podminky.urs.cz/item/CS_URS_2026_01/162206112"/>
    <hyperlink ref="F130" r:id="rId8" display="https://podminky.urs.cz/item/CS_URS_2026_01/162706111"/>
    <hyperlink ref="F133" r:id="rId9" display="https://podminky.urs.cz/item/CS_URS_2026_01/162706119"/>
    <hyperlink ref="F136" r:id="rId10" display="https://podminky.urs.cz/item/CS_URS_2026_01/167103101"/>
    <hyperlink ref="F139" r:id="rId11" display="https://podminky.urs.cz/item/CS_URS_2026_01/171206111"/>
    <hyperlink ref="F142" r:id="rId12" display="https://podminky.urs.cz/item/CS_URS_2026_01/162251102"/>
    <hyperlink ref="F148" r:id="rId13" display="https://podminky.urs.cz/item/CS_URS_2026_01/162751117"/>
    <hyperlink ref="F152" r:id="rId14" display="https://podminky.urs.cz/item/CS_URS_2026_01/162751119"/>
    <hyperlink ref="F156" r:id="rId15" display="https://podminky.urs.cz/item/CS_URS_2026_01/167151101"/>
    <hyperlink ref="F160" r:id="rId16" display="https://podminky.urs.cz/item/CS_URS_2026_01/171201231"/>
    <hyperlink ref="F165" r:id="rId17" display="https://podminky.urs.cz/item/CS_URS_2026_01/181351003"/>
    <hyperlink ref="F172" r:id="rId18" display="https://podminky.urs.cz/item/CS_URS_2026_01/181411131"/>
    <hyperlink ref="F179" r:id="rId19" display="https://podminky.urs.cz/item/CS_URS_2026_01/181951112"/>
    <hyperlink ref="F183" r:id="rId20" display="https://podminky.urs.cz/item/CS_URS_2026_01/183403113"/>
    <hyperlink ref="F187" r:id="rId21" display="https://podminky.urs.cz/item/CS_URS_2026_01/183403153"/>
    <hyperlink ref="F191" r:id="rId22" display="https://podminky.urs.cz/item/CS_URS_2026_01/183403161"/>
    <hyperlink ref="F195" r:id="rId23" display="https://podminky.urs.cz/item/CS_URS_2026_01/184813511"/>
    <hyperlink ref="F199" r:id="rId24" display="https://podminky.urs.cz/item/CS_URS_2026_01/185803111"/>
    <hyperlink ref="F203" r:id="rId25" display="https://podminky.urs.cz/item/CS_URS_2026_01/185804312"/>
    <hyperlink ref="F207" r:id="rId26" display="https://podminky.urs.cz/item/CS_URS_2026_01/185851121"/>
    <hyperlink ref="F211" r:id="rId27" display="https://podminky.urs.cz/item/CS_URS_2026_01/185851129"/>
    <hyperlink ref="F217" r:id="rId28" display="https://podminky.urs.cz/item/CS_URS_2026_01/211561111"/>
    <hyperlink ref="F222" r:id="rId29" display="https://podminky.urs.cz/item/CS_URS_2026_01/211971121"/>
    <hyperlink ref="F231" r:id="rId30" display="https://podminky.urs.cz/item/CS_URS_2026_01/212532111"/>
    <hyperlink ref="F236" r:id="rId31" display="https://podminky.urs.cz/item/CS_URS_2026_01/212755214"/>
    <hyperlink ref="F243" r:id="rId32" display="https://podminky.urs.cz/item/CS_URS_2026_01/564710011"/>
    <hyperlink ref="F247" r:id="rId33" display="https://podminky.urs.cz/item/CS_URS_2026_01/564720111"/>
    <hyperlink ref="F251" r:id="rId34" display="https://podminky.urs.cz/item/CS_URS_2026_01/564751112"/>
    <hyperlink ref="F255" r:id="rId35" display="https://podminky.urs.cz/item/CS_URS_2026_01/571904111"/>
    <hyperlink ref="F260" r:id="rId36" display="https://podminky.urs.cz/item/CS_URS_2026_01/571907115"/>
    <hyperlink ref="F274" r:id="rId37" display="https://podminky.urs.cz/item/CS_URS_2026_01/916331112"/>
    <hyperlink ref="F282" r:id="rId38" display="https://podminky.urs.cz/item/CS_URS_2026_01/997013501"/>
    <hyperlink ref="F284" r:id="rId39" display="https://podminky.urs.cz/item/CS_URS_2026_01/997013509"/>
    <hyperlink ref="F287" r:id="rId40" display="https://podminky.urs.cz/item/CS_URS_2026_01/997013631"/>
    <hyperlink ref="F291" r:id="rId41" display="https://podminky.urs.cz/item/CS_URS_2026_01/997013873"/>
    <hyperlink ref="F295" r:id="rId42" display="https://podminky.urs.cz/item/CS_URS_2026_01/997013875"/>
    <hyperlink ref="F299" r:id="rId43" display="https://podminky.urs.cz/item/CS_URS_2026_01/9982220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0" customWidth="1"/>
    <col min="2" max="2" width="1.667969" style="260" customWidth="1"/>
    <col min="3" max="4" width="5" style="260" customWidth="1"/>
    <col min="5" max="5" width="11.66016" style="260" customWidth="1"/>
    <col min="6" max="6" width="9.160156" style="260" customWidth="1"/>
    <col min="7" max="7" width="5" style="260" customWidth="1"/>
    <col min="8" max="8" width="77.83203" style="260" customWidth="1"/>
    <col min="9" max="10" width="20" style="260" customWidth="1"/>
    <col min="11" max="11" width="1.667969" style="260" customWidth="1"/>
  </cols>
  <sheetData>
    <row r="1" s="1" customFormat="1" ht="37.5" customHeight="1"/>
    <row r="2" s="1" customFormat="1" ht="7.5" customHeight="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="15" customFormat="1" ht="45" customHeight="1">
      <c r="B3" s="264"/>
      <c r="C3" s="265" t="s">
        <v>889</v>
      </c>
      <c r="D3" s="265"/>
      <c r="E3" s="265"/>
      <c r="F3" s="265"/>
      <c r="G3" s="265"/>
      <c r="H3" s="265"/>
      <c r="I3" s="265"/>
      <c r="J3" s="265"/>
      <c r="K3" s="266"/>
    </row>
    <row r="4" s="1" customFormat="1" ht="25.5" customHeight="1">
      <c r="B4" s="267"/>
      <c r="C4" s="268" t="s">
        <v>890</v>
      </c>
      <c r="D4" s="268"/>
      <c r="E4" s="268"/>
      <c r="F4" s="268"/>
      <c r="G4" s="268"/>
      <c r="H4" s="268"/>
      <c r="I4" s="268"/>
      <c r="J4" s="268"/>
      <c r="K4" s="269"/>
    </row>
    <row r="5" s="1" customFormat="1" ht="5.25" customHeight="1">
      <c r="B5" s="267"/>
      <c r="C5" s="270"/>
      <c r="D5" s="270"/>
      <c r="E5" s="270"/>
      <c r="F5" s="270"/>
      <c r="G5" s="270"/>
      <c r="H5" s="270"/>
      <c r="I5" s="270"/>
      <c r="J5" s="270"/>
      <c r="K5" s="269"/>
    </row>
    <row r="6" s="1" customFormat="1" ht="15" customHeight="1">
      <c r="B6" s="267"/>
      <c r="C6" s="271" t="s">
        <v>891</v>
      </c>
      <c r="D6" s="271"/>
      <c r="E6" s="271"/>
      <c r="F6" s="271"/>
      <c r="G6" s="271"/>
      <c r="H6" s="271"/>
      <c r="I6" s="271"/>
      <c r="J6" s="271"/>
      <c r="K6" s="269"/>
    </row>
    <row r="7" s="1" customFormat="1" ht="15" customHeight="1">
      <c r="B7" s="272"/>
      <c r="C7" s="271" t="s">
        <v>892</v>
      </c>
      <c r="D7" s="271"/>
      <c r="E7" s="271"/>
      <c r="F7" s="271"/>
      <c r="G7" s="271"/>
      <c r="H7" s="271"/>
      <c r="I7" s="271"/>
      <c r="J7" s="271"/>
      <c r="K7" s="269"/>
    </row>
    <row r="8" s="1" customFormat="1" ht="12.75" customHeight="1">
      <c r="B8" s="272"/>
      <c r="C8" s="271"/>
      <c r="D8" s="271"/>
      <c r="E8" s="271"/>
      <c r="F8" s="271"/>
      <c r="G8" s="271"/>
      <c r="H8" s="271"/>
      <c r="I8" s="271"/>
      <c r="J8" s="271"/>
      <c r="K8" s="269"/>
    </row>
    <row r="9" s="1" customFormat="1" ht="15" customHeight="1">
      <c r="B9" s="272"/>
      <c r="C9" s="271" t="s">
        <v>893</v>
      </c>
      <c r="D9" s="271"/>
      <c r="E9" s="271"/>
      <c r="F9" s="271"/>
      <c r="G9" s="271"/>
      <c r="H9" s="271"/>
      <c r="I9" s="271"/>
      <c r="J9" s="271"/>
      <c r="K9" s="269"/>
    </row>
    <row r="10" s="1" customFormat="1" ht="15" customHeight="1">
      <c r="B10" s="272"/>
      <c r="C10" s="271"/>
      <c r="D10" s="271" t="s">
        <v>894</v>
      </c>
      <c r="E10" s="271"/>
      <c r="F10" s="271"/>
      <c r="G10" s="271"/>
      <c r="H10" s="271"/>
      <c r="I10" s="271"/>
      <c r="J10" s="271"/>
      <c r="K10" s="269"/>
    </row>
    <row r="11" s="1" customFormat="1" ht="15" customHeight="1">
      <c r="B11" s="272"/>
      <c r="C11" s="273"/>
      <c r="D11" s="271" t="s">
        <v>895</v>
      </c>
      <c r="E11" s="271"/>
      <c r="F11" s="271"/>
      <c r="G11" s="271"/>
      <c r="H11" s="271"/>
      <c r="I11" s="271"/>
      <c r="J11" s="271"/>
      <c r="K11" s="269"/>
    </row>
    <row r="12" s="1" customFormat="1" ht="15" customHeight="1">
      <c r="B12" s="272"/>
      <c r="C12" s="273"/>
      <c r="D12" s="271"/>
      <c r="E12" s="271"/>
      <c r="F12" s="271"/>
      <c r="G12" s="271"/>
      <c r="H12" s="271"/>
      <c r="I12" s="271"/>
      <c r="J12" s="271"/>
      <c r="K12" s="269"/>
    </row>
    <row r="13" s="1" customFormat="1" ht="15" customHeight="1">
      <c r="B13" s="272"/>
      <c r="C13" s="273"/>
      <c r="D13" s="274" t="s">
        <v>896</v>
      </c>
      <c r="E13" s="271"/>
      <c r="F13" s="271"/>
      <c r="G13" s="271"/>
      <c r="H13" s="271"/>
      <c r="I13" s="271"/>
      <c r="J13" s="271"/>
      <c r="K13" s="269"/>
    </row>
    <row r="14" s="1" customFormat="1" ht="12.75" customHeight="1">
      <c r="B14" s="272"/>
      <c r="C14" s="273"/>
      <c r="D14" s="273"/>
      <c r="E14" s="273"/>
      <c r="F14" s="273"/>
      <c r="G14" s="273"/>
      <c r="H14" s="273"/>
      <c r="I14" s="273"/>
      <c r="J14" s="273"/>
      <c r="K14" s="269"/>
    </row>
    <row r="15" s="1" customFormat="1" ht="15" customHeight="1">
      <c r="B15" s="272"/>
      <c r="C15" s="273"/>
      <c r="D15" s="271" t="s">
        <v>897</v>
      </c>
      <c r="E15" s="271"/>
      <c r="F15" s="271"/>
      <c r="G15" s="271"/>
      <c r="H15" s="271"/>
      <c r="I15" s="271"/>
      <c r="J15" s="271"/>
      <c r="K15" s="269"/>
    </row>
    <row r="16" s="1" customFormat="1" ht="15" customHeight="1">
      <c r="B16" s="272"/>
      <c r="C16" s="273"/>
      <c r="D16" s="271" t="s">
        <v>898</v>
      </c>
      <c r="E16" s="271"/>
      <c r="F16" s="271"/>
      <c r="G16" s="271"/>
      <c r="H16" s="271"/>
      <c r="I16" s="271"/>
      <c r="J16" s="271"/>
      <c r="K16" s="269"/>
    </row>
    <row r="17" s="1" customFormat="1" ht="15" customHeight="1">
      <c r="B17" s="272"/>
      <c r="C17" s="273"/>
      <c r="D17" s="271" t="s">
        <v>899</v>
      </c>
      <c r="E17" s="271"/>
      <c r="F17" s="271"/>
      <c r="G17" s="271"/>
      <c r="H17" s="271"/>
      <c r="I17" s="271"/>
      <c r="J17" s="271"/>
      <c r="K17" s="269"/>
    </row>
    <row r="18" s="1" customFormat="1" ht="15" customHeight="1">
      <c r="B18" s="272"/>
      <c r="C18" s="273"/>
      <c r="D18" s="273"/>
      <c r="E18" s="275" t="s">
        <v>84</v>
      </c>
      <c r="F18" s="271" t="s">
        <v>900</v>
      </c>
      <c r="G18" s="271"/>
      <c r="H18" s="271"/>
      <c r="I18" s="271"/>
      <c r="J18" s="271"/>
      <c r="K18" s="269"/>
    </row>
    <row r="19" s="1" customFormat="1" ht="15" customHeight="1">
      <c r="B19" s="272"/>
      <c r="C19" s="273"/>
      <c r="D19" s="273"/>
      <c r="E19" s="275" t="s">
        <v>901</v>
      </c>
      <c r="F19" s="271" t="s">
        <v>902</v>
      </c>
      <c r="G19" s="271"/>
      <c r="H19" s="271"/>
      <c r="I19" s="271"/>
      <c r="J19" s="271"/>
      <c r="K19" s="269"/>
    </row>
    <row r="20" s="1" customFormat="1" ht="15" customHeight="1">
      <c r="B20" s="272"/>
      <c r="C20" s="273"/>
      <c r="D20" s="273"/>
      <c r="E20" s="275" t="s">
        <v>903</v>
      </c>
      <c r="F20" s="271" t="s">
        <v>904</v>
      </c>
      <c r="G20" s="271"/>
      <c r="H20" s="271"/>
      <c r="I20" s="271"/>
      <c r="J20" s="271"/>
      <c r="K20" s="269"/>
    </row>
    <row r="21" s="1" customFormat="1" ht="15" customHeight="1">
      <c r="B21" s="272"/>
      <c r="C21" s="273"/>
      <c r="D21" s="273"/>
      <c r="E21" s="275" t="s">
        <v>905</v>
      </c>
      <c r="F21" s="271" t="s">
        <v>83</v>
      </c>
      <c r="G21" s="271"/>
      <c r="H21" s="271"/>
      <c r="I21" s="271"/>
      <c r="J21" s="271"/>
      <c r="K21" s="269"/>
    </row>
    <row r="22" s="1" customFormat="1" ht="15" customHeight="1">
      <c r="B22" s="272"/>
      <c r="C22" s="273"/>
      <c r="D22" s="273"/>
      <c r="E22" s="275" t="s">
        <v>906</v>
      </c>
      <c r="F22" s="271" t="s">
        <v>907</v>
      </c>
      <c r="G22" s="271"/>
      <c r="H22" s="271"/>
      <c r="I22" s="271"/>
      <c r="J22" s="271"/>
      <c r="K22" s="269"/>
    </row>
    <row r="23" s="1" customFormat="1" ht="15" customHeight="1">
      <c r="B23" s="272"/>
      <c r="C23" s="273"/>
      <c r="D23" s="273"/>
      <c r="E23" s="275" t="s">
        <v>908</v>
      </c>
      <c r="F23" s="271" t="s">
        <v>909</v>
      </c>
      <c r="G23" s="271"/>
      <c r="H23" s="271"/>
      <c r="I23" s="271"/>
      <c r="J23" s="271"/>
      <c r="K23" s="269"/>
    </row>
    <row r="24" s="1" customFormat="1" ht="12.75" customHeight="1">
      <c r="B24" s="272"/>
      <c r="C24" s="273"/>
      <c r="D24" s="273"/>
      <c r="E24" s="273"/>
      <c r="F24" s="273"/>
      <c r="G24" s="273"/>
      <c r="H24" s="273"/>
      <c r="I24" s="273"/>
      <c r="J24" s="273"/>
      <c r="K24" s="269"/>
    </row>
    <row r="25" s="1" customFormat="1" ht="15" customHeight="1">
      <c r="B25" s="272"/>
      <c r="C25" s="271" t="s">
        <v>910</v>
      </c>
      <c r="D25" s="271"/>
      <c r="E25" s="271"/>
      <c r="F25" s="271"/>
      <c r="G25" s="271"/>
      <c r="H25" s="271"/>
      <c r="I25" s="271"/>
      <c r="J25" s="271"/>
      <c r="K25" s="269"/>
    </row>
    <row r="26" s="1" customFormat="1" ht="15" customHeight="1">
      <c r="B26" s="272"/>
      <c r="C26" s="271" t="s">
        <v>911</v>
      </c>
      <c r="D26" s="271"/>
      <c r="E26" s="271"/>
      <c r="F26" s="271"/>
      <c r="G26" s="271"/>
      <c r="H26" s="271"/>
      <c r="I26" s="271"/>
      <c r="J26" s="271"/>
      <c r="K26" s="269"/>
    </row>
    <row r="27" s="1" customFormat="1" ht="15" customHeight="1">
      <c r="B27" s="272"/>
      <c r="C27" s="271"/>
      <c r="D27" s="271" t="s">
        <v>912</v>
      </c>
      <c r="E27" s="271"/>
      <c r="F27" s="271"/>
      <c r="G27" s="271"/>
      <c r="H27" s="271"/>
      <c r="I27" s="271"/>
      <c r="J27" s="271"/>
      <c r="K27" s="269"/>
    </row>
    <row r="28" s="1" customFormat="1" ht="15" customHeight="1">
      <c r="B28" s="272"/>
      <c r="C28" s="273"/>
      <c r="D28" s="271" t="s">
        <v>913</v>
      </c>
      <c r="E28" s="271"/>
      <c r="F28" s="271"/>
      <c r="G28" s="271"/>
      <c r="H28" s="271"/>
      <c r="I28" s="271"/>
      <c r="J28" s="271"/>
      <c r="K28" s="269"/>
    </row>
    <row r="29" s="1" customFormat="1" ht="12.75" customHeight="1">
      <c r="B29" s="272"/>
      <c r="C29" s="273"/>
      <c r="D29" s="273"/>
      <c r="E29" s="273"/>
      <c r="F29" s="273"/>
      <c r="G29" s="273"/>
      <c r="H29" s="273"/>
      <c r="I29" s="273"/>
      <c r="J29" s="273"/>
      <c r="K29" s="269"/>
    </row>
    <row r="30" s="1" customFormat="1" ht="15" customHeight="1">
      <c r="B30" s="272"/>
      <c r="C30" s="273"/>
      <c r="D30" s="271" t="s">
        <v>914</v>
      </c>
      <c r="E30" s="271"/>
      <c r="F30" s="271"/>
      <c r="G30" s="271"/>
      <c r="H30" s="271"/>
      <c r="I30" s="271"/>
      <c r="J30" s="271"/>
      <c r="K30" s="269"/>
    </row>
    <row r="31" s="1" customFormat="1" ht="15" customHeight="1">
      <c r="B31" s="272"/>
      <c r="C31" s="273"/>
      <c r="D31" s="271" t="s">
        <v>915</v>
      </c>
      <c r="E31" s="271"/>
      <c r="F31" s="271"/>
      <c r="G31" s="271"/>
      <c r="H31" s="271"/>
      <c r="I31" s="271"/>
      <c r="J31" s="271"/>
      <c r="K31" s="269"/>
    </row>
    <row r="32" s="1" customFormat="1" ht="12.75" customHeight="1">
      <c r="B32" s="272"/>
      <c r="C32" s="273"/>
      <c r="D32" s="273"/>
      <c r="E32" s="273"/>
      <c r="F32" s="273"/>
      <c r="G32" s="273"/>
      <c r="H32" s="273"/>
      <c r="I32" s="273"/>
      <c r="J32" s="273"/>
      <c r="K32" s="269"/>
    </row>
    <row r="33" s="1" customFormat="1" ht="15" customHeight="1">
      <c r="B33" s="272"/>
      <c r="C33" s="273"/>
      <c r="D33" s="271" t="s">
        <v>916</v>
      </c>
      <c r="E33" s="271"/>
      <c r="F33" s="271"/>
      <c r="G33" s="271"/>
      <c r="H33" s="271"/>
      <c r="I33" s="271"/>
      <c r="J33" s="271"/>
      <c r="K33" s="269"/>
    </row>
    <row r="34" s="1" customFormat="1" ht="15" customHeight="1">
      <c r="B34" s="272"/>
      <c r="C34" s="273"/>
      <c r="D34" s="271" t="s">
        <v>917</v>
      </c>
      <c r="E34" s="271"/>
      <c r="F34" s="271"/>
      <c r="G34" s="271"/>
      <c r="H34" s="271"/>
      <c r="I34" s="271"/>
      <c r="J34" s="271"/>
      <c r="K34" s="269"/>
    </row>
    <row r="35" s="1" customFormat="1" ht="15" customHeight="1">
      <c r="B35" s="272"/>
      <c r="C35" s="273"/>
      <c r="D35" s="271" t="s">
        <v>918</v>
      </c>
      <c r="E35" s="271"/>
      <c r="F35" s="271"/>
      <c r="G35" s="271"/>
      <c r="H35" s="271"/>
      <c r="I35" s="271"/>
      <c r="J35" s="271"/>
      <c r="K35" s="269"/>
    </row>
    <row r="36" s="1" customFormat="1" ht="15" customHeight="1">
      <c r="B36" s="272"/>
      <c r="C36" s="273"/>
      <c r="D36" s="271"/>
      <c r="E36" s="274" t="s">
        <v>106</v>
      </c>
      <c r="F36" s="271"/>
      <c r="G36" s="271" t="s">
        <v>919</v>
      </c>
      <c r="H36" s="271"/>
      <c r="I36" s="271"/>
      <c r="J36" s="271"/>
      <c r="K36" s="269"/>
    </row>
    <row r="37" s="1" customFormat="1" ht="30.75" customHeight="1">
      <c r="B37" s="272"/>
      <c r="C37" s="273"/>
      <c r="D37" s="271"/>
      <c r="E37" s="274" t="s">
        <v>920</v>
      </c>
      <c r="F37" s="271"/>
      <c r="G37" s="271" t="s">
        <v>921</v>
      </c>
      <c r="H37" s="271"/>
      <c r="I37" s="271"/>
      <c r="J37" s="271"/>
      <c r="K37" s="269"/>
    </row>
    <row r="38" s="1" customFormat="1" ht="15" customHeight="1">
      <c r="B38" s="272"/>
      <c r="C38" s="273"/>
      <c r="D38" s="271"/>
      <c r="E38" s="274" t="s">
        <v>58</v>
      </c>
      <c r="F38" s="271"/>
      <c r="G38" s="271" t="s">
        <v>922</v>
      </c>
      <c r="H38" s="271"/>
      <c r="I38" s="271"/>
      <c r="J38" s="271"/>
      <c r="K38" s="269"/>
    </row>
    <row r="39" s="1" customFormat="1" ht="15" customHeight="1">
      <c r="B39" s="272"/>
      <c r="C39" s="273"/>
      <c r="D39" s="271"/>
      <c r="E39" s="274" t="s">
        <v>59</v>
      </c>
      <c r="F39" s="271"/>
      <c r="G39" s="271" t="s">
        <v>923</v>
      </c>
      <c r="H39" s="271"/>
      <c r="I39" s="271"/>
      <c r="J39" s="271"/>
      <c r="K39" s="269"/>
    </row>
    <row r="40" s="1" customFormat="1" ht="15" customHeight="1">
      <c r="B40" s="272"/>
      <c r="C40" s="273"/>
      <c r="D40" s="271"/>
      <c r="E40" s="274" t="s">
        <v>107</v>
      </c>
      <c r="F40" s="271"/>
      <c r="G40" s="271" t="s">
        <v>924</v>
      </c>
      <c r="H40" s="271"/>
      <c r="I40" s="271"/>
      <c r="J40" s="271"/>
      <c r="K40" s="269"/>
    </row>
    <row r="41" s="1" customFormat="1" ht="15" customHeight="1">
      <c r="B41" s="272"/>
      <c r="C41" s="273"/>
      <c r="D41" s="271"/>
      <c r="E41" s="274" t="s">
        <v>108</v>
      </c>
      <c r="F41" s="271"/>
      <c r="G41" s="271" t="s">
        <v>925</v>
      </c>
      <c r="H41" s="271"/>
      <c r="I41" s="271"/>
      <c r="J41" s="271"/>
      <c r="K41" s="269"/>
    </row>
    <row r="42" s="1" customFormat="1" ht="15" customHeight="1">
      <c r="B42" s="272"/>
      <c r="C42" s="273"/>
      <c r="D42" s="271"/>
      <c r="E42" s="274" t="s">
        <v>926</v>
      </c>
      <c r="F42" s="271"/>
      <c r="G42" s="271" t="s">
        <v>927</v>
      </c>
      <c r="H42" s="271"/>
      <c r="I42" s="271"/>
      <c r="J42" s="271"/>
      <c r="K42" s="269"/>
    </row>
    <row r="43" s="1" customFormat="1" ht="15" customHeight="1">
      <c r="B43" s="272"/>
      <c r="C43" s="273"/>
      <c r="D43" s="271"/>
      <c r="E43" s="274"/>
      <c r="F43" s="271"/>
      <c r="G43" s="271" t="s">
        <v>928</v>
      </c>
      <c r="H43" s="271"/>
      <c r="I43" s="271"/>
      <c r="J43" s="271"/>
      <c r="K43" s="269"/>
    </row>
    <row r="44" s="1" customFormat="1" ht="15" customHeight="1">
      <c r="B44" s="272"/>
      <c r="C44" s="273"/>
      <c r="D44" s="271"/>
      <c r="E44" s="274" t="s">
        <v>929</v>
      </c>
      <c r="F44" s="271"/>
      <c r="G44" s="271" t="s">
        <v>930</v>
      </c>
      <c r="H44" s="271"/>
      <c r="I44" s="271"/>
      <c r="J44" s="271"/>
      <c r="K44" s="269"/>
    </row>
    <row r="45" s="1" customFormat="1" ht="15" customHeight="1">
      <c r="B45" s="272"/>
      <c r="C45" s="273"/>
      <c r="D45" s="271"/>
      <c r="E45" s="274" t="s">
        <v>110</v>
      </c>
      <c r="F45" s="271"/>
      <c r="G45" s="271" t="s">
        <v>931</v>
      </c>
      <c r="H45" s="271"/>
      <c r="I45" s="271"/>
      <c r="J45" s="271"/>
      <c r="K45" s="269"/>
    </row>
    <row r="46" s="1" customFormat="1" ht="12.75" customHeight="1">
      <c r="B46" s="272"/>
      <c r="C46" s="273"/>
      <c r="D46" s="271"/>
      <c r="E46" s="271"/>
      <c r="F46" s="271"/>
      <c r="G46" s="271"/>
      <c r="H46" s="271"/>
      <c r="I46" s="271"/>
      <c r="J46" s="271"/>
      <c r="K46" s="269"/>
    </row>
    <row r="47" s="1" customFormat="1" ht="15" customHeight="1">
      <c r="B47" s="272"/>
      <c r="C47" s="273"/>
      <c r="D47" s="271" t="s">
        <v>932</v>
      </c>
      <c r="E47" s="271"/>
      <c r="F47" s="271"/>
      <c r="G47" s="271"/>
      <c r="H47" s="271"/>
      <c r="I47" s="271"/>
      <c r="J47" s="271"/>
      <c r="K47" s="269"/>
    </row>
    <row r="48" s="1" customFormat="1" ht="15" customHeight="1">
      <c r="B48" s="272"/>
      <c r="C48" s="273"/>
      <c r="D48" s="273"/>
      <c r="E48" s="271" t="s">
        <v>933</v>
      </c>
      <c r="F48" s="271"/>
      <c r="G48" s="271"/>
      <c r="H48" s="271"/>
      <c r="I48" s="271"/>
      <c r="J48" s="271"/>
      <c r="K48" s="269"/>
    </row>
    <row r="49" s="1" customFormat="1" ht="15" customHeight="1">
      <c r="B49" s="272"/>
      <c r="C49" s="273"/>
      <c r="D49" s="273"/>
      <c r="E49" s="271" t="s">
        <v>934</v>
      </c>
      <c r="F49" s="271"/>
      <c r="G49" s="271"/>
      <c r="H49" s="271"/>
      <c r="I49" s="271"/>
      <c r="J49" s="271"/>
      <c r="K49" s="269"/>
    </row>
    <row r="50" s="1" customFormat="1" ht="15" customHeight="1">
      <c r="B50" s="272"/>
      <c r="C50" s="273"/>
      <c r="D50" s="273"/>
      <c r="E50" s="271" t="s">
        <v>935</v>
      </c>
      <c r="F50" s="271"/>
      <c r="G50" s="271"/>
      <c r="H50" s="271"/>
      <c r="I50" s="271"/>
      <c r="J50" s="271"/>
      <c r="K50" s="269"/>
    </row>
    <row r="51" s="1" customFormat="1" ht="15" customHeight="1">
      <c r="B51" s="272"/>
      <c r="C51" s="273"/>
      <c r="D51" s="271" t="s">
        <v>936</v>
      </c>
      <c r="E51" s="271"/>
      <c r="F51" s="271"/>
      <c r="G51" s="271"/>
      <c r="H51" s="271"/>
      <c r="I51" s="271"/>
      <c r="J51" s="271"/>
      <c r="K51" s="269"/>
    </row>
    <row r="52" s="1" customFormat="1" ht="25.5" customHeight="1">
      <c r="B52" s="267"/>
      <c r="C52" s="268" t="s">
        <v>937</v>
      </c>
      <c r="D52" s="268"/>
      <c r="E52" s="268"/>
      <c r="F52" s="268"/>
      <c r="G52" s="268"/>
      <c r="H52" s="268"/>
      <c r="I52" s="268"/>
      <c r="J52" s="268"/>
      <c r="K52" s="269"/>
    </row>
    <row r="53" s="1" customFormat="1" ht="5.25" customHeight="1">
      <c r="B53" s="267"/>
      <c r="C53" s="270"/>
      <c r="D53" s="270"/>
      <c r="E53" s="270"/>
      <c r="F53" s="270"/>
      <c r="G53" s="270"/>
      <c r="H53" s="270"/>
      <c r="I53" s="270"/>
      <c r="J53" s="270"/>
      <c r="K53" s="269"/>
    </row>
    <row r="54" s="1" customFormat="1" ht="15" customHeight="1">
      <c r="B54" s="267"/>
      <c r="C54" s="271" t="s">
        <v>938</v>
      </c>
      <c r="D54" s="271"/>
      <c r="E54" s="271"/>
      <c r="F54" s="271"/>
      <c r="G54" s="271"/>
      <c r="H54" s="271"/>
      <c r="I54" s="271"/>
      <c r="J54" s="271"/>
      <c r="K54" s="269"/>
    </row>
    <row r="55" s="1" customFormat="1" ht="15" customHeight="1">
      <c r="B55" s="267"/>
      <c r="C55" s="271" t="s">
        <v>939</v>
      </c>
      <c r="D55" s="271"/>
      <c r="E55" s="271"/>
      <c r="F55" s="271"/>
      <c r="G55" s="271"/>
      <c r="H55" s="271"/>
      <c r="I55" s="271"/>
      <c r="J55" s="271"/>
      <c r="K55" s="269"/>
    </row>
    <row r="56" s="1" customFormat="1" ht="12.75" customHeight="1">
      <c r="B56" s="267"/>
      <c r="C56" s="271"/>
      <c r="D56" s="271"/>
      <c r="E56" s="271"/>
      <c r="F56" s="271"/>
      <c r="G56" s="271"/>
      <c r="H56" s="271"/>
      <c r="I56" s="271"/>
      <c r="J56" s="271"/>
      <c r="K56" s="269"/>
    </row>
    <row r="57" s="1" customFormat="1" ht="15" customHeight="1">
      <c r="B57" s="267"/>
      <c r="C57" s="271" t="s">
        <v>940</v>
      </c>
      <c r="D57" s="271"/>
      <c r="E57" s="271"/>
      <c r="F57" s="271"/>
      <c r="G57" s="271"/>
      <c r="H57" s="271"/>
      <c r="I57" s="271"/>
      <c r="J57" s="271"/>
      <c r="K57" s="269"/>
    </row>
    <row r="58" s="1" customFormat="1" ht="15" customHeight="1">
      <c r="B58" s="267"/>
      <c r="C58" s="273"/>
      <c r="D58" s="271" t="s">
        <v>941</v>
      </c>
      <c r="E58" s="271"/>
      <c r="F58" s="271"/>
      <c r="G58" s="271"/>
      <c r="H58" s="271"/>
      <c r="I58" s="271"/>
      <c r="J58" s="271"/>
      <c r="K58" s="269"/>
    </row>
    <row r="59" s="1" customFormat="1" ht="15" customHeight="1">
      <c r="B59" s="267"/>
      <c r="C59" s="273"/>
      <c r="D59" s="271" t="s">
        <v>942</v>
      </c>
      <c r="E59" s="271"/>
      <c r="F59" s="271"/>
      <c r="G59" s="271"/>
      <c r="H59" s="271"/>
      <c r="I59" s="271"/>
      <c r="J59" s="271"/>
      <c r="K59" s="269"/>
    </row>
    <row r="60" s="1" customFormat="1" ht="15" customHeight="1">
      <c r="B60" s="267"/>
      <c r="C60" s="273"/>
      <c r="D60" s="271" t="s">
        <v>943</v>
      </c>
      <c r="E60" s="271"/>
      <c r="F60" s="271"/>
      <c r="G60" s="271"/>
      <c r="H60" s="271"/>
      <c r="I60" s="271"/>
      <c r="J60" s="271"/>
      <c r="K60" s="269"/>
    </row>
    <row r="61" s="1" customFormat="1" ht="15" customHeight="1">
      <c r="B61" s="267"/>
      <c r="C61" s="273"/>
      <c r="D61" s="271" t="s">
        <v>944</v>
      </c>
      <c r="E61" s="271"/>
      <c r="F61" s="271"/>
      <c r="G61" s="271"/>
      <c r="H61" s="271"/>
      <c r="I61" s="271"/>
      <c r="J61" s="271"/>
      <c r="K61" s="269"/>
    </row>
    <row r="62" s="1" customFormat="1" ht="15" customHeight="1">
      <c r="B62" s="267"/>
      <c r="C62" s="273"/>
      <c r="D62" s="276" t="s">
        <v>945</v>
      </c>
      <c r="E62" s="276"/>
      <c r="F62" s="276"/>
      <c r="G62" s="276"/>
      <c r="H62" s="276"/>
      <c r="I62" s="276"/>
      <c r="J62" s="276"/>
      <c r="K62" s="269"/>
    </row>
    <row r="63" s="1" customFormat="1" ht="15" customHeight="1">
      <c r="B63" s="267"/>
      <c r="C63" s="273"/>
      <c r="D63" s="271" t="s">
        <v>946</v>
      </c>
      <c r="E63" s="271"/>
      <c r="F63" s="271"/>
      <c r="G63" s="271"/>
      <c r="H63" s="271"/>
      <c r="I63" s="271"/>
      <c r="J63" s="271"/>
      <c r="K63" s="269"/>
    </row>
    <row r="64" s="1" customFormat="1" ht="12.75" customHeight="1">
      <c r="B64" s="267"/>
      <c r="C64" s="273"/>
      <c r="D64" s="273"/>
      <c r="E64" s="277"/>
      <c r="F64" s="273"/>
      <c r="G64" s="273"/>
      <c r="H64" s="273"/>
      <c r="I64" s="273"/>
      <c r="J64" s="273"/>
      <c r="K64" s="269"/>
    </row>
    <row r="65" s="1" customFormat="1" ht="15" customHeight="1">
      <c r="B65" s="267"/>
      <c r="C65" s="273"/>
      <c r="D65" s="271" t="s">
        <v>947</v>
      </c>
      <c r="E65" s="271"/>
      <c r="F65" s="271"/>
      <c r="G65" s="271"/>
      <c r="H65" s="271"/>
      <c r="I65" s="271"/>
      <c r="J65" s="271"/>
      <c r="K65" s="269"/>
    </row>
    <row r="66" s="1" customFormat="1" ht="15" customHeight="1">
      <c r="B66" s="267"/>
      <c r="C66" s="273"/>
      <c r="D66" s="276" t="s">
        <v>948</v>
      </c>
      <c r="E66" s="276"/>
      <c r="F66" s="276"/>
      <c r="G66" s="276"/>
      <c r="H66" s="276"/>
      <c r="I66" s="276"/>
      <c r="J66" s="276"/>
      <c r="K66" s="269"/>
    </row>
    <row r="67" s="1" customFormat="1" ht="15" customHeight="1">
      <c r="B67" s="267"/>
      <c r="C67" s="273"/>
      <c r="D67" s="271" t="s">
        <v>949</v>
      </c>
      <c r="E67" s="271"/>
      <c r="F67" s="271"/>
      <c r="G67" s="271"/>
      <c r="H67" s="271"/>
      <c r="I67" s="271"/>
      <c r="J67" s="271"/>
      <c r="K67" s="269"/>
    </row>
    <row r="68" s="1" customFormat="1" ht="15" customHeight="1">
      <c r="B68" s="267"/>
      <c r="C68" s="273"/>
      <c r="D68" s="271" t="s">
        <v>950</v>
      </c>
      <c r="E68" s="271"/>
      <c r="F68" s="271"/>
      <c r="G68" s="271"/>
      <c r="H68" s="271"/>
      <c r="I68" s="271"/>
      <c r="J68" s="271"/>
      <c r="K68" s="269"/>
    </row>
    <row r="69" s="1" customFormat="1" ht="15" customHeight="1">
      <c r="B69" s="267"/>
      <c r="C69" s="273"/>
      <c r="D69" s="271" t="s">
        <v>951</v>
      </c>
      <c r="E69" s="271"/>
      <c r="F69" s="271"/>
      <c r="G69" s="271"/>
      <c r="H69" s="271"/>
      <c r="I69" s="271"/>
      <c r="J69" s="271"/>
      <c r="K69" s="269"/>
    </row>
    <row r="70" s="1" customFormat="1" ht="15" customHeight="1">
      <c r="B70" s="267"/>
      <c r="C70" s="273"/>
      <c r="D70" s="271" t="s">
        <v>952</v>
      </c>
      <c r="E70" s="271"/>
      <c r="F70" s="271"/>
      <c r="G70" s="271"/>
      <c r="H70" s="271"/>
      <c r="I70" s="271"/>
      <c r="J70" s="271"/>
      <c r="K70" s="269"/>
    </row>
    <row r="71" s="1" customFormat="1" ht="12.75" customHeight="1">
      <c r="B71" s="278"/>
      <c r="C71" s="279"/>
      <c r="D71" s="279"/>
      <c r="E71" s="279"/>
      <c r="F71" s="279"/>
      <c r="G71" s="279"/>
      <c r="H71" s="279"/>
      <c r="I71" s="279"/>
      <c r="J71" s="279"/>
      <c r="K71" s="280"/>
    </row>
    <row r="72" s="1" customFormat="1" ht="18.75" customHeight="1">
      <c r="B72" s="281"/>
      <c r="C72" s="281"/>
      <c r="D72" s="281"/>
      <c r="E72" s="281"/>
      <c r="F72" s="281"/>
      <c r="G72" s="281"/>
      <c r="H72" s="281"/>
      <c r="I72" s="281"/>
      <c r="J72" s="281"/>
      <c r="K72" s="282"/>
    </row>
    <row r="73" s="1" customFormat="1" ht="18.75" customHeight="1">
      <c r="B73" s="282"/>
      <c r="C73" s="282"/>
      <c r="D73" s="282"/>
      <c r="E73" s="282"/>
      <c r="F73" s="282"/>
      <c r="G73" s="282"/>
      <c r="H73" s="282"/>
      <c r="I73" s="282"/>
      <c r="J73" s="282"/>
      <c r="K73" s="282"/>
    </row>
    <row r="74" s="1" customFormat="1" ht="7.5" customHeight="1">
      <c r="B74" s="283"/>
      <c r="C74" s="284"/>
      <c r="D74" s="284"/>
      <c r="E74" s="284"/>
      <c r="F74" s="284"/>
      <c r="G74" s="284"/>
      <c r="H74" s="284"/>
      <c r="I74" s="284"/>
      <c r="J74" s="284"/>
      <c r="K74" s="285"/>
    </row>
    <row r="75" s="1" customFormat="1" ht="45" customHeight="1">
      <c r="B75" s="286"/>
      <c r="C75" s="287" t="s">
        <v>953</v>
      </c>
      <c r="D75" s="287"/>
      <c r="E75" s="287"/>
      <c r="F75" s="287"/>
      <c r="G75" s="287"/>
      <c r="H75" s="287"/>
      <c r="I75" s="287"/>
      <c r="J75" s="287"/>
      <c r="K75" s="288"/>
    </row>
    <row r="76" s="1" customFormat="1" ht="17.25" customHeight="1">
      <c r="B76" s="286"/>
      <c r="C76" s="289" t="s">
        <v>954</v>
      </c>
      <c r="D76" s="289"/>
      <c r="E76" s="289"/>
      <c r="F76" s="289" t="s">
        <v>955</v>
      </c>
      <c r="G76" s="290"/>
      <c r="H76" s="289" t="s">
        <v>59</v>
      </c>
      <c r="I76" s="289" t="s">
        <v>62</v>
      </c>
      <c r="J76" s="289" t="s">
        <v>956</v>
      </c>
      <c r="K76" s="288"/>
    </row>
    <row r="77" s="1" customFormat="1" ht="17.25" customHeight="1">
      <c r="B77" s="286"/>
      <c r="C77" s="291" t="s">
        <v>957</v>
      </c>
      <c r="D77" s="291"/>
      <c r="E77" s="291"/>
      <c r="F77" s="292" t="s">
        <v>958</v>
      </c>
      <c r="G77" s="293"/>
      <c r="H77" s="291"/>
      <c r="I77" s="291"/>
      <c r="J77" s="291" t="s">
        <v>959</v>
      </c>
      <c r="K77" s="288"/>
    </row>
    <row r="78" s="1" customFormat="1" ht="5.25" customHeight="1">
      <c r="B78" s="286"/>
      <c r="C78" s="294"/>
      <c r="D78" s="294"/>
      <c r="E78" s="294"/>
      <c r="F78" s="294"/>
      <c r="G78" s="295"/>
      <c r="H78" s="294"/>
      <c r="I78" s="294"/>
      <c r="J78" s="294"/>
      <c r="K78" s="288"/>
    </row>
    <row r="79" s="1" customFormat="1" ht="15" customHeight="1">
      <c r="B79" s="286"/>
      <c r="C79" s="274" t="s">
        <v>58</v>
      </c>
      <c r="D79" s="296"/>
      <c r="E79" s="296"/>
      <c r="F79" s="297" t="s">
        <v>960</v>
      </c>
      <c r="G79" s="298"/>
      <c r="H79" s="274" t="s">
        <v>961</v>
      </c>
      <c r="I79" s="274" t="s">
        <v>962</v>
      </c>
      <c r="J79" s="274">
        <v>20</v>
      </c>
      <c r="K79" s="288"/>
    </row>
    <row r="80" s="1" customFormat="1" ht="15" customHeight="1">
      <c r="B80" s="286"/>
      <c r="C80" s="274" t="s">
        <v>963</v>
      </c>
      <c r="D80" s="274"/>
      <c r="E80" s="274"/>
      <c r="F80" s="297" t="s">
        <v>960</v>
      </c>
      <c r="G80" s="298"/>
      <c r="H80" s="274" t="s">
        <v>964</v>
      </c>
      <c r="I80" s="274" t="s">
        <v>962</v>
      </c>
      <c r="J80" s="274">
        <v>120</v>
      </c>
      <c r="K80" s="288"/>
    </row>
    <row r="81" s="1" customFormat="1" ht="15" customHeight="1">
      <c r="B81" s="299"/>
      <c r="C81" s="274" t="s">
        <v>965</v>
      </c>
      <c r="D81" s="274"/>
      <c r="E81" s="274"/>
      <c r="F81" s="297" t="s">
        <v>966</v>
      </c>
      <c r="G81" s="298"/>
      <c r="H81" s="274" t="s">
        <v>967</v>
      </c>
      <c r="I81" s="274" t="s">
        <v>962</v>
      </c>
      <c r="J81" s="274">
        <v>50</v>
      </c>
      <c r="K81" s="288"/>
    </row>
    <row r="82" s="1" customFormat="1" ht="15" customHeight="1">
      <c r="B82" s="299"/>
      <c r="C82" s="274" t="s">
        <v>968</v>
      </c>
      <c r="D82" s="274"/>
      <c r="E82" s="274"/>
      <c r="F82" s="297" t="s">
        <v>960</v>
      </c>
      <c r="G82" s="298"/>
      <c r="H82" s="274" t="s">
        <v>969</v>
      </c>
      <c r="I82" s="274" t="s">
        <v>970</v>
      </c>
      <c r="J82" s="274"/>
      <c r="K82" s="288"/>
    </row>
    <row r="83" s="1" customFormat="1" ht="15" customHeight="1">
      <c r="B83" s="299"/>
      <c r="C83" s="300" t="s">
        <v>971</v>
      </c>
      <c r="D83" s="300"/>
      <c r="E83" s="300"/>
      <c r="F83" s="301" t="s">
        <v>966</v>
      </c>
      <c r="G83" s="300"/>
      <c r="H83" s="300" t="s">
        <v>972</v>
      </c>
      <c r="I83" s="300" t="s">
        <v>962</v>
      </c>
      <c r="J83" s="300">
        <v>15</v>
      </c>
      <c r="K83" s="288"/>
    </row>
    <row r="84" s="1" customFormat="1" ht="15" customHeight="1">
      <c r="B84" s="299"/>
      <c r="C84" s="300" t="s">
        <v>973</v>
      </c>
      <c r="D84" s="300"/>
      <c r="E84" s="300"/>
      <c r="F84" s="301" t="s">
        <v>966</v>
      </c>
      <c r="G84" s="300"/>
      <c r="H84" s="300" t="s">
        <v>974</v>
      </c>
      <c r="I84" s="300" t="s">
        <v>962</v>
      </c>
      <c r="J84" s="300">
        <v>15</v>
      </c>
      <c r="K84" s="288"/>
    </row>
    <row r="85" s="1" customFormat="1" ht="15" customHeight="1">
      <c r="B85" s="299"/>
      <c r="C85" s="300" t="s">
        <v>975</v>
      </c>
      <c r="D85" s="300"/>
      <c r="E85" s="300"/>
      <c r="F85" s="301" t="s">
        <v>966</v>
      </c>
      <c r="G85" s="300"/>
      <c r="H85" s="300" t="s">
        <v>976</v>
      </c>
      <c r="I85" s="300" t="s">
        <v>962</v>
      </c>
      <c r="J85" s="300">
        <v>20</v>
      </c>
      <c r="K85" s="288"/>
    </row>
    <row r="86" s="1" customFormat="1" ht="15" customHeight="1">
      <c r="B86" s="299"/>
      <c r="C86" s="300" t="s">
        <v>977</v>
      </c>
      <c r="D86" s="300"/>
      <c r="E86" s="300"/>
      <c r="F86" s="301" t="s">
        <v>966</v>
      </c>
      <c r="G86" s="300"/>
      <c r="H86" s="300" t="s">
        <v>978</v>
      </c>
      <c r="I86" s="300" t="s">
        <v>962</v>
      </c>
      <c r="J86" s="300">
        <v>20</v>
      </c>
      <c r="K86" s="288"/>
    </row>
    <row r="87" s="1" customFormat="1" ht="15" customHeight="1">
      <c r="B87" s="299"/>
      <c r="C87" s="274" t="s">
        <v>979</v>
      </c>
      <c r="D87" s="274"/>
      <c r="E87" s="274"/>
      <c r="F87" s="297" t="s">
        <v>966</v>
      </c>
      <c r="G87" s="298"/>
      <c r="H87" s="274" t="s">
        <v>980</v>
      </c>
      <c r="I87" s="274" t="s">
        <v>962</v>
      </c>
      <c r="J87" s="274">
        <v>50</v>
      </c>
      <c r="K87" s="288"/>
    </row>
    <row r="88" s="1" customFormat="1" ht="15" customHeight="1">
      <c r="B88" s="299"/>
      <c r="C88" s="274" t="s">
        <v>981</v>
      </c>
      <c r="D88" s="274"/>
      <c r="E88" s="274"/>
      <c r="F88" s="297" t="s">
        <v>966</v>
      </c>
      <c r="G88" s="298"/>
      <c r="H88" s="274" t="s">
        <v>982</v>
      </c>
      <c r="I88" s="274" t="s">
        <v>962</v>
      </c>
      <c r="J88" s="274">
        <v>20</v>
      </c>
      <c r="K88" s="288"/>
    </row>
    <row r="89" s="1" customFormat="1" ht="15" customHeight="1">
      <c r="B89" s="299"/>
      <c r="C89" s="274" t="s">
        <v>983</v>
      </c>
      <c r="D89" s="274"/>
      <c r="E89" s="274"/>
      <c r="F89" s="297" t="s">
        <v>966</v>
      </c>
      <c r="G89" s="298"/>
      <c r="H89" s="274" t="s">
        <v>984</v>
      </c>
      <c r="I89" s="274" t="s">
        <v>962</v>
      </c>
      <c r="J89" s="274">
        <v>20</v>
      </c>
      <c r="K89" s="288"/>
    </row>
    <row r="90" s="1" customFormat="1" ht="15" customHeight="1">
      <c r="B90" s="299"/>
      <c r="C90" s="274" t="s">
        <v>985</v>
      </c>
      <c r="D90" s="274"/>
      <c r="E90" s="274"/>
      <c r="F90" s="297" t="s">
        <v>966</v>
      </c>
      <c r="G90" s="298"/>
      <c r="H90" s="274" t="s">
        <v>986</v>
      </c>
      <c r="I90" s="274" t="s">
        <v>962</v>
      </c>
      <c r="J90" s="274">
        <v>50</v>
      </c>
      <c r="K90" s="288"/>
    </row>
    <row r="91" s="1" customFormat="1" ht="15" customHeight="1">
      <c r="B91" s="299"/>
      <c r="C91" s="274" t="s">
        <v>987</v>
      </c>
      <c r="D91" s="274"/>
      <c r="E91" s="274"/>
      <c r="F91" s="297" t="s">
        <v>966</v>
      </c>
      <c r="G91" s="298"/>
      <c r="H91" s="274" t="s">
        <v>987</v>
      </c>
      <c r="I91" s="274" t="s">
        <v>962</v>
      </c>
      <c r="J91" s="274">
        <v>50</v>
      </c>
      <c r="K91" s="288"/>
    </row>
    <row r="92" s="1" customFormat="1" ht="15" customHeight="1">
      <c r="B92" s="299"/>
      <c r="C92" s="274" t="s">
        <v>988</v>
      </c>
      <c r="D92" s="274"/>
      <c r="E92" s="274"/>
      <c r="F92" s="297" t="s">
        <v>966</v>
      </c>
      <c r="G92" s="298"/>
      <c r="H92" s="274" t="s">
        <v>989</v>
      </c>
      <c r="I92" s="274" t="s">
        <v>962</v>
      </c>
      <c r="J92" s="274">
        <v>255</v>
      </c>
      <c r="K92" s="288"/>
    </row>
    <row r="93" s="1" customFormat="1" ht="15" customHeight="1">
      <c r="B93" s="299"/>
      <c r="C93" s="274" t="s">
        <v>990</v>
      </c>
      <c r="D93" s="274"/>
      <c r="E93" s="274"/>
      <c r="F93" s="297" t="s">
        <v>960</v>
      </c>
      <c r="G93" s="298"/>
      <c r="H93" s="274" t="s">
        <v>991</v>
      </c>
      <c r="I93" s="274" t="s">
        <v>992</v>
      </c>
      <c r="J93" s="274"/>
      <c r="K93" s="288"/>
    </row>
    <row r="94" s="1" customFormat="1" ht="15" customHeight="1">
      <c r="B94" s="299"/>
      <c r="C94" s="274" t="s">
        <v>993</v>
      </c>
      <c r="D94" s="274"/>
      <c r="E94" s="274"/>
      <c r="F94" s="297" t="s">
        <v>960</v>
      </c>
      <c r="G94" s="298"/>
      <c r="H94" s="274" t="s">
        <v>994</v>
      </c>
      <c r="I94" s="274" t="s">
        <v>995</v>
      </c>
      <c r="J94" s="274"/>
      <c r="K94" s="288"/>
    </row>
    <row r="95" s="1" customFormat="1" ht="15" customHeight="1">
      <c r="B95" s="299"/>
      <c r="C95" s="274" t="s">
        <v>996</v>
      </c>
      <c r="D95" s="274"/>
      <c r="E95" s="274"/>
      <c r="F95" s="297" t="s">
        <v>960</v>
      </c>
      <c r="G95" s="298"/>
      <c r="H95" s="274" t="s">
        <v>996</v>
      </c>
      <c r="I95" s="274" t="s">
        <v>995</v>
      </c>
      <c r="J95" s="274"/>
      <c r="K95" s="288"/>
    </row>
    <row r="96" s="1" customFormat="1" ht="15" customHeight="1">
      <c r="B96" s="299"/>
      <c r="C96" s="274" t="s">
        <v>43</v>
      </c>
      <c r="D96" s="274"/>
      <c r="E96" s="274"/>
      <c r="F96" s="297" t="s">
        <v>960</v>
      </c>
      <c r="G96" s="298"/>
      <c r="H96" s="274" t="s">
        <v>997</v>
      </c>
      <c r="I96" s="274" t="s">
        <v>995</v>
      </c>
      <c r="J96" s="274"/>
      <c r="K96" s="288"/>
    </row>
    <row r="97" s="1" customFormat="1" ht="15" customHeight="1">
      <c r="B97" s="299"/>
      <c r="C97" s="274" t="s">
        <v>53</v>
      </c>
      <c r="D97" s="274"/>
      <c r="E97" s="274"/>
      <c r="F97" s="297" t="s">
        <v>960</v>
      </c>
      <c r="G97" s="298"/>
      <c r="H97" s="274" t="s">
        <v>998</v>
      </c>
      <c r="I97" s="274" t="s">
        <v>995</v>
      </c>
      <c r="J97" s="274"/>
      <c r="K97" s="288"/>
    </row>
    <row r="98" s="1" customFormat="1" ht="15" customHeight="1">
      <c r="B98" s="302"/>
      <c r="C98" s="303"/>
      <c r="D98" s="303"/>
      <c r="E98" s="303"/>
      <c r="F98" s="303"/>
      <c r="G98" s="303"/>
      <c r="H98" s="303"/>
      <c r="I98" s="303"/>
      <c r="J98" s="303"/>
      <c r="K98" s="304"/>
    </row>
    <row r="99" s="1" customFormat="1" ht="18.75" customHeight="1">
      <c r="B99" s="305"/>
      <c r="C99" s="306"/>
      <c r="D99" s="306"/>
      <c r="E99" s="306"/>
      <c r="F99" s="306"/>
      <c r="G99" s="306"/>
      <c r="H99" s="306"/>
      <c r="I99" s="306"/>
      <c r="J99" s="306"/>
      <c r="K99" s="305"/>
    </row>
    <row r="100" s="1" customFormat="1" ht="18.75" customHeight="1"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</row>
    <row r="101" s="1" customFormat="1" ht="7.5" customHeight="1">
      <c r="B101" s="283"/>
      <c r="C101" s="284"/>
      <c r="D101" s="284"/>
      <c r="E101" s="284"/>
      <c r="F101" s="284"/>
      <c r="G101" s="284"/>
      <c r="H101" s="284"/>
      <c r="I101" s="284"/>
      <c r="J101" s="284"/>
      <c r="K101" s="285"/>
    </row>
    <row r="102" s="1" customFormat="1" ht="45" customHeight="1">
      <c r="B102" s="286"/>
      <c r="C102" s="287" t="s">
        <v>999</v>
      </c>
      <c r="D102" s="287"/>
      <c r="E102" s="287"/>
      <c r="F102" s="287"/>
      <c r="G102" s="287"/>
      <c r="H102" s="287"/>
      <c r="I102" s="287"/>
      <c r="J102" s="287"/>
      <c r="K102" s="288"/>
    </row>
    <row r="103" s="1" customFormat="1" ht="17.25" customHeight="1">
      <c r="B103" s="286"/>
      <c r="C103" s="289" t="s">
        <v>954</v>
      </c>
      <c r="D103" s="289"/>
      <c r="E103" s="289"/>
      <c r="F103" s="289" t="s">
        <v>955</v>
      </c>
      <c r="G103" s="290"/>
      <c r="H103" s="289" t="s">
        <v>59</v>
      </c>
      <c r="I103" s="289" t="s">
        <v>62</v>
      </c>
      <c r="J103" s="289" t="s">
        <v>956</v>
      </c>
      <c r="K103" s="288"/>
    </row>
    <row r="104" s="1" customFormat="1" ht="17.25" customHeight="1">
      <c r="B104" s="286"/>
      <c r="C104" s="291" t="s">
        <v>957</v>
      </c>
      <c r="D104" s="291"/>
      <c r="E104" s="291"/>
      <c r="F104" s="292" t="s">
        <v>958</v>
      </c>
      <c r="G104" s="293"/>
      <c r="H104" s="291"/>
      <c r="I104" s="291"/>
      <c r="J104" s="291" t="s">
        <v>959</v>
      </c>
      <c r="K104" s="288"/>
    </row>
    <row r="105" s="1" customFormat="1" ht="5.25" customHeight="1">
      <c r="B105" s="286"/>
      <c r="C105" s="289"/>
      <c r="D105" s="289"/>
      <c r="E105" s="289"/>
      <c r="F105" s="289"/>
      <c r="G105" s="307"/>
      <c r="H105" s="289"/>
      <c r="I105" s="289"/>
      <c r="J105" s="289"/>
      <c r="K105" s="288"/>
    </row>
    <row r="106" s="1" customFormat="1" ht="15" customHeight="1">
      <c r="B106" s="286"/>
      <c r="C106" s="274" t="s">
        <v>58</v>
      </c>
      <c r="D106" s="296"/>
      <c r="E106" s="296"/>
      <c r="F106" s="297" t="s">
        <v>960</v>
      </c>
      <c r="G106" s="274"/>
      <c r="H106" s="274" t="s">
        <v>1000</v>
      </c>
      <c r="I106" s="274" t="s">
        <v>962</v>
      </c>
      <c r="J106" s="274">
        <v>20</v>
      </c>
      <c r="K106" s="288"/>
    </row>
    <row r="107" s="1" customFormat="1" ht="15" customHeight="1">
      <c r="B107" s="286"/>
      <c r="C107" s="274" t="s">
        <v>963</v>
      </c>
      <c r="D107" s="274"/>
      <c r="E107" s="274"/>
      <c r="F107" s="297" t="s">
        <v>960</v>
      </c>
      <c r="G107" s="274"/>
      <c r="H107" s="274" t="s">
        <v>1000</v>
      </c>
      <c r="I107" s="274" t="s">
        <v>962</v>
      </c>
      <c r="J107" s="274">
        <v>120</v>
      </c>
      <c r="K107" s="288"/>
    </row>
    <row r="108" s="1" customFormat="1" ht="15" customHeight="1">
      <c r="B108" s="299"/>
      <c r="C108" s="274" t="s">
        <v>965</v>
      </c>
      <c r="D108" s="274"/>
      <c r="E108" s="274"/>
      <c r="F108" s="297" t="s">
        <v>966</v>
      </c>
      <c r="G108" s="274"/>
      <c r="H108" s="274" t="s">
        <v>1000</v>
      </c>
      <c r="I108" s="274" t="s">
        <v>962</v>
      </c>
      <c r="J108" s="274">
        <v>50</v>
      </c>
      <c r="K108" s="288"/>
    </row>
    <row r="109" s="1" customFormat="1" ht="15" customHeight="1">
      <c r="B109" s="299"/>
      <c r="C109" s="274" t="s">
        <v>968</v>
      </c>
      <c r="D109" s="274"/>
      <c r="E109" s="274"/>
      <c r="F109" s="297" t="s">
        <v>960</v>
      </c>
      <c r="G109" s="274"/>
      <c r="H109" s="274" t="s">
        <v>1000</v>
      </c>
      <c r="I109" s="274" t="s">
        <v>970</v>
      </c>
      <c r="J109" s="274"/>
      <c r="K109" s="288"/>
    </row>
    <row r="110" s="1" customFormat="1" ht="15" customHeight="1">
      <c r="B110" s="299"/>
      <c r="C110" s="274" t="s">
        <v>979</v>
      </c>
      <c r="D110" s="274"/>
      <c r="E110" s="274"/>
      <c r="F110" s="297" t="s">
        <v>966</v>
      </c>
      <c r="G110" s="274"/>
      <c r="H110" s="274" t="s">
        <v>1000</v>
      </c>
      <c r="I110" s="274" t="s">
        <v>962</v>
      </c>
      <c r="J110" s="274">
        <v>50</v>
      </c>
      <c r="K110" s="288"/>
    </row>
    <row r="111" s="1" customFormat="1" ht="15" customHeight="1">
      <c r="B111" s="299"/>
      <c r="C111" s="274" t="s">
        <v>987</v>
      </c>
      <c r="D111" s="274"/>
      <c r="E111" s="274"/>
      <c r="F111" s="297" t="s">
        <v>966</v>
      </c>
      <c r="G111" s="274"/>
      <c r="H111" s="274" t="s">
        <v>1000</v>
      </c>
      <c r="I111" s="274" t="s">
        <v>962</v>
      </c>
      <c r="J111" s="274">
        <v>50</v>
      </c>
      <c r="K111" s="288"/>
    </row>
    <row r="112" s="1" customFormat="1" ht="15" customHeight="1">
      <c r="B112" s="299"/>
      <c r="C112" s="274" t="s">
        <v>985</v>
      </c>
      <c r="D112" s="274"/>
      <c r="E112" s="274"/>
      <c r="F112" s="297" t="s">
        <v>966</v>
      </c>
      <c r="G112" s="274"/>
      <c r="H112" s="274" t="s">
        <v>1000</v>
      </c>
      <c r="I112" s="274" t="s">
        <v>962</v>
      </c>
      <c r="J112" s="274">
        <v>50</v>
      </c>
      <c r="K112" s="288"/>
    </row>
    <row r="113" s="1" customFormat="1" ht="15" customHeight="1">
      <c r="B113" s="299"/>
      <c r="C113" s="274" t="s">
        <v>58</v>
      </c>
      <c r="D113" s="274"/>
      <c r="E113" s="274"/>
      <c r="F113" s="297" t="s">
        <v>960</v>
      </c>
      <c r="G113" s="274"/>
      <c r="H113" s="274" t="s">
        <v>1001</v>
      </c>
      <c r="I113" s="274" t="s">
        <v>962</v>
      </c>
      <c r="J113" s="274">
        <v>20</v>
      </c>
      <c r="K113" s="288"/>
    </row>
    <row r="114" s="1" customFormat="1" ht="15" customHeight="1">
      <c r="B114" s="299"/>
      <c r="C114" s="274" t="s">
        <v>1002</v>
      </c>
      <c r="D114" s="274"/>
      <c r="E114" s="274"/>
      <c r="F114" s="297" t="s">
        <v>960</v>
      </c>
      <c r="G114" s="274"/>
      <c r="H114" s="274" t="s">
        <v>1003</v>
      </c>
      <c r="I114" s="274" t="s">
        <v>962</v>
      </c>
      <c r="J114" s="274">
        <v>120</v>
      </c>
      <c r="K114" s="288"/>
    </row>
    <row r="115" s="1" customFormat="1" ht="15" customHeight="1">
      <c r="B115" s="299"/>
      <c r="C115" s="274" t="s">
        <v>43</v>
      </c>
      <c r="D115" s="274"/>
      <c r="E115" s="274"/>
      <c r="F115" s="297" t="s">
        <v>960</v>
      </c>
      <c r="G115" s="274"/>
      <c r="H115" s="274" t="s">
        <v>1004</v>
      </c>
      <c r="I115" s="274" t="s">
        <v>995</v>
      </c>
      <c r="J115" s="274"/>
      <c r="K115" s="288"/>
    </row>
    <row r="116" s="1" customFormat="1" ht="15" customHeight="1">
      <c r="B116" s="299"/>
      <c r="C116" s="274" t="s">
        <v>53</v>
      </c>
      <c r="D116" s="274"/>
      <c r="E116" s="274"/>
      <c r="F116" s="297" t="s">
        <v>960</v>
      </c>
      <c r="G116" s="274"/>
      <c r="H116" s="274" t="s">
        <v>1005</v>
      </c>
      <c r="I116" s="274" t="s">
        <v>995</v>
      </c>
      <c r="J116" s="274"/>
      <c r="K116" s="288"/>
    </row>
    <row r="117" s="1" customFormat="1" ht="15" customHeight="1">
      <c r="B117" s="299"/>
      <c r="C117" s="274" t="s">
        <v>62</v>
      </c>
      <c r="D117" s="274"/>
      <c r="E117" s="274"/>
      <c r="F117" s="297" t="s">
        <v>960</v>
      </c>
      <c r="G117" s="274"/>
      <c r="H117" s="274" t="s">
        <v>1006</v>
      </c>
      <c r="I117" s="274" t="s">
        <v>1007</v>
      </c>
      <c r="J117" s="274"/>
      <c r="K117" s="288"/>
    </row>
    <row r="118" s="1" customFormat="1" ht="15" customHeight="1">
      <c r="B118" s="302"/>
      <c r="C118" s="308"/>
      <c r="D118" s="308"/>
      <c r="E118" s="308"/>
      <c r="F118" s="308"/>
      <c r="G118" s="308"/>
      <c r="H118" s="308"/>
      <c r="I118" s="308"/>
      <c r="J118" s="308"/>
      <c r="K118" s="304"/>
    </row>
    <row r="119" s="1" customFormat="1" ht="18.75" customHeight="1">
      <c r="B119" s="309"/>
      <c r="C119" s="310"/>
      <c r="D119" s="310"/>
      <c r="E119" s="310"/>
      <c r="F119" s="311"/>
      <c r="G119" s="310"/>
      <c r="H119" s="310"/>
      <c r="I119" s="310"/>
      <c r="J119" s="310"/>
      <c r="K119" s="309"/>
    </row>
    <row r="120" s="1" customFormat="1" ht="18.75" customHeight="1"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</row>
    <row r="121" s="1" customFormat="1" ht="7.5" customHeight="1">
      <c r="B121" s="312"/>
      <c r="C121" s="313"/>
      <c r="D121" s="313"/>
      <c r="E121" s="313"/>
      <c r="F121" s="313"/>
      <c r="G121" s="313"/>
      <c r="H121" s="313"/>
      <c r="I121" s="313"/>
      <c r="J121" s="313"/>
      <c r="K121" s="314"/>
    </row>
    <row r="122" s="1" customFormat="1" ht="45" customHeight="1">
      <c r="B122" s="315"/>
      <c r="C122" s="265" t="s">
        <v>1008</v>
      </c>
      <c r="D122" s="265"/>
      <c r="E122" s="265"/>
      <c r="F122" s="265"/>
      <c r="G122" s="265"/>
      <c r="H122" s="265"/>
      <c r="I122" s="265"/>
      <c r="J122" s="265"/>
      <c r="K122" s="316"/>
    </row>
    <row r="123" s="1" customFormat="1" ht="17.25" customHeight="1">
      <c r="B123" s="317"/>
      <c r="C123" s="289" t="s">
        <v>954</v>
      </c>
      <c r="D123" s="289"/>
      <c r="E123" s="289"/>
      <c r="F123" s="289" t="s">
        <v>955</v>
      </c>
      <c r="G123" s="290"/>
      <c r="H123" s="289" t="s">
        <v>59</v>
      </c>
      <c r="I123" s="289" t="s">
        <v>62</v>
      </c>
      <c r="J123" s="289" t="s">
        <v>956</v>
      </c>
      <c r="K123" s="318"/>
    </row>
    <row r="124" s="1" customFormat="1" ht="17.25" customHeight="1">
      <c r="B124" s="317"/>
      <c r="C124" s="291" t="s">
        <v>957</v>
      </c>
      <c r="D124" s="291"/>
      <c r="E124" s="291"/>
      <c r="F124" s="292" t="s">
        <v>958</v>
      </c>
      <c r="G124" s="293"/>
      <c r="H124" s="291"/>
      <c r="I124" s="291"/>
      <c r="J124" s="291" t="s">
        <v>959</v>
      </c>
      <c r="K124" s="318"/>
    </row>
    <row r="125" s="1" customFormat="1" ht="5.25" customHeight="1">
      <c r="B125" s="319"/>
      <c r="C125" s="294"/>
      <c r="D125" s="294"/>
      <c r="E125" s="294"/>
      <c r="F125" s="294"/>
      <c r="G125" s="320"/>
      <c r="H125" s="294"/>
      <c r="I125" s="294"/>
      <c r="J125" s="294"/>
      <c r="K125" s="321"/>
    </row>
    <row r="126" s="1" customFormat="1" ht="15" customHeight="1">
      <c r="B126" s="319"/>
      <c r="C126" s="274" t="s">
        <v>963</v>
      </c>
      <c r="D126" s="296"/>
      <c r="E126" s="296"/>
      <c r="F126" s="297" t="s">
        <v>960</v>
      </c>
      <c r="G126" s="274"/>
      <c r="H126" s="274" t="s">
        <v>1000</v>
      </c>
      <c r="I126" s="274" t="s">
        <v>962</v>
      </c>
      <c r="J126" s="274">
        <v>120</v>
      </c>
      <c r="K126" s="322"/>
    </row>
    <row r="127" s="1" customFormat="1" ht="15" customHeight="1">
      <c r="B127" s="319"/>
      <c r="C127" s="274" t="s">
        <v>1009</v>
      </c>
      <c r="D127" s="274"/>
      <c r="E127" s="274"/>
      <c r="F127" s="297" t="s">
        <v>960</v>
      </c>
      <c r="G127" s="274"/>
      <c r="H127" s="274" t="s">
        <v>1010</v>
      </c>
      <c r="I127" s="274" t="s">
        <v>962</v>
      </c>
      <c r="J127" s="274" t="s">
        <v>1011</v>
      </c>
      <c r="K127" s="322"/>
    </row>
    <row r="128" s="1" customFormat="1" ht="15" customHeight="1">
      <c r="B128" s="319"/>
      <c r="C128" s="274" t="s">
        <v>908</v>
      </c>
      <c r="D128" s="274"/>
      <c r="E128" s="274"/>
      <c r="F128" s="297" t="s">
        <v>960</v>
      </c>
      <c r="G128" s="274"/>
      <c r="H128" s="274" t="s">
        <v>1012</v>
      </c>
      <c r="I128" s="274" t="s">
        <v>962</v>
      </c>
      <c r="J128" s="274" t="s">
        <v>1011</v>
      </c>
      <c r="K128" s="322"/>
    </row>
    <row r="129" s="1" customFormat="1" ht="15" customHeight="1">
      <c r="B129" s="319"/>
      <c r="C129" s="274" t="s">
        <v>971</v>
      </c>
      <c r="D129" s="274"/>
      <c r="E129" s="274"/>
      <c r="F129" s="297" t="s">
        <v>966</v>
      </c>
      <c r="G129" s="274"/>
      <c r="H129" s="274" t="s">
        <v>972</v>
      </c>
      <c r="I129" s="274" t="s">
        <v>962</v>
      </c>
      <c r="J129" s="274">
        <v>15</v>
      </c>
      <c r="K129" s="322"/>
    </row>
    <row r="130" s="1" customFormat="1" ht="15" customHeight="1">
      <c r="B130" s="319"/>
      <c r="C130" s="300" t="s">
        <v>973</v>
      </c>
      <c r="D130" s="300"/>
      <c r="E130" s="300"/>
      <c r="F130" s="301" t="s">
        <v>966</v>
      </c>
      <c r="G130" s="300"/>
      <c r="H130" s="300" t="s">
        <v>974</v>
      </c>
      <c r="I130" s="300" t="s">
        <v>962</v>
      </c>
      <c r="J130" s="300">
        <v>15</v>
      </c>
      <c r="K130" s="322"/>
    </row>
    <row r="131" s="1" customFormat="1" ht="15" customHeight="1">
      <c r="B131" s="319"/>
      <c r="C131" s="300" t="s">
        <v>975</v>
      </c>
      <c r="D131" s="300"/>
      <c r="E131" s="300"/>
      <c r="F131" s="301" t="s">
        <v>966</v>
      </c>
      <c r="G131" s="300"/>
      <c r="H131" s="300" t="s">
        <v>976</v>
      </c>
      <c r="I131" s="300" t="s">
        <v>962</v>
      </c>
      <c r="J131" s="300">
        <v>20</v>
      </c>
      <c r="K131" s="322"/>
    </row>
    <row r="132" s="1" customFormat="1" ht="15" customHeight="1">
      <c r="B132" s="319"/>
      <c r="C132" s="300" t="s">
        <v>977</v>
      </c>
      <c r="D132" s="300"/>
      <c r="E132" s="300"/>
      <c r="F132" s="301" t="s">
        <v>966</v>
      </c>
      <c r="G132" s="300"/>
      <c r="H132" s="300" t="s">
        <v>978</v>
      </c>
      <c r="I132" s="300" t="s">
        <v>962</v>
      </c>
      <c r="J132" s="300">
        <v>20</v>
      </c>
      <c r="K132" s="322"/>
    </row>
    <row r="133" s="1" customFormat="1" ht="15" customHeight="1">
      <c r="B133" s="319"/>
      <c r="C133" s="274" t="s">
        <v>965</v>
      </c>
      <c r="D133" s="274"/>
      <c r="E133" s="274"/>
      <c r="F133" s="297" t="s">
        <v>966</v>
      </c>
      <c r="G133" s="274"/>
      <c r="H133" s="274" t="s">
        <v>1000</v>
      </c>
      <c r="I133" s="274" t="s">
        <v>962</v>
      </c>
      <c r="J133" s="274">
        <v>50</v>
      </c>
      <c r="K133" s="322"/>
    </row>
    <row r="134" s="1" customFormat="1" ht="15" customHeight="1">
      <c r="B134" s="319"/>
      <c r="C134" s="274" t="s">
        <v>979</v>
      </c>
      <c r="D134" s="274"/>
      <c r="E134" s="274"/>
      <c r="F134" s="297" t="s">
        <v>966</v>
      </c>
      <c r="G134" s="274"/>
      <c r="H134" s="274" t="s">
        <v>1000</v>
      </c>
      <c r="I134" s="274" t="s">
        <v>962</v>
      </c>
      <c r="J134" s="274">
        <v>50</v>
      </c>
      <c r="K134" s="322"/>
    </row>
    <row r="135" s="1" customFormat="1" ht="15" customHeight="1">
      <c r="B135" s="319"/>
      <c r="C135" s="274" t="s">
        <v>985</v>
      </c>
      <c r="D135" s="274"/>
      <c r="E135" s="274"/>
      <c r="F135" s="297" t="s">
        <v>966</v>
      </c>
      <c r="G135" s="274"/>
      <c r="H135" s="274" t="s">
        <v>1000</v>
      </c>
      <c r="I135" s="274" t="s">
        <v>962</v>
      </c>
      <c r="J135" s="274">
        <v>50</v>
      </c>
      <c r="K135" s="322"/>
    </row>
    <row r="136" s="1" customFormat="1" ht="15" customHeight="1">
      <c r="B136" s="319"/>
      <c r="C136" s="274" t="s">
        <v>987</v>
      </c>
      <c r="D136" s="274"/>
      <c r="E136" s="274"/>
      <c r="F136" s="297" t="s">
        <v>966</v>
      </c>
      <c r="G136" s="274"/>
      <c r="H136" s="274" t="s">
        <v>1000</v>
      </c>
      <c r="I136" s="274" t="s">
        <v>962</v>
      </c>
      <c r="J136" s="274">
        <v>50</v>
      </c>
      <c r="K136" s="322"/>
    </row>
    <row r="137" s="1" customFormat="1" ht="15" customHeight="1">
      <c r="B137" s="319"/>
      <c r="C137" s="274" t="s">
        <v>988</v>
      </c>
      <c r="D137" s="274"/>
      <c r="E137" s="274"/>
      <c r="F137" s="297" t="s">
        <v>966</v>
      </c>
      <c r="G137" s="274"/>
      <c r="H137" s="274" t="s">
        <v>1013</v>
      </c>
      <c r="I137" s="274" t="s">
        <v>962</v>
      </c>
      <c r="J137" s="274">
        <v>255</v>
      </c>
      <c r="K137" s="322"/>
    </row>
    <row r="138" s="1" customFormat="1" ht="15" customHeight="1">
      <c r="B138" s="319"/>
      <c r="C138" s="274" t="s">
        <v>990</v>
      </c>
      <c r="D138" s="274"/>
      <c r="E138" s="274"/>
      <c r="F138" s="297" t="s">
        <v>960</v>
      </c>
      <c r="G138" s="274"/>
      <c r="H138" s="274" t="s">
        <v>1014</v>
      </c>
      <c r="I138" s="274" t="s">
        <v>992</v>
      </c>
      <c r="J138" s="274"/>
      <c r="K138" s="322"/>
    </row>
    <row r="139" s="1" customFormat="1" ht="15" customHeight="1">
      <c r="B139" s="319"/>
      <c r="C139" s="274" t="s">
        <v>993</v>
      </c>
      <c r="D139" s="274"/>
      <c r="E139" s="274"/>
      <c r="F139" s="297" t="s">
        <v>960</v>
      </c>
      <c r="G139" s="274"/>
      <c r="H139" s="274" t="s">
        <v>1015</v>
      </c>
      <c r="I139" s="274" t="s">
        <v>995</v>
      </c>
      <c r="J139" s="274"/>
      <c r="K139" s="322"/>
    </row>
    <row r="140" s="1" customFormat="1" ht="15" customHeight="1">
      <c r="B140" s="319"/>
      <c r="C140" s="274" t="s">
        <v>996</v>
      </c>
      <c r="D140" s="274"/>
      <c r="E140" s="274"/>
      <c r="F140" s="297" t="s">
        <v>960</v>
      </c>
      <c r="G140" s="274"/>
      <c r="H140" s="274" t="s">
        <v>996</v>
      </c>
      <c r="I140" s="274" t="s">
        <v>995</v>
      </c>
      <c r="J140" s="274"/>
      <c r="K140" s="322"/>
    </row>
    <row r="141" s="1" customFormat="1" ht="15" customHeight="1">
      <c r="B141" s="319"/>
      <c r="C141" s="274" t="s">
        <v>43</v>
      </c>
      <c r="D141" s="274"/>
      <c r="E141" s="274"/>
      <c r="F141" s="297" t="s">
        <v>960</v>
      </c>
      <c r="G141" s="274"/>
      <c r="H141" s="274" t="s">
        <v>1016</v>
      </c>
      <c r="I141" s="274" t="s">
        <v>995</v>
      </c>
      <c r="J141" s="274"/>
      <c r="K141" s="322"/>
    </row>
    <row r="142" s="1" customFormat="1" ht="15" customHeight="1">
      <c r="B142" s="319"/>
      <c r="C142" s="274" t="s">
        <v>1017</v>
      </c>
      <c r="D142" s="274"/>
      <c r="E142" s="274"/>
      <c r="F142" s="297" t="s">
        <v>960</v>
      </c>
      <c r="G142" s="274"/>
      <c r="H142" s="274" t="s">
        <v>1018</v>
      </c>
      <c r="I142" s="274" t="s">
        <v>995</v>
      </c>
      <c r="J142" s="274"/>
      <c r="K142" s="322"/>
    </row>
    <row r="143" s="1" customFormat="1" ht="15" customHeight="1">
      <c r="B143" s="323"/>
      <c r="C143" s="324"/>
      <c r="D143" s="324"/>
      <c r="E143" s="324"/>
      <c r="F143" s="324"/>
      <c r="G143" s="324"/>
      <c r="H143" s="324"/>
      <c r="I143" s="324"/>
      <c r="J143" s="324"/>
      <c r="K143" s="325"/>
    </row>
    <row r="144" s="1" customFormat="1" ht="18.75" customHeight="1">
      <c r="B144" s="310"/>
      <c r="C144" s="310"/>
      <c r="D144" s="310"/>
      <c r="E144" s="310"/>
      <c r="F144" s="311"/>
      <c r="G144" s="310"/>
      <c r="H144" s="310"/>
      <c r="I144" s="310"/>
      <c r="J144" s="310"/>
      <c r="K144" s="310"/>
    </row>
    <row r="145" s="1" customFormat="1" ht="18.75" customHeight="1"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</row>
    <row r="146" s="1" customFormat="1" ht="7.5" customHeight="1">
      <c r="B146" s="283"/>
      <c r="C146" s="284"/>
      <c r="D146" s="284"/>
      <c r="E146" s="284"/>
      <c r="F146" s="284"/>
      <c r="G146" s="284"/>
      <c r="H146" s="284"/>
      <c r="I146" s="284"/>
      <c r="J146" s="284"/>
      <c r="K146" s="285"/>
    </row>
    <row r="147" s="1" customFormat="1" ht="45" customHeight="1">
      <c r="B147" s="286"/>
      <c r="C147" s="287" t="s">
        <v>1019</v>
      </c>
      <c r="D147" s="287"/>
      <c r="E147" s="287"/>
      <c r="F147" s="287"/>
      <c r="G147" s="287"/>
      <c r="H147" s="287"/>
      <c r="I147" s="287"/>
      <c r="J147" s="287"/>
      <c r="K147" s="288"/>
    </row>
    <row r="148" s="1" customFormat="1" ht="17.25" customHeight="1">
      <c r="B148" s="286"/>
      <c r="C148" s="289" t="s">
        <v>954</v>
      </c>
      <c r="D148" s="289"/>
      <c r="E148" s="289"/>
      <c r="F148" s="289" t="s">
        <v>955</v>
      </c>
      <c r="G148" s="290"/>
      <c r="H148" s="289" t="s">
        <v>59</v>
      </c>
      <c r="I148" s="289" t="s">
        <v>62</v>
      </c>
      <c r="J148" s="289" t="s">
        <v>956</v>
      </c>
      <c r="K148" s="288"/>
    </row>
    <row r="149" s="1" customFormat="1" ht="17.25" customHeight="1">
      <c r="B149" s="286"/>
      <c r="C149" s="291" t="s">
        <v>957</v>
      </c>
      <c r="D149" s="291"/>
      <c r="E149" s="291"/>
      <c r="F149" s="292" t="s">
        <v>958</v>
      </c>
      <c r="G149" s="293"/>
      <c r="H149" s="291"/>
      <c r="I149" s="291"/>
      <c r="J149" s="291" t="s">
        <v>959</v>
      </c>
      <c r="K149" s="288"/>
    </row>
    <row r="150" s="1" customFormat="1" ht="5.25" customHeight="1">
      <c r="B150" s="299"/>
      <c r="C150" s="294"/>
      <c r="D150" s="294"/>
      <c r="E150" s="294"/>
      <c r="F150" s="294"/>
      <c r="G150" s="295"/>
      <c r="H150" s="294"/>
      <c r="I150" s="294"/>
      <c r="J150" s="294"/>
      <c r="K150" s="322"/>
    </row>
    <row r="151" s="1" customFormat="1" ht="15" customHeight="1">
      <c r="B151" s="299"/>
      <c r="C151" s="326" t="s">
        <v>963</v>
      </c>
      <c r="D151" s="274"/>
      <c r="E151" s="274"/>
      <c r="F151" s="327" t="s">
        <v>960</v>
      </c>
      <c r="G151" s="274"/>
      <c r="H151" s="326" t="s">
        <v>1000</v>
      </c>
      <c r="I151" s="326" t="s">
        <v>962</v>
      </c>
      <c r="J151" s="326">
        <v>120</v>
      </c>
      <c r="K151" s="322"/>
    </row>
    <row r="152" s="1" customFormat="1" ht="15" customHeight="1">
      <c r="B152" s="299"/>
      <c r="C152" s="326" t="s">
        <v>1009</v>
      </c>
      <c r="D152" s="274"/>
      <c r="E152" s="274"/>
      <c r="F152" s="327" t="s">
        <v>960</v>
      </c>
      <c r="G152" s="274"/>
      <c r="H152" s="326" t="s">
        <v>1020</v>
      </c>
      <c r="I152" s="326" t="s">
        <v>962</v>
      </c>
      <c r="J152" s="326" t="s">
        <v>1011</v>
      </c>
      <c r="K152" s="322"/>
    </row>
    <row r="153" s="1" customFormat="1" ht="15" customHeight="1">
      <c r="B153" s="299"/>
      <c r="C153" s="326" t="s">
        <v>908</v>
      </c>
      <c r="D153" s="274"/>
      <c r="E153" s="274"/>
      <c r="F153" s="327" t="s">
        <v>960</v>
      </c>
      <c r="G153" s="274"/>
      <c r="H153" s="326" t="s">
        <v>1021</v>
      </c>
      <c r="I153" s="326" t="s">
        <v>962</v>
      </c>
      <c r="J153" s="326" t="s">
        <v>1011</v>
      </c>
      <c r="K153" s="322"/>
    </row>
    <row r="154" s="1" customFormat="1" ht="15" customHeight="1">
      <c r="B154" s="299"/>
      <c r="C154" s="326" t="s">
        <v>965</v>
      </c>
      <c r="D154" s="274"/>
      <c r="E154" s="274"/>
      <c r="F154" s="327" t="s">
        <v>966</v>
      </c>
      <c r="G154" s="274"/>
      <c r="H154" s="326" t="s">
        <v>1000</v>
      </c>
      <c r="I154" s="326" t="s">
        <v>962</v>
      </c>
      <c r="J154" s="326">
        <v>50</v>
      </c>
      <c r="K154" s="322"/>
    </row>
    <row r="155" s="1" customFormat="1" ht="15" customHeight="1">
      <c r="B155" s="299"/>
      <c r="C155" s="326" t="s">
        <v>968</v>
      </c>
      <c r="D155" s="274"/>
      <c r="E155" s="274"/>
      <c r="F155" s="327" t="s">
        <v>960</v>
      </c>
      <c r="G155" s="274"/>
      <c r="H155" s="326" t="s">
        <v>1000</v>
      </c>
      <c r="I155" s="326" t="s">
        <v>970</v>
      </c>
      <c r="J155" s="326"/>
      <c r="K155" s="322"/>
    </row>
    <row r="156" s="1" customFormat="1" ht="15" customHeight="1">
      <c r="B156" s="299"/>
      <c r="C156" s="326" t="s">
        <v>979</v>
      </c>
      <c r="D156" s="274"/>
      <c r="E156" s="274"/>
      <c r="F156" s="327" t="s">
        <v>966</v>
      </c>
      <c r="G156" s="274"/>
      <c r="H156" s="326" t="s">
        <v>1000</v>
      </c>
      <c r="I156" s="326" t="s">
        <v>962</v>
      </c>
      <c r="J156" s="326">
        <v>50</v>
      </c>
      <c r="K156" s="322"/>
    </row>
    <row r="157" s="1" customFormat="1" ht="15" customHeight="1">
      <c r="B157" s="299"/>
      <c r="C157" s="326" t="s">
        <v>987</v>
      </c>
      <c r="D157" s="274"/>
      <c r="E157" s="274"/>
      <c r="F157" s="327" t="s">
        <v>966</v>
      </c>
      <c r="G157" s="274"/>
      <c r="H157" s="326" t="s">
        <v>1000</v>
      </c>
      <c r="I157" s="326" t="s">
        <v>962</v>
      </c>
      <c r="J157" s="326">
        <v>50</v>
      </c>
      <c r="K157" s="322"/>
    </row>
    <row r="158" s="1" customFormat="1" ht="15" customHeight="1">
      <c r="B158" s="299"/>
      <c r="C158" s="326" t="s">
        <v>985</v>
      </c>
      <c r="D158" s="274"/>
      <c r="E158" s="274"/>
      <c r="F158" s="327" t="s">
        <v>966</v>
      </c>
      <c r="G158" s="274"/>
      <c r="H158" s="326" t="s">
        <v>1000</v>
      </c>
      <c r="I158" s="326" t="s">
        <v>962</v>
      </c>
      <c r="J158" s="326">
        <v>50</v>
      </c>
      <c r="K158" s="322"/>
    </row>
    <row r="159" s="1" customFormat="1" ht="15" customHeight="1">
      <c r="B159" s="299"/>
      <c r="C159" s="326" t="s">
        <v>98</v>
      </c>
      <c r="D159" s="274"/>
      <c r="E159" s="274"/>
      <c r="F159" s="327" t="s">
        <v>960</v>
      </c>
      <c r="G159" s="274"/>
      <c r="H159" s="326" t="s">
        <v>1022</v>
      </c>
      <c r="I159" s="326" t="s">
        <v>962</v>
      </c>
      <c r="J159" s="326" t="s">
        <v>1023</v>
      </c>
      <c r="K159" s="322"/>
    </row>
    <row r="160" s="1" customFormat="1" ht="15" customHeight="1">
      <c r="B160" s="299"/>
      <c r="C160" s="326" t="s">
        <v>1024</v>
      </c>
      <c r="D160" s="274"/>
      <c r="E160" s="274"/>
      <c r="F160" s="327" t="s">
        <v>960</v>
      </c>
      <c r="G160" s="274"/>
      <c r="H160" s="326" t="s">
        <v>1025</v>
      </c>
      <c r="I160" s="326" t="s">
        <v>995</v>
      </c>
      <c r="J160" s="326"/>
      <c r="K160" s="322"/>
    </row>
    <row r="161" s="1" customFormat="1" ht="15" customHeight="1">
      <c r="B161" s="328"/>
      <c r="C161" s="308"/>
      <c r="D161" s="308"/>
      <c r="E161" s="308"/>
      <c r="F161" s="308"/>
      <c r="G161" s="308"/>
      <c r="H161" s="308"/>
      <c r="I161" s="308"/>
      <c r="J161" s="308"/>
      <c r="K161" s="329"/>
    </row>
    <row r="162" s="1" customFormat="1" ht="18.75" customHeight="1">
      <c r="B162" s="310"/>
      <c r="C162" s="320"/>
      <c r="D162" s="320"/>
      <c r="E162" s="320"/>
      <c r="F162" s="330"/>
      <c r="G162" s="320"/>
      <c r="H162" s="320"/>
      <c r="I162" s="320"/>
      <c r="J162" s="320"/>
      <c r="K162" s="310"/>
    </row>
    <row r="163" s="1" customFormat="1" ht="18.75" customHeight="1"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</row>
    <row r="164" s="1" customFormat="1" ht="7.5" customHeight="1">
      <c r="B164" s="261"/>
      <c r="C164" s="262"/>
      <c r="D164" s="262"/>
      <c r="E164" s="262"/>
      <c r="F164" s="262"/>
      <c r="G164" s="262"/>
      <c r="H164" s="262"/>
      <c r="I164" s="262"/>
      <c r="J164" s="262"/>
      <c r="K164" s="263"/>
    </row>
    <row r="165" s="1" customFormat="1" ht="45" customHeight="1">
      <c r="B165" s="264"/>
      <c r="C165" s="265" t="s">
        <v>1026</v>
      </c>
      <c r="D165" s="265"/>
      <c r="E165" s="265"/>
      <c r="F165" s="265"/>
      <c r="G165" s="265"/>
      <c r="H165" s="265"/>
      <c r="I165" s="265"/>
      <c r="J165" s="265"/>
      <c r="K165" s="266"/>
    </row>
    <row r="166" s="1" customFormat="1" ht="17.25" customHeight="1">
      <c r="B166" s="264"/>
      <c r="C166" s="289" t="s">
        <v>954</v>
      </c>
      <c r="D166" s="289"/>
      <c r="E166" s="289"/>
      <c r="F166" s="289" t="s">
        <v>955</v>
      </c>
      <c r="G166" s="331"/>
      <c r="H166" s="332" t="s">
        <v>59</v>
      </c>
      <c r="I166" s="332" t="s">
        <v>62</v>
      </c>
      <c r="J166" s="289" t="s">
        <v>956</v>
      </c>
      <c r="K166" s="266"/>
    </row>
    <row r="167" s="1" customFormat="1" ht="17.25" customHeight="1">
      <c r="B167" s="267"/>
      <c r="C167" s="291" t="s">
        <v>957</v>
      </c>
      <c r="D167" s="291"/>
      <c r="E167" s="291"/>
      <c r="F167" s="292" t="s">
        <v>958</v>
      </c>
      <c r="G167" s="333"/>
      <c r="H167" s="334"/>
      <c r="I167" s="334"/>
      <c r="J167" s="291" t="s">
        <v>959</v>
      </c>
      <c r="K167" s="269"/>
    </row>
    <row r="168" s="1" customFormat="1" ht="5.25" customHeight="1">
      <c r="B168" s="299"/>
      <c r="C168" s="294"/>
      <c r="D168" s="294"/>
      <c r="E168" s="294"/>
      <c r="F168" s="294"/>
      <c r="G168" s="295"/>
      <c r="H168" s="294"/>
      <c r="I168" s="294"/>
      <c r="J168" s="294"/>
      <c r="K168" s="322"/>
    </row>
    <row r="169" s="1" customFormat="1" ht="15" customHeight="1">
      <c r="B169" s="299"/>
      <c r="C169" s="274" t="s">
        <v>963</v>
      </c>
      <c r="D169" s="274"/>
      <c r="E169" s="274"/>
      <c r="F169" s="297" t="s">
        <v>960</v>
      </c>
      <c r="G169" s="274"/>
      <c r="H169" s="274" t="s">
        <v>1000</v>
      </c>
      <c r="I169" s="274" t="s">
        <v>962</v>
      </c>
      <c r="J169" s="274">
        <v>120</v>
      </c>
      <c r="K169" s="322"/>
    </row>
    <row r="170" s="1" customFormat="1" ht="15" customHeight="1">
      <c r="B170" s="299"/>
      <c r="C170" s="274" t="s">
        <v>1009</v>
      </c>
      <c r="D170" s="274"/>
      <c r="E170" s="274"/>
      <c r="F170" s="297" t="s">
        <v>960</v>
      </c>
      <c r="G170" s="274"/>
      <c r="H170" s="274" t="s">
        <v>1010</v>
      </c>
      <c r="I170" s="274" t="s">
        <v>962</v>
      </c>
      <c r="J170" s="274" t="s">
        <v>1011</v>
      </c>
      <c r="K170" s="322"/>
    </row>
    <row r="171" s="1" customFormat="1" ht="15" customHeight="1">
      <c r="B171" s="299"/>
      <c r="C171" s="274" t="s">
        <v>908</v>
      </c>
      <c r="D171" s="274"/>
      <c r="E171" s="274"/>
      <c r="F171" s="297" t="s">
        <v>960</v>
      </c>
      <c r="G171" s="274"/>
      <c r="H171" s="274" t="s">
        <v>1027</v>
      </c>
      <c r="I171" s="274" t="s">
        <v>962</v>
      </c>
      <c r="J171" s="274" t="s">
        <v>1011</v>
      </c>
      <c r="K171" s="322"/>
    </row>
    <row r="172" s="1" customFormat="1" ht="15" customHeight="1">
      <c r="B172" s="299"/>
      <c r="C172" s="274" t="s">
        <v>965</v>
      </c>
      <c r="D172" s="274"/>
      <c r="E172" s="274"/>
      <c r="F172" s="297" t="s">
        <v>966</v>
      </c>
      <c r="G172" s="274"/>
      <c r="H172" s="274" t="s">
        <v>1027</v>
      </c>
      <c r="I172" s="274" t="s">
        <v>962</v>
      </c>
      <c r="J172" s="274">
        <v>50</v>
      </c>
      <c r="K172" s="322"/>
    </row>
    <row r="173" s="1" customFormat="1" ht="15" customHeight="1">
      <c r="B173" s="299"/>
      <c r="C173" s="274" t="s">
        <v>968</v>
      </c>
      <c r="D173" s="274"/>
      <c r="E173" s="274"/>
      <c r="F173" s="297" t="s">
        <v>960</v>
      </c>
      <c r="G173" s="274"/>
      <c r="H173" s="274" t="s">
        <v>1027</v>
      </c>
      <c r="I173" s="274" t="s">
        <v>970</v>
      </c>
      <c r="J173" s="274"/>
      <c r="K173" s="322"/>
    </row>
    <row r="174" s="1" customFormat="1" ht="15" customHeight="1">
      <c r="B174" s="299"/>
      <c r="C174" s="274" t="s">
        <v>979</v>
      </c>
      <c r="D174" s="274"/>
      <c r="E174" s="274"/>
      <c r="F174" s="297" t="s">
        <v>966</v>
      </c>
      <c r="G174" s="274"/>
      <c r="H174" s="274" t="s">
        <v>1027</v>
      </c>
      <c r="I174" s="274" t="s">
        <v>962</v>
      </c>
      <c r="J174" s="274">
        <v>50</v>
      </c>
      <c r="K174" s="322"/>
    </row>
    <row r="175" s="1" customFormat="1" ht="15" customHeight="1">
      <c r="B175" s="299"/>
      <c r="C175" s="274" t="s">
        <v>987</v>
      </c>
      <c r="D175" s="274"/>
      <c r="E175" s="274"/>
      <c r="F175" s="297" t="s">
        <v>966</v>
      </c>
      <c r="G175" s="274"/>
      <c r="H175" s="274" t="s">
        <v>1027</v>
      </c>
      <c r="I175" s="274" t="s">
        <v>962</v>
      </c>
      <c r="J175" s="274">
        <v>50</v>
      </c>
      <c r="K175" s="322"/>
    </row>
    <row r="176" s="1" customFormat="1" ht="15" customHeight="1">
      <c r="B176" s="299"/>
      <c r="C176" s="274" t="s">
        <v>985</v>
      </c>
      <c r="D176" s="274"/>
      <c r="E176" s="274"/>
      <c r="F176" s="297" t="s">
        <v>966</v>
      </c>
      <c r="G176" s="274"/>
      <c r="H176" s="274" t="s">
        <v>1027</v>
      </c>
      <c r="I176" s="274" t="s">
        <v>962</v>
      </c>
      <c r="J176" s="274">
        <v>50</v>
      </c>
      <c r="K176" s="322"/>
    </row>
    <row r="177" s="1" customFormat="1" ht="15" customHeight="1">
      <c r="B177" s="299"/>
      <c r="C177" s="274" t="s">
        <v>106</v>
      </c>
      <c r="D177" s="274"/>
      <c r="E177" s="274"/>
      <c r="F177" s="297" t="s">
        <v>960</v>
      </c>
      <c r="G177" s="274"/>
      <c r="H177" s="274" t="s">
        <v>1028</v>
      </c>
      <c r="I177" s="274" t="s">
        <v>1029</v>
      </c>
      <c r="J177" s="274"/>
      <c r="K177" s="322"/>
    </row>
    <row r="178" s="1" customFormat="1" ht="15" customHeight="1">
      <c r="B178" s="299"/>
      <c r="C178" s="274" t="s">
        <v>62</v>
      </c>
      <c r="D178" s="274"/>
      <c r="E178" s="274"/>
      <c r="F178" s="297" t="s">
        <v>960</v>
      </c>
      <c r="G178" s="274"/>
      <c r="H178" s="274" t="s">
        <v>1030</v>
      </c>
      <c r="I178" s="274" t="s">
        <v>1031</v>
      </c>
      <c r="J178" s="274">
        <v>1</v>
      </c>
      <c r="K178" s="322"/>
    </row>
    <row r="179" s="1" customFormat="1" ht="15" customHeight="1">
      <c r="B179" s="299"/>
      <c r="C179" s="274" t="s">
        <v>58</v>
      </c>
      <c r="D179" s="274"/>
      <c r="E179" s="274"/>
      <c r="F179" s="297" t="s">
        <v>960</v>
      </c>
      <c r="G179" s="274"/>
      <c r="H179" s="274" t="s">
        <v>1032</v>
      </c>
      <c r="I179" s="274" t="s">
        <v>962</v>
      </c>
      <c r="J179" s="274">
        <v>20</v>
      </c>
      <c r="K179" s="322"/>
    </row>
    <row r="180" s="1" customFormat="1" ht="15" customHeight="1">
      <c r="B180" s="299"/>
      <c r="C180" s="274" t="s">
        <v>59</v>
      </c>
      <c r="D180" s="274"/>
      <c r="E180" s="274"/>
      <c r="F180" s="297" t="s">
        <v>960</v>
      </c>
      <c r="G180" s="274"/>
      <c r="H180" s="274" t="s">
        <v>1033</v>
      </c>
      <c r="I180" s="274" t="s">
        <v>962</v>
      </c>
      <c r="J180" s="274">
        <v>255</v>
      </c>
      <c r="K180" s="322"/>
    </row>
    <row r="181" s="1" customFormat="1" ht="15" customHeight="1">
      <c r="B181" s="299"/>
      <c r="C181" s="274" t="s">
        <v>107</v>
      </c>
      <c r="D181" s="274"/>
      <c r="E181" s="274"/>
      <c r="F181" s="297" t="s">
        <v>960</v>
      </c>
      <c r="G181" s="274"/>
      <c r="H181" s="274" t="s">
        <v>924</v>
      </c>
      <c r="I181" s="274" t="s">
        <v>962</v>
      </c>
      <c r="J181" s="274">
        <v>10</v>
      </c>
      <c r="K181" s="322"/>
    </row>
    <row r="182" s="1" customFormat="1" ht="15" customHeight="1">
      <c r="B182" s="299"/>
      <c r="C182" s="274" t="s">
        <v>108</v>
      </c>
      <c r="D182" s="274"/>
      <c r="E182" s="274"/>
      <c r="F182" s="297" t="s">
        <v>960</v>
      </c>
      <c r="G182" s="274"/>
      <c r="H182" s="274" t="s">
        <v>1034</v>
      </c>
      <c r="I182" s="274" t="s">
        <v>995</v>
      </c>
      <c r="J182" s="274"/>
      <c r="K182" s="322"/>
    </row>
    <row r="183" s="1" customFormat="1" ht="15" customHeight="1">
      <c r="B183" s="299"/>
      <c r="C183" s="274" t="s">
        <v>1035</v>
      </c>
      <c r="D183" s="274"/>
      <c r="E183" s="274"/>
      <c r="F183" s="297" t="s">
        <v>960</v>
      </c>
      <c r="G183" s="274"/>
      <c r="H183" s="274" t="s">
        <v>1036</v>
      </c>
      <c r="I183" s="274" t="s">
        <v>995</v>
      </c>
      <c r="J183" s="274"/>
      <c r="K183" s="322"/>
    </row>
    <row r="184" s="1" customFormat="1" ht="15" customHeight="1">
      <c r="B184" s="299"/>
      <c r="C184" s="274" t="s">
        <v>1024</v>
      </c>
      <c r="D184" s="274"/>
      <c r="E184" s="274"/>
      <c r="F184" s="297" t="s">
        <v>960</v>
      </c>
      <c r="G184" s="274"/>
      <c r="H184" s="274" t="s">
        <v>1037</v>
      </c>
      <c r="I184" s="274" t="s">
        <v>995</v>
      </c>
      <c r="J184" s="274"/>
      <c r="K184" s="322"/>
    </row>
    <row r="185" s="1" customFormat="1" ht="15" customHeight="1">
      <c r="B185" s="299"/>
      <c r="C185" s="274" t="s">
        <v>110</v>
      </c>
      <c r="D185" s="274"/>
      <c r="E185" s="274"/>
      <c r="F185" s="297" t="s">
        <v>966</v>
      </c>
      <c r="G185" s="274"/>
      <c r="H185" s="274" t="s">
        <v>1038</v>
      </c>
      <c r="I185" s="274" t="s">
        <v>962</v>
      </c>
      <c r="J185" s="274">
        <v>50</v>
      </c>
      <c r="K185" s="322"/>
    </row>
    <row r="186" s="1" customFormat="1" ht="15" customHeight="1">
      <c r="B186" s="299"/>
      <c r="C186" s="274" t="s">
        <v>1039</v>
      </c>
      <c r="D186" s="274"/>
      <c r="E186" s="274"/>
      <c r="F186" s="297" t="s">
        <v>966</v>
      </c>
      <c r="G186" s="274"/>
      <c r="H186" s="274" t="s">
        <v>1040</v>
      </c>
      <c r="I186" s="274" t="s">
        <v>1041</v>
      </c>
      <c r="J186" s="274"/>
      <c r="K186" s="322"/>
    </row>
    <row r="187" s="1" customFormat="1" ht="15" customHeight="1">
      <c r="B187" s="299"/>
      <c r="C187" s="274" t="s">
        <v>1042</v>
      </c>
      <c r="D187" s="274"/>
      <c r="E187" s="274"/>
      <c r="F187" s="297" t="s">
        <v>966</v>
      </c>
      <c r="G187" s="274"/>
      <c r="H187" s="274" t="s">
        <v>1043</v>
      </c>
      <c r="I187" s="274" t="s">
        <v>1041</v>
      </c>
      <c r="J187" s="274"/>
      <c r="K187" s="322"/>
    </row>
    <row r="188" s="1" customFormat="1" ht="15" customHeight="1">
      <c r="B188" s="299"/>
      <c r="C188" s="274" t="s">
        <v>1044</v>
      </c>
      <c r="D188" s="274"/>
      <c r="E188" s="274"/>
      <c r="F188" s="297" t="s">
        <v>966</v>
      </c>
      <c r="G188" s="274"/>
      <c r="H188" s="274" t="s">
        <v>1045</v>
      </c>
      <c r="I188" s="274" t="s">
        <v>1041</v>
      </c>
      <c r="J188" s="274"/>
      <c r="K188" s="322"/>
    </row>
    <row r="189" s="1" customFormat="1" ht="15" customHeight="1">
      <c r="B189" s="299"/>
      <c r="C189" s="335" t="s">
        <v>1046</v>
      </c>
      <c r="D189" s="274"/>
      <c r="E189" s="274"/>
      <c r="F189" s="297" t="s">
        <v>966</v>
      </c>
      <c r="G189" s="274"/>
      <c r="H189" s="274" t="s">
        <v>1047</v>
      </c>
      <c r="I189" s="274" t="s">
        <v>1048</v>
      </c>
      <c r="J189" s="336" t="s">
        <v>1049</v>
      </c>
      <c r="K189" s="322"/>
    </row>
    <row r="190" s="16" customFormat="1" ht="15" customHeight="1">
      <c r="B190" s="337"/>
      <c r="C190" s="338" t="s">
        <v>1050</v>
      </c>
      <c r="D190" s="339"/>
      <c r="E190" s="339"/>
      <c r="F190" s="340" t="s">
        <v>966</v>
      </c>
      <c r="G190" s="339"/>
      <c r="H190" s="339" t="s">
        <v>1051</v>
      </c>
      <c r="I190" s="339" t="s">
        <v>1048</v>
      </c>
      <c r="J190" s="341" t="s">
        <v>1049</v>
      </c>
      <c r="K190" s="342"/>
    </row>
    <row r="191" s="1" customFormat="1" ht="15" customHeight="1">
      <c r="B191" s="299"/>
      <c r="C191" s="335" t="s">
        <v>47</v>
      </c>
      <c r="D191" s="274"/>
      <c r="E191" s="274"/>
      <c r="F191" s="297" t="s">
        <v>960</v>
      </c>
      <c r="G191" s="274"/>
      <c r="H191" s="271" t="s">
        <v>1052</v>
      </c>
      <c r="I191" s="274" t="s">
        <v>1053</v>
      </c>
      <c r="J191" s="274"/>
      <c r="K191" s="322"/>
    </row>
    <row r="192" s="1" customFormat="1" ht="15" customHeight="1">
      <c r="B192" s="299"/>
      <c r="C192" s="335" t="s">
        <v>1054</v>
      </c>
      <c r="D192" s="274"/>
      <c r="E192" s="274"/>
      <c r="F192" s="297" t="s">
        <v>960</v>
      </c>
      <c r="G192" s="274"/>
      <c r="H192" s="274" t="s">
        <v>1055</v>
      </c>
      <c r="I192" s="274" t="s">
        <v>995</v>
      </c>
      <c r="J192" s="274"/>
      <c r="K192" s="322"/>
    </row>
    <row r="193" s="1" customFormat="1" ht="15" customHeight="1">
      <c r="B193" s="299"/>
      <c r="C193" s="335" t="s">
        <v>1056</v>
      </c>
      <c r="D193" s="274"/>
      <c r="E193" s="274"/>
      <c r="F193" s="297" t="s">
        <v>960</v>
      </c>
      <c r="G193" s="274"/>
      <c r="H193" s="274" t="s">
        <v>1057</v>
      </c>
      <c r="I193" s="274" t="s">
        <v>995</v>
      </c>
      <c r="J193" s="274"/>
      <c r="K193" s="322"/>
    </row>
    <row r="194" s="1" customFormat="1" ht="15" customHeight="1">
      <c r="B194" s="299"/>
      <c r="C194" s="335" t="s">
        <v>1058</v>
      </c>
      <c r="D194" s="274"/>
      <c r="E194" s="274"/>
      <c r="F194" s="297" t="s">
        <v>966</v>
      </c>
      <c r="G194" s="274"/>
      <c r="H194" s="274" t="s">
        <v>1059</v>
      </c>
      <c r="I194" s="274" t="s">
        <v>995</v>
      </c>
      <c r="J194" s="274"/>
      <c r="K194" s="322"/>
    </row>
    <row r="195" s="1" customFormat="1" ht="15" customHeight="1">
      <c r="B195" s="328"/>
      <c r="C195" s="343"/>
      <c r="D195" s="308"/>
      <c r="E195" s="308"/>
      <c r="F195" s="308"/>
      <c r="G195" s="308"/>
      <c r="H195" s="308"/>
      <c r="I195" s="308"/>
      <c r="J195" s="308"/>
      <c r="K195" s="329"/>
    </row>
    <row r="196" s="1" customFormat="1" ht="18.75" customHeight="1">
      <c r="B196" s="310"/>
      <c r="C196" s="320"/>
      <c r="D196" s="320"/>
      <c r="E196" s="320"/>
      <c r="F196" s="330"/>
      <c r="G196" s="320"/>
      <c r="H196" s="320"/>
      <c r="I196" s="320"/>
      <c r="J196" s="320"/>
      <c r="K196" s="310"/>
    </row>
    <row r="197" s="1" customFormat="1" ht="18.75" customHeight="1">
      <c r="B197" s="310"/>
      <c r="C197" s="320"/>
      <c r="D197" s="320"/>
      <c r="E197" s="320"/>
      <c r="F197" s="330"/>
      <c r="G197" s="320"/>
      <c r="H197" s="320"/>
      <c r="I197" s="320"/>
      <c r="J197" s="320"/>
      <c r="K197" s="310"/>
    </row>
    <row r="198" s="1" customFormat="1" ht="18.75" customHeight="1"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</row>
    <row r="199" s="1" customFormat="1" ht="13.5">
      <c r="B199" s="261"/>
      <c r="C199" s="262"/>
      <c r="D199" s="262"/>
      <c r="E199" s="262"/>
      <c r="F199" s="262"/>
      <c r="G199" s="262"/>
      <c r="H199" s="262"/>
      <c r="I199" s="262"/>
      <c r="J199" s="262"/>
      <c r="K199" s="263"/>
    </row>
    <row r="200" s="1" customFormat="1" ht="21">
      <c r="B200" s="264"/>
      <c r="C200" s="265" t="s">
        <v>1060</v>
      </c>
      <c r="D200" s="265"/>
      <c r="E200" s="265"/>
      <c r="F200" s="265"/>
      <c r="G200" s="265"/>
      <c r="H200" s="265"/>
      <c r="I200" s="265"/>
      <c r="J200" s="265"/>
      <c r="K200" s="266"/>
    </row>
    <row r="201" s="1" customFormat="1" ht="25.5" customHeight="1">
      <c r="B201" s="264"/>
      <c r="C201" s="344" t="s">
        <v>1061</v>
      </c>
      <c r="D201" s="344"/>
      <c r="E201" s="344"/>
      <c r="F201" s="344" t="s">
        <v>1062</v>
      </c>
      <c r="G201" s="345"/>
      <c r="H201" s="344" t="s">
        <v>1063</v>
      </c>
      <c r="I201" s="344"/>
      <c r="J201" s="344"/>
      <c r="K201" s="266"/>
    </row>
    <row r="202" s="1" customFormat="1" ht="5.25" customHeight="1">
      <c r="B202" s="299"/>
      <c r="C202" s="294"/>
      <c r="D202" s="294"/>
      <c r="E202" s="294"/>
      <c r="F202" s="294"/>
      <c r="G202" s="320"/>
      <c r="H202" s="294"/>
      <c r="I202" s="294"/>
      <c r="J202" s="294"/>
      <c r="K202" s="322"/>
    </row>
    <row r="203" s="1" customFormat="1" ht="15" customHeight="1">
      <c r="B203" s="299"/>
      <c r="C203" s="274" t="s">
        <v>1053</v>
      </c>
      <c r="D203" s="274"/>
      <c r="E203" s="274"/>
      <c r="F203" s="297" t="s">
        <v>48</v>
      </c>
      <c r="G203" s="274"/>
      <c r="H203" s="274" t="s">
        <v>1064</v>
      </c>
      <c r="I203" s="274"/>
      <c r="J203" s="274"/>
      <c r="K203" s="322"/>
    </row>
    <row r="204" s="1" customFormat="1" ht="15" customHeight="1">
      <c r="B204" s="299"/>
      <c r="C204" s="274"/>
      <c r="D204" s="274"/>
      <c r="E204" s="274"/>
      <c r="F204" s="297" t="s">
        <v>49</v>
      </c>
      <c r="G204" s="274"/>
      <c r="H204" s="274" t="s">
        <v>1065</v>
      </c>
      <c r="I204" s="274"/>
      <c r="J204" s="274"/>
      <c r="K204" s="322"/>
    </row>
    <row r="205" s="1" customFormat="1" ht="15" customHeight="1">
      <c r="B205" s="299"/>
      <c r="C205" s="274"/>
      <c r="D205" s="274"/>
      <c r="E205" s="274"/>
      <c r="F205" s="297" t="s">
        <v>52</v>
      </c>
      <c r="G205" s="274"/>
      <c r="H205" s="274" t="s">
        <v>1066</v>
      </c>
      <c r="I205" s="274"/>
      <c r="J205" s="274"/>
      <c r="K205" s="322"/>
    </row>
    <row r="206" s="1" customFormat="1" ht="15" customHeight="1">
      <c r="B206" s="299"/>
      <c r="C206" s="274"/>
      <c r="D206" s="274"/>
      <c r="E206" s="274"/>
      <c r="F206" s="297" t="s">
        <v>50</v>
      </c>
      <c r="G206" s="274"/>
      <c r="H206" s="274" t="s">
        <v>1067</v>
      </c>
      <c r="I206" s="274"/>
      <c r="J206" s="274"/>
      <c r="K206" s="322"/>
    </row>
    <row r="207" s="1" customFormat="1" ht="15" customHeight="1">
      <c r="B207" s="299"/>
      <c r="C207" s="274"/>
      <c r="D207" s="274"/>
      <c r="E207" s="274"/>
      <c r="F207" s="297" t="s">
        <v>51</v>
      </c>
      <c r="G207" s="274"/>
      <c r="H207" s="274" t="s">
        <v>1068</v>
      </c>
      <c r="I207" s="274"/>
      <c r="J207" s="274"/>
      <c r="K207" s="322"/>
    </row>
    <row r="208" s="1" customFormat="1" ht="15" customHeight="1">
      <c r="B208" s="299"/>
      <c r="C208" s="274"/>
      <c r="D208" s="274"/>
      <c r="E208" s="274"/>
      <c r="F208" s="297"/>
      <c r="G208" s="274"/>
      <c r="H208" s="274"/>
      <c r="I208" s="274"/>
      <c r="J208" s="274"/>
      <c r="K208" s="322"/>
    </row>
    <row r="209" s="1" customFormat="1" ht="15" customHeight="1">
      <c r="B209" s="299"/>
      <c r="C209" s="274" t="s">
        <v>1007</v>
      </c>
      <c r="D209" s="274"/>
      <c r="E209" s="274"/>
      <c r="F209" s="297" t="s">
        <v>84</v>
      </c>
      <c r="G209" s="274"/>
      <c r="H209" s="274" t="s">
        <v>1069</v>
      </c>
      <c r="I209" s="274"/>
      <c r="J209" s="274"/>
      <c r="K209" s="322"/>
    </row>
    <row r="210" s="1" customFormat="1" ht="15" customHeight="1">
      <c r="B210" s="299"/>
      <c r="C210" s="274"/>
      <c r="D210" s="274"/>
      <c r="E210" s="274"/>
      <c r="F210" s="297" t="s">
        <v>903</v>
      </c>
      <c r="G210" s="274"/>
      <c r="H210" s="274" t="s">
        <v>904</v>
      </c>
      <c r="I210" s="274"/>
      <c r="J210" s="274"/>
      <c r="K210" s="322"/>
    </row>
    <row r="211" s="1" customFormat="1" ht="15" customHeight="1">
      <c r="B211" s="299"/>
      <c r="C211" s="274"/>
      <c r="D211" s="274"/>
      <c r="E211" s="274"/>
      <c r="F211" s="297" t="s">
        <v>901</v>
      </c>
      <c r="G211" s="274"/>
      <c r="H211" s="274" t="s">
        <v>1070</v>
      </c>
      <c r="I211" s="274"/>
      <c r="J211" s="274"/>
      <c r="K211" s="322"/>
    </row>
    <row r="212" s="1" customFormat="1" ht="15" customHeight="1">
      <c r="B212" s="346"/>
      <c r="C212" s="274"/>
      <c r="D212" s="274"/>
      <c r="E212" s="274"/>
      <c r="F212" s="297" t="s">
        <v>905</v>
      </c>
      <c r="G212" s="335"/>
      <c r="H212" s="326" t="s">
        <v>83</v>
      </c>
      <c r="I212" s="326"/>
      <c r="J212" s="326"/>
      <c r="K212" s="347"/>
    </row>
    <row r="213" s="1" customFormat="1" ht="15" customHeight="1">
      <c r="B213" s="346"/>
      <c r="C213" s="274"/>
      <c r="D213" s="274"/>
      <c r="E213" s="274"/>
      <c r="F213" s="297" t="s">
        <v>906</v>
      </c>
      <c r="G213" s="335"/>
      <c r="H213" s="326" t="s">
        <v>1071</v>
      </c>
      <c r="I213" s="326"/>
      <c r="J213" s="326"/>
      <c r="K213" s="347"/>
    </row>
    <row r="214" s="1" customFormat="1" ht="15" customHeight="1">
      <c r="B214" s="346"/>
      <c r="C214" s="274"/>
      <c r="D214" s="274"/>
      <c r="E214" s="274"/>
      <c r="F214" s="297"/>
      <c r="G214" s="335"/>
      <c r="H214" s="326"/>
      <c r="I214" s="326"/>
      <c r="J214" s="326"/>
      <c r="K214" s="347"/>
    </row>
    <row r="215" s="1" customFormat="1" ht="15" customHeight="1">
      <c r="B215" s="346"/>
      <c r="C215" s="274" t="s">
        <v>1031</v>
      </c>
      <c r="D215" s="274"/>
      <c r="E215" s="274"/>
      <c r="F215" s="297">
        <v>1</v>
      </c>
      <c r="G215" s="335"/>
      <c r="H215" s="326" t="s">
        <v>1072</v>
      </c>
      <c r="I215" s="326"/>
      <c r="J215" s="326"/>
      <c r="K215" s="347"/>
    </row>
    <row r="216" s="1" customFormat="1" ht="15" customHeight="1">
      <c r="B216" s="346"/>
      <c r="C216" s="274"/>
      <c r="D216" s="274"/>
      <c r="E216" s="274"/>
      <c r="F216" s="297">
        <v>2</v>
      </c>
      <c r="G216" s="335"/>
      <c r="H216" s="326" t="s">
        <v>1073</v>
      </c>
      <c r="I216" s="326"/>
      <c r="J216" s="326"/>
      <c r="K216" s="347"/>
    </row>
    <row r="217" s="1" customFormat="1" ht="15" customHeight="1">
      <c r="B217" s="346"/>
      <c r="C217" s="274"/>
      <c r="D217" s="274"/>
      <c r="E217" s="274"/>
      <c r="F217" s="297">
        <v>3</v>
      </c>
      <c r="G217" s="335"/>
      <c r="H217" s="326" t="s">
        <v>1074</v>
      </c>
      <c r="I217" s="326"/>
      <c r="J217" s="326"/>
      <c r="K217" s="347"/>
    </row>
    <row r="218" s="1" customFormat="1" ht="15" customHeight="1">
      <c r="B218" s="346"/>
      <c r="C218" s="274"/>
      <c r="D218" s="274"/>
      <c r="E218" s="274"/>
      <c r="F218" s="297">
        <v>4</v>
      </c>
      <c r="G218" s="335"/>
      <c r="H218" s="326" t="s">
        <v>1075</v>
      </c>
      <c r="I218" s="326"/>
      <c r="J218" s="326"/>
      <c r="K218" s="347"/>
    </row>
    <row r="219" s="1" customFormat="1" ht="12.75" customHeight="1">
      <c r="B219" s="348"/>
      <c r="C219" s="349"/>
      <c r="D219" s="349"/>
      <c r="E219" s="349"/>
      <c r="F219" s="349"/>
      <c r="G219" s="349"/>
      <c r="H219" s="349"/>
      <c r="I219" s="349"/>
      <c r="J219" s="349"/>
      <c r="K219" s="35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DESKTOP-M64IC1P\Marek</dc:creator>
  <cp:lastModifiedBy>DESKTOP-M64IC1P\Marek</cp:lastModifiedBy>
  <dcterms:created xsi:type="dcterms:W3CDTF">2026-01-28T00:35:14Z</dcterms:created>
  <dcterms:modified xsi:type="dcterms:W3CDTF">2026-01-28T00:35:18Z</dcterms:modified>
</cp:coreProperties>
</file>