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Rok 2026\"/>
    </mc:Choice>
  </mc:AlternateContent>
  <xr:revisionPtr revIDLastSave="0" documentId="13_ncr:1_{CFCD2C27-D8BB-406F-BC98-4054932407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ozsah zákazky a cenová ponuka" sheetId="1" r:id="rId1"/>
    <sheet name="Hárok1" sheetId="4" r:id="rId2"/>
    <sheet name="Vysvetlívky" sheetId="3" r:id="rId3"/>
  </sheets>
  <definedNames>
    <definedName name="_xlnm.Print_Area" localSheetId="0">'rozsah zákazky a cenová ponuka'!$A$1:$O$100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87" i="1" l="1"/>
  <c r="O81" i="1"/>
  <c r="O82" i="1"/>
  <c r="G81" i="1"/>
  <c r="G82" i="1"/>
  <c r="G80" i="1"/>
  <c r="O80" i="1" s="1"/>
  <c r="G79" i="1"/>
  <c r="O79" i="1" s="1"/>
  <c r="G78" i="1"/>
  <c r="O78" i="1" s="1"/>
  <c r="G77" i="1"/>
  <c r="O77" i="1"/>
  <c r="G69" i="1"/>
  <c r="O69" i="1" s="1"/>
  <c r="G70" i="1"/>
  <c r="O70" i="1" s="1"/>
  <c r="G71" i="1"/>
  <c r="O71" i="1" s="1"/>
  <c r="G72" i="1"/>
  <c r="O72" i="1" s="1"/>
  <c r="G73" i="1"/>
  <c r="O73" i="1" s="1"/>
  <c r="G74" i="1"/>
  <c r="O74" i="1" s="1"/>
  <c r="G75" i="1"/>
  <c r="O75" i="1" s="1"/>
  <c r="G76" i="1"/>
  <c r="O76" i="1" s="1"/>
  <c r="G68" i="1"/>
  <c r="O68" i="1" s="1"/>
  <c r="G62" i="1"/>
  <c r="G63" i="1"/>
  <c r="O63" i="1" s="1"/>
  <c r="G64" i="1"/>
  <c r="O64" i="1" s="1"/>
  <c r="G45" i="1"/>
  <c r="G46" i="1"/>
  <c r="O46" i="1" s="1"/>
  <c r="G47" i="1"/>
  <c r="O47" i="1" s="1"/>
  <c r="G48" i="1"/>
  <c r="O48" i="1" s="1"/>
  <c r="G49" i="1"/>
  <c r="O49" i="1" s="1"/>
  <c r="G50" i="1"/>
  <c r="G51" i="1"/>
  <c r="O51" i="1" s="1"/>
  <c r="G52" i="1"/>
  <c r="O52" i="1" s="1"/>
  <c r="G53" i="1"/>
  <c r="G54" i="1"/>
  <c r="O54" i="1" s="1"/>
  <c r="G55" i="1"/>
  <c r="O55" i="1" s="1"/>
  <c r="G56" i="1"/>
  <c r="O56" i="1" s="1"/>
  <c r="G57" i="1"/>
  <c r="G58" i="1"/>
  <c r="G59" i="1"/>
  <c r="O59" i="1" s="1"/>
  <c r="G19" i="1"/>
  <c r="O19" i="1" s="1"/>
  <c r="G18" i="1"/>
  <c r="O18" i="1" s="1"/>
  <c r="G17" i="1"/>
  <c r="O17" i="1" s="1"/>
  <c r="G16" i="1"/>
  <c r="O16" i="1" s="1"/>
  <c r="G20" i="1"/>
  <c r="O20" i="1" s="1"/>
  <c r="G61" i="1"/>
  <c r="O61" i="1" s="1"/>
  <c r="G65" i="1"/>
  <c r="O65" i="1" s="1"/>
  <c r="G66" i="1"/>
  <c r="O66" i="1" s="1"/>
  <c r="G41" i="1"/>
  <c r="O41" i="1" s="1"/>
  <c r="G42" i="1"/>
  <c r="O42" i="1" s="1"/>
  <c r="G43" i="1"/>
  <c r="O43" i="1" s="1"/>
  <c r="G44" i="1"/>
  <c r="O44" i="1" s="1"/>
  <c r="G60" i="1"/>
  <c r="O60" i="1" s="1"/>
  <c r="O62" i="1" l="1"/>
  <c r="O53" i="1"/>
  <c r="O45" i="1"/>
  <c r="O57" i="1"/>
  <c r="O58" i="1"/>
  <c r="O50" i="1"/>
  <c r="G30" i="1"/>
  <c r="G31" i="1"/>
  <c r="G32" i="1"/>
  <c r="G33" i="1"/>
  <c r="G34" i="1"/>
  <c r="G35" i="1"/>
  <c r="G36" i="1"/>
  <c r="G37" i="1"/>
  <c r="G38" i="1"/>
  <c r="G39" i="1"/>
  <c r="G40" i="1"/>
  <c r="G67" i="1"/>
  <c r="O67" i="1" l="1"/>
  <c r="O35" i="1"/>
  <c r="O39" i="1"/>
  <c r="O40" i="1"/>
  <c r="O36" i="1"/>
  <c r="O34" i="1"/>
  <c r="O33" i="1"/>
  <c r="O32" i="1"/>
  <c r="O31" i="1"/>
  <c r="O38" i="1"/>
  <c r="O30" i="1"/>
  <c r="O37" i="1"/>
  <c r="C4" i="4" l="1"/>
  <c r="G15" i="1"/>
  <c r="G21" i="1"/>
  <c r="G22" i="1"/>
  <c r="G23" i="1"/>
  <c r="G24" i="1"/>
  <c r="G25" i="1"/>
  <c r="G26" i="1"/>
  <c r="G27" i="1"/>
  <c r="G28" i="1"/>
  <c r="G29" i="1"/>
  <c r="O24" i="1" l="1"/>
  <c r="O22" i="1"/>
  <c r="O26" i="1"/>
  <c r="O25" i="1"/>
  <c r="O23" i="1"/>
  <c r="O21" i="1"/>
  <c r="O28" i="1"/>
  <c r="O15" i="1"/>
  <c r="O27" i="1"/>
  <c r="L85" i="1"/>
  <c r="G13" i="1"/>
  <c r="G14" i="1"/>
  <c r="G12" i="1"/>
  <c r="G85" i="1" l="1"/>
  <c r="L4" i="4"/>
  <c r="I4" i="4"/>
  <c r="F4" i="4"/>
  <c r="E7" i="4" l="1"/>
  <c r="O14" i="1"/>
  <c r="O12" i="1"/>
  <c r="O29" i="1" l="1"/>
  <c r="O13" i="1"/>
  <c r="O85" i="1" l="1"/>
  <c r="O86" i="1" l="1"/>
</calcChain>
</file>

<file path=xl/sharedStrings.xml><?xml version="1.0" encoding="utf-8"?>
<sst xmlns="http://schemas.openxmlformats.org/spreadsheetml/2006/main" count="376" uniqueCount="147">
  <si>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</si>
  <si>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</si>
  <si>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</si>
  <si>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</si>
  <si>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</si>
  <si>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</si>
  <si>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</si>
  <si>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</si>
  <si>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</si>
  <si>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</si>
  <si>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</si>
  <si>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</si>
  <si>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</si>
  <si>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</si>
  <si>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</si>
  <si>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</si>
  <si>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</si>
  <si>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</si>
  <si>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</si>
  <si>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</si>
  <si>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</si>
  <si>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</si>
  <si>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</si>
  <si>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</si>
  <si>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</si>
  <si>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</si>
  <si>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</si>
  <si>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</si>
  <si>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</si>
  <si>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</si>
  <si>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</si>
  <si>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</si>
  <si>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</si>
  <si>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</si>
  <si>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</si>
  <si>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</si>
  <si>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</si>
  <si>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</si>
  <si>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</si>
  <si>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</si>
  <si>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</si>
  <si>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</si>
  <si>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</si>
  <si>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</si>
  <si>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</si>
  <si>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</si>
  <si>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</si>
  <si>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</si>
  <si>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</si>
  <si>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</si>
  <si>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</si>
  <si>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</si>
  <si>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</si>
  <si>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</si>
  <si>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</si>
  <si>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</si>
  <si>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</si>
  <si>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</si>
  <si>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</si>
  <si>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</si>
  <si>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</si>
  <si>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</si>
  <si>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</si>
  <si>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</si>
  <si>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</si>
  <si>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</si>
  <si>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</si>
  <si>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4 Zmluvy o dielo</t>
  </si>
  <si>
    <t>LO (ES)</t>
  </si>
  <si>
    <t>cena</t>
  </si>
  <si>
    <t>VÚ-50r.</t>
  </si>
  <si>
    <t>Lesy SR š.p. OZ Karpaty</t>
  </si>
  <si>
    <t>LO 5 Studienka</t>
  </si>
  <si>
    <t>LO7 Tomky</t>
  </si>
  <si>
    <t>LO8 Priečne</t>
  </si>
  <si>
    <t>20A</t>
  </si>
  <si>
    <t>21B</t>
  </si>
  <si>
    <t>5E</t>
  </si>
  <si>
    <t>6A2</t>
  </si>
  <si>
    <t>773C</t>
  </si>
  <si>
    <t>778B</t>
  </si>
  <si>
    <t>801A</t>
  </si>
  <si>
    <t>807B</t>
  </si>
  <si>
    <t>812B2</t>
  </si>
  <si>
    <t>827A</t>
  </si>
  <si>
    <t>828B</t>
  </si>
  <si>
    <t>829C</t>
  </si>
  <si>
    <t>0,186/0,181</t>
  </si>
  <si>
    <t>LO6 Piesočná</t>
  </si>
  <si>
    <t>560F</t>
  </si>
  <si>
    <t>570A</t>
  </si>
  <si>
    <t>614D</t>
  </si>
  <si>
    <t>646C</t>
  </si>
  <si>
    <t>646E</t>
  </si>
  <si>
    <t>647C2</t>
  </si>
  <si>
    <t>659 2</t>
  </si>
  <si>
    <t>659 3</t>
  </si>
  <si>
    <t>661C</t>
  </si>
  <si>
    <t>663</t>
  </si>
  <si>
    <t>665A</t>
  </si>
  <si>
    <t>668C</t>
  </si>
  <si>
    <t>0,142/0,053</t>
  </si>
  <si>
    <t>0,366/0,232</t>
  </si>
  <si>
    <t>0,15/0,13</t>
  </si>
  <si>
    <t>669B</t>
  </si>
  <si>
    <t>674B</t>
  </si>
  <si>
    <t>682B</t>
  </si>
  <si>
    <t>688A</t>
  </si>
  <si>
    <t>695C</t>
  </si>
  <si>
    <t>696B</t>
  </si>
  <si>
    <t>703D</t>
  </si>
  <si>
    <t>703F</t>
  </si>
  <si>
    <t>704A</t>
  </si>
  <si>
    <t>705 3</t>
  </si>
  <si>
    <t>706B</t>
  </si>
  <si>
    <t>708B</t>
  </si>
  <si>
    <t>713C</t>
  </si>
  <si>
    <t>714A</t>
  </si>
  <si>
    <t>715B</t>
  </si>
  <si>
    <t>0,101/0,023</t>
  </si>
  <si>
    <t>0,07/0,04</t>
  </si>
  <si>
    <t>0,27/0,14</t>
  </si>
  <si>
    <t>718C</t>
  </si>
  <si>
    <t>719C</t>
  </si>
  <si>
    <t>719D</t>
  </si>
  <si>
    <t>721B</t>
  </si>
  <si>
    <t>722C</t>
  </si>
  <si>
    <t>722D</t>
  </si>
  <si>
    <t>448A1</t>
  </si>
  <si>
    <t>512A</t>
  </si>
  <si>
    <t>513B</t>
  </si>
  <si>
    <t>515B1</t>
  </si>
  <si>
    <t>518B</t>
  </si>
  <si>
    <t>521B</t>
  </si>
  <si>
    <t>526A</t>
  </si>
  <si>
    <t>528B</t>
  </si>
  <si>
    <t>0,090/0,083</t>
  </si>
  <si>
    <t>0,157/0,157</t>
  </si>
  <si>
    <t>343A</t>
  </si>
  <si>
    <t>350A</t>
  </si>
  <si>
    <t>736E</t>
  </si>
  <si>
    <t>739E</t>
  </si>
  <si>
    <t>755B</t>
  </si>
  <si>
    <t>DPH 23%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</si>
  <si>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 Požadovaný termín vykonania zákazky: do 31.9.2026. Ťažba a výroba sortimentov harvestermi a ich vývoz forwardermi z porastu z lokality peň na vývozné miesto / odvozné miesto. Veľkostná kategória - i. Veľmi malý (mini) - s prevádzkovou hmotnosťou menšou ako 13 t, s výkonom motora menším ako 110 kW, šírka stroja do 2 000 mm. Objednávateľ na požiadanie dodávateľa prác umožní obhliadku porastov. Kontaktná osoba: Ing. Peter Swan  0918688674</t>
    </r>
  </si>
  <si>
    <t xml:space="preserve">Lesnícke služby v ťažbovom procese - viacoperačné technológie na OZ Karpaty, VC Moravský Ján a Moravský ján - Gbely, LS Malacky  </t>
  </si>
  <si>
    <t>príloha č. 2 Výzvy na predloženie ponuky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</si>
</sst>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31" xfId="0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13" fillId="0" borderId="0" xfId="0" applyFont="1"/>
    <xf numFmtId="0" fontId="1" fillId="3" borderId="0" xfId="0" applyFont="1" applyFill="1" applyAlignment="1">
      <alignment horizontal="center"/>
    </xf>
    <xf numFmtId="0" fontId="1" fillId="3" borderId="0" xfId="0" applyFont="1" applyFill="1"/>
    <xf numFmtId="0" fontId="2" fillId="3" borderId="0" xfId="0" applyFont="1" applyFill="1" applyAlignment="1">
      <alignment horizontal="right"/>
    </xf>
    <xf numFmtId="0" fontId="3" fillId="3" borderId="0" xfId="0" applyFont="1" applyFill="1"/>
    <xf numFmtId="0" fontId="12" fillId="3" borderId="0" xfId="0" applyFont="1" applyFill="1" applyAlignment="1">
      <alignment horizontal="left"/>
    </xf>
    <xf numFmtId="0" fontId="0" fillId="3" borderId="0" xfId="0" applyFill="1"/>
    <xf numFmtId="0" fontId="0" fillId="3" borderId="0" xfId="0" applyFill="1" applyAlignment="1">
      <alignment horizontal="left"/>
    </xf>
    <xf numFmtId="0" fontId="5" fillId="3" borderId="1" xfId="0" applyFont="1" applyFill="1" applyBorder="1" applyAlignment="1">
      <alignment horizontal="left"/>
    </xf>
    <xf numFmtId="0" fontId="0" fillId="3" borderId="0" xfId="0" applyFill="1" applyAlignment="1">
      <alignment horizontal="center"/>
    </xf>
    <xf numFmtId="0" fontId="6" fillId="3" borderId="9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vertical="center" wrapText="1"/>
    </xf>
    <xf numFmtId="0" fontId="10" fillId="3" borderId="24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4" fontId="6" fillId="3" borderId="16" xfId="0" applyNumberFormat="1" applyFont="1" applyFill="1" applyBorder="1" applyAlignment="1">
      <alignment horizontal="center" vertical="center"/>
    </xf>
    <xf numFmtId="4" fontId="6" fillId="3" borderId="29" xfId="0" applyNumberFormat="1" applyFont="1" applyFill="1" applyBorder="1" applyAlignment="1">
      <alignment horizontal="center" vertical="center"/>
    </xf>
    <xf numFmtId="0" fontId="10" fillId="3" borderId="28" xfId="0" applyFont="1" applyFill="1" applyBorder="1" applyAlignment="1">
      <alignment horizontal="center" vertical="center" wrapText="1"/>
    </xf>
    <xf numFmtId="4" fontId="6" fillId="3" borderId="27" xfId="0" applyNumberFormat="1" applyFont="1" applyFill="1" applyBorder="1" applyAlignment="1">
      <alignment horizontal="center" vertical="center"/>
    </xf>
    <xf numFmtId="4" fontId="6" fillId="3" borderId="30" xfId="0" applyNumberFormat="1" applyFont="1" applyFill="1" applyBorder="1" applyAlignment="1">
      <alignment horizontal="center" vertical="center"/>
    </xf>
    <xf numFmtId="4" fontId="6" fillId="3" borderId="13" xfId="0" applyNumberFormat="1" applyFont="1" applyFill="1" applyBorder="1" applyAlignment="1">
      <alignment horizontal="center" vertical="center"/>
    </xf>
    <xf numFmtId="4" fontId="6" fillId="3" borderId="19" xfId="0" applyNumberFormat="1" applyFont="1" applyFill="1" applyBorder="1" applyAlignment="1">
      <alignment horizontal="center"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left" vertical="center"/>
    </xf>
    <xf numFmtId="0" fontId="5" fillId="3" borderId="1" xfId="0" applyFont="1" applyFill="1" applyBorder="1"/>
    <xf numFmtId="0" fontId="0" fillId="0" borderId="1" xfId="0" applyBorder="1" applyAlignment="1">
      <alignment wrapText="1"/>
    </xf>
    <xf numFmtId="0" fontId="3" fillId="3" borderId="36" xfId="0" applyFont="1" applyFill="1" applyBorder="1" applyAlignment="1">
      <alignment horizontal="center" vertical="center"/>
    </xf>
    <xf numFmtId="0" fontId="3" fillId="3" borderId="30" xfId="0" applyFont="1" applyFill="1" applyBorder="1"/>
    <xf numFmtId="0" fontId="10" fillId="3" borderId="26" xfId="0" applyFont="1" applyFill="1" applyBorder="1" applyAlignment="1">
      <alignment horizontal="center" vertical="center"/>
    </xf>
    <xf numFmtId="0" fontId="10" fillId="3" borderId="37" xfId="0" applyFont="1" applyFill="1" applyBorder="1" applyAlignment="1">
      <alignment horizontal="center" vertical="center"/>
    </xf>
    <xf numFmtId="0" fontId="10" fillId="3" borderId="21" xfId="0" applyFont="1" applyFill="1" applyBorder="1" applyAlignment="1">
      <alignment horizontal="center" vertical="center"/>
    </xf>
    <xf numFmtId="0" fontId="10" fillId="3" borderId="22" xfId="0" applyFont="1" applyFill="1" applyBorder="1" applyAlignment="1">
      <alignment horizontal="right" vertical="center" wrapText="1"/>
    </xf>
    <xf numFmtId="0" fontId="10" fillId="3" borderId="21" xfId="0" applyFont="1" applyFill="1" applyBorder="1" applyAlignment="1">
      <alignment horizontal="right" vertical="center" wrapText="1"/>
    </xf>
    <xf numFmtId="0" fontId="10" fillId="3" borderId="23" xfId="0" applyFont="1" applyFill="1" applyBorder="1" applyAlignment="1">
      <alignment horizontal="center" vertical="center" wrapText="1"/>
    </xf>
    <xf numFmtId="0" fontId="10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/>
    </xf>
    <xf numFmtId="4" fontId="10" fillId="3" borderId="16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0" fillId="3" borderId="20" xfId="0" applyFont="1" applyFill="1" applyBorder="1" applyAlignment="1">
      <alignment horizontal="center" vertical="center"/>
    </xf>
    <xf numFmtId="4" fontId="10" fillId="3" borderId="25" xfId="0" applyNumberFormat="1" applyFont="1" applyFill="1" applyBorder="1" applyAlignment="1">
      <alignment horizontal="right" vertical="center"/>
    </xf>
    <xf numFmtId="4" fontId="10" fillId="3" borderId="36" xfId="0" applyNumberFormat="1" applyFont="1" applyFill="1" applyBorder="1" applyAlignment="1">
      <alignment horizontal="right" vertical="center"/>
    </xf>
    <xf numFmtId="2" fontId="10" fillId="3" borderId="42" xfId="0" applyNumberFormat="1" applyFont="1" applyFill="1" applyBorder="1" applyAlignment="1">
      <alignment horizontal="right" vertical="center" wrapText="1"/>
    </xf>
    <xf numFmtId="4" fontId="6" fillId="3" borderId="3" xfId="0" applyNumberFormat="1" applyFont="1" applyFill="1" applyBorder="1" applyAlignment="1" applyProtection="1">
      <alignment horizontal="center" vertical="center"/>
      <protection locked="0"/>
    </xf>
    <xf numFmtId="4" fontId="6" fillId="3" borderId="10" xfId="0" applyNumberFormat="1" applyFont="1" applyFill="1" applyBorder="1" applyAlignment="1">
      <alignment horizontal="center" vertical="center"/>
    </xf>
    <xf numFmtId="4" fontId="6" fillId="3" borderId="43" xfId="0" applyNumberFormat="1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>
      <alignment horizontal="center" vertical="center"/>
    </xf>
    <xf numFmtId="4" fontId="10" fillId="3" borderId="10" xfId="0" applyNumberFormat="1" applyFont="1" applyFill="1" applyBorder="1" applyAlignment="1">
      <alignment horizontal="center" vertical="center"/>
    </xf>
    <xf numFmtId="11" fontId="10" fillId="3" borderId="1" xfId="0" applyNumberFormat="1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/>
    </xf>
    <xf numFmtId="0" fontId="0" fillId="3" borderId="44" xfId="0" applyFill="1" applyBorder="1"/>
    <xf numFmtId="0" fontId="6" fillId="3" borderId="45" xfId="0" applyFont="1" applyFill="1" applyBorder="1" applyAlignment="1">
      <alignment vertical="center"/>
    </xf>
    <xf numFmtId="2" fontId="10" fillId="3" borderId="40" xfId="0" applyNumberFormat="1" applyFont="1" applyFill="1" applyBorder="1" applyAlignment="1">
      <alignment horizontal="right" vertical="center" wrapText="1"/>
    </xf>
    <xf numFmtId="0" fontId="6" fillId="3" borderId="44" xfId="0" applyFont="1" applyFill="1" applyBorder="1" applyAlignment="1">
      <alignment vertical="center"/>
    </xf>
    <xf numFmtId="4" fontId="10" fillId="3" borderId="1" xfId="0" applyNumberFormat="1" applyFont="1" applyFill="1" applyBorder="1" applyAlignment="1">
      <alignment horizontal="right" vertical="center"/>
    </xf>
    <xf numFmtId="0" fontId="3" fillId="3" borderId="49" xfId="0" applyFont="1" applyFill="1" applyBorder="1" applyAlignment="1">
      <alignment horizontal="center" vertical="center"/>
    </xf>
    <xf numFmtId="2" fontId="10" fillId="3" borderId="49" xfId="0" applyNumberFormat="1" applyFont="1" applyFill="1" applyBorder="1" applyAlignment="1">
      <alignment horizontal="right" vertical="center" wrapText="1"/>
    </xf>
    <xf numFmtId="2" fontId="6" fillId="3" borderId="45" xfId="0" applyNumberFormat="1" applyFont="1" applyFill="1" applyBorder="1" applyAlignment="1">
      <alignment vertical="center"/>
    </xf>
    <xf numFmtId="2" fontId="0" fillId="0" borderId="0" xfId="0" applyNumberFormat="1"/>
    <xf numFmtId="0" fontId="10" fillId="3" borderId="25" xfId="0" applyFont="1" applyFill="1" applyBorder="1" applyAlignment="1">
      <alignment horizontal="center" vertical="center"/>
    </xf>
    <xf numFmtId="49" fontId="10" fillId="3" borderId="1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vertical="center"/>
    </xf>
    <xf numFmtId="0" fontId="2" fillId="3" borderId="28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10" fillId="3" borderId="1" xfId="0" applyNumberFormat="1" applyFont="1" applyFill="1" applyBorder="1" applyAlignment="1">
      <alignment horizontal="center" vertical="center" wrapText="1"/>
    </xf>
    <xf numFmtId="0" fontId="10" fillId="3" borderId="25" xfId="0" applyFont="1" applyFill="1" applyBorder="1" applyAlignment="1">
      <alignment horizontal="center" vertical="center"/>
    </xf>
    <xf numFmtId="0" fontId="10" fillId="3" borderId="26" xfId="0" applyFont="1" applyFill="1" applyBorder="1" applyAlignment="1">
      <alignment horizontal="center" vertical="center"/>
    </xf>
    <xf numFmtId="0" fontId="6" fillId="3" borderId="45" xfId="0" applyFont="1" applyFill="1" applyBorder="1" applyAlignment="1">
      <alignment horizontal="right" vertical="center"/>
    </xf>
    <xf numFmtId="0" fontId="6" fillId="3" borderId="46" xfId="0" applyFont="1" applyFill="1" applyBorder="1" applyAlignment="1">
      <alignment horizontal="right" vertical="center"/>
    </xf>
    <xf numFmtId="0" fontId="6" fillId="3" borderId="5" xfId="0" applyFont="1" applyFill="1" applyBorder="1" applyAlignment="1">
      <alignment horizontal="right" vertical="center" indent="2"/>
    </xf>
    <xf numFmtId="0" fontId="6" fillId="3" borderId="6" xfId="0" applyFont="1" applyFill="1" applyBorder="1" applyAlignment="1">
      <alignment horizontal="right" vertical="center" indent="2"/>
    </xf>
    <xf numFmtId="0" fontId="6" fillId="3" borderId="7" xfId="0" applyFont="1" applyFill="1" applyBorder="1" applyAlignment="1">
      <alignment horizontal="right" vertical="center" indent="2"/>
    </xf>
    <xf numFmtId="0" fontId="11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10" fillId="3" borderId="1" xfId="0" applyFont="1" applyFill="1" applyBorder="1" applyAlignment="1">
      <alignment horizontal="center" vertical="center"/>
    </xf>
    <xf numFmtId="0" fontId="5" fillId="2" borderId="25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6" xfId="0" applyFont="1" applyFill="1" applyBorder="1" applyAlignment="1" applyProtection="1">
      <alignment horizontal="left"/>
      <protection locked="0"/>
    </xf>
    <xf numFmtId="0" fontId="0" fillId="2" borderId="25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5" fillId="3" borderId="0" xfId="0" applyFont="1" applyFill="1" applyAlignment="1">
      <alignment horizontal="left" vertical="center"/>
    </xf>
    <xf numFmtId="0" fontId="5" fillId="3" borderId="1" xfId="0" applyFont="1" applyFill="1" applyBorder="1" applyAlignment="1">
      <alignment horizontal="center" vertical="center" textRotation="90"/>
    </xf>
    <xf numFmtId="0" fontId="0" fillId="3" borderId="33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34" xfId="0" applyFill="1" applyBorder="1" applyAlignment="1">
      <alignment horizontal="center" vertical="top" wrapText="1"/>
    </xf>
    <xf numFmtId="0" fontId="0" fillId="3" borderId="31" xfId="0" applyFill="1" applyBorder="1" applyAlignment="1">
      <alignment horizontal="center" vertical="top" wrapText="1"/>
    </xf>
    <xf numFmtId="0" fontId="0" fillId="3" borderId="0" xfId="0" applyFill="1" applyAlignment="1">
      <alignment horizontal="center" vertical="top" wrapText="1"/>
    </xf>
    <xf numFmtId="0" fontId="0" fillId="3" borderId="35" xfId="0" applyFill="1" applyBorder="1" applyAlignment="1">
      <alignment horizontal="center" vertical="top" wrapText="1"/>
    </xf>
    <xf numFmtId="0" fontId="0" fillId="3" borderId="36" xfId="0" applyFill="1" applyBorder="1" applyAlignment="1">
      <alignment horizontal="center" vertical="top" wrapText="1"/>
    </xf>
    <xf numFmtId="0" fontId="0" fillId="3" borderId="32" xfId="0" applyFill="1" applyBorder="1" applyAlignment="1">
      <alignment horizontal="center" vertical="top" wrapText="1"/>
    </xf>
    <xf numFmtId="0" fontId="0" fillId="3" borderId="37" xfId="0" applyFill="1" applyBorder="1" applyAlignment="1">
      <alignment horizontal="center" vertical="top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38" xfId="0" applyFont="1" applyFill="1" applyBorder="1" applyAlignment="1">
      <alignment horizontal="center" vertical="center" wrapText="1"/>
    </xf>
    <xf numFmtId="0" fontId="6" fillId="3" borderId="39" xfId="0" applyFont="1" applyFill="1" applyBorder="1" applyAlignment="1">
      <alignment horizontal="center" vertical="center" wrapText="1"/>
    </xf>
    <xf numFmtId="0" fontId="6" fillId="3" borderId="40" xfId="0" applyFont="1" applyFill="1" applyBorder="1" applyAlignment="1">
      <alignment horizontal="center" vertical="center" wrapText="1"/>
    </xf>
    <xf numFmtId="0" fontId="6" fillId="3" borderId="41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/>
    </xf>
    <xf numFmtId="0" fontId="10" fillId="3" borderId="47" xfId="0" applyFont="1" applyFill="1" applyBorder="1" applyAlignment="1">
      <alignment horizontal="center" vertical="center"/>
    </xf>
    <xf numFmtId="0" fontId="10" fillId="3" borderId="48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5" fillId="2" borderId="1" xfId="0" applyFont="1" applyFill="1" applyBorder="1" applyAlignment="1">
      <alignment horizontal="left"/>
    </xf>
    <xf numFmtId="0" fontId="0" fillId="3" borderId="0" xfId="0" applyFill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0" fillId="0" borderId="32" xfId="0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00"/>
  <sheetViews>
    <sheetView tabSelected="1" view="pageBreakPreview" zoomScale="110" zoomScaleNormal="100" zoomScaleSheetLayoutView="110" workbookViewId="0">
      <selection activeCell="M7" sqref="M7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14.5703125" customWidth="1"/>
    <col min="7" max="7" width="11.85546875" customWidth="1"/>
    <col min="10" max="10" width="10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7" ht="18" x14ac:dyDescent="0.25">
      <c r="A1" s="123" t="s">
        <v>63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4" t="s">
        <v>146</v>
      </c>
      <c r="O1" s="13"/>
    </row>
    <row r="2" spans="1:17" ht="11.25" customHeigh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4" t="s">
        <v>67</v>
      </c>
      <c r="O2" s="13"/>
    </row>
    <row r="3" spans="1:17" ht="18" x14ac:dyDescent="0.25">
      <c r="A3" s="15" t="s">
        <v>0</v>
      </c>
      <c r="B3" s="11"/>
      <c r="C3" s="133" t="s">
        <v>145</v>
      </c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"/>
    </row>
    <row r="4" spans="1:17" ht="10.5" customHeight="1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2"/>
      <c r="O4" s="13"/>
    </row>
    <row r="5" spans="1:17" x14ac:dyDescent="0.25">
      <c r="A5" s="16"/>
      <c r="B5" s="16"/>
      <c r="C5" s="16"/>
      <c r="D5" s="16"/>
      <c r="E5" s="128"/>
      <c r="F5" s="128"/>
      <c r="G5" s="17"/>
      <c r="H5" s="16"/>
      <c r="I5" s="16"/>
      <c r="J5" s="16"/>
      <c r="K5" s="16"/>
      <c r="L5" s="16"/>
      <c r="M5" s="16"/>
      <c r="N5" s="16"/>
      <c r="O5" s="16"/>
    </row>
    <row r="6" spans="1:17" x14ac:dyDescent="0.25">
      <c r="A6" s="18" t="s">
        <v>1</v>
      </c>
      <c r="B6" s="129" t="s">
        <v>71</v>
      </c>
      <c r="C6" s="129"/>
      <c r="D6" s="129"/>
      <c r="E6" s="129"/>
      <c r="F6" s="129"/>
      <c r="G6" s="17"/>
      <c r="H6" s="16"/>
      <c r="I6" s="16"/>
      <c r="J6" s="16"/>
      <c r="K6" s="16"/>
      <c r="L6" s="16"/>
      <c r="M6" s="16"/>
      <c r="N6" s="16"/>
      <c r="O6" s="16"/>
    </row>
    <row r="7" spans="1:17" ht="6" customHeight="1" thickBot="1" x14ac:dyDescent="0.3">
      <c r="A7" s="17"/>
      <c r="B7" s="130"/>
      <c r="C7" s="130"/>
      <c r="D7" s="130"/>
      <c r="E7" s="130"/>
      <c r="F7" s="130"/>
      <c r="G7" s="17"/>
      <c r="H7" s="16"/>
      <c r="I7" s="16"/>
      <c r="J7" s="16"/>
      <c r="K7" s="16"/>
      <c r="L7" s="16"/>
      <c r="M7" s="16"/>
      <c r="N7" s="16"/>
      <c r="O7" s="16"/>
    </row>
    <row r="8" spans="1:17" ht="16.5" customHeight="1" thickBot="1" x14ac:dyDescent="0.3">
      <c r="A8" s="126" t="s">
        <v>65</v>
      </c>
      <c r="B8" s="127"/>
      <c r="C8" s="19"/>
      <c r="D8" s="16"/>
      <c r="E8" s="16"/>
      <c r="F8" s="16"/>
      <c r="G8" s="17"/>
      <c r="H8" s="16"/>
      <c r="I8" s="16"/>
      <c r="J8" s="16"/>
      <c r="K8" s="16"/>
      <c r="L8" s="16"/>
      <c r="M8" s="16"/>
      <c r="N8" s="16"/>
      <c r="O8" s="16"/>
    </row>
    <row r="9" spans="1:17" ht="21" customHeight="1" thickBot="1" x14ac:dyDescent="0.3">
      <c r="A9" s="38" t="s">
        <v>68</v>
      </c>
      <c r="B9" s="131" t="s">
        <v>2</v>
      </c>
      <c r="C9" s="118" t="s">
        <v>52</v>
      </c>
      <c r="D9" s="119"/>
      <c r="E9" s="120" t="s">
        <v>3</v>
      </c>
      <c r="F9" s="121"/>
      <c r="G9" s="122"/>
      <c r="H9" s="113" t="s">
        <v>4</v>
      </c>
      <c r="I9" s="110" t="s">
        <v>5</v>
      </c>
      <c r="J9" s="136" t="s">
        <v>6</v>
      </c>
      <c r="K9" s="116" t="s">
        <v>7</v>
      </c>
      <c r="L9" s="110" t="s">
        <v>53</v>
      </c>
      <c r="M9" s="110" t="s">
        <v>59</v>
      </c>
      <c r="N9" s="134" t="s">
        <v>57</v>
      </c>
      <c r="O9" s="102" t="s">
        <v>58</v>
      </c>
    </row>
    <row r="10" spans="1:17" ht="21.75" customHeight="1" x14ac:dyDescent="0.25">
      <c r="A10" s="20"/>
      <c r="B10" s="132"/>
      <c r="C10" s="104" t="s">
        <v>66</v>
      </c>
      <c r="D10" s="105"/>
      <c r="E10" s="104" t="s">
        <v>9</v>
      </c>
      <c r="F10" s="106" t="s">
        <v>10</v>
      </c>
      <c r="G10" s="108" t="s">
        <v>11</v>
      </c>
      <c r="H10" s="114"/>
      <c r="I10" s="111"/>
      <c r="J10" s="137"/>
      <c r="K10" s="117"/>
      <c r="L10" s="111"/>
      <c r="M10" s="111"/>
      <c r="N10" s="135"/>
      <c r="O10" s="103"/>
    </row>
    <row r="11" spans="1:17" ht="50.25" customHeight="1" thickBot="1" x14ac:dyDescent="0.3">
      <c r="A11" s="21"/>
      <c r="B11" s="132"/>
      <c r="C11" s="104"/>
      <c r="D11" s="105"/>
      <c r="E11" s="104"/>
      <c r="F11" s="107"/>
      <c r="G11" s="109"/>
      <c r="H11" s="115"/>
      <c r="I11" s="111"/>
      <c r="J11" s="138"/>
      <c r="K11" s="117"/>
      <c r="L11" s="111"/>
      <c r="M11" s="112"/>
      <c r="N11" s="135"/>
      <c r="O11" s="103"/>
    </row>
    <row r="12" spans="1:17" x14ac:dyDescent="0.25">
      <c r="A12" s="49" t="s">
        <v>72</v>
      </c>
      <c r="B12" s="41" t="s">
        <v>75</v>
      </c>
      <c r="C12" s="124" t="s">
        <v>70</v>
      </c>
      <c r="D12" s="125"/>
      <c r="E12" s="42">
        <v>150</v>
      </c>
      <c r="F12" s="43"/>
      <c r="G12" s="62">
        <f t="shared" ref="G12:G14" si="0">E12+F12</f>
        <v>150</v>
      </c>
      <c r="H12" s="44" t="s">
        <v>70</v>
      </c>
      <c r="I12" s="45">
        <v>0</v>
      </c>
      <c r="J12" s="45">
        <v>0.25</v>
      </c>
      <c r="K12" s="46">
        <v>200</v>
      </c>
      <c r="L12" s="57">
        <v>3126</v>
      </c>
      <c r="M12" s="56" t="s">
        <v>60</v>
      </c>
      <c r="N12" s="53"/>
      <c r="O12" s="54">
        <f>SUM(N12*G12)</f>
        <v>0</v>
      </c>
      <c r="P12" s="10"/>
      <c r="Q12" s="68"/>
    </row>
    <row r="13" spans="1:17" x14ac:dyDescent="0.25">
      <c r="A13" s="22"/>
      <c r="B13" s="23" t="s">
        <v>76</v>
      </c>
      <c r="C13" s="84" t="s">
        <v>70</v>
      </c>
      <c r="D13" s="84"/>
      <c r="E13" s="50">
        <v>23.024000000000001</v>
      </c>
      <c r="F13" s="50"/>
      <c r="G13" s="52">
        <f t="shared" si="0"/>
        <v>23.024000000000001</v>
      </c>
      <c r="H13" s="39" t="s">
        <v>70</v>
      </c>
      <c r="I13" s="23">
        <v>0</v>
      </c>
      <c r="J13" s="23">
        <v>0.253</v>
      </c>
      <c r="K13" s="59">
        <v>200</v>
      </c>
      <c r="L13" s="47">
        <v>396.01280000000003</v>
      </c>
      <c r="M13" s="25" t="s">
        <v>60</v>
      </c>
      <c r="N13" s="55"/>
      <c r="O13" s="24">
        <f>SUM(N13*G13)</f>
        <v>0</v>
      </c>
      <c r="P13" s="10"/>
      <c r="Q13" s="68"/>
    </row>
    <row r="14" spans="1:17" x14ac:dyDescent="0.25">
      <c r="A14" s="22"/>
      <c r="B14" s="26" t="s">
        <v>77</v>
      </c>
      <c r="C14" s="84" t="s">
        <v>70</v>
      </c>
      <c r="D14" s="84"/>
      <c r="E14" s="51">
        <v>20.326000000000001</v>
      </c>
      <c r="F14" s="51"/>
      <c r="G14" s="52">
        <f t="shared" si="0"/>
        <v>20.326000000000001</v>
      </c>
      <c r="H14" s="40" t="s">
        <v>70</v>
      </c>
      <c r="I14" s="26">
        <v>0</v>
      </c>
      <c r="J14" s="26">
        <v>0.13600000000000001</v>
      </c>
      <c r="K14" s="37">
        <v>100</v>
      </c>
      <c r="L14" s="47">
        <v>448.59482000000003</v>
      </c>
      <c r="M14" s="27" t="s">
        <v>60</v>
      </c>
      <c r="N14" s="55"/>
      <c r="O14" s="24">
        <f>SUM(N14*G14)</f>
        <v>0</v>
      </c>
      <c r="P14" s="10"/>
      <c r="Q14" s="68"/>
    </row>
    <row r="15" spans="1:17" x14ac:dyDescent="0.25">
      <c r="A15" s="22"/>
      <c r="B15" s="26" t="s">
        <v>78</v>
      </c>
      <c r="C15" s="84" t="s">
        <v>70</v>
      </c>
      <c r="D15" s="84"/>
      <c r="E15" s="51">
        <v>30</v>
      </c>
      <c r="F15" s="51"/>
      <c r="G15" s="52">
        <f t="shared" ref="G15:G82" si="1">E15+F15</f>
        <v>30</v>
      </c>
      <c r="H15" s="40" t="s">
        <v>70</v>
      </c>
      <c r="I15" s="26">
        <v>0</v>
      </c>
      <c r="J15" s="26">
        <v>0.15</v>
      </c>
      <c r="K15" s="37">
        <v>200</v>
      </c>
      <c r="L15" s="47">
        <v>714.6</v>
      </c>
      <c r="M15" s="27" t="s">
        <v>60</v>
      </c>
      <c r="N15" s="55"/>
      <c r="O15" s="24">
        <f t="shared" ref="O15:O28" si="2">SUM(N15*G15)</f>
        <v>0</v>
      </c>
      <c r="P15" s="10"/>
      <c r="Q15" s="68"/>
    </row>
    <row r="16" spans="1:17" x14ac:dyDescent="0.25">
      <c r="A16" s="22"/>
      <c r="B16" s="26" t="s">
        <v>79</v>
      </c>
      <c r="C16" s="84" t="s">
        <v>70</v>
      </c>
      <c r="D16" s="84"/>
      <c r="E16" s="51">
        <v>122</v>
      </c>
      <c r="F16" s="51"/>
      <c r="G16" s="52">
        <f t="shared" si="1"/>
        <v>122</v>
      </c>
      <c r="H16" s="40" t="s">
        <v>70</v>
      </c>
      <c r="I16" s="26">
        <v>0</v>
      </c>
      <c r="J16" s="26">
        <v>0.17</v>
      </c>
      <c r="K16" s="37">
        <v>500</v>
      </c>
      <c r="L16" s="47">
        <v>2557.12</v>
      </c>
      <c r="M16" s="27" t="s">
        <v>60</v>
      </c>
      <c r="N16" s="55"/>
      <c r="O16" s="24">
        <f t="shared" si="2"/>
        <v>0</v>
      </c>
      <c r="P16" s="10"/>
      <c r="Q16" s="68"/>
    </row>
    <row r="17" spans="1:17" x14ac:dyDescent="0.25">
      <c r="A17" s="22"/>
      <c r="B17" s="26" t="s">
        <v>79</v>
      </c>
      <c r="C17" s="84" t="s">
        <v>70</v>
      </c>
      <c r="D17" s="84"/>
      <c r="E17" s="51">
        <v>6</v>
      </c>
      <c r="F17" s="51"/>
      <c r="G17" s="52">
        <f t="shared" si="1"/>
        <v>6</v>
      </c>
      <c r="H17" s="40" t="s">
        <v>70</v>
      </c>
      <c r="I17" s="26">
        <v>0</v>
      </c>
      <c r="J17" s="26">
        <v>0.17</v>
      </c>
      <c r="K17" s="37">
        <v>500</v>
      </c>
      <c r="L17" s="47">
        <v>125.76</v>
      </c>
      <c r="M17" s="27" t="s">
        <v>60</v>
      </c>
      <c r="N17" s="55"/>
      <c r="O17" s="24">
        <f t="shared" si="2"/>
        <v>0</v>
      </c>
      <c r="P17" s="10"/>
      <c r="Q17" s="68"/>
    </row>
    <row r="18" spans="1:17" x14ac:dyDescent="0.25">
      <c r="A18" s="22"/>
      <c r="B18" s="26" t="s">
        <v>80</v>
      </c>
      <c r="C18" s="84" t="s">
        <v>70</v>
      </c>
      <c r="D18" s="84"/>
      <c r="E18" s="51">
        <v>33.731000000000002</v>
      </c>
      <c r="F18" s="51"/>
      <c r="G18" s="52">
        <f t="shared" si="1"/>
        <v>33.731000000000002</v>
      </c>
      <c r="H18" s="40" t="s">
        <v>70</v>
      </c>
      <c r="I18" s="26">
        <v>0</v>
      </c>
      <c r="J18" s="26">
        <v>0.38300000000000001</v>
      </c>
      <c r="K18" s="37">
        <v>600</v>
      </c>
      <c r="L18" s="47">
        <v>604.12221</v>
      </c>
      <c r="M18" s="27" t="s">
        <v>60</v>
      </c>
      <c r="N18" s="55"/>
      <c r="O18" s="24">
        <f t="shared" si="2"/>
        <v>0</v>
      </c>
      <c r="P18" s="10"/>
      <c r="Q18" s="68"/>
    </row>
    <row r="19" spans="1:17" x14ac:dyDescent="0.25">
      <c r="A19" s="22"/>
      <c r="B19" s="26" t="s">
        <v>81</v>
      </c>
      <c r="C19" s="84" t="s">
        <v>70</v>
      </c>
      <c r="D19" s="84"/>
      <c r="E19" s="51">
        <v>91.436000000000007</v>
      </c>
      <c r="F19" s="51"/>
      <c r="G19" s="52">
        <f t="shared" si="1"/>
        <v>91.436000000000007</v>
      </c>
      <c r="H19" s="40" t="s">
        <v>70</v>
      </c>
      <c r="I19" s="26">
        <v>0</v>
      </c>
      <c r="J19" s="26">
        <v>0.17699999999999999</v>
      </c>
      <c r="K19" s="37">
        <v>100</v>
      </c>
      <c r="L19" s="47">
        <v>1807.6897200000001</v>
      </c>
      <c r="M19" s="27" t="s">
        <v>60</v>
      </c>
      <c r="N19" s="55"/>
      <c r="O19" s="24">
        <f t="shared" si="2"/>
        <v>0</v>
      </c>
      <c r="P19" s="10"/>
      <c r="Q19" s="68"/>
    </row>
    <row r="20" spans="1:17" x14ac:dyDescent="0.25">
      <c r="A20" s="22"/>
      <c r="B20" s="26" t="s">
        <v>82</v>
      </c>
      <c r="C20" s="84" t="s">
        <v>70</v>
      </c>
      <c r="D20" s="84"/>
      <c r="E20" s="51">
        <v>43.398000000000003</v>
      </c>
      <c r="F20" s="51"/>
      <c r="G20" s="52">
        <f t="shared" si="1"/>
        <v>43.398000000000003</v>
      </c>
      <c r="H20" s="40" t="s">
        <v>70</v>
      </c>
      <c r="I20" s="26">
        <v>0</v>
      </c>
      <c r="J20" s="26">
        <v>0.151</v>
      </c>
      <c r="K20" s="37">
        <v>100</v>
      </c>
      <c r="L20" s="47">
        <v>857.97846000000004</v>
      </c>
      <c r="M20" s="27" t="s">
        <v>60</v>
      </c>
      <c r="N20" s="55"/>
      <c r="O20" s="24">
        <f t="shared" si="2"/>
        <v>0</v>
      </c>
      <c r="P20" s="10"/>
      <c r="Q20" s="68"/>
    </row>
    <row r="21" spans="1:17" x14ac:dyDescent="0.25">
      <c r="A21" s="22"/>
      <c r="B21" s="26" t="s">
        <v>83</v>
      </c>
      <c r="C21" s="84" t="s">
        <v>70</v>
      </c>
      <c r="D21" s="84"/>
      <c r="E21" s="51">
        <v>111.224</v>
      </c>
      <c r="F21" s="51"/>
      <c r="G21" s="52">
        <f t="shared" si="1"/>
        <v>111.224</v>
      </c>
      <c r="H21" s="40" t="s">
        <v>70</v>
      </c>
      <c r="I21" s="26">
        <v>0</v>
      </c>
      <c r="J21" s="26">
        <v>0.14699999999999999</v>
      </c>
      <c r="K21" s="37">
        <v>300</v>
      </c>
      <c r="L21" s="47">
        <v>2198.9</v>
      </c>
      <c r="M21" s="27" t="s">
        <v>60</v>
      </c>
      <c r="N21" s="55"/>
      <c r="O21" s="24">
        <f t="shared" si="2"/>
        <v>0</v>
      </c>
      <c r="P21" s="10"/>
      <c r="Q21" s="68"/>
    </row>
    <row r="22" spans="1:17" x14ac:dyDescent="0.25">
      <c r="A22" s="22"/>
      <c r="B22" s="26">
        <v>822</v>
      </c>
      <c r="C22" s="84" t="s">
        <v>70</v>
      </c>
      <c r="D22" s="84"/>
      <c r="E22" s="51">
        <v>41.02</v>
      </c>
      <c r="F22" s="51"/>
      <c r="G22" s="52">
        <f t="shared" si="1"/>
        <v>41.02</v>
      </c>
      <c r="H22" s="40" t="s">
        <v>70</v>
      </c>
      <c r="I22" s="26">
        <v>0</v>
      </c>
      <c r="J22" s="26">
        <v>0.19</v>
      </c>
      <c r="K22" s="37">
        <v>600</v>
      </c>
      <c r="L22" s="47">
        <v>798.24920000000009</v>
      </c>
      <c r="M22" s="27" t="s">
        <v>60</v>
      </c>
      <c r="N22" s="55"/>
      <c r="O22" s="24">
        <f t="shared" si="2"/>
        <v>0</v>
      </c>
      <c r="P22" s="10"/>
      <c r="Q22" s="68"/>
    </row>
    <row r="23" spans="1:17" x14ac:dyDescent="0.25">
      <c r="A23" s="22"/>
      <c r="B23" s="26" t="s">
        <v>84</v>
      </c>
      <c r="C23" s="84" t="s">
        <v>70</v>
      </c>
      <c r="D23" s="84"/>
      <c r="E23" s="51">
        <v>300</v>
      </c>
      <c r="F23" s="51"/>
      <c r="G23" s="52">
        <f t="shared" si="1"/>
        <v>300</v>
      </c>
      <c r="H23" s="40" t="s">
        <v>70</v>
      </c>
      <c r="I23" s="26">
        <v>0</v>
      </c>
      <c r="J23" s="26">
        <v>0.15</v>
      </c>
      <c r="K23" s="37">
        <v>900</v>
      </c>
      <c r="L23" s="47">
        <v>8427</v>
      </c>
      <c r="M23" s="27" t="s">
        <v>60</v>
      </c>
      <c r="N23" s="55"/>
      <c r="O23" s="24">
        <f t="shared" si="2"/>
        <v>0</v>
      </c>
      <c r="P23" s="10"/>
      <c r="Q23" s="68"/>
    </row>
    <row r="24" spans="1:17" x14ac:dyDescent="0.25">
      <c r="A24" s="22"/>
      <c r="B24" s="26" t="s">
        <v>85</v>
      </c>
      <c r="C24" s="84" t="s">
        <v>70</v>
      </c>
      <c r="D24" s="84"/>
      <c r="E24" s="51">
        <v>91.867000000000004</v>
      </c>
      <c r="F24" s="51"/>
      <c r="G24" s="52">
        <f t="shared" si="1"/>
        <v>91.867000000000004</v>
      </c>
      <c r="H24" s="40" t="s">
        <v>70</v>
      </c>
      <c r="I24" s="26">
        <v>0</v>
      </c>
      <c r="J24" s="26">
        <v>0.14499999999999999</v>
      </c>
      <c r="K24" s="37">
        <v>400</v>
      </c>
      <c r="L24" s="47">
        <v>1925.5323200000003</v>
      </c>
      <c r="M24" s="27" t="s">
        <v>60</v>
      </c>
      <c r="N24" s="55"/>
      <c r="O24" s="24">
        <f t="shared" si="2"/>
        <v>0</v>
      </c>
      <c r="P24" s="10"/>
      <c r="Q24" s="68"/>
    </row>
    <row r="25" spans="1:17" x14ac:dyDescent="0.25">
      <c r="A25" s="22"/>
      <c r="B25" s="26" t="s">
        <v>86</v>
      </c>
      <c r="C25" s="84" t="s">
        <v>70</v>
      </c>
      <c r="D25" s="84"/>
      <c r="E25" s="51">
        <v>6.8879999999999999</v>
      </c>
      <c r="F25" s="51">
        <v>14.459</v>
      </c>
      <c r="G25" s="52">
        <f t="shared" si="1"/>
        <v>21.347000000000001</v>
      </c>
      <c r="H25" s="40" t="s">
        <v>70</v>
      </c>
      <c r="I25" s="26">
        <v>0</v>
      </c>
      <c r="J25" s="72" t="s">
        <v>87</v>
      </c>
      <c r="K25" s="37">
        <v>200</v>
      </c>
      <c r="L25" s="47">
        <v>586.40209000000004</v>
      </c>
      <c r="M25" s="27" t="s">
        <v>60</v>
      </c>
      <c r="N25" s="55"/>
      <c r="O25" s="24">
        <f t="shared" si="2"/>
        <v>0</v>
      </c>
      <c r="P25" s="10"/>
      <c r="Q25" s="68"/>
    </row>
    <row r="26" spans="1:17" x14ac:dyDescent="0.25">
      <c r="A26" s="22"/>
      <c r="B26" s="26">
        <v>835</v>
      </c>
      <c r="C26" s="84" t="s">
        <v>70</v>
      </c>
      <c r="D26" s="84"/>
      <c r="E26" s="51">
        <v>93.135999999999996</v>
      </c>
      <c r="F26" s="51"/>
      <c r="G26" s="52">
        <f t="shared" si="1"/>
        <v>93.135999999999996</v>
      </c>
      <c r="H26" s="40" t="s">
        <v>70</v>
      </c>
      <c r="I26" s="26">
        <v>0</v>
      </c>
      <c r="J26" s="26">
        <v>0.214</v>
      </c>
      <c r="K26" s="37">
        <v>200</v>
      </c>
      <c r="L26" s="47">
        <v>1601.9391999999998</v>
      </c>
      <c r="M26" s="27" t="s">
        <v>60</v>
      </c>
      <c r="N26" s="55"/>
      <c r="O26" s="24">
        <f t="shared" si="2"/>
        <v>0</v>
      </c>
      <c r="P26" s="10"/>
      <c r="Q26" s="68"/>
    </row>
    <row r="27" spans="1:17" x14ac:dyDescent="0.25">
      <c r="A27" s="22" t="s">
        <v>88</v>
      </c>
      <c r="B27" s="26" t="s">
        <v>89</v>
      </c>
      <c r="C27" s="84" t="s">
        <v>70</v>
      </c>
      <c r="D27" s="84"/>
      <c r="E27" s="51"/>
      <c r="F27" s="51">
        <v>10.51</v>
      </c>
      <c r="G27" s="52">
        <f t="shared" si="1"/>
        <v>10.51</v>
      </c>
      <c r="H27" s="40" t="s">
        <v>70</v>
      </c>
      <c r="I27" s="26">
        <v>0</v>
      </c>
      <c r="J27" s="26">
        <v>0.111</v>
      </c>
      <c r="K27" s="37">
        <v>300</v>
      </c>
      <c r="L27" s="47">
        <v>326.12529999999998</v>
      </c>
      <c r="M27" s="27" t="s">
        <v>60</v>
      </c>
      <c r="N27" s="55"/>
      <c r="O27" s="24">
        <f t="shared" si="2"/>
        <v>0</v>
      </c>
      <c r="P27" s="10"/>
      <c r="Q27" s="68"/>
    </row>
    <row r="28" spans="1:17" x14ac:dyDescent="0.25">
      <c r="A28" s="22"/>
      <c r="B28" s="58" t="s">
        <v>90</v>
      </c>
      <c r="C28" s="84" t="s">
        <v>70</v>
      </c>
      <c r="D28" s="84"/>
      <c r="E28" s="50">
        <v>201.06</v>
      </c>
      <c r="F28" s="51"/>
      <c r="G28" s="52">
        <f t="shared" si="1"/>
        <v>201.06</v>
      </c>
      <c r="H28" s="40" t="s">
        <v>70</v>
      </c>
      <c r="I28" s="26">
        <v>0</v>
      </c>
      <c r="J28" s="26">
        <v>0.15</v>
      </c>
      <c r="K28" s="37">
        <v>200</v>
      </c>
      <c r="L28" s="47">
        <v>4660.5708000000004</v>
      </c>
      <c r="M28" s="27" t="s">
        <v>60</v>
      </c>
      <c r="N28" s="55"/>
      <c r="O28" s="24">
        <f t="shared" si="2"/>
        <v>0</v>
      </c>
      <c r="P28" s="10"/>
      <c r="Q28" s="68"/>
    </row>
    <row r="29" spans="1:17" ht="15" customHeight="1" x14ac:dyDescent="0.25">
      <c r="A29" s="22"/>
      <c r="B29" s="23" t="s">
        <v>90</v>
      </c>
      <c r="C29" s="84" t="s">
        <v>70</v>
      </c>
      <c r="D29" s="84"/>
      <c r="E29" s="50">
        <v>78.400000000000006</v>
      </c>
      <c r="F29" s="50"/>
      <c r="G29" s="52">
        <f t="shared" si="1"/>
        <v>78.400000000000006</v>
      </c>
      <c r="H29" s="39" t="s">
        <v>70</v>
      </c>
      <c r="I29" s="23">
        <v>0</v>
      </c>
      <c r="J29" s="23">
        <v>0.15</v>
      </c>
      <c r="K29" s="59">
        <v>200</v>
      </c>
      <c r="L29" s="47">
        <v>1817.3120000000001</v>
      </c>
      <c r="M29" s="27" t="s">
        <v>60</v>
      </c>
      <c r="N29" s="55"/>
      <c r="O29" s="24">
        <f t="shared" ref="O29:O82" si="3">SUM(N29*G29)</f>
        <v>0</v>
      </c>
      <c r="P29" s="10"/>
      <c r="Q29" s="68"/>
    </row>
    <row r="30" spans="1:17" ht="15" customHeight="1" x14ac:dyDescent="0.25">
      <c r="A30" s="22"/>
      <c r="B30" s="23" t="s">
        <v>91</v>
      </c>
      <c r="C30" s="75" t="s">
        <v>70</v>
      </c>
      <c r="D30" s="76"/>
      <c r="E30" s="50"/>
      <c r="F30" s="50">
        <v>63.74</v>
      </c>
      <c r="G30" s="52">
        <f t="shared" si="1"/>
        <v>63.74</v>
      </c>
      <c r="H30" s="39" t="s">
        <v>70</v>
      </c>
      <c r="I30" s="23">
        <v>0</v>
      </c>
      <c r="J30" s="23">
        <v>0.17</v>
      </c>
      <c r="K30" s="59">
        <v>500</v>
      </c>
      <c r="L30" s="47">
        <v>1947.8943999999999</v>
      </c>
      <c r="M30" s="27" t="s">
        <v>60</v>
      </c>
      <c r="N30" s="55"/>
      <c r="O30" s="24">
        <f t="shared" si="3"/>
        <v>0</v>
      </c>
      <c r="P30" s="10"/>
      <c r="Q30" s="68"/>
    </row>
    <row r="31" spans="1:17" ht="15" customHeight="1" x14ac:dyDescent="0.25">
      <c r="A31" s="22"/>
      <c r="B31" s="23" t="s">
        <v>92</v>
      </c>
      <c r="C31" s="75" t="s">
        <v>70</v>
      </c>
      <c r="D31" s="76"/>
      <c r="E31" s="50">
        <v>44.8</v>
      </c>
      <c r="F31" s="50">
        <v>4.7300000000000004</v>
      </c>
      <c r="G31" s="52">
        <f t="shared" si="1"/>
        <v>49.53</v>
      </c>
      <c r="H31" s="39" t="s">
        <v>70</v>
      </c>
      <c r="I31" s="23">
        <v>0</v>
      </c>
      <c r="J31" s="73" t="s">
        <v>101</v>
      </c>
      <c r="K31" s="59">
        <v>450</v>
      </c>
      <c r="L31" s="47">
        <v>1089.1647</v>
      </c>
      <c r="M31" s="27" t="s">
        <v>60</v>
      </c>
      <c r="N31" s="55"/>
      <c r="O31" s="24">
        <f t="shared" si="3"/>
        <v>0</v>
      </c>
      <c r="P31" s="10"/>
      <c r="Q31" s="68"/>
    </row>
    <row r="32" spans="1:17" ht="15" customHeight="1" x14ac:dyDescent="0.25">
      <c r="A32" s="22"/>
      <c r="B32" s="23" t="s">
        <v>93</v>
      </c>
      <c r="C32" s="75" t="s">
        <v>70</v>
      </c>
      <c r="D32" s="76"/>
      <c r="E32" s="50">
        <v>15.74</v>
      </c>
      <c r="F32" s="50">
        <v>17.41</v>
      </c>
      <c r="G32" s="52">
        <f t="shared" si="1"/>
        <v>33.15</v>
      </c>
      <c r="H32" s="39" t="s">
        <v>70</v>
      </c>
      <c r="I32" s="23">
        <v>0</v>
      </c>
      <c r="J32" s="73" t="s">
        <v>102</v>
      </c>
      <c r="K32" s="59">
        <v>280</v>
      </c>
      <c r="L32" s="47">
        <v>620.56799999999998</v>
      </c>
      <c r="M32" s="27" t="s">
        <v>60</v>
      </c>
      <c r="N32" s="55"/>
      <c r="O32" s="24">
        <f t="shared" si="3"/>
        <v>0</v>
      </c>
      <c r="P32" s="10"/>
      <c r="Q32" s="68"/>
    </row>
    <row r="33" spans="1:17" ht="15" customHeight="1" x14ac:dyDescent="0.25">
      <c r="A33" s="22"/>
      <c r="B33" s="23" t="s">
        <v>94</v>
      </c>
      <c r="C33" s="75" t="s">
        <v>70</v>
      </c>
      <c r="D33" s="76"/>
      <c r="E33" s="50">
        <v>105</v>
      </c>
      <c r="F33" s="50"/>
      <c r="G33" s="52">
        <f t="shared" si="1"/>
        <v>105</v>
      </c>
      <c r="H33" s="39" t="s">
        <v>70</v>
      </c>
      <c r="I33" s="23">
        <v>0</v>
      </c>
      <c r="J33" s="23">
        <v>0.09</v>
      </c>
      <c r="K33" s="59">
        <v>350</v>
      </c>
      <c r="L33" s="47">
        <v>2933.7000000000003</v>
      </c>
      <c r="M33" s="27" t="s">
        <v>60</v>
      </c>
      <c r="N33" s="55"/>
      <c r="O33" s="24">
        <f t="shared" si="3"/>
        <v>0</v>
      </c>
      <c r="P33" s="10"/>
      <c r="Q33" s="68"/>
    </row>
    <row r="34" spans="1:17" ht="15" customHeight="1" x14ac:dyDescent="0.25">
      <c r="A34" s="22"/>
      <c r="B34" s="23" t="s">
        <v>95</v>
      </c>
      <c r="C34" s="75" t="s">
        <v>70</v>
      </c>
      <c r="D34" s="76"/>
      <c r="E34" s="50">
        <v>2.4</v>
      </c>
      <c r="F34" s="50">
        <v>0.08</v>
      </c>
      <c r="G34" s="52">
        <f t="shared" si="1"/>
        <v>2.48</v>
      </c>
      <c r="H34" s="39" t="s">
        <v>70</v>
      </c>
      <c r="I34" s="23">
        <v>0</v>
      </c>
      <c r="J34" s="23" t="s">
        <v>103</v>
      </c>
      <c r="K34" s="59">
        <v>250</v>
      </c>
      <c r="L34" s="47">
        <v>49.550400000000003</v>
      </c>
      <c r="M34" s="27" t="s">
        <v>60</v>
      </c>
      <c r="N34" s="55"/>
      <c r="O34" s="24">
        <f t="shared" si="3"/>
        <v>0</v>
      </c>
      <c r="P34" s="10"/>
      <c r="Q34" s="68"/>
    </row>
    <row r="35" spans="1:17" ht="15" customHeight="1" x14ac:dyDescent="0.25">
      <c r="A35" s="22"/>
      <c r="B35" s="23" t="s">
        <v>95</v>
      </c>
      <c r="C35" s="75" t="s">
        <v>70</v>
      </c>
      <c r="D35" s="76"/>
      <c r="E35" s="50">
        <v>239.6</v>
      </c>
      <c r="F35" s="50">
        <v>8</v>
      </c>
      <c r="G35" s="52">
        <f t="shared" si="1"/>
        <v>247.6</v>
      </c>
      <c r="H35" s="39" t="s">
        <v>70</v>
      </c>
      <c r="I35" s="23">
        <v>0</v>
      </c>
      <c r="J35" s="23" t="s">
        <v>103</v>
      </c>
      <c r="K35" s="59">
        <v>250</v>
      </c>
      <c r="L35" s="47">
        <v>4947.0479999999998</v>
      </c>
      <c r="M35" s="27" t="s">
        <v>60</v>
      </c>
      <c r="N35" s="55"/>
      <c r="O35" s="24">
        <f t="shared" si="3"/>
        <v>0</v>
      </c>
      <c r="P35" s="10"/>
      <c r="Q35" s="68"/>
    </row>
    <row r="36" spans="1:17" ht="15" customHeight="1" x14ac:dyDescent="0.25">
      <c r="A36" s="22"/>
      <c r="B36" s="23" t="s">
        <v>96</v>
      </c>
      <c r="C36" s="75" t="s">
        <v>70</v>
      </c>
      <c r="D36" s="76"/>
      <c r="E36" s="50">
        <v>55</v>
      </c>
      <c r="F36" s="50"/>
      <c r="G36" s="52">
        <f t="shared" si="1"/>
        <v>55</v>
      </c>
      <c r="H36" s="39" t="s">
        <v>70</v>
      </c>
      <c r="I36" s="23">
        <v>0</v>
      </c>
      <c r="J36" s="23">
        <v>0.08</v>
      </c>
      <c r="K36" s="59">
        <v>370</v>
      </c>
      <c r="L36" s="47">
        <v>1744.6</v>
      </c>
      <c r="M36" s="27" t="s">
        <v>60</v>
      </c>
      <c r="N36" s="55"/>
      <c r="O36" s="24">
        <f t="shared" si="3"/>
        <v>0</v>
      </c>
      <c r="P36" s="10"/>
      <c r="Q36" s="68"/>
    </row>
    <row r="37" spans="1:17" ht="15" customHeight="1" x14ac:dyDescent="0.25">
      <c r="A37" s="22"/>
      <c r="B37" s="23" t="s">
        <v>96</v>
      </c>
      <c r="C37" s="75" t="s">
        <v>70</v>
      </c>
      <c r="D37" s="76"/>
      <c r="E37" s="50">
        <v>78</v>
      </c>
      <c r="F37" s="50"/>
      <c r="G37" s="52">
        <f t="shared" si="1"/>
        <v>78</v>
      </c>
      <c r="H37" s="39" t="s">
        <v>70</v>
      </c>
      <c r="I37" s="23">
        <v>0</v>
      </c>
      <c r="J37" s="23">
        <v>0.08</v>
      </c>
      <c r="K37" s="59">
        <v>370</v>
      </c>
      <c r="L37" s="47">
        <v>2474.16</v>
      </c>
      <c r="M37" s="27" t="s">
        <v>60</v>
      </c>
      <c r="N37" s="55"/>
      <c r="O37" s="24">
        <f t="shared" si="3"/>
        <v>0</v>
      </c>
      <c r="P37" s="10"/>
      <c r="Q37" s="68"/>
    </row>
    <row r="38" spans="1:17" ht="15" customHeight="1" x14ac:dyDescent="0.25">
      <c r="A38" s="22"/>
      <c r="B38" s="23" t="s">
        <v>97</v>
      </c>
      <c r="C38" s="75" t="s">
        <v>70</v>
      </c>
      <c r="D38" s="76"/>
      <c r="E38" s="50">
        <v>30</v>
      </c>
      <c r="F38" s="50"/>
      <c r="G38" s="52">
        <f t="shared" si="1"/>
        <v>30</v>
      </c>
      <c r="H38" s="39" t="s">
        <v>70</v>
      </c>
      <c r="I38" s="23">
        <v>0</v>
      </c>
      <c r="J38" s="23">
        <v>7.0000000000000007E-2</v>
      </c>
      <c r="K38" s="59">
        <v>120</v>
      </c>
      <c r="L38" s="47">
        <v>888</v>
      </c>
      <c r="M38" s="27" t="s">
        <v>60</v>
      </c>
      <c r="N38" s="55"/>
      <c r="O38" s="24">
        <f t="shared" si="3"/>
        <v>0</v>
      </c>
      <c r="P38" s="10"/>
      <c r="Q38" s="68"/>
    </row>
    <row r="39" spans="1:17" ht="15" customHeight="1" x14ac:dyDescent="0.25">
      <c r="A39" s="22"/>
      <c r="B39" s="70" t="s">
        <v>98</v>
      </c>
      <c r="C39" s="75" t="s">
        <v>70</v>
      </c>
      <c r="D39" s="76"/>
      <c r="E39" s="50">
        <v>197.4</v>
      </c>
      <c r="F39" s="50"/>
      <c r="G39" s="52">
        <f t="shared" si="1"/>
        <v>197.4</v>
      </c>
      <c r="H39" s="39" t="s">
        <v>70</v>
      </c>
      <c r="I39" s="23">
        <v>0</v>
      </c>
      <c r="J39" s="23">
        <v>0.03</v>
      </c>
      <c r="K39" s="59">
        <v>200</v>
      </c>
      <c r="L39" s="47">
        <v>6068.076</v>
      </c>
      <c r="M39" s="27" t="s">
        <v>60</v>
      </c>
      <c r="N39" s="55"/>
      <c r="O39" s="24">
        <f t="shared" si="3"/>
        <v>0</v>
      </c>
      <c r="P39" s="10"/>
      <c r="Q39" s="68"/>
    </row>
    <row r="40" spans="1:17" ht="15" customHeight="1" x14ac:dyDescent="0.25">
      <c r="A40" s="22"/>
      <c r="B40" s="23">
        <v>663</v>
      </c>
      <c r="C40" s="75" t="s">
        <v>70</v>
      </c>
      <c r="D40" s="76"/>
      <c r="E40" s="50">
        <v>12.6</v>
      </c>
      <c r="F40" s="50"/>
      <c r="G40" s="52">
        <f t="shared" si="1"/>
        <v>12.6</v>
      </c>
      <c r="H40" s="39" t="s">
        <v>70</v>
      </c>
      <c r="I40" s="23">
        <v>0</v>
      </c>
      <c r="J40" s="23">
        <v>0.03</v>
      </c>
      <c r="K40" s="59">
        <v>200</v>
      </c>
      <c r="L40" s="47">
        <v>387.32399999999996</v>
      </c>
      <c r="M40" s="27" t="s">
        <v>60</v>
      </c>
      <c r="N40" s="55"/>
      <c r="O40" s="24">
        <f t="shared" si="3"/>
        <v>0</v>
      </c>
      <c r="P40" s="10"/>
      <c r="Q40" s="68"/>
    </row>
    <row r="41" spans="1:17" ht="15" customHeight="1" x14ac:dyDescent="0.25">
      <c r="A41" s="22"/>
      <c r="B41" s="23" t="s">
        <v>99</v>
      </c>
      <c r="C41" s="75" t="s">
        <v>70</v>
      </c>
      <c r="D41" s="76"/>
      <c r="E41" s="50">
        <v>150</v>
      </c>
      <c r="F41" s="50"/>
      <c r="G41" s="52">
        <f t="shared" si="1"/>
        <v>150</v>
      </c>
      <c r="H41" s="39" t="s">
        <v>70</v>
      </c>
      <c r="I41" s="23">
        <v>0</v>
      </c>
      <c r="J41" s="23">
        <v>0.02</v>
      </c>
      <c r="K41" s="59">
        <v>400</v>
      </c>
      <c r="L41" s="47">
        <v>4938</v>
      </c>
      <c r="M41" s="27" t="s">
        <v>60</v>
      </c>
      <c r="N41" s="55"/>
      <c r="O41" s="24">
        <f t="shared" si="3"/>
        <v>0</v>
      </c>
      <c r="P41" s="10"/>
      <c r="Q41" s="68"/>
    </row>
    <row r="42" spans="1:17" ht="15" customHeight="1" x14ac:dyDescent="0.25">
      <c r="A42" s="22"/>
      <c r="B42" s="23" t="s">
        <v>100</v>
      </c>
      <c r="C42" s="75" t="s">
        <v>70</v>
      </c>
      <c r="D42" s="76"/>
      <c r="E42" s="71">
        <v>15</v>
      </c>
      <c r="F42" s="50"/>
      <c r="G42" s="52">
        <f t="shared" si="1"/>
        <v>15</v>
      </c>
      <c r="H42" s="39" t="s">
        <v>70</v>
      </c>
      <c r="I42" s="23">
        <v>0</v>
      </c>
      <c r="J42" s="23">
        <v>0.03</v>
      </c>
      <c r="K42" s="59">
        <v>120</v>
      </c>
      <c r="L42" s="47">
        <v>473.25</v>
      </c>
      <c r="M42" s="27" t="s">
        <v>60</v>
      </c>
      <c r="N42" s="55"/>
      <c r="O42" s="24">
        <f t="shared" si="3"/>
        <v>0</v>
      </c>
      <c r="P42" s="10"/>
      <c r="Q42" s="68"/>
    </row>
    <row r="43" spans="1:17" ht="15" customHeight="1" x14ac:dyDescent="0.25">
      <c r="A43" s="22"/>
      <c r="B43" s="23" t="s">
        <v>100</v>
      </c>
      <c r="C43" s="75" t="s">
        <v>70</v>
      </c>
      <c r="D43" s="76"/>
      <c r="E43" s="50">
        <v>82</v>
      </c>
      <c r="F43" s="50"/>
      <c r="G43" s="52">
        <f t="shared" si="1"/>
        <v>82</v>
      </c>
      <c r="H43" s="39" t="s">
        <v>70</v>
      </c>
      <c r="I43" s="23">
        <v>0</v>
      </c>
      <c r="J43" s="23">
        <v>0.03</v>
      </c>
      <c r="K43" s="59">
        <v>120</v>
      </c>
      <c r="L43" s="47">
        <v>2587.1</v>
      </c>
      <c r="M43" s="27" t="s">
        <v>60</v>
      </c>
      <c r="N43" s="55"/>
      <c r="O43" s="24">
        <f t="shared" si="3"/>
        <v>0</v>
      </c>
      <c r="P43" s="10"/>
      <c r="Q43" s="68"/>
    </row>
    <row r="44" spans="1:17" ht="15" customHeight="1" x14ac:dyDescent="0.25">
      <c r="A44" s="22"/>
      <c r="B44" s="23" t="s">
        <v>104</v>
      </c>
      <c r="C44" s="75" t="s">
        <v>70</v>
      </c>
      <c r="D44" s="76"/>
      <c r="E44" s="50"/>
      <c r="F44" s="50">
        <v>35</v>
      </c>
      <c r="G44" s="52">
        <f t="shared" si="1"/>
        <v>35</v>
      </c>
      <c r="H44" s="39" t="s">
        <v>70</v>
      </c>
      <c r="I44" s="23">
        <v>0</v>
      </c>
      <c r="J44" s="23">
        <v>0.05</v>
      </c>
      <c r="K44" s="59">
        <v>150</v>
      </c>
      <c r="L44" s="47">
        <v>1255.0999999999999</v>
      </c>
      <c r="M44" s="27" t="s">
        <v>60</v>
      </c>
      <c r="N44" s="55"/>
      <c r="O44" s="24">
        <f t="shared" si="3"/>
        <v>0</v>
      </c>
      <c r="P44" s="10"/>
      <c r="Q44" s="68"/>
    </row>
    <row r="45" spans="1:17" ht="15" customHeight="1" x14ac:dyDescent="0.25">
      <c r="A45" s="22"/>
      <c r="B45" s="23" t="s">
        <v>104</v>
      </c>
      <c r="C45" s="75" t="s">
        <v>70</v>
      </c>
      <c r="D45" s="76"/>
      <c r="E45" s="50"/>
      <c r="F45" s="50">
        <v>2</v>
      </c>
      <c r="G45" s="52">
        <f t="shared" si="1"/>
        <v>2</v>
      </c>
      <c r="H45" s="39" t="s">
        <v>70</v>
      </c>
      <c r="I45" s="23">
        <v>0</v>
      </c>
      <c r="J45" s="23">
        <v>0.05</v>
      </c>
      <c r="K45" s="59">
        <v>150</v>
      </c>
      <c r="L45" s="47">
        <v>71.72</v>
      </c>
      <c r="M45" s="27" t="s">
        <v>60</v>
      </c>
      <c r="N45" s="55"/>
      <c r="O45" s="24">
        <f t="shared" si="3"/>
        <v>0</v>
      </c>
      <c r="P45" s="10"/>
      <c r="Q45" s="68"/>
    </row>
    <row r="46" spans="1:17" ht="15" customHeight="1" x14ac:dyDescent="0.25">
      <c r="A46" s="22"/>
      <c r="B46" s="23" t="s">
        <v>105</v>
      </c>
      <c r="C46" s="75" t="s">
        <v>70</v>
      </c>
      <c r="D46" s="76"/>
      <c r="E46" s="50">
        <v>15</v>
      </c>
      <c r="F46" s="50"/>
      <c r="G46" s="52">
        <f t="shared" si="1"/>
        <v>15</v>
      </c>
      <c r="H46" s="39" t="s">
        <v>70</v>
      </c>
      <c r="I46" s="23">
        <v>0</v>
      </c>
      <c r="J46" s="74">
        <v>0.1</v>
      </c>
      <c r="K46" s="59">
        <v>100</v>
      </c>
      <c r="L46" s="47">
        <v>397.5</v>
      </c>
      <c r="M46" s="27" t="s">
        <v>60</v>
      </c>
      <c r="N46" s="55"/>
      <c r="O46" s="24">
        <f t="shared" si="3"/>
        <v>0</v>
      </c>
      <c r="P46" s="10"/>
      <c r="Q46" s="68"/>
    </row>
    <row r="47" spans="1:17" ht="15" customHeight="1" x14ac:dyDescent="0.25">
      <c r="A47" s="22"/>
      <c r="B47" s="23" t="s">
        <v>106</v>
      </c>
      <c r="C47" s="75" t="s">
        <v>70</v>
      </c>
      <c r="D47" s="76"/>
      <c r="E47" s="50"/>
      <c r="F47" s="50">
        <v>100</v>
      </c>
      <c r="G47" s="52">
        <f t="shared" si="1"/>
        <v>100</v>
      </c>
      <c r="H47" s="39" t="s">
        <v>70</v>
      </c>
      <c r="I47" s="23">
        <v>0</v>
      </c>
      <c r="J47" s="23">
        <v>0.02</v>
      </c>
      <c r="K47" s="59">
        <v>100</v>
      </c>
      <c r="L47" s="47">
        <v>3713.0000000000005</v>
      </c>
      <c r="M47" s="27" t="s">
        <v>60</v>
      </c>
      <c r="N47" s="55"/>
      <c r="O47" s="24">
        <f t="shared" si="3"/>
        <v>0</v>
      </c>
      <c r="P47" s="10"/>
      <c r="Q47" s="68"/>
    </row>
    <row r="48" spans="1:17" ht="15" customHeight="1" x14ac:dyDescent="0.25">
      <c r="A48" s="22"/>
      <c r="B48" s="23">
        <v>684</v>
      </c>
      <c r="C48" s="75" t="s">
        <v>70</v>
      </c>
      <c r="D48" s="76"/>
      <c r="E48" s="50">
        <v>220</v>
      </c>
      <c r="F48" s="50"/>
      <c r="G48" s="52">
        <f t="shared" si="1"/>
        <v>220</v>
      </c>
      <c r="H48" s="39" t="s">
        <v>70</v>
      </c>
      <c r="I48" s="23">
        <v>0</v>
      </c>
      <c r="J48" s="23">
        <v>0.25</v>
      </c>
      <c r="K48" s="59">
        <v>150</v>
      </c>
      <c r="L48" s="47">
        <v>4584.8</v>
      </c>
      <c r="M48" s="27" t="s">
        <v>60</v>
      </c>
      <c r="N48" s="55"/>
      <c r="O48" s="24">
        <f t="shared" si="3"/>
        <v>0</v>
      </c>
      <c r="P48" s="10"/>
      <c r="Q48" s="68"/>
    </row>
    <row r="49" spans="1:17" ht="15" customHeight="1" x14ac:dyDescent="0.25">
      <c r="A49" s="22"/>
      <c r="B49" s="23">
        <v>685</v>
      </c>
      <c r="C49" s="75" t="s">
        <v>70</v>
      </c>
      <c r="D49" s="76"/>
      <c r="E49" s="50">
        <v>155.91999999999999</v>
      </c>
      <c r="F49" s="50">
        <v>2.96</v>
      </c>
      <c r="G49" s="52">
        <f t="shared" si="1"/>
        <v>158.88</v>
      </c>
      <c r="H49" s="39" t="s">
        <v>70</v>
      </c>
      <c r="I49" s="23">
        <v>0</v>
      </c>
      <c r="J49" s="73" t="s">
        <v>119</v>
      </c>
      <c r="K49" s="59">
        <v>150</v>
      </c>
      <c r="L49" s="47">
        <v>4135.6463999999996</v>
      </c>
      <c r="M49" s="27" t="s">
        <v>60</v>
      </c>
      <c r="N49" s="55"/>
      <c r="O49" s="24">
        <f t="shared" si="3"/>
        <v>0</v>
      </c>
      <c r="P49" s="10"/>
      <c r="Q49" s="68"/>
    </row>
    <row r="50" spans="1:17" ht="15" customHeight="1" x14ac:dyDescent="0.25">
      <c r="A50" s="22"/>
      <c r="B50" s="23" t="s">
        <v>107</v>
      </c>
      <c r="C50" s="75" t="s">
        <v>70</v>
      </c>
      <c r="D50" s="76"/>
      <c r="E50" s="50">
        <v>44.05</v>
      </c>
      <c r="F50" s="50"/>
      <c r="G50" s="52">
        <f t="shared" si="1"/>
        <v>44.05</v>
      </c>
      <c r="H50" s="39" t="s">
        <v>70</v>
      </c>
      <c r="I50" s="23">
        <v>0</v>
      </c>
      <c r="J50" s="23">
        <v>0.34699999999999998</v>
      </c>
      <c r="K50" s="59">
        <v>440</v>
      </c>
      <c r="L50" s="47">
        <v>715.37199999999984</v>
      </c>
      <c r="M50" s="27" t="s">
        <v>60</v>
      </c>
      <c r="N50" s="55"/>
      <c r="O50" s="24">
        <f t="shared" si="3"/>
        <v>0</v>
      </c>
      <c r="P50" s="10"/>
      <c r="Q50" s="68"/>
    </row>
    <row r="51" spans="1:17" ht="15" customHeight="1" x14ac:dyDescent="0.25">
      <c r="A51" s="22"/>
      <c r="B51" s="23" t="s">
        <v>108</v>
      </c>
      <c r="C51" s="75" t="s">
        <v>70</v>
      </c>
      <c r="D51" s="76"/>
      <c r="E51" s="50">
        <v>200</v>
      </c>
      <c r="F51" s="50"/>
      <c r="G51" s="52">
        <f t="shared" si="1"/>
        <v>200</v>
      </c>
      <c r="H51" s="39" t="s">
        <v>70</v>
      </c>
      <c r="I51" s="23">
        <v>0</v>
      </c>
      <c r="J51" s="23">
        <v>0.11</v>
      </c>
      <c r="K51" s="59">
        <v>160</v>
      </c>
      <c r="L51" s="47">
        <v>5300</v>
      </c>
      <c r="M51" s="27" t="s">
        <v>60</v>
      </c>
      <c r="N51" s="55"/>
      <c r="O51" s="24">
        <f t="shared" si="3"/>
        <v>0</v>
      </c>
      <c r="P51" s="10"/>
      <c r="Q51" s="68"/>
    </row>
    <row r="52" spans="1:17" ht="15" customHeight="1" x14ac:dyDescent="0.25">
      <c r="A52" s="22"/>
      <c r="B52" s="23" t="s">
        <v>109</v>
      </c>
      <c r="C52" s="75" t="s">
        <v>70</v>
      </c>
      <c r="D52" s="76"/>
      <c r="E52" s="50">
        <v>260</v>
      </c>
      <c r="F52" s="50"/>
      <c r="G52" s="52">
        <f t="shared" si="1"/>
        <v>260</v>
      </c>
      <c r="H52" s="39" t="s">
        <v>70</v>
      </c>
      <c r="I52" s="23">
        <v>0</v>
      </c>
      <c r="J52" s="23">
        <v>0.08</v>
      </c>
      <c r="K52" s="59">
        <v>240</v>
      </c>
      <c r="L52" s="47">
        <v>7883.2</v>
      </c>
      <c r="M52" s="27" t="s">
        <v>60</v>
      </c>
      <c r="N52" s="55"/>
      <c r="O52" s="24">
        <f t="shared" si="3"/>
        <v>0</v>
      </c>
      <c r="P52" s="10"/>
      <c r="Q52" s="68"/>
    </row>
    <row r="53" spans="1:17" ht="15" customHeight="1" x14ac:dyDescent="0.25">
      <c r="A53" s="22"/>
      <c r="B53" s="23" t="s">
        <v>110</v>
      </c>
      <c r="C53" s="75" t="s">
        <v>70</v>
      </c>
      <c r="D53" s="76"/>
      <c r="E53" s="50">
        <v>30</v>
      </c>
      <c r="F53" s="50"/>
      <c r="G53" s="52">
        <f t="shared" si="1"/>
        <v>30</v>
      </c>
      <c r="H53" s="39" t="s">
        <v>70</v>
      </c>
      <c r="I53" s="23">
        <v>0</v>
      </c>
      <c r="J53" s="74">
        <v>0.1</v>
      </c>
      <c r="K53" s="59">
        <v>300</v>
      </c>
      <c r="L53" s="47">
        <v>795</v>
      </c>
      <c r="M53" s="27" t="s">
        <v>60</v>
      </c>
      <c r="N53" s="55"/>
      <c r="O53" s="24">
        <f t="shared" si="3"/>
        <v>0</v>
      </c>
      <c r="P53" s="10"/>
      <c r="Q53" s="68"/>
    </row>
    <row r="54" spans="1:17" ht="15" customHeight="1" x14ac:dyDescent="0.25">
      <c r="A54" s="22"/>
      <c r="B54" s="23" t="s">
        <v>111</v>
      </c>
      <c r="C54" s="75" t="s">
        <v>70</v>
      </c>
      <c r="D54" s="76"/>
      <c r="E54" s="50"/>
      <c r="F54" s="50">
        <v>25</v>
      </c>
      <c r="G54" s="52">
        <f t="shared" si="1"/>
        <v>25</v>
      </c>
      <c r="H54" s="39" t="s">
        <v>70</v>
      </c>
      <c r="I54" s="23">
        <v>0</v>
      </c>
      <c r="J54" s="23">
        <v>0.04</v>
      </c>
      <c r="K54" s="59">
        <v>130</v>
      </c>
      <c r="L54" s="47">
        <v>928.25000000000011</v>
      </c>
      <c r="M54" s="27" t="s">
        <v>60</v>
      </c>
      <c r="N54" s="55"/>
      <c r="O54" s="24">
        <f t="shared" si="3"/>
        <v>0</v>
      </c>
      <c r="P54" s="10"/>
      <c r="Q54" s="68"/>
    </row>
    <row r="55" spans="1:17" ht="15" customHeight="1" x14ac:dyDescent="0.25">
      <c r="A55" s="22"/>
      <c r="B55" s="23" t="s">
        <v>112</v>
      </c>
      <c r="C55" s="75" t="s">
        <v>70</v>
      </c>
      <c r="D55" s="76"/>
      <c r="E55" s="50">
        <v>54.66</v>
      </c>
      <c r="F55" s="50"/>
      <c r="G55" s="52">
        <f t="shared" si="1"/>
        <v>54.66</v>
      </c>
      <c r="H55" s="39" t="s">
        <v>70</v>
      </c>
      <c r="I55" s="23">
        <v>0</v>
      </c>
      <c r="J55" s="23">
        <v>0.374</v>
      </c>
      <c r="K55" s="59">
        <v>60</v>
      </c>
      <c r="L55" s="47">
        <v>834.11159999999995</v>
      </c>
      <c r="M55" s="27" t="s">
        <v>60</v>
      </c>
      <c r="N55" s="55"/>
      <c r="O55" s="24">
        <f t="shared" si="3"/>
        <v>0</v>
      </c>
      <c r="P55" s="10"/>
      <c r="Q55" s="68"/>
    </row>
    <row r="56" spans="1:17" ht="15" customHeight="1" x14ac:dyDescent="0.25">
      <c r="A56" s="22"/>
      <c r="B56" s="23" t="s">
        <v>113</v>
      </c>
      <c r="C56" s="75" t="s">
        <v>70</v>
      </c>
      <c r="D56" s="76"/>
      <c r="E56" s="50">
        <v>155</v>
      </c>
      <c r="F56" s="50"/>
      <c r="G56" s="52">
        <f t="shared" si="1"/>
        <v>155</v>
      </c>
      <c r="H56" s="39" t="s">
        <v>70</v>
      </c>
      <c r="I56" s="23">
        <v>0</v>
      </c>
      <c r="J56" s="23">
        <v>7.0000000000000007E-2</v>
      </c>
      <c r="K56" s="59">
        <v>140</v>
      </c>
      <c r="L56" s="47">
        <v>4699.6000000000004</v>
      </c>
      <c r="M56" s="27" t="s">
        <v>60</v>
      </c>
      <c r="N56" s="55"/>
      <c r="O56" s="24">
        <f t="shared" si="3"/>
        <v>0</v>
      </c>
      <c r="P56" s="10"/>
      <c r="Q56" s="68"/>
    </row>
    <row r="57" spans="1:17" ht="15" customHeight="1" x14ac:dyDescent="0.25">
      <c r="A57" s="22"/>
      <c r="B57" s="23" t="s">
        <v>114</v>
      </c>
      <c r="C57" s="75" t="s">
        <v>70</v>
      </c>
      <c r="D57" s="76"/>
      <c r="E57" s="50">
        <v>147.9</v>
      </c>
      <c r="F57" s="50"/>
      <c r="G57" s="52">
        <f t="shared" si="1"/>
        <v>147.9</v>
      </c>
      <c r="H57" s="39" t="s">
        <v>70</v>
      </c>
      <c r="I57" s="23">
        <v>0</v>
      </c>
      <c r="J57" s="23">
        <v>0.152</v>
      </c>
      <c r="K57" s="59">
        <v>160</v>
      </c>
      <c r="L57" s="47">
        <v>3428.3220000000001</v>
      </c>
      <c r="M57" s="27" t="s">
        <v>60</v>
      </c>
      <c r="N57" s="55"/>
      <c r="O57" s="24">
        <f t="shared" si="3"/>
        <v>0</v>
      </c>
      <c r="P57" s="10"/>
      <c r="Q57" s="68"/>
    </row>
    <row r="58" spans="1:17" ht="15" customHeight="1" x14ac:dyDescent="0.25">
      <c r="A58" s="22"/>
      <c r="B58" s="23" t="s">
        <v>115</v>
      </c>
      <c r="C58" s="75" t="s">
        <v>70</v>
      </c>
      <c r="D58" s="76"/>
      <c r="E58" s="50">
        <v>70</v>
      </c>
      <c r="F58" s="50"/>
      <c r="G58" s="52">
        <f t="shared" si="1"/>
        <v>70</v>
      </c>
      <c r="H58" s="39" t="s">
        <v>70</v>
      </c>
      <c r="I58" s="23">
        <v>0</v>
      </c>
      <c r="J58" s="23">
        <v>0.21</v>
      </c>
      <c r="K58" s="59">
        <v>130</v>
      </c>
      <c r="L58" s="47">
        <v>1458.8</v>
      </c>
      <c r="M58" s="27" t="s">
        <v>60</v>
      </c>
      <c r="N58" s="55"/>
      <c r="O58" s="24">
        <f t="shared" si="3"/>
        <v>0</v>
      </c>
      <c r="P58" s="10"/>
      <c r="Q58" s="68"/>
    </row>
    <row r="59" spans="1:17" ht="15" customHeight="1" x14ac:dyDescent="0.25">
      <c r="A59" s="22"/>
      <c r="B59" s="23" t="s">
        <v>116</v>
      </c>
      <c r="C59" s="75" t="s">
        <v>70</v>
      </c>
      <c r="D59" s="76"/>
      <c r="E59" s="50">
        <v>110</v>
      </c>
      <c r="F59" s="50">
        <v>5</v>
      </c>
      <c r="G59" s="52">
        <f t="shared" si="1"/>
        <v>115</v>
      </c>
      <c r="H59" s="39" t="s">
        <v>70</v>
      </c>
      <c r="I59" s="23">
        <v>0</v>
      </c>
      <c r="J59" s="23" t="s">
        <v>120</v>
      </c>
      <c r="K59" s="59">
        <v>160</v>
      </c>
      <c r="L59" s="47">
        <v>3520.15</v>
      </c>
      <c r="M59" s="27" t="s">
        <v>60</v>
      </c>
      <c r="N59" s="55"/>
      <c r="O59" s="24">
        <f t="shared" si="3"/>
        <v>0</v>
      </c>
      <c r="P59" s="10"/>
      <c r="Q59" s="68"/>
    </row>
    <row r="60" spans="1:17" ht="15" customHeight="1" x14ac:dyDescent="0.25">
      <c r="A60" s="22"/>
      <c r="B60" s="23" t="s">
        <v>117</v>
      </c>
      <c r="C60" s="75" t="s">
        <v>70</v>
      </c>
      <c r="D60" s="76"/>
      <c r="E60" s="50">
        <v>112</v>
      </c>
      <c r="F60" s="50">
        <v>13</v>
      </c>
      <c r="G60" s="52">
        <f t="shared" si="1"/>
        <v>125</v>
      </c>
      <c r="H60" s="39" t="s">
        <v>70</v>
      </c>
      <c r="I60" s="23">
        <v>0</v>
      </c>
      <c r="J60" s="23" t="s">
        <v>121</v>
      </c>
      <c r="K60" s="59">
        <v>230</v>
      </c>
      <c r="L60" s="47">
        <v>2255</v>
      </c>
      <c r="M60" s="27" t="s">
        <v>60</v>
      </c>
      <c r="N60" s="55"/>
      <c r="O60" s="24">
        <f t="shared" si="3"/>
        <v>0</v>
      </c>
      <c r="P60" s="10"/>
      <c r="Q60" s="68"/>
    </row>
    <row r="61" spans="1:17" ht="15" customHeight="1" x14ac:dyDescent="0.25">
      <c r="A61" s="22"/>
      <c r="B61" s="23" t="s">
        <v>118</v>
      </c>
      <c r="C61" s="75" t="s">
        <v>70</v>
      </c>
      <c r="D61" s="76"/>
      <c r="E61" s="50">
        <v>45</v>
      </c>
      <c r="F61" s="50"/>
      <c r="G61" s="52">
        <f t="shared" si="1"/>
        <v>45</v>
      </c>
      <c r="H61" s="39" t="s">
        <v>70</v>
      </c>
      <c r="I61" s="23">
        <v>0</v>
      </c>
      <c r="J61" s="23">
        <v>0.15</v>
      </c>
      <c r="K61" s="59">
        <v>280</v>
      </c>
      <c r="L61" s="47">
        <v>1071.9000000000001</v>
      </c>
      <c r="M61" s="27" t="s">
        <v>60</v>
      </c>
      <c r="N61" s="55"/>
      <c r="O61" s="24">
        <f t="shared" si="3"/>
        <v>0</v>
      </c>
      <c r="P61" s="10"/>
      <c r="Q61" s="68"/>
    </row>
    <row r="62" spans="1:17" ht="15" customHeight="1" x14ac:dyDescent="0.25">
      <c r="A62" s="22"/>
      <c r="B62" s="23" t="s">
        <v>122</v>
      </c>
      <c r="C62" s="75" t="s">
        <v>70</v>
      </c>
      <c r="D62" s="76"/>
      <c r="E62" s="50">
        <v>45.06</v>
      </c>
      <c r="F62" s="50"/>
      <c r="G62" s="52">
        <f t="shared" si="1"/>
        <v>45.06</v>
      </c>
      <c r="H62" s="39" t="s">
        <v>70</v>
      </c>
      <c r="I62" s="23">
        <v>0</v>
      </c>
      <c r="J62" s="23">
        <v>0.47399999999999998</v>
      </c>
      <c r="K62" s="59">
        <v>320</v>
      </c>
      <c r="L62" s="47">
        <v>667.78920000000005</v>
      </c>
      <c r="M62" s="27" t="s">
        <v>60</v>
      </c>
      <c r="N62" s="55"/>
      <c r="O62" s="24">
        <f t="shared" si="3"/>
        <v>0</v>
      </c>
      <c r="P62" s="10"/>
      <c r="Q62" s="68"/>
    </row>
    <row r="63" spans="1:17" ht="15" customHeight="1" x14ac:dyDescent="0.25">
      <c r="A63" s="22"/>
      <c r="B63" s="23" t="s">
        <v>123</v>
      </c>
      <c r="C63" s="75" t="s">
        <v>70</v>
      </c>
      <c r="D63" s="76"/>
      <c r="E63" s="50">
        <v>321.75</v>
      </c>
      <c r="F63" s="50"/>
      <c r="G63" s="52">
        <f t="shared" si="1"/>
        <v>321.75</v>
      </c>
      <c r="H63" s="39" t="s">
        <v>70</v>
      </c>
      <c r="I63" s="23">
        <v>0</v>
      </c>
      <c r="J63" s="23">
        <v>0.56799999999999995</v>
      </c>
      <c r="K63" s="59">
        <v>400</v>
      </c>
      <c r="L63" s="47">
        <v>4768.335</v>
      </c>
      <c r="M63" s="27" t="s">
        <v>60</v>
      </c>
      <c r="N63" s="55"/>
      <c r="O63" s="24">
        <f t="shared" si="3"/>
        <v>0</v>
      </c>
      <c r="P63" s="10"/>
      <c r="Q63" s="68"/>
    </row>
    <row r="64" spans="1:17" ht="15" customHeight="1" x14ac:dyDescent="0.25">
      <c r="A64" s="22"/>
      <c r="B64" s="23" t="s">
        <v>124</v>
      </c>
      <c r="C64" s="75" t="s">
        <v>70</v>
      </c>
      <c r="D64" s="76"/>
      <c r="E64" s="50">
        <v>20</v>
      </c>
      <c r="F64" s="50"/>
      <c r="G64" s="52">
        <f t="shared" si="1"/>
        <v>20</v>
      </c>
      <c r="H64" s="39" t="s">
        <v>70</v>
      </c>
      <c r="I64" s="23">
        <v>0</v>
      </c>
      <c r="J64" s="23">
        <v>0.09</v>
      </c>
      <c r="K64" s="59">
        <v>300</v>
      </c>
      <c r="L64" s="47">
        <v>530</v>
      </c>
      <c r="M64" s="27" t="s">
        <v>60</v>
      </c>
      <c r="N64" s="55"/>
      <c r="O64" s="24">
        <f t="shared" si="3"/>
        <v>0</v>
      </c>
      <c r="P64" s="10"/>
      <c r="Q64" s="68"/>
    </row>
    <row r="65" spans="1:17" ht="15" customHeight="1" x14ac:dyDescent="0.25">
      <c r="A65" s="22"/>
      <c r="B65" s="23" t="s">
        <v>125</v>
      </c>
      <c r="C65" s="75" t="s">
        <v>70</v>
      </c>
      <c r="D65" s="76"/>
      <c r="E65" s="50">
        <v>32</v>
      </c>
      <c r="F65" s="50"/>
      <c r="G65" s="52">
        <f t="shared" si="1"/>
        <v>32</v>
      </c>
      <c r="H65" s="39" t="s">
        <v>70</v>
      </c>
      <c r="I65" s="23">
        <v>0</v>
      </c>
      <c r="J65" s="23">
        <v>0.06</v>
      </c>
      <c r="K65" s="59">
        <v>330</v>
      </c>
      <c r="L65" s="47">
        <v>1015.04</v>
      </c>
      <c r="M65" s="27" t="s">
        <v>60</v>
      </c>
      <c r="N65" s="55"/>
      <c r="O65" s="24">
        <f t="shared" si="3"/>
        <v>0</v>
      </c>
      <c r="P65" s="10"/>
      <c r="Q65" s="68"/>
    </row>
    <row r="66" spans="1:17" ht="15" customHeight="1" x14ac:dyDescent="0.25">
      <c r="A66" s="22"/>
      <c r="B66" s="23" t="s">
        <v>126</v>
      </c>
      <c r="C66" s="75" t="s">
        <v>70</v>
      </c>
      <c r="D66" s="76"/>
      <c r="E66" s="50">
        <v>155</v>
      </c>
      <c r="F66" s="50"/>
      <c r="G66" s="52">
        <f t="shared" si="1"/>
        <v>155</v>
      </c>
      <c r="H66" s="39" t="s">
        <v>70</v>
      </c>
      <c r="I66" s="23">
        <v>0</v>
      </c>
      <c r="J66" s="23">
        <v>0.28999999999999998</v>
      </c>
      <c r="K66" s="59">
        <v>370</v>
      </c>
      <c r="L66" s="47">
        <v>3095.35</v>
      </c>
      <c r="M66" s="27" t="s">
        <v>60</v>
      </c>
      <c r="N66" s="55"/>
      <c r="O66" s="24">
        <f t="shared" si="3"/>
        <v>0</v>
      </c>
      <c r="P66" s="10"/>
      <c r="Q66" s="68"/>
    </row>
    <row r="67" spans="1:17" ht="15" customHeight="1" x14ac:dyDescent="0.25">
      <c r="A67" s="22"/>
      <c r="B67" s="23" t="s">
        <v>127</v>
      </c>
      <c r="C67" s="75" t="s">
        <v>70</v>
      </c>
      <c r="D67" s="76"/>
      <c r="E67" s="50">
        <v>160</v>
      </c>
      <c r="F67" s="50"/>
      <c r="G67" s="52">
        <f t="shared" si="1"/>
        <v>160</v>
      </c>
      <c r="H67" s="39" t="s">
        <v>70</v>
      </c>
      <c r="I67" s="23">
        <v>0</v>
      </c>
      <c r="J67" s="23">
        <v>0.16</v>
      </c>
      <c r="K67" s="59">
        <v>150</v>
      </c>
      <c r="L67" s="47">
        <v>3811.2</v>
      </c>
      <c r="M67" s="27" t="s">
        <v>60</v>
      </c>
      <c r="N67" s="55"/>
      <c r="O67" s="24">
        <f t="shared" si="3"/>
        <v>0</v>
      </c>
      <c r="P67" s="10"/>
      <c r="Q67" s="68"/>
    </row>
    <row r="68" spans="1:17" ht="15" customHeight="1" x14ac:dyDescent="0.25">
      <c r="A68" s="22" t="s">
        <v>73</v>
      </c>
      <c r="B68" s="23" t="s">
        <v>128</v>
      </c>
      <c r="C68" s="75" t="s">
        <v>70</v>
      </c>
      <c r="D68" s="76"/>
      <c r="E68" s="50">
        <v>109</v>
      </c>
      <c r="F68" s="50">
        <v>2.58</v>
      </c>
      <c r="G68" s="52">
        <f t="shared" si="1"/>
        <v>111.58</v>
      </c>
      <c r="H68" s="39" t="s">
        <v>70</v>
      </c>
      <c r="I68" s="23">
        <v>0</v>
      </c>
      <c r="J68" s="73" t="s">
        <v>136</v>
      </c>
      <c r="K68" s="59">
        <v>200</v>
      </c>
      <c r="L68" s="47">
        <v>2586.4243999999999</v>
      </c>
      <c r="M68" s="27" t="s">
        <v>60</v>
      </c>
      <c r="N68" s="55"/>
      <c r="O68" s="24">
        <f t="shared" si="3"/>
        <v>0</v>
      </c>
      <c r="P68" s="10"/>
      <c r="Q68" s="68"/>
    </row>
    <row r="69" spans="1:17" ht="15" customHeight="1" x14ac:dyDescent="0.25">
      <c r="A69" s="22"/>
      <c r="B69" s="23" t="s">
        <v>129</v>
      </c>
      <c r="C69" s="75" t="s">
        <v>70</v>
      </c>
      <c r="D69" s="76"/>
      <c r="E69" s="50">
        <v>330.19</v>
      </c>
      <c r="F69" s="50"/>
      <c r="G69" s="52">
        <f t="shared" si="1"/>
        <v>330.19</v>
      </c>
      <c r="H69" s="39" t="s">
        <v>70</v>
      </c>
      <c r="I69" s="23">
        <v>0</v>
      </c>
      <c r="J69" s="23">
        <v>0.108</v>
      </c>
      <c r="K69" s="59">
        <v>500</v>
      </c>
      <c r="L69" s="47">
        <v>7640.5965999999999</v>
      </c>
      <c r="M69" s="27" t="s">
        <v>60</v>
      </c>
      <c r="N69" s="55"/>
      <c r="O69" s="24">
        <f t="shared" si="3"/>
        <v>0</v>
      </c>
      <c r="P69" s="10"/>
      <c r="Q69" s="68"/>
    </row>
    <row r="70" spans="1:17" ht="15" customHeight="1" x14ac:dyDescent="0.25">
      <c r="A70" s="22"/>
      <c r="B70" s="23" t="s">
        <v>130</v>
      </c>
      <c r="C70" s="75" t="s">
        <v>70</v>
      </c>
      <c r="D70" s="76"/>
      <c r="E70" s="50">
        <v>132.37</v>
      </c>
      <c r="F70" s="50"/>
      <c r="G70" s="52">
        <f t="shared" si="1"/>
        <v>132.37</v>
      </c>
      <c r="H70" s="39" t="s">
        <v>70</v>
      </c>
      <c r="I70" s="23">
        <v>0</v>
      </c>
      <c r="J70" s="23">
        <v>0.114</v>
      </c>
      <c r="K70" s="59">
        <v>500</v>
      </c>
      <c r="L70" s="47">
        <v>3063.0418</v>
      </c>
      <c r="M70" s="27" t="s">
        <v>60</v>
      </c>
      <c r="N70" s="55"/>
      <c r="O70" s="24">
        <f t="shared" si="3"/>
        <v>0</v>
      </c>
      <c r="P70" s="10"/>
      <c r="Q70" s="68"/>
    </row>
    <row r="71" spans="1:17" ht="15" customHeight="1" x14ac:dyDescent="0.25">
      <c r="A71" s="22"/>
      <c r="B71" s="23" t="s">
        <v>131</v>
      </c>
      <c r="C71" s="75" t="s">
        <v>70</v>
      </c>
      <c r="D71" s="76"/>
      <c r="E71" s="50">
        <v>66.61</v>
      </c>
      <c r="F71" s="50"/>
      <c r="G71" s="52">
        <f t="shared" si="1"/>
        <v>66.61</v>
      </c>
      <c r="H71" s="39" t="s">
        <v>70</v>
      </c>
      <c r="I71" s="23">
        <v>0</v>
      </c>
      <c r="J71" s="23">
        <v>0.154</v>
      </c>
      <c r="K71" s="59">
        <v>400</v>
      </c>
      <c r="L71" s="47">
        <v>1396.1456000000001</v>
      </c>
      <c r="M71" s="27" t="s">
        <v>60</v>
      </c>
      <c r="N71" s="55"/>
      <c r="O71" s="24">
        <f t="shared" si="3"/>
        <v>0</v>
      </c>
      <c r="P71" s="10"/>
      <c r="Q71" s="68"/>
    </row>
    <row r="72" spans="1:17" ht="15" customHeight="1" x14ac:dyDescent="0.25">
      <c r="A72" s="22"/>
      <c r="B72" s="23" t="s">
        <v>132</v>
      </c>
      <c r="C72" s="75" t="s">
        <v>70</v>
      </c>
      <c r="D72" s="76"/>
      <c r="E72" s="50">
        <v>25.69</v>
      </c>
      <c r="F72" s="50"/>
      <c r="G72" s="52">
        <f t="shared" si="1"/>
        <v>25.69</v>
      </c>
      <c r="H72" s="39" t="s">
        <v>70</v>
      </c>
      <c r="I72" s="23">
        <v>0</v>
      </c>
      <c r="J72" s="23">
        <v>0.182</v>
      </c>
      <c r="K72" s="59">
        <v>750</v>
      </c>
      <c r="L72" s="47">
        <v>561.84030000000007</v>
      </c>
      <c r="M72" s="27" t="s">
        <v>60</v>
      </c>
      <c r="N72" s="55"/>
      <c r="O72" s="24">
        <f t="shared" si="3"/>
        <v>0</v>
      </c>
      <c r="P72" s="10"/>
      <c r="Q72" s="68"/>
    </row>
    <row r="73" spans="1:17" ht="15" customHeight="1" x14ac:dyDescent="0.25">
      <c r="A73" s="22"/>
      <c r="B73" s="23" t="s">
        <v>133</v>
      </c>
      <c r="C73" s="75" t="s">
        <v>70</v>
      </c>
      <c r="D73" s="76"/>
      <c r="E73" s="50">
        <v>445.15</v>
      </c>
      <c r="F73" s="50">
        <v>16.829999999999998</v>
      </c>
      <c r="G73" s="52">
        <f t="shared" si="1"/>
        <v>461.97999999999996</v>
      </c>
      <c r="H73" s="39" t="s">
        <v>70</v>
      </c>
      <c r="I73" s="23">
        <v>0</v>
      </c>
      <c r="J73" s="73" t="s">
        <v>137</v>
      </c>
      <c r="K73" s="59">
        <v>700</v>
      </c>
      <c r="L73" s="47">
        <v>10195.898599999999</v>
      </c>
      <c r="M73" s="27" t="s">
        <v>60</v>
      </c>
      <c r="N73" s="55"/>
      <c r="O73" s="24">
        <f t="shared" si="3"/>
        <v>0</v>
      </c>
      <c r="P73" s="10"/>
      <c r="Q73" s="68"/>
    </row>
    <row r="74" spans="1:17" ht="15" customHeight="1" x14ac:dyDescent="0.25">
      <c r="A74" s="22"/>
      <c r="B74" s="23" t="s">
        <v>133</v>
      </c>
      <c r="C74" s="75" t="s">
        <v>70</v>
      </c>
      <c r="D74" s="76"/>
      <c r="E74" s="50">
        <v>11.05</v>
      </c>
      <c r="F74" s="50">
        <v>0.43</v>
      </c>
      <c r="G74" s="52">
        <f t="shared" si="1"/>
        <v>11.48</v>
      </c>
      <c r="H74" s="39" t="s">
        <v>70</v>
      </c>
      <c r="I74" s="23">
        <v>0</v>
      </c>
      <c r="J74" s="73" t="s">
        <v>137</v>
      </c>
      <c r="K74" s="59">
        <v>700</v>
      </c>
      <c r="L74" s="47">
        <v>253.36360000000002</v>
      </c>
      <c r="M74" s="27" t="s">
        <v>60</v>
      </c>
      <c r="N74" s="55"/>
      <c r="O74" s="24">
        <f t="shared" si="3"/>
        <v>0</v>
      </c>
      <c r="P74" s="10"/>
      <c r="Q74" s="68"/>
    </row>
    <row r="75" spans="1:17" ht="15" customHeight="1" x14ac:dyDescent="0.25">
      <c r="A75" s="22"/>
      <c r="B75" s="23" t="s">
        <v>134</v>
      </c>
      <c r="C75" s="75" t="s">
        <v>70</v>
      </c>
      <c r="D75" s="76"/>
      <c r="E75" s="50">
        <v>21.99</v>
      </c>
      <c r="F75" s="50"/>
      <c r="G75" s="52">
        <f t="shared" si="1"/>
        <v>21.99</v>
      </c>
      <c r="H75" s="39" t="s">
        <v>70</v>
      </c>
      <c r="I75" s="23">
        <v>0</v>
      </c>
      <c r="J75" s="23">
        <v>0.10199999999999999</v>
      </c>
      <c r="K75" s="59">
        <v>100</v>
      </c>
      <c r="L75" s="47">
        <v>485.3193</v>
      </c>
      <c r="M75" s="27" t="s">
        <v>60</v>
      </c>
      <c r="N75" s="55"/>
      <c r="O75" s="24">
        <f t="shared" si="3"/>
        <v>0</v>
      </c>
      <c r="P75" s="10"/>
      <c r="Q75" s="68"/>
    </row>
    <row r="76" spans="1:17" ht="15" customHeight="1" x14ac:dyDescent="0.25">
      <c r="A76" s="22"/>
      <c r="B76" s="23" t="s">
        <v>135</v>
      </c>
      <c r="C76" s="75" t="s">
        <v>70</v>
      </c>
      <c r="D76" s="76"/>
      <c r="E76" s="50">
        <v>120.75</v>
      </c>
      <c r="F76" s="50"/>
      <c r="G76" s="52">
        <f t="shared" si="1"/>
        <v>120.75</v>
      </c>
      <c r="H76" s="39" t="s">
        <v>70</v>
      </c>
      <c r="I76" s="23">
        <v>0</v>
      </c>
      <c r="J76" s="23">
        <v>0.17899999999999999</v>
      </c>
      <c r="K76" s="59">
        <v>300</v>
      </c>
      <c r="L76" s="47">
        <v>2387.2275</v>
      </c>
      <c r="M76" s="27" t="s">
        <v>60</v>
      </c>
      <c r="N76" s="55"/>
      <c r="O76" s="24">
        <f t="shared" si="3"/>
        <v>0</v>
      </c>
      <c r="P76" s="10"/>
      <c r="Q76" s="68"/>
    </row>
    <row r="77" spans="1:17" ht="15" customHeight="1" x14ac:dyDescent="0.25">
      <c r="A77" s="22" t="s">
        <v>74</v>
      </c>
      <c r="B77" s="23" t="s">
        <v>138</v>
      </c>
      <c r="C77" s="75" t="s">
        <v>70</v>
      </c>
      <c r="D77" s="76"/>
      <c r="E77" s="50">
        <v>54.05</v>
      </c>
      <c r="F77" s="50"/>
      <c r="G77" s="52">
        <f t="shared" si="1"/>
        <v>54.05</v>
      </c>
      <c r="H77" s="39" t="s">
        <v>70</v>
      </c>
      <c r="I77" s="23">
        <v>0</v>
      </c>
      <c r="J77" s="23">
        <v>0.32600000000000001</v>
      </c>
      <c r="K77" s="59">
        <v>200</v>
      </c>
      <c r="L77" s="47">
        <v>824.803</v>
      </c>
      <c r="M77" s="27" t="s">
        <v>60</v>
      </c>
      <c r="N77" s="55"/>
      <c r="O77" s="24">
        <f t="shared" si="3"/>
        <v>0</v>
      </c>
      <c r="P77" s="10"/>
      <c r="Q77" s="68"/>
    </row>
    <row r="78" spans="1:17" ht="15" customHeight="1" x14ac:dyDescent="0.25">
      <c r="A78" s="22"/>
      <c r="B78" s="23" t="s">
        <v>139</v>
      </c>
      <c r="C78" s="75" t="s">
        <v>70</v>
      </c>
      <c r="D78" s="76"/>
      <c r="E78" s="50">
        <v>44.43</v>
      </c>
      <c r="F78" s="50"/>
      <c r="G78" s="52">
        <f t="shared" si="1"/>
        <v>44.43</v>
      </c>
      <c r="H78" s="39" t="s">
        <v>70</v>
      </c>
      <c r="I78" s="23">
        <v>0</v>
      </c>
      <c r="J78" s="23">
        <v>0.41499999999999998</v>
      </c>
      <c r="K78" s="59">
        <v>200</v>
      </c>
      <c r="L78" s="47">
        <v>613.57830000000001</v>
      </c>
      <c r="M78" s="27" t="s">
        <v>60</v>
      </c>
      <c r="N78" s="55"/>
      <c r="O78" s="24">
        <f t="shared" si="3"/>
        <v>0</v>
      </c>
      <c r="P78" s="10"/>
      <c r="Q78" s="68"/>
    </row>
    <row r="79" spans="1:17" ht="15" customHeight="1" x14ac:dyDescent="0.25">
      <c r="A79" s="22"/>
      <c r="B79" s="23" t="s">
        <v>140</v>
      </c>
      <c r="C79" s="75" t="s">
        <v>70</v>
      </c>
      <c r="D79" s="76"/>
      <c r="E79" s="50">
        <v>14</v>
      </c>
      <c r="F79" s="50"/>
      <c r="G79" s="52">
        <f t="shared" si="1"/>
        <v>14</v>
      </c>
      <c r="H79" s="39" t="s">
        <v>70</v>
      </c>
      <c r="I79" s="23">
        <v>0</v>
      </c>
      <c r="J79" s="23">
        <v>7.0000000000000007E-2</v>
      </c>
      <c r="K79" s="59">
        <v>500</v>
      </c>
      <c r="L79" s="47">
        <v>444.08</v>
      </c>
      <c r="M79" s="27" t="s">
        <v>60</v>
      </c>
      <c r="N79" s="55"/>
      <c r="O79" s="24">
        <f t="shared" si="3"/>
        <v>0</v>
      </c>
      <c r="P79" s="10"/>
      <c r="Q79" s="68"/>
    </row>
    <row r="80" spans="1:17" ht="15" customHeight="1" x14ac:dyDescent="0.25">
      <c r="A80" s="22"/>
      <c r="B80" s="23" t="s">
        <v>141</v>
      </c>
      <c r="C80" s="75" t="s">
        <v>70</v>
      </c>
      <c r="D80" s="76"/>
      <c r="E80" s="50">
        <v>50</v>
      </c>
      <c r="F80" s="50"/>
      <c r="G80" s="52">
        <f t="shared" si="1"/>
        <v>50</v>
      </c>
      <c r="H80" s="39" t="s">
        <v>70</v>
      </c>
      <c r="I80" s="23">
        <v>0</v>
      </c>
      <c r="J80" s="23">
        <v>0.08</v>
      </c>
      <c r="K80" s="59">
        <v>200</v>
      </c>
      <c r="L80" s="47">
        <v>1516</v>
      </c>
      <c r="M80" s="27" t="s">
        <v>60</v>
      </c>
      <c r="N80" s="55"/>
      <c r="O80" s="24">
        <f t="shared" si="3"/>
        <v>0</v>
      </c>
      <c r="P80" s="10"/>
      <c r="Q80" s="68"/>
    </row>
    <row r="81" spans="1:17" ht="15" customHeight="1" x14ac:dyDescent="0.25">
      <c r="A81" s="22"/>
      <c r="B81" s="23">
        <v>753</v>
      </c>
      <c r="C81" s="75" t="s">
        <v>70</v>
      </c>
      <c r="D81" s="76"/>
      <c r="E81" s="50"/>
      <c r="F81" s="50">
        <v>80</v>
      </c>
      <c r="G81" s="52">
        <f t="shared" si="1"/>
        <v>80</v>
      </c>
      <c r="H81" s="39" t="s">
        <v>70</v>
      </c>
      <c r="I81" s="23">
        <v>0</v>
      </c>
      <c r="J81" s="23">
        <v>0.18</v>
      </c>
      <c r="K81" s="59">
        <v>300</v>
      </c>
      <c r="L81" s="47">
        <v>2337.6</v>
      </c>
      <c r="M81" s="27" t="s">
        <v>60</v>
      </c>
      <c r="N81" s="55"/>
      <c r="O81" s="24">
        <f t="shared" si="3"/>
        <v>0</v>
      </c>
      <c r="P81" s="10"/>
      <c r="Q81" s="68"/>
    </row>
    <row r="82" spans="1:17" ht="15" customHeight="1" x14ac:dyDescent="0.25">
      <c r="A82" s="22"/>
      <c r="B82" s="23" t="s">
        <v>142</v>
      </c>
      <c r="C82" s="75" t="s">
        <v>70</v>
      </c>
      <c r="D82" s="76"/>
      <c r="E82" s="50"/>
      <c r="F82" s="50">
        <v>65</v>
      </c>
      <c r="G82" s="52">
        <f t="shared" si="1"/>
        <v>65</v>
      </c>
      <c r="H82" s="39" t="s">
        <v>70</v>
      </c>
      <c r="I82" s="23">
        <v>0</v>
      </c>
      <c r="J82" s="23">
        <v>7.0000000000000007E-2</v>
      </c>
      <c r="K82" s="59">
        <v>300</v>
      </c>
      <c r="L82" s="47">
        <v>2330.9</v>
      </c>
      <c r="M82" s="27" t="s">
        <v>60</v>
      </c>
      <c r="N82" s="55"/>
      <c r="O82" s="24">
        <f t="shared" si="3"/>
        <v>0</v>
      </c>
      <c r="P82" s="10"/>
      <c r="Q82" s="68"/>
    </row>
    <row r="83" spans="1:17" ht="15" customHeight="1" x14ac:dyDescent="0.25">
      <c r="A83" s="22"/>
      <c r="B83" s="23"/>
      <c r="C83" s="69"/>
      <c r="D83" s="39"/>
      <c r="E83" s="50"/>
      <c r="F83" s="50"/>
      <c r="G83" s="52"/>
      <c r="H83" s="39"/>
      <c r="I83" s="23"/>
      <c r="J83" s="23"/>
      <c r="K83" s="59"/>
      <c r="L83" s="47"/>
      <c r="M83" s="27"/>
      <c r="N83" s="55"/>
      <c r="O83" s="24"/>
      <c r="P83" s="10"/>
      <c r="Q83" s="68"/>
    </row>
    <row r="84" spans="1:17" ht="15" customHeight="1" x14ac:dyDescent="0.25">
      <c r="A84" s="22"/>
      <c r="B84" s="23"/>
      <c r="C84" s="84"/>
      <c r="D84" s="84"/>
      <c r="E84" s="50"/>
      <c r="F84" s="64"/>
      <c r="G84" s="66"/>
      <c r="H84" s="22"/>
      <c r="I84" s="23"/>
      <c r="J84" s="23"/>
      <c r="K84" s="65"/>
      <c r="L84" s="47"/>
      <c r="M84" s="27"/>
      <c r="N84" s="55"/>
      <c r="O84" s="24"/>
      <c r="P84" s="10"/>
      <c r="Q84" s="68"/>
    </row>
    <row r="85" spans="1:17" ht="15.75" thickBot="1" x14ac:dyDescent="0.3">
      <c r="A85" s="60"/>
      <c r="B85" s="61"/>
      <c r="C85" s="61"/>
      <c r="D85" s="61"/>
      <c r="E85" s="61"/>
      <c r="F85" s="61"/>
      <c r="G85" s="67">
        <f>SUM(G12:G84)</f>
        <v>6716.3989999999994</v>
      </c>
      <c r="H85" s="61"/>
      <c r="I85" s="61"/>
      <c r="J85" s="77" t="s">
        <v>13</v>
      </c>
      <c r="K85" s="78"/>
      <c r="L85" s="30">
        <f>SUM(L12:L84)</f>
        <v>161700.34961999999</v>
      </c>
      <c r="M85" s="29"/>
      <c r="N85" s="63" t="s">
        <v>14</v>
      </c>
      <c r="O85" s="30">
        <f>SUM(O12:O84)</f>
        <v>0</v>
      </c>
      <c r="P85" s="10"/>
    </row>
    <row r="86" spans="1:17" ht="15.75" thickBot="1" x14ac:dyDescent="0.3">
      <c r="A86" s="79" t="s">
        <v>143</v>
      </c>
      <c r="B86" s="80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1"/>
      <c r="O86" s="28">
        <f>O87-O85</f>
        <v>0</v>
      </c>
    </row>
    <row r="87" spans="1:17" ht="15.75" thickBot="1" x14ac:dyDescent="0.3">
      <c r="A87" s="79" t="s">
        <v>15</v>
      </c>
      <c r="B87" s="80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1"/>
      <c r="O87" s="28">
        <f>IF("nie"=MID(I95,1,3),O85,(O85*1.23))</f>
        <v>0</v>
      </c>
    </row>
    <row r="88" spans="1:17" x14ac:dyDescent="0.25">
      <c r="A88" s="91" t="s">
        <v>16</v>
      </c>
      <c r="B88" s="91"/>
      <c r="C88" s="9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</row>
    <row r="89" spans="1:17" x14ac:dyDescent="0.25">
      <c r="A89" s="82" t="s">
        <v>64</v>
      </c>
      <c r="B89" s="83"/>
      <c r="C89" s="83"/>
      <c r="D89" s="83"/>
      <c r="E89" s="83"/>
      <c r="F89" s="83"/>
      <c r="G89" s="83"/>
      <c r="H89" s="83"/>
      <c r="I89" s="83"/>
      <c r="J89" s="83"/>
      <c r="K89" s="83"/>
      <c r="L89" s="83"/>
      <c r="M89" s="83"/>
      <c r="N89" s="83"/>
      <c r="O89" s="83"/>
    </row>
    <row r="90" spans="1:17" ht="25.5" customHeight="1" x14ac:dyDescent="0.25">
      <c r="A90" s="32" t="s">
        <v>56</v>
      </c>
      <c r="B90" s="32"/>
      <c r="C90" s="32"/>
      <c r="D90" s="32"/>
      <c r="E90" s="32"/>
      <c r="F90" s="32"/>
      <c r="G90" s="33" t="s">
        <v>54</v>
      </c>
      <c r="H90" s="32"/>
      <c r="I90" s="32"/>
      <c r="J90" s="34"/>
      <c r="K90" s="34"/>
      <c r="L90" s="34"/>
      <c r="M90" s="34"/>
      <c r="N90" s="34"/>
      <c r="O90" s="34"/>
    </row>
    <row r="91" spans="1:17" ht="15" customHeight="1" x14ac:dyDescent="0.25">
      <c r="A91" s="93" t="s">
        <v>144</v>
      </c>
      <c r="B91" s="94"/>
      <c r="C91" s="94"/>
      <c r="D91" s="94"/>
      <c r="E91" s="95"/>
      <c r="F91" s="92" t="s">
        <v>55</v>
      </c>
      <c r="G91" s="35" t="s">
        <v>17</v>
      </c>
      <c r="H91" s="85"/>
      <c r="I91" s="86"/>
      <c r="J91" s="86"/>
      <c r="K91" s="86"/>
      <c r="L91" s="86"/>
      <c r="M91" s="86"/>
      <c r="N91" s="86"/>
      <c r="O91" s="87"/>
    </row>
    <row r="92" spans="1:17" x14ac:dyDescent="0.25">
      <c r="A92" s="96"/>
      <c r="B92" s="97"/>
      <c r="C92" s="97"/>
      <c r="D92" s="97"/>
      <c r="E92" s="98"/>
      <c r="F92" s="92"/>
      <c r="G92" s="35" t="s">
        <v>18</v>
      </c>
      <c r="H92" s="85"/>
      <c r="I92" s="86"/>
      <c r="J92" s="86"/>
      <c r="K92" s="86"/>
      <c r="L92" s="86"/>
      <c r="M92" s="86"/>
      <c r="N92" s="86"/>
      <c r="O92" s="87"/>
    </row>
    <row r="93" spans="1:17" ht="18" customHeight="1" x14ac:dyDescent="0.25">
      <c r="A93" s="96"/>
      <c r="B93" s="97"/>
      <c r="C93" s="97"/>
      <c r="D93" s="97"/>
      <c r="E93" s="98"/>
      <c r="F93" s="92"/>
      <c r="G93" s="35" t="s">
        <v>19</v>
      </c>
      <c r="H93" s="85"/>
      <c r="I93" s="86"/>
      <c r="J93" s="86"/>
      <c r="K93" s="86"/>
      <c r="L93" s="86"/>
      <c r="M93" s="86"/>
      <c r="N93" s="86"/>
      <c r="O93" s="87"/>
    </row>
    <row r="94" spans="1:17" x14ac:dyDescent="0.25">
      <c r="A94" s="96"/>
      <c r="B94" s="97"/>
      <c r="C94" s="97"/>
      <c r="D94" s="97"/>
      <c r="E94" s="98"/>
      <c r="F94" s="92"/>
      <c r="G94" s="35" t="s">
        <v>20</v>
      </c>
      <c r="H94" s="85"/>
      <c r="I94" s="86"/>
      <c r="J94" s="86"/>
      <c r="K94" s="86"/>
      <c r="L94" s="86"/>
      <c r="M94" s="86"/>
      <c r="N94" s="86"/>
      <c r="O94" s="87"/>
    </row>
    <row r="95" spans="1:17" x14ac:dyDescent="0.25">
      <c r="A95" s="96"/>
      <c r="B95" s="97"/>
      <c r="C95" s="97"/>
      <c r="D95" s="97"/>
      <c r="E95" s="98"/>
      <c r="F95" s="92"/>
      <c r="G95" s="35" t="s">
        <v>21</v>
      </c>
      <c r="H95" s="85"/>
      <c r="I95" s="86"/>
      <c r="J95" s="86"/>
      <c r="K95" s="86"/>
      <c r="L95" s="86"/>
      <c r="M95" s="86"/>
      <c r="N95" s="86"/>
      <c r="O95" s="87"/>
    </row>
    <row r="96" spans="1:17" x14ac:dyDescent="0.25">
      <c r="A96" s="96"/>
      <c r="B96" s="97"/>
      <c r="C96" s="97"/>
      <c r="D96" s="97"/>
      <c r="E96" s="98"/>
      <c r="F96" s="16"/>
      <c r="G96" s="16"/>
      <c r="H96" s="16"/>
      <c r="I96" s="16"/>
      <c r="J96" s="16"/>
      <c r="K96" s="16"/>
      <c r="L96" s="16"/>
      <c r="M96" s="16"/>
      <c r="N96" s="16"/>
      <c r="O96" s="16"/>
    </row>
    <row r="97" spans="1:15" x14ac:dyDescent="0.25">
      <c r="A97" s="96"/>
      <c r="B97" s="97"/>
      <c r="C97" s="97"/>
      <c r="D97" s="97"/>
      <c r="E97" s="98"/>
      <c r="F97" s="16"/>
      <c r="G97" s="16"/>
      <c r="H97" s="16"/>
      <c r="I97" s="16"/>
      <c r="J97" s="16"/>
      <c r="K97" s="16"/>
      <c r="L97" s="16"/>
      <c r="M97" s="16"/>
      <c r="N97" s="16"/>
      <c r="O97" s="16"/>
    </row>
    <row r="98" spans="1:15" x14ac:dyDescent="0.25">
      <c r="A98" s="99"/>
      <c r="B98" s="100"/>
      <c r="C98" s="100"/>
      <c r="D98" s="100"/>
      <c r="E98" s="101"/>
      <c r="F98" s="34"/>
      <c r="G98" s="16"/>
      <c r="H98" s="16"/>
      <c r="I98" s="16"/>
      <c r="J98" s="16" t="s">
        <v>22</v>
      </c>
      <c r="K98" s="16"/>
      <c r="L98" s="88"/>
      <c r="M98" s="89"/>
      <c r="N98" s="90"/>
      <c r="O98" s="16"/>
    </row>
    <row r="99" spans="1:15" x14ac:dyDescent="0.25">
      <c r="A99" s="34"/>
      <c r="B99" s="34"/>
      <c r="C99" s="34"/>
      <c r="D99" s="34"/>
      <c r="E99" s="34"/>
      <c r="F99" s="34"/>
      <c r="G99" s="16"/>
      <c r="H99" s="16"/>
      <c r="I99" s="16"/>
      <c r="J99" s="16"/>
      <c r="K99" s="16"/>
      <c r="L99" s="16"/>
      <c r="M99" s="16"/>
      <c r="N99" s="16"/>
      <c r="O99" s="16"/>
    </row>
    <row r="100" spans="1:15" x14ac:dyDescent="0.25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</row>
  </sheetData>
  <mergeCells count="106">
    <mergeCell ref="C61:D61"/>
    <mergeCell ref="C25:D25"/>
    <mergeCell ref="C26:D26"/>
    <mergeCell ref="C27:D27"/>
    <mergeCell ref="C15:D15"/>
    <mergeCell ref="C21:D21"/>
    <mergeCell ref="C44:D44"/>
    <mergeCell ref="C59:D59"/>
    <mergeCell ref="C60:D60"/>
    <mergeCell ref="C54:D54"/>
    <mergeCell ref="C55:D55"/>
    <mergeCell ref="C56:D56"/>
    <mergeCell ref="C57:D57"/>
    <mergeCell ref="C58:D58"/>
    <mergeCell ref="C52:D52"/>
    <mergeCell ref="C53:D53"/>
    <mergeCell ref="A1:L1"/>
    <mergeCell ref="C12:D12"/>
    <mergeCell ref="C13:D13"/>
    <mergeCell ref="C14:D14"/>
    <mergeCell ref="A8:B8"/>
    <mergeCell ref="E5:F5"/>
    <mergeCell ref="B6:F6"/>
    <mergeCell ref="B7:F7"/>
    <mergeCell ref="B9:B11"/>
    <mergeCell ref="L9:L11"/>
    <mergeCell ref="C3:N3"/>
    <mergeCell ref="N9:N11"/>
    <mergeCell ref="J9:J11"/>
    <mergeCell ref="C22:D22"/>
    <mergeCell ref="C23:D23"/>
    <mergeCell ref="C24:D24"/>
    <mergeCell ref="C29:D29"/>
    <mergeCell ref="C30:D30"/>
    <mergeCell ref="C31:D31"/>
    <mergeCell ref="C32:D32"/>
    <mergeCell ref="O9:O11"/>
    <mergeCell ref="C10:D11"/>
    <mergeCell ref="E10:E11"/>
    <mergeCell ref="F10:F11"/>
    <mergeCell ref="G10:G11"/>
    <mergeCell ref="M9:M11"/>
    <mergeCell ref="H9:H11"/>
    <mergeCell ref="I9:I11"/>
    <mergeCell ref="K9:K11"/>
    <mergeCell ref="C9:D9"/>
    <mergeCell ref="E9:G9"/>
    <mergeCell ref="C16:D16"/>
    <mergeCell ref="C17:D17"/>
    <mergeCell ref="C18:D18"/>
    <mergeCell ref="C19:D19"/>
    <mergeCell ref="C20:D20"/>
    <mergeCell ref="C28:D28"/>
    <mergeCell ref="H95:O95"/>
    <mergeCell ref="L98:N98"/>
    <mergeCell ref="A88:C88"/>
    <mergeCell ref="F91:F95"/>
    <mergeCell ref="H91:O91"/>
    <mergeCell ref="H92:O92"/>
    <mergeCell ref="H93:O93"/>
    <mergeCell ref="H94:O94"/>
    <mergeCell ref="A91:E98"/>
    <mergeCell ref="C68:D68"/>
    <mergeCell ref="C69:D69"/>
    <mergeCell ref="C70:D70"/>
    <mergeCell ref="C71:D71"/>
    <mergeCell ref="C72:D72"/>
    <mergeCell ref="J85:K85"/>
    <mergeCell ref="A86:N86"/>
    <mergeCell ref="A87:N87"/>
    <mergeCell ref="A89:O89"/>
    <mergeCell ref="C84:D84"/>
    <mergeCell ref="C33:D33"/>
    <mergeCell ref="C67:D67"/>
    <mergeCell ref="C34:D34"/>
    <mergeCell ref="C35:D35"/>
    <mergeCell ref="C36:D36"/>
    <mergeCell ref="C37:D37"/>
    <mergeCell ref="C38:D38"/>
    <mergeCell ref="C45:D45"/>
    <mergeCell ref="C46:D46"/>
    <mergeCell ref="C47:D47"/>
    <mergeCell ref="C48:D48"/>
    <mergeCell ref="C49:D49"/>
    <mergeCell ref="C50:D50"/>
    <mergeCell ref="C51:D51"/>
    <mergeCell ref="C65:D65"/>
    <mergeCell ref="C66:D66"/>
    <mergeCell ref="C63:D63"/>
    <mergeCell ref="C64:D64"/>
    <mergeCell ref="C40:D40"/>
    <mergeCell ref="C43:D43"/>
    <mergeCell ref="C42:D42"/>
    <mergeCell ref="C41:D41"/>
    <mergeCell ref="C39:D39"/>
    <mergeCell ref="C62:D62"/>
    <mergeCell ref="C78:D78"/>
    <mergeCell ref="C79:D79"/>
    <mergeCell ref="C80:D80"/>
    <mergeCell ref="C81:D81"/>
    <mergeCell ref="C82:D82"/>
    <mergeCell ref="C73:D73"/>
    <mergeCell ref="C74:D74"/>
    <mergeCell ref="C75:D75"/>
    <mergeCell ref="C76:D76"/>
    <mergeCell ref="C77:D77"/>
  </mergeCells>
  <phoneticPr fontId="15" type="noConversion"/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L7"/>
  <sheetViews>
    <sheetView workbookViewId="0">
      <selection activeCell="F4" sqref="F4"/>
    </sheetView>
  </sheetViews>
  <sheetFormatPr defaultRowHeight="15" x14ac:dyDescent="0.25"/>
  <cols>
    <col min="5" max="5" width="16.28515625" bestFit="1" customWidth="1"/>
  </cols>
  <sheetData>
    <row r="3" spans="1:12" x14ac:dyDescent="0.25">
      <c r="A3" s="48" t="s">
        <v>60</v>
      </c>
      <c r="B3" s="48" t="s">
        <v>69</v>
      </c>
      <c r="D3" s="48" t="s">
        <v>60</v>
      </c>
      <c r="E3" s="48" t="s">
        <v>69</v>
      </c>
      <c r="F3" s="48"/>
      <c r="G3" s="48" t="s">
        <v>60</v>
      </c>
      <c r="H3" s="48" t="s">
        <v>69</v>
      </c>
      <c r="I3" s="48"/>
      <c r="J3" s="48" t="s">
        <v>60</v>
      </c>
      <c r="K3" s="48" t="s">
        <v>69</v>
      </c>
    </row>
    <row r="4" spans="1:12" x14ac:dyDescent="0.25">
      <c r="A4">
        <v>11.927</v>
      </c>
      <c r="B4">
        <v>0.38500000000000001</v>
      </c>
      <c r="C4" s="48">
        <f>A4*B4</f>
        <v>4.5918950000000001</v>
      </c>
      <c r="D4" s="48">
        <v>90.093000000000004</v>
      </c>
      <c r="E4" s="48">
        <v>0.248</v>
      </c>
      <c r="F4" s="48">
        <f>D4*E4</f>
        <v>22.343064000000002</v>
      </c>
      <c r="G4" s="48"/>
      <c r="H4" s="48"/>
      <c r="I4" s="48">
        <f>G4*H4</f>
        <v>0</v>
      </c>
      <c r="J4" s="48"/>
      <c r="K4" s="48"/>
      <c r="L4" s="48">
        <f>J4*K4</f>
        <v>0</v>
      </c>
    </row>
    <row r="7" spans="1:12" x14ac:dyDescent="0.25">
      <c r="E7">
        <f>(F4+I4+L4+C4)/(D4+G4+J4+A4)</f>
        <v>0.26401645755734171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23</v>
      </c>
      <c r="B2" s="2"/>
      <c r="C2" s="2"/>
      <c r="D2" s="3"/>
      <c r="E2" s="4"/>
      <c r="F2" s="4"/>
      <c r="L2" s="141" t="s">
        <v>50</v>
      </c>
      <c r="M2" s="141"/>
    </row>
    <row r="3" spans="1:14" x14ac:dyDescent="0.25">
      <c r="A3" s="5" t="s">
        <v>24</v>
      </c>
      <c r="B3" s="142" t="s">
        <v>25</v>
      </c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</row>
    <row r="4" spans="1:14" x14ac:dyDescent="0.25">
      <c r="A4" s="5" t="s">
        <v>26</v>
      </c>
      <c r="B4" s="142" t="s">
        <v>27</v>
      </c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</row>
    <row r="5" spans="1:14" x14ac:dyDescent="0.25">
      <c r="A5" s="5" t="s">
        <v>8</v>
      </c>
      <c r="B5" s="142" t="s">
        <v>28</v>
      </c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</row>
    <row r="6" spans="1:14" x14ac:dyDescent="0.25">
      <c r="A6" s="5" t="s">
        <v>2</v>
      </c>
      <c r="B6" s="142" t="s">
        <v>29</v>
      </c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</row>
    <row r="7" spans="1:14" x14ac:dyDescent="0.25">
      <c r="A7" s="6" t="s">
        <v>30</v>
      </c>
      <c r="B7" s="139"/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40"/>
    </row>
    <row r="8" spans="1:14" x14ac:dyDescent="0.25">
      <c r="A8" s="5" t="s">
        <v>12</v>
      </c>
      <c r="B8" s="142" t="s">
        <v>31</v>
      </c>
      <c r="C8" s="142"/>
      <c r="D8" s="142"/>
      <c r="E8" s="142"/>
      <c r="F8" s="142"/>
      <c r="G8" s="142"/>
      <c r="H8" s="142"/>
      <c r="I8" s="142"/>
      <c r="J8" s="142"/>
      <c r="K8" s="142"/>
      <c r="L8" s="142"/>
      <c r="M8" s="142"/>
      <c r="N8" s="142"/>
    </row>
    <row r="9" spans="1:14" x14ac:dyDescent="0.25">
      <c r="A9" s="5" t="s">
        <v>32</v>
      </c>
      <c r="B9" s="142" t="s">
        <v>33</v>
      </c>
      <c r="C9" s="142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2"/>
    </row>
    <row r="10" spans="1:14" x14ac:dyDescent="0.25">
      <c r="A10" s="5" t="s">
        <v>34</v>
      </c>
      <c r="B10" s="142" t="s">
        <v>35</v>
      </c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</row>
    <row r="11" spans="1:14" x14ac:dyDescent="0.25">
      <c r="A11" s="7" t="s">
        <v>36</v>
      </c>
      <c r="B11" s="142" t="s">
        <v>37</v>
      </c>
      <c r="C11" s="142"/>
      <c r="D11" s="142"/>
      <c r="E11" s="142"/>
      <c r="F11" s="142"/>
      <c r="G11" s="142"/>
      <c r="H11" s="142"/>
      <c r="I11" s="142"/>
      <c r="J11" s="142"/>
      <c r="K11" s="142"/>
      <c r="L11" s="142"/>
      <c r="M11" s="142"/>
      <c r="N11" s="142"/>
    </row>
    <row r="12" spans="1:14" x14ac:dyDescent="0.25">
      <c r="A12" s="8" t="s">
        <v>38</v>
      </c>
      <c r="B12" s="142" t="s">
        <v>39</v>
      </c>
      <c r="C12" s="142"/>
      <c r="D12" s="142"/>
      <c r="E12" s="142"/>
      <c r="F12" s="142"/>
      <c r="G12" s="142"/>
      <c r="H12" s="142"/>
      <c r="I12" s="142"/>
      <c r="J12" s="142"/>
      <c r="K12" s="142"/>
      <c r="L12" s="142"/>
      <c r="M12" s="142"/>
      <c r="N12" s="142"/>
    </row>
    <row r="13" spans="1:14" ht="24" customHeight="1" x14ac:dyDescent="0.25">
      <c r="A13" s="7" t="s">
        <v>40</v>
      </c>
      <c r="B13" s="142" t="s">
        <v>41</v>
      </c>
      <c r="C13" s="142"/>
      <c r="D13" s="142"/>
      <c r="E13" s="142"/>
      <c r="F13" s="142"/>
      <c r="G13" s="142"/>
      <c r="H13" s="142"/>
      <c r="I13" s="142"/>
      <c r="J13" s="142"/>
      <c r="K13" s="142"/>
      <c r="L13" s="142"/>
      <c r="M13" s="142"/>
      <c r="N13" s="142"/>
    </row>
    <row r="14" spans="1:14" ht="16.5" customHeight="1" x14ac:dyDescent="0.25">
      <c r="A14" s="7" t="s">
        <v>5</v>
      </c>
      <c r="B14" s="142" t="s">
        <v>51</v>
      </c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N14" s="142"/>
    </row>
    <row r="15" spans="1:14" x14ac:dyDescent="0.25">
      <c r="A15" s="7" t="s">
        <v>42</v>
      </c>
      <c r="B15" s="142" t="s">
        <v>43</v>
      </c>
      <c r="C15" s="142"/>
      <c r="D15" s="142"/>
      <c r="E15" s="142"/>
      <c r="F15" s="142"/>
      <c r="G15" s="142"/>
      <c r="H15" s="142"/>
      <c r="I15" s="142"/>
      <c r="J15" s="142"/>
      <c r="K15" s="142"/>
      <c r="L15" s="142"/>
      <c r="M15" s="142"/>
      <c r="N15" s="142"/>
    </row>
    <row r="16" spans="1:14" ht="38.25" x14ac:dyDescent="0.25">
      <c r="A16" s="9" t="s">
        <v>44</v>
      </c>
      <c r="B16" s="142" t="s">
        <v>45</v>
      </c>
      <c r="C16" s="142"/>
      <c r="D16" s="142"/>
      <c r="E16" s="142"/>
      <c r="F16" s="142"/>
      <c r="G16" s="142"/>
      <c r="H16" s="142"/>
      <c r="I16" s="142"/>
      <c r="J16" s="142"/>
      <c r="K16" s="142"/>
      <c r="L16" s="142"/>
      <c r="M16" s="142"/>
      <c r="N16" s="142"/>
    </row>
    <row r="17" spans="1:14" ht="28.5" customHeight="1" x14ac:dyDescent="0.25">
      <c r="A17" s="9" t="s">
        <v>46</v>
      </c>
      <c r="B17" s="142" t="s">
        <v>47</v>
      </c>
      <c r="C17" s="142"/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N17" s="142"/>
    </row>
    <row r="18" spans="1:14" ht="27" customHeight="1" x14ac:dyDescent="0.25">
      <c r="A18" s="7" t="s">
        <v>48</v>
      </c>
      <c r="B18" s="142" t="s">
        <v>49</v>
      </c>
      <c r="C18" s="142"/>
      <c r="D18" s="142"/>
      <c r="E18" s="142"/>
      <c r="F18" s="142"/>
      <c r="G18" s="142"/>
      <c r="H18" s="142"/>
      <c r="I18" s="142"/>
      <c r="J18" s="142"/>
      <c r="K18" s="142"/>
      <c r="L18" s="142"/>
      <c r="M18" s="142"/>
      <c r="N18" s="142"/>
    </row>
    <row r="19" spans="1:14" ht="75" customHeight="1" x14ac:dyDescent="0.25">
      <c r="A19" s="36" t="s">
        <v>61</v>
      </c>
      <c r="B19" s="143" t="s">
        <v>62</v>
      </c>
      <c r="C19" s="143"/>
      <c r="D19" s="143"/>
      <c r="E19" s="143"/>
      <c r="F19" s="143"/>
      <c r="G19" s="143"/>
      <c r="H19" s="143"/>
      <c r="I19" s="143"/>
      <c r="J19" s="143"/>
      <c r="K19" s="143"/>
      <c r="L19" s="143"/>
      <c r="M19" s="143"/>
      <c r="N19" s="143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rozsah zákazky a cenová ponuka</vt:lpstr>
      <vt:lpstr>Hárok1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Hurtekova, Michaela</cp:lastModifiedBy>
  <cp:lastPrinted>2022-12-12T07:39:55Z</cp:lastPrinted>
  <dcterms:created xsi:type="dcterms:W3CDTF">2012-08-13T12:29:09Z</dcterms:created>
  <dcterms:modified xsi:type="dcterms:W3CDTF">2026-02-20T13:31:36Z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