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\"/>
    </mc:Choice>
  </mc:AlternateContent>
  <bookViews>
    <workbookView xWindow="360" yWindow="240" windowWidth="18780" windowHeight="12975"/>
  </bookViews>
  <sheets>
    <sheet name="Krycí list" sheetId="1" r:id="rId1"/>
    <sheet name="Rozpočet" sheetId="5" r:id="rId2"/>
  </sheets>
  <definedNames>
    <definedName name="__MAIN__">#REF!</definedName>
    <definedName name="__MAIN1__">#REF!</definedName>
    <definedName name="__MvymF__">#REF!</definedName>
    <definedName name="__OobjF__">#REF!</definedName>
    <definedName name="__OoddF__">#REF!</definedName>
    <definedName name="__OradF__">#REF!</definedName>
    <definedName name="cisloobjektu">'Krycí list'!$A$5</definedName>
    <definedName name="cislostavby">'Krycí list'!$A$7</definedName>
    <definedName name="Datum">'Krycí list'!$B$27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'Krycí list'!$G$2</definedName>
    <definedName name="MJ">'Krycí list'!$G$5</definedName>
    <definedName name="Mont">#REF!</definedName>
    <definedName name="Montaz0">#REF!</definedName>
    <definedName name="NazevDilu">#REF!</definedName>
    <definedName name="nazevobjektu">'Krycí list'!$C$5</definedName>
    <definedName name="nazevstavby">'Krycí list'!$C$7</definedName>
    <definedName name="_xlnm.Print_Titles" localSheetId="1">Rozpočet!$1:$3</definedName>
    <definedName name="Objednatel">'Krycí list'!$C$10</definedName>
    <definedName name="_xlnm.Print_Area" localSheetId="0">'Krycí list'!$A$1:$G$45</definedName>
    <definedName name="_xlnm.Print_Area" localSheetId="1">Rozpočet!$A$1:$I$147</definedName>
    <definedName name="PocetMJ">'Krycí list'!$G$6</definedName>
    <definedName name="Poznamka">'Krycí list'!$B$37</definedName>
    <definedName name="Projektant">'Krycí list'!$C$8</definedName>
    <definedName name="PSV">#REF!</definedName>
    <definedName name="PSV0">#REF!</definedName>
    <definedName name="SazbaDPH1">'Krycí list'!$C$30</definedName>
    <definedName name="SazbaDPH2">'Krycí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52511"/>
</workbook>
</file>

<file path=xl/calcChain.xml><?xml version="1.0" encoding="utf-8"?>
<calcChain xmlns="http://schemas.openxmlformats.org/spreadsheetml/2006/main">
  <c r="E31" i="5" l="1"/>
  <c r="E39" i="5"/>
  <c r="E43" i="5"/>
  <c r="E46" i="5"/>
  <c r="E49" i="5"/>
  <c r="E52" i="5"/>
  <c r="E56" i="5"/>
  <c r="E60" i="5"/>
  <c r="E64" i="5"/>
  <c r="E67" i="5"/>
  <c r="E70" i="5"/>
  <c r="E73" i="5"/>
  <c r="E76" i="5"/>
  <c r="E79" i="5"/>
  <c r="E82" i="5"/>
  <c r="G110" i="5"/>
  <c r="G107" i="5"/>
  <c r="G104" i="5"/>
  <c r="G96" i="5"/>
  <c r="F119" i="5" l="1"/>
  <c r="I119" i="5"/>
  <c r="G120" i="5"/>
  <c r="G121" i="5"/>
  <c r="F122" i="5"/>
  <c r="I122" i="5"/>
  <c r="F123" i="5"/>
  <c r="I123" i="5"/>
  <c r="I125" i="5" s="1"/>
  <c r="I84" i="5"/>
  <c r="F84" i="5"/>
  <c r="G76" i="5"/>
  <c r="I75" i="5"/>
  <c r="F75" i="5"/>
  <c r="G73" i="5"/>
  <c r="I72" i="5"/>
  <c r="F72" i="5"/>
  <c r="G64" i="5"/>
  <c r="I62" i="5"/>
  <c r="F62" i="5"/>
  <c r="G125" i="5" l="1"/>
  <c r="F125" i="5"/>
  <c r="G82" i="5"/>
  <c r="I81" i="5"/>
  <c r="F81" i="5"/>
  <c r="G79" i="5"/>
  <c r="I78" i="5"/>
  <c r="F78" i="5"/>
  <c r="G70" i="5"/>
  <c r="I69" i="5"/>
  <c r="F69" i="5"/>
  <c r="G49" i="5"/>
  <c r="I48" i="5"/>
  <c r="F48" i="5"/>
  <c r="G138" i="5" l="1"/>
  <c r="G144" i="5" s="1"/>
  <c r="G132" i="5"/>
  <c r="G134" i="5" s="1"/>
  <c r="F131" i="5"/>
  <c r="F134" i="5" s="1"/>
  <c r="F93" i="5"/>
  <c r="F92" i="5"/>
  <c r="F88" i="5"/>
  <c r="F87" i="5"/>
  <c r="G67" i="5"/>
  <c r="F66" i="5"/>
  <c r="G60" i="5"/>
  <c r="F58" i="5"/>
  <c r="G56" i="5"/>
  <c r="F54" i="5"/>
  <c r="G52" i="5"/>
  <c r="F51" i="5"/>
  <c r="G46" i="5"/>
  <c r="F45" i="5"/>
  <c r="G43" i="5"/>
  <c r="F41" i="5"/>
  <c r="G39" i="5"/>
  <c r="F33" i="5"/>
  <c r="G31" i="5"/>
  <c r="F7" i="5"/>
  <c r="F115" i="5" l="1"/>
  <c r="G89" i="5"/>
  <c r="G94" i="5"/>
  <c r="C21" i="1"/>
  <c r="I58" i="5"/>
  <c r="I54" i="5"/>
  <c r="G115" i="5" l="1"/>
  <c r="G146" i="5" s="1"/>
  <c r="I92" i="5"/>
  <c r="I51" i="5"/>
  <c r="C16" i="1" l="1"/>
  <c r="C19" i="1" s="1"/>
  <c r="C23" i="1" s="1"/>
  <c r="F30" i="1" s="1"/>
  <c r="F31" i="1" s="1"/>
  <c r="F34" i="1" s="1"/>
  <c r="I41" i="5"/>
  <c r="I45" i="5"/>
  <c r="C22" i="1" l="1"/>
  <c r="I66" i="5"/>
  <c r="I131" i="5" l="1"/>
  <c r="I7" i="5"/>
  <c r="I87" i="5"/>
  <c r="G7" i="1"/>
  <c r="C33" i="1"/>
  <c r="I115" i="5" l="1"/>
  <c r="I134" i="5"/>
  <c r="I146" i="5" l="1"/>
</calcChain>
</file>

<file path=xl/sharedStrings.xml><?xml version="1.0" encoding="utf-8"?>
<sst xmlns="http://schemas.openxmlformats.org/spreadsheetml/2006/main" count="282" uniqueCount="193">
  <si>
    <t>Rozpočet</t>
  </si>
  <si>
    <t xml:space="preserve">JKSO </t>
  </si>
  <si>
    <t>Objekt</t>
  </si>
  <si>
    <t xml:space="preserve">SKP </t>
  </si>
  <si>
    <t xml:space="preserve">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</si>
  <si>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</si>
  <si>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</si>
  <si>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</si>
  <si>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</si>
  <si>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</si>
  <si>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</si>
  <si>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</si>
  <si>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</si>
  <si>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</si>
  <si>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</si>
  <si>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</si>
  <si>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</si>
  <si>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</si>
  <si>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</si>
  <si>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</si>
  <si>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</si>
  <si>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</si>
  <si>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</si>
  <si>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</si>
  <si>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</si>
  <si>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</si>
  <si>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</si>
  <si>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</si>
  <si>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</si>
  <si>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</si>
  <si>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ZRN+ost.náklady+HZS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</si>
  <si>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</si>
  <si>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</si>
  <si>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</si>
  <si>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</si>
  <si>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</si>
  <si>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</si>
  <si>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</si>
  <si>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</si>
  <si>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</si>
  <si>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</si>
  <si>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</si>
  <si>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</si>
  <si>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</si>
  <si>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Montáž</t>
  </si>
  <si>
    <t>kg</t>
  </si>
  <si>
    <t>SOUPIS PRACÍ</t>
  </si>
  <si>
    <t>Cenová soustava</t>
  </si>
  <si>
    <t>Název</t>
  </si>
  <si>
    <t>Poř.</t>
  </si>
  <si>
    <t>M.</t>
  </si>
  <si>
    <t>Množ-</t>
  </si>
  <si>
    <t>C e n a   K č</t>
  </si>
  <si>
    <t>č.</t>
  </si>
  <si>
    <t>j.</t>
  </si>
  <si>
    <t>ství</t>
  </si>
  <si>
    <t>jed.</t>
  </si>
  <si>
    <t>dodávka</t>
  </si>
  <si>
    <t>montáž</t>
  </si>
  <si>
    <t>ks</t>
  </si>
  <si>
    <t>Příslušenství:</t>
  </si>
  <si>
    <t xml:space="preserve">Montážní, spojovací a těsnící materiál  </t>
  </si>
  <si>
    <t>Materiál pro zhotovení závěsů na montáži</t>
  </si>
  <si>
    <t>Zhotovení  závěsů</t>
  </si>
  <si>
    <t>Montáž  závěsů</t>
  </si>
  <si>
    <t>Spojovací materiál</t>
  </si>
  <si>
    <t>Těsnící materiál</t>
  </si>
  <si>
    <t>Náklady na úpravu a přizpůsobení vzducho -</t>
  </si>
  <si>
    <t>hod</t>
  </si>
  <si>
    <t>technického potrubí na stavbě</t>
  </si>
  <si>
    <t>HZS celkem</t>
  </si>
  <si>
    <t>Komplexní zkoušky</t>
  </si>
  <si>
    <t>Kompletační činnost</t>
  </si>
  <si>
    <t>Zařízení  č. 1 - celkem</t>
  </si>
  <si>
    <t xml:space="preserve"> Hm. (kg)</t>
  </si>
  <si>
    <t>celk.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</si>
  <si>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</si>
  <si>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</si>
  <si>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</si>
  <si>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</si>
  <si>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</si>
  <si>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</si>
  <si>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</si>
  <si>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</si>
  <si>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</si>
  <si>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1.51</t>
  </si>
  <si>
    <t>Odvodní čtyřhranné potrubí s pozinkovaného plechu sk.I</t>
  </si>
  <si>
    <t>Izolace tepelné a požární</t>
  </si>
  <si>
    <t>Izolace  tepelné  minerální plstí o tloušťce</t>
  </si>
  <si>
    <t xml:space="preserve">   - dodávka</t>
  </si>
  <si>
    <t xml:space="preserve">   - montáž</t>
  </si>
  <si>
    <t>Izolace celkem</t>
  </si>
  <si>
    <r>
      <t>m</t>
    </r>
    <r>
      <rPr>
        <vertAlign val="superscript"/>
        <sz val="9"/>
        <rFont val="Century Gothic CE"/>
        <charset val="238"/>
      </rPr>
      <t>2</t>
    </r>
  </si>
  <si>
    <t>Vzduchotechnika celkem</t>
  </si>
  <si>
    <t>Složení přívod:</t>
  </si>
  <si>
    <t xml:space="preserve"> - radiální ventilátor s EC motorem</t>
  </si>
  <si>
    <t>Složení odvod:</t>
  </si>
  <si>
    <t>1.50</t>
  </si>
  <si>
    <t>Přívodní čtyřhranné potrubí s pozinkovaného plechu sk.I</t>
  </si>
  <si>
    <t>rovné kusy</t>
  </si>
  <si>
    <t>m2</t>
  </si>
  <si>
    <t xml:space="preserve"> - systém měření a regulace</t>
  </si>
  <si>
    <t xml:space="preserve"> - klapka uzavírací na odvodu vč. servopohonu 24 V</t>
  </si>
  <si>
    <t xml:space="preserve"> - klapka by-pass vč. servopohonu 24 V</t>
  </si>
  <si>
    <t>soub</t>
  </si>
  <si>
    <t>Montážní, spojovací a těsnící materiál celkem</t>
  </si>
  <si>
    <t>Ing. Marek Czudek</t>
  </si>
  <si>
    <t xml:space="preserve"> - pružna manžeta - 4 ks</t>
  </si>
  <si>
    <t>tvarovky</t>
  </si>
  <si>
    <t>1.10</t>
  </si>
  <si>
    <t>Vzduchotechnika</t>
  </si>
  <si>
    <t xml:space="preserve"> - elektrický ohřívač ohřívač</t>
  </si>
  <si>
    <t xml:space="preserve"> - klapka uzavírací na sání vč. servopohonu s 24 V</t>
  </si>
  <si>
    <t>1.11</t>
  </si>
  <si>
    <t>ZAŘÍZENÍ č. 1 – Větrání kuchyně</t>
  </si>
  <si>
    <t xml:space="preserve"> - DX-kit 0-10 V</t>
  </si>
  <si>
    <t xml:space="preserve"> - kabelový ovládač</t>
  </si>
  <si>
    <t>izolace a chladiva</t>
  </si>
  <si>
    <t>bm</t>
  </si>
  <si>
    <t>Vyústka dvouřadá 525x225 s regulací a upevňovacím rám.</t>
  </si>
  <si>
    <t xml:space="preserve"> - 60 mm </t>
  </si>
  <si>
    <t>1.12</t>
  </si>
  <si>
    <t>1.13</t>
  </si>
  <si>
    <t>Klimatizace MŠ Pražská Znojmo - kuchyně</t>
  </si>
  <si>
    <t>Sestavná VZT jednotka s desk. výměníkem, ErP 2018</t>
  </si>
  <si>
    <t>venkovní provedení</t>
  </si>
  <si>
    <r>
      <t xml:space="preserve">Qv=45000/4500 m3/h, </t>
    </r>
    <r>
      <rPr>
        <sz val="9"/>
        <rFont val="Symbol"/>
        <family val="1"/>
        <charset val="2"/>
      </rPr>
      <t>D</t>
    </r>
    <r>
      <rPr>
        <sz val="9"/>
        <rFont val="Arial CE"/>
        <charset val="238"/>
      </rPr>
      <t>pext=350/450 Pa</t>
    </r>
  </si>
  <si>
    <t xml:space="preserve">Ni=2x2,5 kW; I=2x3,2 A; U=400 V/50Hz, </t>
  </si>
  <si>
    <t>Elektrický ohřev: ohřev: Qt=12 kW; 400 V/50 Hz</t>
  </si>
  <si>
    <t xml:space="preserve"> - kapsový filtr F7</t>
  </si>
  <si>
    <t xml:space="preserve"> - deskový výměník ZZT; suchá účinnost  = 76,7 % </t>
  </si>
  <si>
    <t xml:space="preserve"> - přímý výparník/kondenzátor (R32; Qch/Qt=20,3/12 kW)</t>
  </si>
  <si>
    <t xml:space="preserve"> - kapsový filtr M5</t>
  </si>
  <si>
    <t xml:space="preserve"> - tukový předfiltr G3</t>
  </si>
  <si>
    <t xml:space="preserve">   (čidla, externí rozvodnice, ovládač, ruční otočný vzdálený)</t>
  </si>
  <si>
    <t xml:space="preserve"> - sifón pro odvod kondenzátu</t>
  </si>
  <si>
    <t>Kondenzační jednotka, chladivo R32</t>
  </si>
  <si>
    <t>Qch/Qt=4,6-22,4/4,6-25 kW; Ni=10,15 kW; U=400 V/50 Hz</t>
  </si>
  <si>
    <t xml:space="preserve"> - pryžový podstavec - 2 ks</t>
  </si>
  <si>
    <t xml:space="preserve">Cu potrubí 12,7x28,6 vč. komunikačního kabelu, </t>
  </si>
  <si>
    <t>Protiptáková mříž 919x612</t>
  </si>
  <si>
    <t>servesní přístup dole, počáteční/koncová tl. ztr. 44/130 Pa</t>
  </si>
  <si>
    <t xml:space="preserve">Zákryt nerezový středový 1900x1050 </t>
  </si>
  <si>
    <t>s lamelovými tuk. filtry a osvětl.</t>
  </si>
  <si>
    <t xml:space="preserve">Zákryt nerezový středový 1200x1000 </t>
  </si>
  <si>
    <t>Vyústka dvouřadá 625x125 s regulací a upevňovacím rám.</t>
  </si>
  <si>
    <t>Vyústka jednořadá 325x225 s regulací a upevňovacím rám.</t>
  </si>
  <si>
    <t>Vyústka jednořadá 425x125 s regulací a upevňovacím rám.</t>
  </si>
  <si>
    <t>Vyústka jednořadá 325x125 s regulací a upevňovacím rám.</t>
  </si>
  <si>
    <t>1.14</t>
  </si>
  <si>
    <t>1.15</t>
  </si>
  <si>
    <t>Regulační klapka 400x315, ruční</t>
  </si>
  <si>
    <t>1.16</t>
  </si>
  <si>
    <t>Demontáž stávající vzduchotechniky</t>
  </si>
  <si>
    <t>Doprava vč. jeřábu</t>
  </si>
  <si>
    <t>Tlumič hluku 612.100.5.100/1000 vč. náběhů a odtoků kulis</t>
  </si>
  <si>
    <t>Tlumič hluku 612.100.5.100/1500 vč. náběhů a odtoků kulis</t>
  </si>
  <si>
    <t>Lamelový tukový filtr do potrubí, příruba 884x598</t>
  </si>
  <si>
    <t>1.01a</t>
  </si>
  <si>
    <t>1.02a</t>
  </si>
  <si>
    <t>1.03a</t>
  </si>
  <si>
    <t>1.04a</t>
  </si>
  <si>
    <t>1.5a</t>
  </si>
  <si>
    <t>1.06a</t>
  </si>
  <si>
    <t>1.07a</t>
  </si>
  <si>
    <t>1.08a</t>
  </si>
  <si>
    <t>1.09a</t>
  </si>
  <si>
    <t>1.10a</t>
  </si>
  <si>
    <t>1.11a</t>
  </si>
  <si>
    <t>1.12a</t>
  </si>
  <si>
    <t>1.13a</t>
  </si>
  <si>
    <t>1.14a</t>
  </si>
  <si>
    <t>1.15a</t>
  </si>
  <si>
    <t>z rozvaděče včetně osazení jištění, kabeláže a revize</t>
  </si>
  <si>
    <t>1.60</t>
  </si>
  <si>
    <t>Provedení elektro napojení pro VZT jednotku</t>
  </si>
  <si>
    <t>Qv=45000/4500 m3/h, Dpext=350/450 Pa</t>
  </si>
  <si>
    <t>jištěný přívod z vnitřního rozvaděče pro VZT jednotku,</t>
  </si>
  <si>
    <t>jištěný přívod pro venkovní kondenzační jednotku</t>
  </si>
  <si>
    <t xml:space="preserve">Zhotovení vnitřní kanalizace pro odvod kondenzátu z </t>
  </si>
  <si>
    <t>1.61</t>
  </si>
  <si>
    <t>jednotky DN do 40mm</t>
  </si>
  <si>
    <t>1.62</t>
  </si>
  <si>
    <t>Dodávka a montáž ocelové nosné konstrukce pro osazení</t>
  </si>
  <si>
    <t>vzduchotechnické jednotky na střechu - žírově zinkováno</t>
  </si>
  <si>
    <t>1.63</t>
  </si>
  <si>
    <t>Stavební přípomoce pro osazení VZT jednotky, odstranění</t>
  </si>
  <si>
    <t>stávající VZT komory, zhotovení prostupů střechou, stěnami,</t>
  </si>
  <si>
    <t>pro rozvod potrubí, elektro, zhotovení drážek, zednické</t>
  </si>
  <si>
    <t>zapravení včetně maleb, izolace střech, odvozu suti apod.</t>
  </si>
  <si>
    <t>klimatizace MŠ Pražská Znojmo - kuchyně</t>
  </si>
  <si>
    <t>MŠ Pražská Znojmo - kuchyně</t>
  </si>
  <si>
    <t>KÄSTNER PROJEKT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</si>
</sst>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\ &quot;Kč&quot;"/>
    <numFmt numFmtId="166" formatCode="dd/mm/yy"/>
    <numFmt numFmtId="167" formatCode="#,##0.0"/>
  </numFmts>
  <fonts count="37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Century Gothic CE"/>
      <family val="2"/>
      <charset val="238"/>
    </font>
    <font>
      <b/>
      <sz val="9"/>
      <name val="Century Gothic CE"/>
      <charset val="238"/>
    </font>
    <font>
      <sz val="9"/>
      <name val="Century Gothic CE"/>
      <charset val="238"/>
    </font>
    <font>
      <vertAlign val="superscript"/>
      <sz val="9"/>
      <name val="Century Gothic CE"/>
      <charset val="238"/>
    </font>
    <font>
      <b/>
      <sz val="8"/>
      <name val="Arial CE"/>
      <charset val="238"/>
    </font>
    <font>
      <sz val="9"/>
      <name val="Symbol"/>
      <family val="1"/>
      <charset val="2"/>
    </font>
    <font>
      <b/>
      <sz val="10"/>
      <name val="Arial CE"/>
      <charset val="238"/>
    </font>
    <font>
      <sz val="9"/>
      <color rgb="FF1F497D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5" fillId="11" borderId="0" applyNumberFormat="0" applyBorder="0" applyAlignment="0" applyProtection="0"/>
    <xf numFmtId="0" fontId="6" fillId="12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9" fillId="0" borderId="0"/>
    <xf numFmtId="0" fontId="4" fillId="4" borderId="6" applyNumberFormat="0" applyFont="0" applyAlignment="0" applyProtection="0"/>
    <xf numFmtId="0" fontId="12" fillId="0" borderId="7" applyNumberFormat="0" applyFill="0" applyAlignment="0" applyProtection="0"/>
    <xf numFmtId="0" fontId="1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3" borderId="8" applyNumberFormat="0" applyAlignment="0" applyProtection="0"/>
    <xf numFmtId="0" fontId="16" fillId="13" borderId="9" applyNumberFormat="0" applyAlignment="0" applyProtection="0"/>
    <xf numFmtId="0" fontId="17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</cellStyleXfs>
  <cellXfs count="268">
    <xf numFmtId="0" fontId="0" fillId="0" borderId="0" xfId="0"/>
    <xf numFmtId="0" fontId="18" fillId="0" borderId="10" xfId="0" applyFont="1" applyBorder="1" applyAlignment="1">
      <alignment horizontal="centerContinuous" vertical="top"/>
    </xf>
    <xf numFmtId="0" fontId="19" fillId="0" borderId="10" xfId="0" applyFont="1" applyBorder="1" applyAlignment="1">
      <alignment horizontal="centerContinuous"/>
    </xf>
    <xf numFmtId="0" fontId="20" fillId="18" borderId="11" xfId="0" applyFont="1" applyFill="1" applyBorder="1" applyAlignment="1">
      <alignment horizontal="left"/>
    </xf>
    <xf numFmtId="0" fontId="21" fillId="18" borderId="12" xfId="0" applyFont="1" applyFill="1" applyBorder="1" applyAlignment="1">
      <alignment horizontal="centerContinuous"/>
    </xf>
    <xf numFmtId="49" fontId="22" fillId="18" borderId="13" xfId="0" applyNumberFormat="1" applyFont="1" applyFill="1" applyBorder="1" applyAlignment="1">
      <alignment horizontal="left"/>
    </xf>
    <xf numFmtId="49" fontId="21" fillId="18" borderId="12" xfId="0" applyNumberFormat="1" applyFont="1" applyFill="1" applyBorder="1" applyAlignment="1">
      <alignment horizontal="centerContinuous"/>
    </xf>
    <xf numFmtId="0" fontId="21" fillId="0" borderId="14" xfId="0" applyFont="1" applyBorder="1"/>
    <xf numFmtId="49" fontId="21" fillId="0" borderId="15" xfId="0" applyNumberFormat="1" applyFont="1" applyBorder="1" applyAlignment="1">
      <alignment horizontal="left"/>
    </xf>
    <xf numFmtId="0" fontId="19" fillId="0" borderId="16" xfId="0" applyFont="1" applyBorder="1"/>
    <xf numFmtId="0" fontId="21" fillId="0" borderId="17" xfId="0" applyFont="1" applyBorder="1"/>
    <xf numFmtId="49" fontId="21" fillId="0" borderId="18" xfId="0" applyNumberFormat="1" applyFont="1" applyBorder="1"/>
    <xf numFmtId="49" fontId="21" fillId="0" borderId="17" xfId="0" applyNumberFormat="1" applyFont="1" applyBorder="1"/>
    <xf numFmtId="0" fontId="21" fillId="0" borderId="19" xfId="0" applyFont="1" applyBorder="1"/>
    <xf numFmtId="0" fontId="21" fillId="0" borderId="20" xfId="0" applyFont="1" applyBorder="1" applyAlignment="1">
      <alignment horizontal="left"/>
    </xf>
    <xf numFmtId="0" fontId="20" fillId="0" borderId="16" xfId="0" applyFont="1" applyBorder="1"/>
    <xf numFmtId="49" fontId="21" fillId="0" borderId="20" xfId="0" applyNumberFormat="1" applyFont="1" applyBorder="1" applyAlignment="1">
      <alignment horizontal="left"/>
    </xf>
    <xf numFmtId="49" fontId="20" fillId="18" borderId="16" xfId="0" applyNumberFormat="1" applyFont="1" applyFill="1" applyBorder="1"/>
    <xf numFmtId="49" fontId="19" fillId="18" borderId="17" xfId="0" applyNumberFormat="1" applyFont="1" applyFill="1" applyBorder="1"/>
    <xf numFmtId="49" fontId="20" fillId="18" borderId="18" xfId="0" applyNumberFormat="1" applyFont="1" applyFill="1" applyBorder="1"/>
    <xf numFmtId="49" fontId="19" fillId="18" borderId="18" xfId="0" applyNumberFormat="1" applyFont="1" applyFill="1" applyBorder="1"/>
    <xf numFmtId="0" fontId="21" fillId="0" borderId="19" xfId="0" applyFont="1" applyFill="1" applyBorder="1"/>
    <xf numFmtId="3" fontId="21" fillId="0" borderId="20" xfId="0" applyNumberFormat="1" applyFont="1" applyBorder="1" applyAlignment="1">
      <alignment horizontal="left"/>
    </xf>
    <xf numFmtId="0" fontId="0" fillId="0" borderId="0" xfId="0" applyFill="1"/>
    <xf numFmtId="49" fontId="20" fillId="18" borderId="21" xfId="0" applyNumberFormat="1" applyFont="1" applyFill="1" applyBorder="1"/>
    <xf numFmtId="49" fontId="19" fillId="18" borderId="22" xfId="0" applyNumberFormat="1" applyFont="1" applyFill="1" applyBorder="1"/>
    <xf numFmtId="49" fontId="21" fillId="0" borderId="19" xfId="0" applyNumberFormat="1" applyFont="1" applyBorder="1" applyAlignment="1">
      <alignment horizontal="left"/>
    </xf>
    <xf numFmtId="0" fontId="21" fillId="0" borderId="23" xfId="0" applyFont="1" applyBorder="1"/>
    <xf numFmtId="0" fontId="21" fillId="0" borderId="19" xfId="0" applyNumberFormat="1" applyFont="1" applyBorder="1"/>
    <xf numFmtId="0" fontId="21" fillId="0" borderId="24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21" fillId="0" borderId="24" xfId="0" applyFont="1" applyBorder="1" applyAlignment="1">
      <alignment horizontal="left"/>
    </xf>
    <xf numFmtId="0" fontId="0" fillId="0" borderId="0" xfId="0" applyBorder="1"/>
    <xf numFmtId="0" fontId="21" fillId="0" borderId="19" xfId="0" applyFont="1" applyFill="1" applyBorder="1" applyAlignment="1"/>
    <xf numFmtId="0" fontId="21" fillId="0" borderId="24" xfId="0" applyFont="1" applyFill="1" applyBorder="1" applyAlignment="1"/>
    <xf numFmtId="0" fontId="4" fillId="0" borderId="0" xfId="0" applyFont="1" applyFill="1" applyBorder="1" applyAlignment="1"/>
    <xf numFmtId="0" fontId="21" fillId="0" borderId="19" xfId="0" applyFont="1" applyBorder="1" applyAlignment="1"/>
    <xf numFmtId="3" fontId="0" fillId="0" borderId="0" xfId="0" applyNumberFormat="1"/>
    <xf numFmtId="0" fontId="21" fillId="0" borderId="16" xfId="0" applyFont="1" applyBorder="1"/>
    <xf numFmtId="0" fontId="21" fillId="0" borderId="14" xfId="0" applyFont="1" applyBorder="1" applyAlignment="1">
      <alignment horizontal="left"/>
    </xf>
    <xf numFmtId="0" fontId="21" fillId="0" borderId="25" xfId="0" applyFont="1" applyBorder="1" applyAlignment="1">
      <alignment horizontal="left"/>
    </xf>
    <xf numFmtId="0" fontId="18" fillId="0" borderId="26" xfId="0" applyFont="1" applyBorder="1" applyAlignment="1">
      <alignment horizontal="centerContinuous" vertical="center"/>
    </xf>
    <xf numFmtId="0" fontId="23" fillId="0" borderId="27" xfId="0" applyFont="1" applyBorder="1" applyAlignment="1">
      <alignment horizontal="centerContinuous" vertical="center"/>
    </xf>
    <xf numFmtId="0" fontId="19" fillId="0" borderId="27" xfId="0" applyFont="1" applyBorder="1" applyAlignment="1">
      <alignment horizontal="centerContinuous" vertical="center"/>
    </xf>
    <xf numFmtId="0" fontId="19" fillId="0" borderId="28" xfId="0" applyFont="1" applyBorder="1" applyAlignment="1">
      <alignment horizontal="centerContinuous" vertical="center"/>
    </xf>
    <xf numFmtId="0" fontId="20" fillId="18" borderId="29" xfId="0" applyFont="1" applyFill="1" applyBorder="1" applyAlignment="1">
      <alignment horizontal="left"/>
    </xf>
    <xf numFmtId="0" fontId="19" fillId="18" borderId="30" xfId="0" applyFont="1" applyFill="1" applyBorder="1" applyAlignment="1">
      <alignment horizontal="left"/>
    </xf>
    <xf numFmtId="0" fontId="19" fillId="18" borderId="31" xfId="0" applyFont="1" applyFill="1" applyBorder="1" applyAlignment="1">
      <alignment horizontal="centerContinuous"/>
    </xf>
    <xf numFmtId="0" fontId="20" fillId="18" borderId="30" xfId="0" applyFont="1" applyFill="1" applyBorder="1" applyAlignment="1">
      <alignment horizontal="centerContinuous"/>
    </xf>
    <xf numFmtId="0" fontId="19" fillId="18" borderId="30" xfId="0" applyFont="1" applyFill="1" applyBorder="1" applyAlignment="1">
      <alignment horizontal="centerContinuous"/>
    </xf>
    <xf numFmtId="0" fontId="19" fillId="0" borderId="32" xfId="0" applyFont="1" applyBorder="1"/>
    <xf numFmtId="0" fontId="19" fillId="0" borderId="33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3" xfId="0" applyNumberFormat="1" applyFont="1" applyBorder="1"/>
    <xf numFmtId="0" fontId="19" fillId="0" borderId="12" xfId="0" applyFont="1" applyBorder="1"/>
    <xf numFmtId="3" fontId="19" fillId="0" borderId="18" xfId="0" applyNumberFormat="1" applyFont="1" applyBorder="1"/>
    <xf numFmtId="0" fontId="19" fillId="0" borderId="17" xfId="0" applyFont="1" applyBorder="1"/>
    <xf numFmtId="0" fontId="19" fillId="0" borderId="34" xfId="0" applyFont="1" applyBorder="1"/>
    <xf numFmtId="0" fontId="19" fillId="0" borderId="33" xfId="0" applyFont="1" applyBorder="1" applyAlignment="1">
      <alignment shrinkToFit="1"/>
    </xf>
    <xf numFmtId="0" fontId="19" fillId="0" borderId="35" xfId="0" applyFont="1" applyBorder="1"/>
    <xf numFmtId="0" fontId="19" fillId="0" borderId="21" xfId="0" applyFont="1" applyBorder="1"/>
    <xf numFmtId="0" fontId="19" fillId="0" borderId="0" xfId="0" applyFont="1" applyBorder="1"/>
    <xf numFmtId="3" fontId="19" fillId="0" borderId="36" xfId="0" applyNumberFormat="1" applyFont="1" applyBorder="1"/>
    <xf numFmtId="0" fontId="19" fillId="0" borderId="37" xfId="0" applyFont="1" applyBorder="1"/>
    <xf numFmtId="3" fontId="19" fillId="0" borderId="38" xfId="0" applyNumberFormat="1" applyFont="1" applyBorder="1"/>
    <xf numFmtId="0" fontId="19" fillId="0" borderId="39" xfId="0" applyFont="1" applyBorder="1"/>
    <xf numFmtId="0" fontId="20" fillId="18" borderId="11" xfId="0" applyFont="1" applyFill="1" applyBorder="1"/>
    <xf numFmtId="0" fontId="20" fillId="18" borderId="13" xfId="0" applyFont="1" applyFill="1" applyBorder="1"/>
    <xf numFmtId="0" fontId="20" fillId="18" borderId="12" xfId="0" applyFont="1" applyFill="1" applyBorder="1"/>
    <xf numFmtId="0" fontId="20" fillId="18" borderId="40" xfId="0" applyFont="1" applyFill="1" applyBorder="1"/>
    <xf numFmtId="0" fontId="20" fillId="18" borderId="41" xfId="0" applyFont="1" applyFill="1" applyBorder="1"/>
    <xf numFmtId="0" fontId="19" fillId="0" borderId="22" xfId="0" applyFont="1" applyBorder="1"/>
    <xf numFmtId="0" fontId="19" fillId="0" borderId="0" xfId="0" applyFont="1"/>
    <xf numFmtId="0" fontId="19" fillId="0" borderId="42" xfId="0" applyFont="1" applyBorder="1"/>
    <xf numFmtId="0" fontId="19" fillId="0" borderId="43" xfId="0" applyFont="1" applyBorder="1"/>
    <xf numFmtId="0" fontId="19" fillId="0" borderId="0" xfId="0" applyFont="1" applyBorder="1" applyAlignment="1">
      <alignment horizontal="right"/>
    </xf>
    <xf numFmtId="166" fontId="19" fillId="0" borderId="0" xfId="0" applyNumberFormat="1" applyFont="1" applyBorder="1"/>
    <xf numFmtId="0" fontId="19" fillId="0" borderId="0" xfId="0" applyFont="1" applyFill="1" applyBorder="1"/>
    <xf numFmtId="0" fontId="19" fillId="0" borderId="44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164" fontId="19" fillId="0" borderId="48" xfId="0" applyNumberFormat="1" applyFont="1" applyBorder="1" applyAlignment="1">
      <alignment horizontal="right"/>
    </xf>
    <xf numFmtId="0" fontId="19" fillId="0" borderId="48" xfId="0" applyFont="1" applyBorder="1"/>
    <xf numFmtId="0" fontId="19" fillId="0" borderId="18" xfId="0" applyFont="1" applyBorder="1"/>
    <xf numFmtId="164" fontId="19" fillId="0" borderId="17" xfId="0" applyNumberFormat="1" applyFont="1" applyBorder="1" applyAlignment="1">
      <alignment horizontal="right"/>
    </xf>
    <xf numFmtId="0" fontId="23" fillId="18" borderId="37" xfId="0" applyFont="1" applyFill="1" applyBorder="1"/>
    <xf numFmtId="0" fontId="23" fillId="18" borderId="38" xfId="0" applyFont="1" applyFill="1" applyBorder="1"/>
    <xf numFmtId="0" fontId="23" fillId="18" borderId="39" xfId="0" applyFont="1" applyFill="1" applyBorder="1"/>
    <xf numFmtId="0" fontId="24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25" fillId="0" borderId="0" xfId="0" applyNumberFormat="1" applyFont="1" applyAlignment="1">
      <alignment vertical="top" wrapText="1"/>
    </xf>
    <xf numFmtId="0" fontId="0" fillId="19" borderId="40" xfId="0" applyFill="1" applyBorder="1"/>
    <xf numFmtId="0" fontId="0" fillId="19" borderId="12" xfId="0" applyFill="1" applyBorder="1"/>
    <xf numFmtId="0" fontId="26" fillId="19" borderId="13" xfId="0" applyFont="1" applyFill="1" applyBorder="1"/>
    <xf numFmtId="0" fontId="26" fillId="19" borderId="44" xfId="0" applyFont="1" applyFill="1" applyBorder="1"/>
    <xf numFmtId="0" fontId="26" fillId="0" borderId="0" xfId="0" applyFont="1"/>
    <xf numFmtId="3" fontId="26" fillId="0" borderId="0" xfId="0" applyNumberFormat="1" applyFont="1"/>
    <xf numFmtId="0" fontId="26" fillId="0" borderId="33" xfId="0" applyFont="1" applyBorder="1"/>
    <xf numFmtId="0" fontId="28" fillId="0" borderId="0" xfId="0" applyFont="1"/>
    <xf numFmtId="3" fontId="28" fillId="0" borderId="0" xfId="0" applyNumberFormat="1" applyFont="1"/>
    <xf numFmtId="49" fontId="26" fillId="0" borderId="0" xfId="0" applyNumberFormat="1" applyFont="1"/>
    <xf numFmtId="49" fontId="0" fillId="0" borderId="0" xfId="0" applyNumberFormat="1"/>
    <xf numFmtId="49" fontId="21" fillId="0" borderId="24" xfId="0" applyNumberFormat="1" applyFont="1" applyBorder="1" applyAlignment="1">
      <alignment horizontal="right"/>
    </xf>
    <xf numFmtId="0" fontId="28" fillId="0" borderId="47" xfId="0" applyFont="1" applyBorder="1"/>
    <xf numFmtId="3" fontId="28" fillId="0" borderId="47" xfId="0" applyNumberFormat="1" applyFont="1" applyBorder="1"/>
    <xf numFmtId="49" fontId="19" fillId="0" borderId="22" xfId="0" applyNumberFormat="1" applyFont="1" applyBorder="1"/>
    <xf numFmtId="0" fontId="28" fillId="0" borderId="0" xfId="0" applyFont="1" applyBorder="1"/>
    <xf numFmtId="3" fontId="28" fillId="0" borderId="0" xfId="0" applyNumberFormat="1" applyFont="1" applyBorder="1"/>
    <xf numFmtId="49" fontId="29" fillId="0" borderId="0" xfId="0" applyNumberFormat="1" applyFont="1" applyAlignment="1">
      <alignment horizontal="right"/>
    </xf>
    <xf numFmtId="0" fontId="29" fillId="0" borderId="0" xfId="0" applyFont="1"/>
    <xf numFmtId="3" fontId="29" fillId="0" borderId="0" xfId="0" applyNumberFormat="1" applyFont="1"/>
    <xf numFmtId="3" fontId="30" fillId="0" borderId="0" xfId="0" applyNumberFormat="1" applyFont="1"/>
    <xf numFmtId="167" fontId="30" fillId="0" borderId="0" xfId="0" applyNumberFormat="1" applyFont="1"/>
    <xf numFmtId="49" fontId="30" fillId="0" borderId="0" xfId="0" applyNumberFormat="1" applyFont="1"/>
    <xf numFmtId="49" fontId="31" fillId="0" borderId="0" xfId="0" applyNumberFormat="1" applyFont="1" applyAlignment="1">
      <alignment horizontal="right"/>
    </xf>
    <xf numFmtId="167" fontId="31" fillId="0" borderId="0" xfId="0" applyNumberFormat="1" applyFont="1"/>
    <xf numFmtId="0" fontId="26" fillId="0" borderId="0" xfId="0" applyFont="1" applyFill="1"/>
    <xf numFmtId="3" fontId="26" fillId="0" borderId="0" xfId="0" applyNumberFormat="1" applyFont="1" applyFill="1"/>
    <xf numFmtId="3" fontId="33" fillId="0" borderId="0" xfId="0" applyNumberFormat="1" applyFont="1"/>
    <xf numFmtId="0" fontId="26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9" fillId="0" borderId="37" xfId="0" applyFont="1" applyBorder="1" applyAlignment="1">
      <alignment horizontal="center" shrinkToFit="1"/>
    </xf>
    <xf numFmtId="0" fontId="19" fillId="0" borderId="39" xfId="0" applyFont="1" applyBorder="1" applyAlignment="1">
      <alignment horizontal="center" shrinkToFit="1"/>
    </xf>
    <xf numFmtId="165" fontId="19" fillId="0" borderId="50" xfId="0" applyNumberFormat="1" applyFont="1" applyBorder="1" applyAlignment="1">
      <alignment horizontal="right" indent="2"/>
    </xf>
    <xf numFmtId="165" fontId="19" fillId="0" borderId="24" xfId="0" applyNumberFormat="1" applyFont="1" applyBorder="1" applyAlignment="1">
      <alignment horizontal="right" indent="2"/>
    </xf>
    <xf numFmtId="165" fontId="23" fillId="18" borderId="51" xfId="0" applyNumberFormat="1" applyFont="1" applyFill="1" applyBorder="1" applyAlignment="1">
      <alignment horizontal="right" indent="2"/>
    </xf>
    <xf numFmtId="165" fontId="23" fillId="18" borderId="52" xfId="0" applyNumberFormat="1" applyFont="1" applyFill="1" applyBorder="1" applyAlignment="1">
      <alignment horizontal="right" indent="2"/>
    </xf>
    <xf numFmtId="49" fontId="22" fillId="18" borderId="50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0" borderId="50" xfId="0" applyFont="1" applyBorder="1" applyAlignment="1">
      <alignment horizontal="left"/>
    </xf>
    <xf numFmtId="49" fontId="25" fillId="0" borderId="0" xfId="0" applyNumberFormat="1" applyFont="1" applyAlignment="1">
      <alignment horizontal="left" vertical="top" wrapText="1"/>
    </xf>
    <xf numFmtId="0" fontId="26" fillId="0" borderId="0" xfId="0" applyFont="1" applyBorder="1"/>
    <xf numFmtId="0" fontId="26" fillId="0" borderId="43" xfId="0" applyFont="1" applyBorder="1"/>
    <xf numFmtId="0" fontId="26" fillId="19" borderId="17" xfId="0" applyFont="1" applyFill="1" applyBorder="1"/>
    <xf numFmtId="0" fontId="0" fillId="19" borderId="57" xfId="0" applyFill="1" applyBorder="1"/>
    <xf numFmtId="0" fontId="0" fillId="19" borderId="55" xfId="0" applyFill="1" applyBorder="1" applyAlignment="1">
      <alignment horizontal="center"/>
    </xf>
    <xf numFmtId="0" fontId="26" fillId="19" borderId="58" xfId="0" applyFont="1" applyFill="1" applyBorder="1"/>
    <xf numFmtId="0" fontId="27" fillId="19" borderId="58" xfId="0" applyFont="1" applyFill="1" applyBorder="1"/>
    <xf numFmtId="0" fontId="0" fillId="19" borderId="41" xfId="0" applyFill="1" applyBorder="1"/>
    <xf numFmtId="0" fontId="0" fillId="19" borderId="59" xfId="0" applyFill="1" applyBorder="1" applyAlignment="1">
      <alignment horizontal="center"/>
    </xf>
    <xf numFmtId="0" fontId="0" fillId="19" borderId="10" xfId="0" applyFill="1" applyBorder="1"/>
    <xf numFmtId="0" fontId="26" fillId="19" borderId="60" xfId="0" applyFont="1" applyFill="1" applyBorder="1"/>
    <xf numFmtId="0" fontId="27" fillId="19" borderId="60" xfId="0" applyFont="1" applyFill="1" applyBorder="1"/>
    <xf numFmtId="0" fontId="26" fillId="19" borderId="61" xfId="0" applyFont="1" applyFill="1" applyBorder="1" applyAlignment="1">
      <alignment horizontal="center"/>
    </xf>
    <xf numFmtId="0" fontId="26" fillId="19" borderId="61" xfId="0" applyFont="1" applyFill="1" applyBorder="1"/>
    <xf numFmtId="0" fontId="26" fillId="19" borderId="56" xfId="0" applyFont="1" applyFill="1" applyBorder="1"/>
    <xf numFmtId="49" fontId="26" fillId="0" borderId="29" xfId="0" applyNumberFormat="1" applyFont="1" applyBorder="1"/>
    <xf numFmtId="0" fontId="28" fillId="0" borderId="30" xfId="0" applyFont="1" applyBorder="1"/>
    <xf numFmtId="0" fontId="26" fillId="0" borderId="30" xfId="0" applyFont="1" applyBorder="1"/>
    <xf numFmtId="0" fontId="26" fillId="0" borderId="31" xfId="0" applyFont="1" applyBorder="1"/>
    <xf numFmtId="0" fontId="26" fillId="0" borderId="47" xfId="0" applyFont="1" applyBorder="1"/>
    <xf numFmtId="49" fontId="26" fillId="0" borderId="50" xfId="0" applyNumberFormat="1" applyFont="1" applyBorder="1"/>
    <xf numFmtId="0" fontId="26" fillId="0" borderId="18" xfId="0" applyFont="1" applyBorder="1"/>
    <xf numFmtId="0" fontId="26" fillId="0" borderId="4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49" fontId="26" fillId="0" borderId="49" xfId="0" applyNumberFormat="1" applyFont="1" applyBorder="1"/>
    <xf numFmtId="49" fontId="26" fillId="0" borderId="54" xfId="0" applyNumberFormat="1" applyFont="1" applyBorder="1"/>
    <xf numFmtId="49" fontId="26" fillId="0" borderId="14" xfId="0" applyNumberFormat="1" applyFont="1" applyBorder="1"/>
    <xf numFmtId="0" fontId="26" fillId="0" borderId="49" xfId="0" applyFont="1" applyBorder="1"/>
    <xf numFmtId="0" fontId="26" fillId="0" borderId="54" xfId="0" applyFont="1" applyBorder="1"/>
    <xf numFmtId="0" fontId="26" fillId="0" borderId="54" xfId="0" applyFont="1" applyFill="1" applyBorder="1"/>
    <xf numFmtId="0" fontId="26" fillId="0" borderId="14" xfId="0" applyFont="1" applyBorder="1"/>
    <xf numFmtId="0" fontId="26" fillId="0" borderId="49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3" fontId="26" fillId="0" borderId="47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3" fontId="26" fillId="0" borderId="33" xfId="0" applyNumberFormat="1" applyFont="1" applyFill="1" applyBorder="1" applyAlignment="1">
      <alignment horizontal="center" vertical="center"/>
    </xf>
    <xf numFmtId="3" fontId="26" fillId="0" borderId="49" xfId="0" applyNumberFormat="1" applyFont="1" applyFill="1" applyBorder="1" applyAlignment="1">
      <alignment horizontal="center" vertical="center"/>
    </xf>
    <xf numFmtId="3" fontId="26" fillId="0" borderId="5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54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9" xfId="0" applyFont="1" applyBorder="1"/>
    <xf numFmtId="49" fontId="26" fillId="0" borderId="19" xfId="0" applyNumberFormat="1" applyFont="1" applyBorder="1"/>
    <xf numFmtId="0" fontId="28" fillId="0" borderId="30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3" fontId="26" fillId="0" borderId="0" xfId="0" applyNumberFormat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3" fontId="26" fillId="0" borderId="18" xfId="0" applyNumberFormat="1" applyFont="1" applyFill="1" applyBorder="1" applyAlignment="1">
      <alignment horizontal="center"/>
    </xf>
    <xf numFmtId="3" fontId="26" fillId="0" borderId="17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26" fillId="0" borderId="17" xfId="0" applyFont="1" applyBorder="1"/>
    <xf numFmtId="3" fontId="26" fillId="0" borderId="18" xfId="0" applyNumberFormat="1" applyFont="1" applyFill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3" fontId="26" fillId="0" borderId="19" xfId="0" applyNumberFormat="1" applyFont="1" applyFill="1" applyBorder="1" applyAlignment="1">
      <alignment horizontal="center" vertical="center"/>
    </xf>
    <xf numFmtId="3" fontId="26" fillId="0" borderId="47" xfId="0" applyNumberFormat="1" applyFont="1" applyBorder="1"/>
    <xf numFmtId="3" fontId="26" fillId="0" borderId="19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3" fontId="26" fillId="0" borderId="19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26" fillId="0" borderId="14" xfId="0" applyFont="1" applyBorder="1" applyAlignment="1">
      <alignment horizontal="center"/>
    </xf>
    <xf numFmtId="0" fontId="0" fillId="0" borderId="47" xfId="0" applyBorder="1"/>
    <xf numFmtId="3" fontId="26" fillId="0" borderId="48" xfId="0" applyNumberFormat="1" applyFont="1" applyBorder="1"/>
    <xf numFmtId="0" fontId="0" fillId="0" borderId="19" xfId="0" applyBorder="1" applyAlignment="1">
      <alignment horizontal="center" vertical="center"/>
    </xf>
    <xf numFmtId="3" fontId="28" fillId="0" borderId="30" xfId="0" applyNumberFormat="1" applyFont="1" applyBorder="1"/>
    <xf numFmtId="3" fontId="28" fillId="0" borderId="31" xfId="0" applyNumberFormat="1" applyFont="1" applyBorder="1"/>
    <xf numFmtId="3" fontId="28" fillId="0" borderId="53" xfId="0" applyNumberFormat="1" applyFont="1" applyBorder="1"/>
    <xf numFmtId="3" fontId="28" fillId="0" borderId="53" xfId="0" applyNumberFormat="1" applyFont="1" applyBorder="1" applyAlignment="1">
      <alignment horizontal="center"/>
    </xf>
    <xf numFmtId="3" fontId="28" fillId="0" borderId="31" xfId="0" applyNumberFormat="1" applyFont="1" applyBorder="1" applyAlignment="1">
      <alignment horizontal="center"/>
    </xf>
    <xf numFmtId="0" fontId="28" fillId="0" borderId="11" xfId="0" applyFont="1" applyBorder="1"/>
    <xf numFmtId="0" fontId="26" fillId="0" borderId="21" xfId="0" applyFont="1" applyBorder="1"/>
    <xf numFmtId="0" fontId="28" fillId="0" borderId="29" xfId="0" applyFont="1" applyBorder="1"/>
    <xf numFmtId="0" fontId="26" fillId="0" borderId="13" xfId="0" applyFont="1" applyBorder="1"/>
    <xf numFmtId="0" fontId="26" fillId="0" borderId="41" xfId="0" applyFont="1" applyBorder="1"/>
    <xf numFmtId="49" fontId="30" fillId="0" borderId="21" xfId="0" applyNumberFormat="1" applyFont="1" applyBorder="1"/>
    <xf numFmtId="0" fontId="29" fillId="0" borderId="0" xfId="0" applyFont="1" applyBorder="1"/>
    <xf numFmtId="3" fontId="29" fillId="0" borderId="0" xfId="0" applyNumberFormat="1" applyFont="1" applyBorder="1"/>
    <xf numFmtId="3" fontId="30" fillId="0" borderId="43" xfId="0" applyNumberFormat="1" applyFont="1" applyBorder="1"/>
    <xf numFmtId="49" fontId="31" fillId="0" borderId="21" xfId="0" applyNumberFormat="1" applyFont="1" applyBorder="1"/>
    <xf numFmtId="0" fontId="31" fillId="0" borderId="0" xfId="0" applyFont="1" applyBorder="1"/>
    <xf numFmtId="3" fontId="31" fillId="0" borderId="0" xfId="0" applyNumberFormat="1" applyFont="1" applyBorder="1"/>
    <xf numFmtId="3" fontId="29" fillId="0" borderId="43" xfId="0" applyNumberFormat="1" applyFont="1" applyBorder="1"/>
    <xf numFmtId="0" fontId="26" fillId="0" borderId="23" xfId="0" applyFont="1" applyBorder="1"/>
    <xf numFmtId="0" fontId="26" fillId="0" borderId="20" xfId="0" applyFont="1" applyBorder="1" applyAlignment="1">
      <alignment horizontal="center" vertical="center"/>
    </xf>
    <xf numFmtId="3" fontId="26" fillId="0" borderId="20" xfId="0" applyNumberFormat="1" applyFont="1" applyBorder="1" applyAlignment="1">
      <alignment horizontal="center" vertical="center"/>
    </xf>
    <xf numFmtId="49" fontId="30" fillId="0" borderId="29" xfId="0" applyNumberFormat="1" applyFont="1" applyBorder="1"/>
    <xf numFmtId="0" fontId="29" fillId="0" borderId="30" xfId="0" applyFont="1" applyBorder="1"/>
    <xf numFmtId="3" fontId="29" fillId="0" borderId="30" xfId="0" applyNumberFormat="1" applyFont="1" applyBorder="1"/>
    <xf numFmtId="0" fontId="31" fillId="0" borderId="19" xfId="0" applyFont="1" applyBorder="1"/>
    <xf numFmtId="3" fontId="31" fillId="0" borderId="19" xfId="0" applyNumberFormat="1" applyFont="1" applyBorder="1"/>
    <xf numFmtId="0" fontId="29" fillId="0" borderId="19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3" fontId="31" fillId="0" borderId="19" xfId="0" applyNumberFormat="1" applyFont="1" applyBorder="1" applyAlignment="1">
      <alignment horizontal="center" vertical="center"/>
    </xf>
    <xf numFmtId="3" fontId="28" fillId="0" borderId="31" xfId="0" applyNumberFormat="1" applyFont="1" applyBorder="1" applyAlignment="1">
      <alignment horizontal="center" vertical="center"/>
    </xf>
    <xf numFmtId="49" fontId="31" fillId="0" borderId="23" xfId="0" applyNumberFormat="1" applyFont="1" applyBorder="1"/>
    <xf numFmtId="3" fontId="31" fillId="0" borderId="20" xfId="0" applyNumberFormat="1" applyFont="1" applyBorder="1"/>
    <xf numFmtId="0" fontId="29" fillId="0" borderId="20" xfId="0" applyFont="1" applyBorder="1" applyAlignment="1">
      <alignment horizontal="center" vertical="center"/>
    </xf>
    <xf numFmtId="3" fontId="30" fillId="0" borderId="31" xfId="0" applyNumberFormat="1" applyFont="1" applyBorder="1"/>
    <xf numFmtId="3" fontId="28" fillId="0" borderId="53" xfId="0" applyNumberFormat="1" applyFont="1" applyBorder="1" applyAlignment="1">
      <alignment horizontal="center" vertical="center"/>
    </xf>
    <xf numFmtId="49" fontId="26" fillId="0" borderId="0" xfId="0" applyNumberFormat="1" applyFont="1" applyBorder="1"/>
    <xf numFmtId="3" fontId="2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26" fillId="0" borderId="47" xfId="0" applyNumberFormat="1" applyFont="1" applyBorder="1" applyAlignment="1">
      <alignment horizontal="center" vertical="center"/>
    </xf>
    <xf numFmtId="3" fontId="26" fillId="0" borderId="48" xfId="0" applyNumberFormat="1" applyFont="1" applyBorder="1" applyAlignment="1">
      <alignment horizontal="center" vertical="center"/>
    </xf>
    <xf numFmtId="3" fontId="26" fillId="0" borderId="33" xfId="0" applyNumberFormat="1" applyFont="1" applyBorder="1" applyAlignment="1">
      <alignment horizontal="center" vertical="center"/>
    </xf>
    <xf numFmtId="3" fontId="26" fillId="0" borderId="44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3" fontId="26" fillId="0" borderId="19" xfId="0" applyNumberFormat="1" applyFont="1" applyBorder="1" applyAlignment="1">
      <alignment horizontal="center" vertical="center"/>
    </xf>
    <xf numFmtId="3" fontId="26" fillId="0" borderId="49" xfId="0" applyNumberFormat="1" applyFont="1" applyBorder="1" applyAlignment="1">
      <alignment horizontal="center" vertical="center"/>
    </xf>
    <xf numFmtId="3" fontId="26" fillId="0" borderId="54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21" fillId="0" borderId="18" xfId="0" applyFont="1" applyBorder="1" applyAlignment="1">
      <alignment horizontal="left"/>
    </xf>
    <xf numFmtId="0" fontId="21" fillId="0" borderId="17" xfId="0" applyFont="1" applyBorder="1" applyAlignment="1">
      <alignment horizontal="left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pageSetUpPr fitToPage="1"/>
  </sheetPr>
  <dimension ref="A1:BE55"/>
  <sheetViews>
    <sheetView tabSelected="1" workbookViewId="0">
      <selection activeCell="O20" sqref="O20"/>
    </sheetView>
  </sheetViews>
  <sheetFormatPr defaultRowHeight="12.75"/>
  <cols>
    <col min="1" max="1" width="2" customWidth="1"/>
    <col min="2" max="2" width="15" customWidth="1"/>
    <col min="3" max="3" width="15.85546875" customWidth="1"/>
    <col min="4" max="4" width="14.5703125" customWidth="1"/>
    <col min="5" max="5" width="19.28515625" customWidth="1"/>
    <col min="6" max="6" width="16.5703125" customWidth="1"/>
    <col min="7" max="7" width="9" customWidth="1"/>
  </cols>
  <sheetData>
    <row r="1" spans="1:57" ht="24.75" customHeight="1" thickBot="1">
      <c r="A1" s="1" t="s">
        <v>46</v>
      </c>
      <c r="B1" s="2"/>
      <c r="C1" s="2"/>
      <c r="D1" s="2"/>
      <c r="E1" s="2"/>
      <c r="F1" s="2"/>
      <c r="G1" s="2"/>
    </row>
    <row r="2" spans="1:57" ht="12.75" customHeight="1">
      <c r="A2" s="3" t="s">
        <v>0</v>
      </c>
      <c r="B2" s="4"/>
      <c r="C2" s="5" t="s">
        <v>110</v>
      </c>
      <c r="D2" s="5"/>
      <c r="E2" s="6"/>
      <c r="F2" s="7" t="s">
        <v>1</v>
      </c>
      <c r="G2" s="8"/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2</v>
      </c>
      <c r="B4" s="10"/>
      <c r="C4" s="265" t="s">
        <v>190</v>
      </c>
      <c r="D4" s="11"/>
      <c r="E4" s="12"/>
      <c r="F4" s="13" t="s">
        <v>3</v>
      </c>
      <c r="G4" s="16"/>
    </row>
    <row r="5" spans="1:57" ht="12.95" customHeight="1">
      <c r="A5" s="17"/>
      <c r="B5" s="18"/>
      <c r="C5" s="19"/>
      <c r="D5" s="20"/>
      <c r="E5" s="18"/>
      <c r="F5" s="13" t="s">
        <v>5</v>
      </c>
      <c r="G5" s="14"/>
    </row>
    <row r="6" spans="1:57" ht="12.95" customHeight="1">
      <c r="A6" s="15" t="s">
        <v>6</v>
      </c>
      <c r="B6" s="10"/>
      <c r="C6" s="265" t="s">
        <v>191</v>
      </c>
      <c r="D6" s="11"/>
      <c r="E6" s="12"/>
      <c r="F6" s="21" t="s">
        <v>7</v>
      </c>
      <c r="G6" s="22">
        <v>0</v>
      </c>
      <c r="O6" s="23"/>
    </row>
    <row r="7" spans="1:57" ht="27" customHeight="1">
      <c r="A7" s="24"/>
      <c r="B7" s="25"/>
      <c r="C7" s="133" t="s">
        <v>123</v>
      </c>
      <c r="D7" s="134"/>
      <c r="E7" s="135"/>
      <c r="F7" s="26" t="s">
        <v>8</v>
      </c>
      <c r="G7" s="22">
        <f>IF(PocetMJ=0,,ROUND((F30+F32)/PocetMJ,1))</f>
        <v>0</v>
      </c>
    </row>
    <row r="8" spans="1:57" ht="15" customHeight="1">
      <c r="A8" s="27" t="s">
        <v>9</v>
      </c>
      <c r="B8" s="13"/>
      <c r="C8" s="124" t="s">
        <v>192</v>
      </c>
      <c r="D8" s="124"/>
      <c r="E8" s="136"/>
      <c r="F8" s="28" t="s">
        <v>10</v>
      </c>
      <c r="G8" s="29"/>
      <c r="H8" s="30"/>
      <c r="I8" s="31"/>
    </row>
    <row r="9" spans="1:57">
      <c r="A9" s="27" t="s">
        <v>11</v>
      </c>
      <c r="B9" s="13"/>
      <c r="C9" s="124" t="s">
        <v>106</v>
      </c>
      <c r="D9" s="124"/>
      <c r="E9" s="136"/>
      <c r="F9" s="13" t="s">
        <v>47</v>
      </c>
      <c r="G9" s="32"/>
      <c r="H9" s="33"/>
    </row>
    <row r="10" spans="1:57">
      <c r="A10" s="27" t="s">
        <v>12</v>
      </c>
      <c r="B10" s="13"/>
      <c r="C10" s="124"/>
      <c r="D10" s="124"/>
      <c r="E10" s="124"/>
      <c r="F10" s="34"/>
      <c r="G10" s="35"/>
      <c r="H10" s="36"/>
    </row>
    <row r="11" spans="1:57" ht="13.5" customHeight="1">
      <c r="A11" s="27" t="s">
        <v>13</v>
      </c>
      <c r="B11" s="13"/>
      <c r="C11" s="136"/>
      <c r="D11" s="266"/>
      <c r="E11" s="267"/>
      <c r="F11" s="37" t="s">
        <v>14</v>
      </c>
      <c r="G11" s="106"/>
      <c r="H11" s="33"/>
      <c r="BA11" s="38"/>
      <c r="BB11" s="38"/>
      <c r="BC11" s="38"/>
      <c r="BD11" s="38"/>
      <c r="BE11" s="38"/>
    </row>
    <row r="12" spans="1:57" ht="12.75" customHeight="1">
      <c r="A12" s="39" t="s">
        <v>15</v>
      </c>
      <c r="B12" s="10"/>
      <c r="C12" s="125"/>
      <c r="D12" s="125"/>
      <c r="E12" s="125"/>
      <c r="F12" s="40" t="s">
        <v>16</v>
      </c>
      <c r="G12" s="41"/>
      <c r="H12" s="33"/>
    </row>
    <row r="13" spans="1:57" ht="28.5" customHeight="1" thickBot="1">
      <c r="A13" s="42" t="s">
        <v>17</v>
      </c>
      <c r="B13" s="43"/>
      <c r="C13" s="43"/>
      <c r="D13" s="43"/>
      <c r="E13" s="44"/>
      <c r="F13" s="44"/>
      <c r="G13" s="45"/>
      <c r="H13" s="33"/>
    </row>
    <row r="14" spans="1:57" ht="17.25" customHeight="1" thickBot="1">
      <c r="A14" s="46" t="s">
        <v>18</v>
      </c>
      <c r="B14" s="47"/>
      <c r="C14" s="48"/>
      <c r="D14" s="49" t="s">
        <v>19</v>
      </c>
      <c r="E14" s="50"/>
      <c r="F14" s="50"/>
      <c r="G14" s="48"/>
    </row>
    <row r="15" spans="1:57" ht="15.95" customHeight="1">
      <c r="A15" s="51"/>
      <c r="B15" s="52" t="s">
        <v>20</v>
      </c>
      <c r="C15" s="53">
        <v>0</v>
      </c>
      <c r="D15" s="54"/>
      <c r="E15" s="55"/>
      <c r="F15" s="56"/>
      <c r="G15" s="53"/>
    </row>
    <row r="16" spans="1:57" ht="15.95" customHeight="1">
      <c r="A16" s="51" t="s">
        <v>21</v>
      </c>
      <c r="B16" s="52" t="s">
        <v>22</v>
      </c>
      <c r="C16" s="53">
        <f>SUM(Rozpočet!F134,Rozpočet!G134,Rozpočet!G125,Rozpočet!F125,Rozpočet!F115,Rozpočet!G115)</f>
        <v>0</v>
      </c>
      <c r="D16" s="9"/>
      <c r="E16" s="57"/>
      <c r="F16" s="58"/>
      <c r="G16" s="53"/>
    </row>
    <row r="17" spans="1:7" ht="15.95" customHeight="1">
      <c r="A17" s="51" t="s">
        <v>23</v>
      </c>
      <c r="B17" s="52" t="s">
        <v>24</v>
      </c>
      <c r="C17" s="53">
        <v>0</v>
      </c>
      <c r="D17" s="9"/>
      <c r="E17" s="57"/>
      <c r="F17" s="58"/>
      <c r="G17" s="53"/>
    </row>
    <row r="18" spans="1:7" ht="15.95" customHeight="1">
      <c r="A18" s="59" t="s">
        <v>25</v>
      </c>
      <c r="B18" s="60" t="s">
        <v>26</v>
      </c>
      <c r="C18" s="53">
        <v>0</v>
      </c>
      <c r="D18" s="9"/>
      <c r="E18" s="57"/>
      <c r="F18" s="58"/>
      <c r="G18" s="53"/>
    </row>
    <row r="19" spans="1:7" ht="15.95" customHeight="1">
      <c r="A19" s="61" t="s">
        <v>27</v>
      </c>
      <c r="B19" s="52"/>
      <c r="C19" s="53">
        <f>SUM(C15:C18)</f>
        <v>0</v>
      </c>
      <c r="D19" s="9"/>
      <c r="E19" s="57"/>
      <c r="F19" s="58"/>
      <c r="G19" s="53"/>
    </row>
    <row r="20" spans="1:7" ht="15.95" customHeight="1">
      <c r="A20" s="61"/>
      <c r="B20" s="52"/>
      <c r="C20" s="53"/>
      <c r="D20" s="9"/>
      <c r="E20" s="57"/>
      <c r="F20" s="58"/>
      <c r="G20" s="53"/>
    </row>
    <row r="21" spans="1:7" ht="15.95" customHeight="1">
      <c r="A21" s="61" t="s">
        <v>28</v>
      </c>
      <c r="B21" s="52"/>
      <c r="C21" s="53">
        <f>SUM(Rozpočet!G144)</f>
        <v>0</v>
      </c>
      <c r="D21" s="9"/>
      <c r="E21" s="57"/>
      <c r="F21" s="58"/>
      <c r="G21" s="53"/>
    </row>
    <row r="22" spans="1:7" ht="15.95" customHeight="1">
      <c r="A22" s="62" t="s">
        <v>29</v>
      </c>
      <c r="B22" s="63"/>
      <c r="C22" s="53">
        <f>SUM(C21,C19)</f>
        <v>0</v>
      </c>
      <c r="D22" s="9"/>
      <c r="E22" s="57"/>
      <c r="F22" s="58"/>
      <c r="G22" s="53"/>
    </row>
    <row r="23" spans="1:7" ht="15.95" customHeight="1" thickBot="1">
      <c r="A23" s="127" t="s">
        <v>30</v>
      </c>
      <c r="B23" s="128"/>
      <c r="C23" s="64">
        <f>SUM(C19,C21)</f>
        <v>0</v>
      </c>
      <c r="D23" s="65"/>
      <c r="E23" s="66"/>
      <c r="F23" s="67"/>
      <c r="G23" s="53"/>
    </row>
    <row r="24" spans="1:7">
      <c r="A24" s="68" t="s">
        <v>31</v>
      </c>
      <c r="B24" s="69"/>
      <c r="C24" s="70"/>
      <c r="D24" s="69" t="s">
        <v>32</v>
      </c>
      <c r="E24" s="69"/>
      <c r="F24" s="71" t="s">
        <v>33</v>
      </c>
      <c r="G24" s="72"/>
    </row>
    <row r="25" spans="1:7">
      <c r="A25" s="62" t="s">
        <v>34</v>
      </c>
      <c r="B25" s="63"/>
      <c r="C25" s="73"/>
      <c r="D25" s="63" t="s">
        <v>34</v>
      </c>
      <c r="E25" s="74"/>
      <c r="F25" s="75" t="s">
        <v>34</v>
      </c>
      <c r="G25" s="76"/>
    </row>
    <row r="26" spans="1:7" ht="37.5" customHeight="1">
      <c r="A26" s="62" t="s">
        <v>35</v>
      </c>
      <c r="B26" s="77"/>
      <c r="C26" s="109"/>
      <c r="D26" s="63" t="s">
        <v>35</v>
      </c>
      <c r="E26" s="74"/>
      <c r="F26" s="75" t="s">
        <v>35</v>
      </c>
      <c r="G26" s="76"/>
    </row>
    <row r="27" spans="1:7">
      <c r="A27" s="62"/>
      <c r="B27" s="78"/>
      <c r="C27" s="73"/>
      <c r="D27" s="63"/>
      <c r="E27" s="74"/>
      <c r="F27" s="75"/>
      <c r="G27" s="76"/>
    </row>
    <row r="28" spans="1:7">
      <c r="A28" s="62" t="s">
        <v>36</v>
      </c>
      <c r="B28" s="63"/>
      <c r="C28" s="73"/>
      <c r="D28" s="75" t="s">
        <v>37</v>
      </c>
      <c r="E28" s="73"/>
      <c r="F28" s="79" t="s">
        <v>37</v>
      </c>
      <c r="G28" s="76"/>
    </row>
    <row r="29" spans="1:7" ht="69" customHeight="1">
      <c r="A29" s="62"/>
      <c r="B29" s="63"/>
      <c r="C29" s="80"/>
      <c r="D29" s="81"/>
      <c r="E29" s="80"/>
      <c r="F29" s="63"/>
      <c r="G29" s="76"/>
    </row>
    <row r="30" spans="1:7">
      <c r="A30" s="82" t="s">
        <v>38</v>
      </c>
      <c r="B30" s="83"/>
      <c r="C30" s="84">
        <v>21</v>
      </c>
      <c r="D30" s="83" t="s">
        <v>39</v>
      </c>
      <c r="E30" s="85"/>
      <c r="F30" s="129">
        <f>C23</f>
        <v>0</v>
      </c>
      <c r="G30" s="130"/>
    </row>
    <row r="31" spans="1:7">
      <c r="A31" s="82" t="s">
        <v>40</v>
      </c>
      <c r="B31" s="83"/>
      <c r="C31" s="84">
        <v>21</v>
      </c>
      <c r="D31" s="83" t="s">
        <v>41</v>
      </c>
      <c r="E31" s="85"/>
      <c r="F31" s="129">
        <f>(Zaklad5/100)*C31</f>
        <v>0</v>
      </c>
      <c r="G31" s="130"/>
    </row>
    <row r="32" spans="1:7">
      <c r="A32" s="82" t="s">
        <v>38</v>
      </c>
      <c r="B32" s="83"/>
      <c r="C32" s="84">
        <v>0</v>
      </c>
      <c r="D32" s="83" t="s">
        <v>41</v>
      </c>
      <c r="E32" s="85"/>
      <c r="F32" s="129">
        <v>0</v>
      </c>
      <c r="G32" s="130"/>
    </row>
    <row r="33" spans="1:8">
      <c r="A33" s="82" t="s">
        <v>40</v>
      </c>
      <c r="B33" s="86"/>
      <c r="C33" s="87">
        <f>SazbaDPH2</f>
        <v>0</v>
      </c>
      <c r="D33" s="83" t="s">
        <v>41</v>
      </c>
      <c r="E33" s="58"/>
      <c r="F33" s="129">
        <v>0</v>
      </c>
      <c r="G33" s="130"/>
    </row>
    <row r="34" spans="1:8" s="91" customFormat="1" ht="19.5" customHeight="1" thickBot="1">
      <c r="A34" s="88" t="s">
        <v>42</v>
      </c>
      <c r="B34" s="89"/>
      <c r="C34" s="89"/>
      <c r="D34" s="89"/>
      <c r="E34" s="90"/>
      <c r="F34" s="131">
        <f>F31+Zaklad5</f>
        <v>0</v>
      </c>
      <c r="G34" s="132"/>
    </row>
    <row r="36" spans="1:8">
      <c r="A36" s="92" t="s">
        <v>43</v>
      </c>
      <c r="B36" s="92"/>
      <c r="C36" s="92"/>
      <c r="D36" s="92"/>
      <c r="E36" s="92"/>
      <c r="F36" s="92"/>
      <c r="G36" s="92"/>
      <c r="H36" t="s">
        <v>4</v>
      </c>
    </row>
    <row r="37" spans="1:8" ht="14.25" customHeight="1">
      <c r="A37" s="92"/>
      <c r="B37" s="137"/>
      <c r="C37" s="137"/>
      <c r="D37" s="137"/>
      <c r="E37" s="137"/>
      <c r="F37" s="137"/>
      <c r="G37" s="137"/>
      <c r="H37" t="s">
        <v>4</v>
      </c>
    </row>
    <row r="38" spans="1:8" ht="12.75" customHeight="1">
      <c r="A38" s="93"/>
      <c r="B38" s="137"/>
      <c r="C38" s="137"/>
      <c r="D38" s="137"/>
      <c r="E38" s="137"/>
      <c r="F38" s="137"/>
      <c r="G38" s="137"/>
      <c r="H38" t="s">
        <v>4</v>
      </c>
    </row>
    <row r="39" spans="1:8">
      <c r="A39" s="93"/>
      <c r="B39" s="137"/>
      <c r="C39" s="137"/>
      <c r="D39" s="137"/>
      <c r="E39" s="137"/>
      <c r="F39" s="137"/>
      <c r="G39" s="137"/>
      <c r="H39" t="s">
        <v>4</v>
      </c>
    </row>
    <row r="40" spans="1:8">
      <c r="A40" s="93"/>
      <c r="B40" s="137"/>
      <c r="C40" s="137"/>
      <c r="D40" s="137"/>
      <c r="E40" s="137"/>
      <c r="F40" s="137"/>
      <c r="G40" s="137"/>
      <c r="H40" t="s">
        <v>4</v>
      </c>
    </row>
    <row r="41" spans="1:8">
      <c r="A41" s="93"/>
      <c r="B41" s="137"/>
      <c r="C41" s="137"/>
      <c r="D41" s="137"/>
      <c r="E41" s="137"/>
      <c r="F41" s="137"/>
      <c r="G41" s="137"/>
      <c r="H41" t="s">
        <v>4</v>
      </c>
    </row>
    <row r="42" spans="1:8">
      <c r="A42" s="93"/>
      <c r="B42" s="137"/>
      <c r="C42" s="137"/>
      <c r="D42" s="137"/>
      <c r="E42" s="137"/>
      <c r="F42" s="137"/>
      <c r="G42" s="137"/>
      <c r="H42" t="s">
        <v>4</v>
      </c>
    </row>
    <row r="43" spans="1:8">
      <c r="A43" s="93"/>
      <c r="B43" s="94"/>
      <c r="C43" s="94"/>
      <c r="D43" s="94"/>
      <c r="E43" s="94"/>
      <c r="F43" s="94"/>
      <c r="G43" s="94"/>
      <c r="H43" t="s">
        <v>4</v>
      </c>
    </row>
    <row r="44" spans="1:8">
      <c r="A44" s="93"/>
      <c r="B44" s="94"/>
      <c r="C44" s="94"/>
      <c r="D44" s="94"/>
      <c r="E44" s="94"/>
      <c r="F44" s="94"/>
      <c r="G44" s="94"/>
      <c r="H44" t="s">
        <v>4</v>
      </c>
    </row>
    <row r="45" spans="1:8" ht="0.75" customHeight="1">
      <c r="A45" s="93"/>
      <c r="B45" s="94"/>
      <c r="C45" s="94"/>
      <c r="D45" s="94"/>
      <c r="E45" s="94"/>
      <c r="F45" s="94"/>
      <c r="G45" s="94"/>
      <c r="H45" t="s">
        <v>4</v>
      </c>
    </row>
    <row r="46" spans="1:8">
      <c r="B46" s="126"/>
      <c r="C46" s="126"/>
      <c r="D46" s="126"/>
      <c r="E46" s="126"/>
      <c r="F46" s="126"/>
      <c r="G46" s="126"/>
    </row>
    <row r="47" spans="1:8">
      <c r="B47" s="126"/>
      <c r="C47" s="126"/>
      <c r="D47" s="126"/>
      <c r="E47" s="126"/>
      <c r="F47" s="126"/>
      <c r="G47" s="126"/>
    </row>
    <row r="48" spans="1:8">
      <c r="B48" s="126"/>
      <c r="C48" s="126"/>
      <c r="D48" s="126"/>
      <c r="E48" s="126"/>
      <c r="F48" s="126"/>
      <c r="G48" s="126"/>
    </row>
    <row r="49" spans="2:7">
      <c r="B49" s="126"/>
      <c r="C49" s="126"/>
      <c r="D49" s="126"/>
      <c r="E49" s="126"/>
      <c r="F49" s="126"/>
      <c r="G49" s="126"/>
    </row>
    <row r="50" spans="2:7">
      <c r="B50" s="126"/>
      <c r="C50" s="126"/>
      <c r="D50" s="126"/>
      <c r="E50" s="126"/>
      <c r="F50" s="126"/>
      <c r="G50" s="126"/>
    </row>
    <row r="51" spans="2:7">
      <c r="B51" s="126"/>
      <c r="C51" s="126"/>
      <c r="D51" s="126"/>
      <c r="E51" s="126"/>
      <c r="F51" s="126"/>
      <c r="G51" s="126"/>
    </row>
    <row r="52" spans="2:7">
      <c r="B52" s="126"/>
      <c r="C52" s="126"/>
      <c r="D52" s="126"/>
      <c r="E52" s="126"/>
      <c r="F52" s="126"/>
      <c r="G52" s="126"/>
    </row>
    <row r="53" spans="2:7">
      <c r="B53" s="126"/>
      <c r="C53" s="126"/>
      <c r="D53" s="126"/>
      <c r="E53" s="126"/>
      <c r="F53" s="126"/>
      <c r="G53" s="126"/>
    </row>
    <row r="54" spans="2:7">
      <c r="B54" s="126"/>
      <c r="C54" s="126"/>
      <c r="D54" s="126"/>
      <c r="E54" s="126"/>
      <c r="F54" s="126"/>
      <c r="G54" s="126"/>
    </row>
    <row r="55" spans="2:7">
      <c r="B55" s="126"/>
      <c r="C55" s="126"/>
      <c r="D55" s="126"/>
      <c r="E55" s="126"/>
      <c r="F55" s="126"/>
      <c r="G55" s="126"/>
    </row>
  </sheetData>
  <mergeCells count="25">
    <mergeCell ref="C7:E7"/>
    <mergeCell ref="B54:G54"/>
    <mergeCell ref="B55:G55"/>
    <mergeCell ref="B49:G49"/>
    <mergeCell ref="B50:G50"/>
    <mergeCell ref="B51:G51"/>
    <mergeCell ref="B52:G52"/>
    <mergeCell ref="B47:G47"/>
    <mergeCell ref="B48:G48"/>
    <mergeCell ref="B53:G53"/>
    <mergeCell ref="C9:E9"/>
    <mergeCell ref="C11:E11"/>
    <mergeCell ref="B37:G38"/>
    <mergeCell ref="B39:G40"/>
    <mergeCell ref="B41:G42"/>
    <mergeCell ref="C8:E8"/>
    <mergeCell ref="C10:E10"/>
    <mergeCell ref="C12:E12"/>
    <mergeCell ref="B46:G46"/>
    <mergeCell ref="A23:B23"/>
    <mergeCell ref="F30:G30"/>
    <mergeCell ref="F31:G31"/>
    <mergeCell ref="F32:G32"/>
    <mergeCell ref="F33:G33"/>
    <mergeCell ref="F34:G34"/>
  </mergeCells>
  <phoneticPr fontId="0" type="noConversion"/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Header xml:space="preserve">&amp;C&amp;P+1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opLeftCell="A14" zoomScaleNormal="100" workbookViewId="0">
      <selection activeCell="M142" sqref="M142"/>
    </sheetView>
  </sheetViews>
  <sheetFormatPr defaultRowHeight="12.75"/>
  <cols>
    <col min="1" max="1" width="6.5703125" customWidth="1"/>
    <col min="2" max="2" width="47" customWidth="1"/>
    <col min="3" max="3" width="4.7109375" customWidth="1"/>
    <col min="4" max="4" width="4" customWidth="1"/>
    <col min="5" max="5" width="7.7109375" customWidth="1"/>
    <col min="6" max="6" width="8.140625" customWidth="1"/>
    <col min="7" max="7" width="9.5703125" customWidth="1"/>
    <col min="8" max="8" width="4.28515625" hidden="1" customWidth="1"/>
    <col min="9" max="9" width="1.42578125" hidden="1" customWidth="1"/>
  </cols>
  <sheetData>
    <row r="1" spans="1:9">
      <c r="A1" s="141" t="s">
        <v>49</v>
      </c>
      <c r="B1" s="142" t="s">
        <v>48</v>
      </c>
      <c r="C1" s="143" t="s">
        <v>50</v>
      </c>
      <c r="D1" s="144" t="s">
        <v>51</v>
      </c>
      <c r="E1" s="95"/>
      <c r="F1" s="97" t="s">
        <v>52</v>
      </c>
      <c r="G1" s="145"/>
      <c r="H1" s="97" t="s">
        <v>74</v>
      </c>
      <c r="I1" s="96"/>
    </row>
    <row r="2" spans="1:9" ht="13.5" thickBot="1">
      <c r="A2" s="146" t="s">
        <v>53</v>
      </c>
      <c r="B2" s="147"/>
      <c r="C2" s="148" t="s">
        <v>54</v>
      </c>
      <c r="D2" s="149" t="s">
        <v>55</v>
      </c>
      <c r="E2" s="150" t="s">
        <v>56</v>
      </c>
      <c r="F2" s="151" t="s">
        <v>57</v>
      </c>
      <c r="G2" s="152" t="s">
        <v>58</v>
      </c>
      <c r="H2" s="140" t="s">
        <v>56</v>
      </c>
      <c r="I2" s="98" t="s">
        <v>75</v>
      </c>
    </row>
    <row r="3" spans="1:9">
      <c r="A3" s="104"/>
      <c r="B3" s="99"/>
      <c r="C3" s="99"/>
      <c r="D3" s="99"/>
      <c r="E3" s="99"/>
      <c r="F3" s="99"/>
      <c r="G3" s="99"/>
      <c r="H3" s="99"/>
      <c r="I3" s="99"/>
    </row>
    <row r="4" spans="1:9" ht="13.5" thickBot="1">
      <c r="A4" s="104"/>
      <c r="B4" s="99"/>
      <c r="C4" s="99"/>
      <c r="D4" s="99"/>
      <c r="E4" s="99"/>
      <c r="F4" s="99"/>
      <c r="G4" s="99"/>
      <c r="H4" s="99"/>
      <c r="I4" s="99"/>
    </row>
    <row r="5" spans="1:9" ht="13.5" thickBot="1">
      <c r="A5" s="189" t="s">
        <v>114</v>
      </c>
      <c r="B5" s="188"/>
      <c r="C5" s="188"/>
      <c r="D5" s="188"/>
      <c r="E5" s="188"/>
      <c r="F5" s="188"/>
      <c r="G5" s="190"/>
      <c r="H5" s="99"/>
      <c r="I5" s="99"/>
    </row>
    <row r="6" spans="1:9">
      <c r="A6" s="104"/>
      <c r="B6" s="99"/>
      <c r="C6" s="99"/>
      <c r="D6" s="99"/>
      <c r="E6" s="99"/>
      <c r="F6" s="99"/>
      <c r="G6" s="99"/>
      <c r="H6" s="99"/>
      <c r="I6" s="99"/>
    </row>
    <row r="7" spans="1:9">
      <c r="A7" s="163" t="s">
        <v>76</v>
      </c>
      <c r="B7" s="166" t="s">
        <v>124</v>
      </c>
      <c r="C7" s="170" t="s">
        <v>104</v>
      </c>
      <c r="D7" s="170">
        <v>1</v>
      </c>
      <c r="E7" s="180">
        <v>0</v>
      </c>
      <c r="F7" s="180">
        <f>E7*D7</f>
        <v>0</v>
      </c>
      <c r="G7" s="183"/>
      <c r="H7" s="99">
        <v>200</v>
      </c>
      <c r="I7" s="100">
        <f xml:space="preserve"> D7*H7</f>
        <v>200</v>
      </c>
    </row>
    <row r="8" spans="1:9">
      <c r="A8" s="164"/>
      <c r="B8" s="167" t="s">
        <v>125</v>
      </c>
      <c r="C8" s="171"/>
      <c r="D8" s="171"/>
      <c r="E8" s="181"/>
      <c r="F8" s="181"/>
      <c r="G8" s="184"/>
      <c r="H8" s="99"/>
      <c r="I8" s="100"/>
    </row>
    <row r="9" spans="1:9">
      <c r="A9" s="164"/>
      <c r="B9" s="167" t="s">
        <v>126</v>
      </c>
      <c r="C9" s="171"/>
      <c r="D9" s="171"/>
      <c r="E9" s="181"/>
      <c r="F9" s="181"/>
      <c r="G9" s="184"/>
      <c r="H9" s="99"/>
      <c r="I9" s="99"/>
    </row>
    <row r="10" spans="1:9">
      <c r="A10" s="164"/>
      <c r="B10" s="167" t="s">
        <v>127</v>
      </c>
      <c r="C10" s="171"/>
      <c r="D10" s="171"/>
      <c r="E10" s="181"/>
      <c r="F10" s="181"/>
      <c r="G10" s="184"/>
      <c r="H10" s="99"/>
      <c r="I10" s="99"/>
    </row>
    <row r="11" spans="1:9">
      <c r="A11" s="164"/>
      <c r="B11" s="167" t="s">
        <v>128</v>
      </c>
      <c r="C11" s="171"/>
      <c r="D11" s="171"/>
      <c r="E11" s="181"/>
      <c r="F11" s="181"/>
      <c r="G11" s="184"/>
      <c r="H11" s="99"/>
      <c r="I11" s="99"/>
    </row>
    <row r="12" spans="1:9">
      <c r="A12" s="164"/>
      <c r="B12" s="167" t="s">
        <v>94</v>
      </c>
      <c r="C12" s="171"/>
      <c r="D12" s="171"/>
      <c r="E12" s="181"/>
      <c r="F12" s="181"/>
      <c r="G12" s="184"/>
      <c r="H12" s="99"/>
      <c r="I12" s="99"/>
    </row>
    <row r="13" spans="1:9">
      <c r="A13" s="164"/>
      <c r="B13" s="167" t="s">
        <v>129</v>
      </c>
      <c r="C13" s="171"/>
      <c r="D13" s="171"/>
      <c r="E13" s="181"/>
      <c r="F13" s="181"/>
      <c r="G13" s="184"/>
      <c r="H13" s="99"/>
      <c r="I13" s="99"/>
    </row>
    <row r="14" spans="1:9">
      <c r="A14" s="164"/>
      <c r="B14" s="167" t="s">
        <v>130</v>
      </c>
      <c r="C14" s="171"/>
      <c r="D14" s="171"/>
      <c r="E14" s="181"/>
      <c r="F14" s="181"/>
      <c r="G14" s="184"/>
      <c r="H14" s="99"/>
      <c r="I14" s="99"/>
    </row>
    <row r="15" spans="1:9">
      <c r="A15" s="164"/>
      <c r="B15" s="167" t="s">
        <v>95</v>
      </c>
      <c r="C15" s="171"/>
      <c r="D15" s="171"/>
      <c r="E15" s="181"/>
      <c r="F15" s="181"/>
      <c r="G15" s="184"/>
      <c r="H15" s="99"/>
      <c r="I15" s="99"/>
    </row>
    <row r="16" spans="1:9">
      <c r="A16" s="164"/>
      <c r="B16" s="167" t="s">
        <v>131</v>
      </c>
      <c r="C16" s="171"/>
      <c r="D16" s="171"/>
      <c r="E16" s="181"/>
      <c r="F16" s="181"/>
      <c r="G16" s="184"/>
      <c r="H16" s="99"/>
      <c r="I16" s="99"/>
    </row>
    <row r="17" spans="1:9">
      <c r="A17" s="164"/>
      <c r="B17" s="167" t="s">
        <v>111</v>
      </c>
      <c r="C17" s="171"/>
      <c r="D17" s="171"/>
      <c r="E17" s="181"/>
      <c r="F17" s="181"/>
      <c r="G17" s="184"/>
      <c r="H17" s="99"/>
      <c r="I17" s="99"/>
    </row>
    <row r="18" spans="1:9">
      <c r="A18" s="164"/>
      <c r="B18" s="167" t="s">
        <v>96</v>
      </c>
      <c r="C18" s="171"/>
      <c r="D18" s="171"/>
      <c r="E18" s="181"/>
      <c r="F18" s="181"/>
      <c r="G18" s="184"/>
      <c r="H18" s="99"/>
      <c r="I18" s="99"/>
    </row>
    <row r="19" spans="1:9">
      <c r="A19" s="164"/>
      <c r="B19" s="167" t="s">
        <v>133</v>
      </c>
      <c r="C19" s="171"/>
      <c r="D19" s="171"/>
      <c r="E19" s="181"/>
      <c r="F19" s="181"/>
      <c r="G19" s="184"/>
      <c r="H19" s="99"/>
      <c r="I19" s="99"/>
    </row>
    <row r="20" spans="1:9">
      <c r="A20" s="164"/>
      <c r="B20" s="167" t="s">
        <v>132</v>
      </c>
      <c r="C20" s="171"/>
      <c r="D20" s="171"/>
      <c r="E20" s="181"/>
      <c r="F20" s="181"/>
      <c r="G20" s="184"/>
      <c r="H20" s="99"/>
      <c r="I20" s="99"/>
    </row>
    <row r="21" spans="1:9">
      <c r="A21" s="164"/>
      <c r="B21" s="167" t="s">
        <v>130</v>
      </c>
      <c r="C21" s="171"/>
      <c r="D21" s="171"/>
      <c r="E21" s="181"/>
      <c r="F21" s="181"/>
      <c r="G21" s="184"/>
      <c r="H21" s="99"/>
      <c r="I21" s="99"/>
    </row>
    <row r="22" spans="1:9">
      <c r="A22" s="164"/>
      <c r="B22" s="167" t="s">
        <v>95</v>
      </c>
      <c r="C22" s="171"/>
      <c r="D22" s="171"/>
      <c r="E22" s="181"/>
      <c r="F22" s="181"/>
      <c r="G22" s="184"/>
      <c r="H22" s="99"/>
      <c r="I22" s="99"/>
    </row>
    <row r="23" spans="1:9">
      <c r="A23" s="164"/>
      <c r="B23" s="167" t="s">
        <v>60</v>
      </c>
      <c r="C23" s="171"/>
      <c r="D23" s="171"/>
      <c r="E23" s="181"/>
      <c r="F23" s="181"/>
      <c r="G23" s="184"/>
      <c r="H23" s="99"/>
      <c r="I23" s="99"/>
    </row>
    <row r="24" spans="1:9">
      <c r="A24" s="164"/>
      <c r="B24" s="167" t="s">
        <v>101</v>
      </c>
      <c r="C24" s="171"/>
      <c r="D24" s="171"/>
      <c r="E24" s="181"/>
      <c r="F24" s="181"/>
      <c r="G24" s="184"/>
      <c r="H24" s="99"/>
      <c r="I24" s="99"/>
    </row>
    <row r="25" spans="1:9">
      <c r="A25" s="164"/>
      <c r="B25" s="167" t="s">
        <v>134</v>
      </c>
      <c r="C25" s="171"/>
      <c r="D25" s="171"/>
      <c r="E25" s="181"/>
      <c r="F25" s="181"/>
      <c r="G25" s="184"/>
      <c r="H25" s="99"/>
      <c r="I25" s="99"/>
    </row>
    <row r="26" spans="1:9">
      <c r="A26" s="164"/>
      <c r="B26" s="168" t="s">
        <v>112</v>
      </c>
      <c r="C26" s="171"/>
      <c r="D26" s="171"/>
      <c r="E26" s="181"/>
      <c r="F26" s="181"/>
      <c r="G26" s="184"/>
      <c r="H26" s="99"/>
      <c r="I26" s="99"/>
    </row>
    <row r="27" spans="1:9">
      <c r="A27" s="164"/>
      <c r="B27" s="168" t="s">
        <v>102</v>
      </c>
      <c r="C27" s="171"/>
      <c r="D27" s="171"/>
      <c r="E27" s="181"/>
      <c r="F27" s="181"/>
      <c r="G27" s="184"/>
      <c r="H27" s="99"/>
      <c r="I27" s="99"/>
    </row>
    <row r="28" spans="1:9">
      <c r="A28" s="164"/>
      <c r="B28" s="168" t="s">
        <v>103</v>
      </c>
      <c r="C28" s="171"/>
      <c r="D28" s="171"/>
      <c r="E28" s="181"/>
      <c r="F28" s="181"/>
      <c r="G28" s="184"/>
      <c r="H28" s="99"/>
      <c r="I28" s="99"/>
    </row>
    <row r="29" spans="1:9">
      <c r="A29" s="164"/>
      <c r="B29" s="167" t="s">
        <v>107</v>
      </c>
      <c r="C29" s="171"/>
      <c r="D29" s="171"/>
      <c r="E29" s="181"/>
      <c r="F29" s="181"/>
      <c r="G29" s="184"/>
      <c r="H29" s="99"/>
      <c r="I29" s="99"/>
    </row>
    <row r="30" spans="1:9">
      <c r="A30" s="165"/>
      <c r="B30" s="169" t="s">
        <v>135</v>
      </c>
      <c r="C30" s="172"/>
      <c r="D30" s="172"/>
      <c r="E30" s="182"/>
      <c r="F30" s="182"/>
      <c r="G30" s="185"/>
      <c r="H30" s="99"/>
      <c r="I30" s="99"/>
    </row>
    <row r="31" spans="1:9">
      <c r="A31" s="187" t="s">
        <v>158</v>
      </c>
      <c r="B31" s="159" t="s">
        <v>44</v>
      </c>
      <c r="C31" s="186" t="s">
        <v>104</v>
      </c>
      <c r="D31" s="196">
        <v>1</v>
      </c>
      <c r="E31" s="199">
        <f>0.05*E7</f>
        <v>0</v>
      </c>
      <c r="F31" s="200"/>
      <c r="G31" s="198">
        <f>E31*D31</f>
        <v>0</v>
      </c>
      <c r="H31" s="99"/>
      <c r="I31" s="99"/>
    </row>
    <row r="32" spans="1:9">
      <c r="A32" s="104"/>
      <c r="B32" s="99"/>
      <c r="C32" s="99"/>
      <c r="D32" s="99"/>
      <c r="E32" s="120"/>
      <c r="F32" s="120"/>
      <c r="G32" s="120"/>
      <c r="H32" s="99"/>
      <c r="I32" s="99"/>
    </row>
    <row r="33" spans="1:9">
      <c r="A33" s="163" t="s">
        <v>77</v>
      </c>
      <c r="B33" s="166" t="s">
        <v>136</v>
      </c>
      <c r="C33" s="174" t="s">
        <v>104</v>
      </c>
      <c r="D33" s="170">
        <v>1</v>
      </c>
      <c r="E33" s="177">
        <v>0</v>
      </c>
      <c r="F33" s="180">
        <f>E33*D33</f>
        <v>0</v>
      </c>
      <c r="G33" s="192"/>
      <c r="H33" s="99"/>
      <c r="I33" s="99"/>
    </row>
    <row r="34" spans="1:9">
      <c r="A34" s="164"/>
      <c r="B34" s="167" t="s">
        <v>137</v>
      </c>
      <c r="C34" s="175"/>
      <c r="D34" s="171"/>
      <c r="E34" s="178"/>
      <c r="F34" s="181"/>
      <c r="G34" s="193"/>
      <c r="H34" s="99"/>
      <c r="I34" s="99"/>
    </row>
    <row r="35" spans="1:9">
      <c r="A35" s="164"/>
      <c r="B35" s="167" t="s">
        <v>60</v>
      </c>
      <c r="C35" s="175"/>
      <c r="D35" s="171"/>
      <c r="E35" s="178"/>
      <c r="F35" s="181"/>
      <c r="G35" s="193"/>
      <c r="H35" s="99"/>
      <c r="I35" s="99"/>
    </row>
    <row r="36" spans="1:9">
      <c r="A36" s="164"/>
      <c r="B36" s="167" t="s">
        <v>115</v>
      </c>
      <c r="C36" s="175"/>
      <c r="D36" s="171"/>
      <c r="E36" s="178"/>
      <c r="F36" s="181"/>
      <c r="G36" s="193"/>
      <c r="H36" s="99"/>
      <c r="I36" s="99"/>
    </row>
    <row r="37" spans="1:9">
      <c r="A37" s="164"/>
      <c r="B37" s="167" t="s">
        <v>116</v>
      </c>
      <c r="C37" s="175"/>
      <c r="D37" s="171"/>
      <c r="E37" s="178"/>
      <c r="F37" s="181"/>
      <c r="G37" s="193"/>
      <c r="H37" s="99"/>
      <c r="I37" s="99"/>
    </row>
    <row r="38" spans="1:9">
      <c r="A38" s="164"/>
      <c r="B38" s="168" t="s">
        <v>138</v>
      </c>
      <c r="C38" s="176"/>
      <c r="D38" s="172"/>
      <c r="E38" s="179"/>
      <c r="F38" s="182"/>
      <c r="G38" s="194"/>
      <c r="H38" s="99"/>
      <c r="I38" s="99"/>
    </row>
    <row r="39" spans="1:9">
      <c r="A39" s="187" t="s">
        <v>159</v>
      </c>
      <c r="B39" s="159" t="s">
        <v>44</v>
      </c>
      <c r="C39" s="186" t="s">
        <v>104</v>
      </c>
      <c r="D39" s="195">
        <v>1</v>
      </c>
      <c r="E39" s="199">
        <f>0.1*E33</f>
        <v>0</v>
      </c>
      <c r="F39" s="195"/>
      <c r="G39" s="199">
        <f>E39*D39</f>
        <v>0</v>
      </c>
      <c r="H39" s="99"/>
      <c r="I39" s="99"/>
    </row>
    <row r="40" spans="1:9">
      <c r="A40" s="104"/>
      <c r="B40" s="99"/>
      <c r="C40" s="99"/>
      <c r="D40" s="99"/>
      <c r="E40" s="99"/>
      <c r="F40" s="99"/>
      <c r="G40" s="99"/>
      <c r="H40" s="99"/>
      <c r="I40" s="99"/>
    </row>
    <row r="41" spans="1:9">
      <c r="A41" s="163" t="s">
        <v>78</v>
      </c>
      <c r="B41" s="166" t="s">
        <v>139</v>
      </c>
      <c r="C41" s="160" t="s">
        <v>118</v>
      </c>
      <c r="D41" s="170">
        <v>8</v>
      </c>
      <c r="E41" s="160">
        <v>0</v>
      </c>
      <c r="F41" s="180">
        <f>E41*D41</f>
        <v>0</v>
      </c>
      <c r="G41" s="192"/>
      <c r="H41" s="99">
        <v>200</v>
      </c>
      <c r="I41" s="100">
        <f xml:space="preserve"> D41*H41</f>
        <v>1600</v>
      </c>
    </row>
    <row r="42" spans="1:9">
      <c r="A42" s="165"/>
      <c r="B42" s="169" t="s">
        <v>117</v>
      </c>
      <c r="C42" s="162"/>
      <c r="D42" s="172"/>
      <c r="E42" s="162"/>
      <c r="F42" s="182"/>
      <c r="G42" s="194"/>
      <c r="H42" s="99"/>
      <c r="I42" s="100"/>
    </row>
    <row r="43" spans="1:9">
      <c r="A43" s="158" t="s">
        <v>160</v>
      </c>
      <c r="B43" s="186" t="s">
        <v>44</v>
      </c>
      <c r="C43" s="195" t="s">
        <v>118</v>
      </c>
      <c r="D43" s="196">
        <v>8</v>
      </c>
      <c r="E43" s="197">
        <f>0.2*E41</f>
        <v>0</v>
      </c>
      <c r="F43" s="196"/>
      <c r="G43" s="198">
        <f>E43*D43</f>
        <v>0</v>
      </c>
      <c r="H43" s="99"/>
      <c r="I43" s="99"/>
    </row>
    <row r="44" spans="1:9">
      <c r="A44" s="104"/>
      <c r="B44" s="99"/>
      <c r="C44" s="99"/>
      <c r="D44" s="99"/>
      <c r="E44" s="100"/>
      <c r="F44" s="99"/>
      <c r="G44" s="100"/>
      <c r="H44" s="99"/>
      <c r="I44" s="99"/>
    </row>
    <row r="45" spans="1:9">
      <c r="A45" s="187" t="s">
        <v>79</v>
      </c>
      <c r="B45" s="159" t="s">
        <v>155</v>
      </c>
      <c r="C45" s="196" t="s">
        <v>59</v>
      </c>
      <c r="D45" s="195">
        <v>3</v>
      </c>
      <c r="E45" s="196">
        <v>0</v>
      </c>
      <c r="F45" s="197">
        <f>E45*D45</f>
        <v>0</v>
      </c>
      <c r="G45" s="196"/>
      <c r="H45" s="99">
        <v>200</v>
      </c>
      <c r="I45" s="100">
        <f xml:space="preserve"> D45*H45</f>
        <v>600</v>
      </c>
    </row>
    <row r="46" spans="1:9">
      <c r="A46" s="187" t="s">
        <v>161</v>
      </c>
      <c r="B46" s="159" t="s">
        <v>44</v>
      </c>
      <c r="C46" s="196" t="s">
        <v>59</v>
      </c>
      <c r="D46" s="195">
        <v>3</v>
      </c>
      <c r="E46" s="199">
        <f>0.1*E45</f>
        <v>0</v>
      </c>
      <c r="F46" s="195"/>
      <c r="G46" s="199">
        <f>E46*D46</f>
        <v>0</v>
      </c>
      <c r="H46" s="99"/>
      <c r="I46" s="99"/>
    </row>
    <row r="47" spans="1:9">
      <c r="A47" s="104"/>
      <c r="B47" s="99"/>
      <c r="C47" s="99"/>
      <c r="D47" s="99"/>
      <c r="E47" s="100"/>
      <c r="F47" s="99"/>
      <c r="G47" s="100"/>
      <c r="H47" s="99"/>
      <c r="I47" s="99"/>
    </row>
    <row r="48" spans="1:9">
      <c r="A48" s="187" t="s">
        <v>80</v>
      </c>
      <c r="B48" s="159" t="s">
        <v>156</v>
      </c>
      <c r="C48" s="196" t="s">
        <v>59</v>
      </c>
      <c r="D48" s="195">
        <v>1</v>
      </c>
      <c r="E48" s="196">
        <v>0</v>
      </c>
      <c r="F48" s="197">
        <f>E48*D48</f>
        <v>0</v>
      </c>
      <c r="G48" s="196"/>
      <c r="H48" s="99">
        <v>200</v>
      </c>
      <c r="I48" s="100">
        <f xml:space="preserve"> D48*H48</f>
        <v>200</v>
      </c>
    </row>
    <row r="49" spans="1:9">
      <c r="A49" s="187" t="s">
        <v>162</v>
      </c>
      <c r="B49" s="159" t="s">
        <v>44</v>
      </c>
      <c r="C49" s="196" t="s">
        <v>59</v>
      </c>
      <c r="D49" s="195">
        <v>1</v>
      </c>
      <c r="E49" s="199">
        <f>0.1*E48</f>
        <v>0</v>
      </c>
      <c r="F49" s="195"/>
      <c r="G49" s="199">
        <f>E49*D49</f>
        <v>0</v>
      </c>
      <c r="H49" s="99"/>
      <c r="I49" s="99"/>
    </row>
    <row r="50" spans="1:9">
      <c r="A50" s="104"/>
      <c r="B50" s="99"/>
      <c r="C50" s="99"/>
      <c r="D50" s="99"/>
      <c r="E50" s="121"/>
      <c r="F50" s="99"/>
      <c r="G50" s="121"/>
      <c r="H50" s="99"/>
      <c r="I50" s="99"/>
    </row>
    <row r="51" spans="1:9">
      <c r="A51" s="187" t="s">
        <v>81</v>
      </c>
      <c r="B51" s="159" t="s">
        <v>140</v>
      </c>
      <c r="C51" s="196" t="s">
        <v>59</v>
      </c>
      <c r="D51" s="195">
        <v>2</v>
      </c>
      <c r="E51" s="196">
        <v>0</v>
      </c>
      <c r="F51" s="197">
        <f>E51*D51</f>
        <v>0</v>
      </c>
      <c r="G51" s="196"/>
      <c r="H51" s="99">
        <v>200</v>
      </c>
      <c r="I51" s="100">
        <f xml:space="preserve"> D51*H51</f>
        <v>400</v>
      </c>
    </row>
    <row r="52" spans="1:9">
      <c r="A52" s="187" t="s">
        <v>163</v>
      </c>
      <c r="B52" s="159" t="s">
        <v>44</v>
      </c>
      <c r="C52" s="196" t="s">
        <v>59</v>
      </c>
      <c r="D52" s="195">
        <v>2</v>
      </c>
      <c r="E52" s="199">
        <f>0.2*E51</f>
        <v>0</v>
      </c>
      <c r="F52" s="195"/>
      <c r="G52" s="199">
        <f>E52*D52</f>
        <v>0</v>
      </c>
      <c r="H52" s="99"/>
      <c r="I52" s="99"/>
    </row>
    <row r="53" spans="1:9">
      <c r="A53" s="104"/>
      <c r="B53" s="99"/>
      <c r="C53" s="99"/>
      <c r="D53" s="99"/>
      <c r="E53" s="100"/>
      <c r="F53" s="99"/>
      <c r="G53" s="100"/>
      <c r="H53" s="99"/>
      <c r="I53" s="99"/>
    </row>
    <row r="54" spans="1:9">
      <c r="A54" s="163" t="s">
        <v>82</v>
      </c>
      <c r="B54" s="157" t="s">
        <v>157</v>
      </c>
      <c r="C54" s="170" t="s">
        <v>59</v>
      </c>
      <c r="D54" s="160">
        <v>1</v>
      </c>
      <c r="E54" s="170">
        <v>0</v>
      </c>
      <c r="F54" s="177">
        <f>E54*D54</f>
        <v>0</v>
      </c>
      <c r="G54" s="170"/>
      <c r="H54" s="99">
        <v>200</v>
      </c>
      <c r="I54" s="100">
        <f xml:space="preserve"> D54*H54</f>
        <v>200</v>
      </c>
    </row>
    <row r="55" spans="1:9">
      <c r="A55" s="165"/>
      <c r="B55" s="101" t="s">
        <v>141</v>
      </c>
      <c r="C55" s="172"/>
      <c r="D55" s="162"/>
      <c r="E55" s="172"/>
      <c r="F55" s="179"/>
      <c r="G55" s="172"/>
      <c r="H55" s="99"/>
      <c r="I55" s="100"/>
    </row>
    <row r="56" spans="1:9">
      <c r="A56" s="187" t="s">
        <v>164</v>
      </c>
      <c r="B56" s="159" t="s">
        <v>44</v>
      </c>
      <c r="C56" s="196" t="s">
        <v>59</v>
      </c>
      <c r="D56" s="195">
        <v>1</v>
      </c>
      <c r="E56" s="199">
        <f>0.1*E54</f>
        <v>0</v>
      </c>
      <c r="F56" s="195"/>
      <c r="G56" s="199">
        <f>E56*D56</f>
        <v>0</v>
      </c>
      <c r="H56" s="99"/>
      <c r="I56" s="99"/>
    </row>
    <row r="57" spans="1:9">
      <c r="A57" s="104"/>
      <c r="B57" s="99"/>
      <c r="C57" s="99"/>
      <c r="D57" s="99"/>
      <c r="E57" s="121"/>
      <c r="F57" s="99"/>
      <c r="G57" s="121"/>
      <c r="H57" s="99"/>
      <c r="I57" s="99"/>
    </row>
    <row r="58" spans="1:9">
      <c r="A58" s="163" t="s">
        <v>83</v>
      </c>
      <c r="B58" s="157" t="s">
        <v>142</v>
      </c>
      <c r="C58" s="170" t="s">
        <v>59</v>
      </c>
      <c r="D58" s="160">
        <v>1</v>
      </c>
      <c r="E58" s="170">
        <v>0</v>
      </c>
      <c r="F58" s="177">
        <f>E58*D58</f>
        <v>0</v>
      </c>
      <c r="G58" s="170"/>
      <c r="H58" s="99">
        <v>200</v>
      </c>
      <c r="I58" s="100">
        <f xml:space="preserve"> D58*H58</f>
        <v>200</v>
      </c>
    </row>
    <row r="59" spans="1:9">
      <c r="A59" s="165"/>
      <c r="B59" s="101" t="s">
        <v>143</v>
      </c>
      <c r="C59" s="172"/>
      <c r="D59" s="162"/>
      <c r="E59" s="172"/>
      <c r="F59" s="179"/>
      <c r="G59" s="172"/>
      <c r="H59" s="99"/>
      <c r="I59" s="100"/>
    </row>
    <row r="60" spans="1:9">
      <c r="A60" s="187" t="s">
        <v>165</v>
      </c>
      <c r="B60" s="159" t="s">
        <v>44</v>
      </c>
      <c r="C60" s="196" t="s">
        <v>59</v>
      </c>
      <c r="D60" s="195">
        <v>1</v>
      </c>
      <c r="E60" s="199">
        <f>0.1*E58</f>
        <v>0</v>
      </c>
      <c r="F60" s="195"/>
      <c r="G60" s="199">
        <f>E60*D60</f>
        <v>0</v>
      </c>
      <c r="H60" s="99"/>
      <c r="I60" s="99"/>
    </row>
    <row r="61" spans="1:9">
      <c r="A61" s="104"/>
      <c r="B61" s="99"/>
      <c r="C61" s="99"/>
      <c r="D61" s="99"/>
      <c r="E61" s="121"/>
      <c r="F61" s="99"/>
      <c r="G61" s="121"/>
      <c r="H61" s="99"/>
      <c r="I61" s="99"/>
    </row>
    <row r="62" spans="1:9">
      <c r="A62" s="163" t="s">
        <v>84</v>
      </c>
      <c r="B62" s="157" t="s">
        <v>144</v>
      </c>
      <c r="C62" s="170" t="s">
        <v>59</v>
      </c>
      <c r="D62" s="160">
        <v>2</v>
      </c>
      <c r="E62" s="170">
        <v>0</v>
      </c>
      <c r="F62" s="177">
        <f>E62*D62</f>
        <v>0</v>
      </c>
      <c r="G62" s="170"/>
      <c r="H62" s="99">
        <v>200</v>
      </c>
      <c r="I62" s="100">
        <f xml:space="preserve"> D62*H62</f>
        <v>400</v>
      </c>
    </row>
    <row r="63" spans="1:9">
      <c r="A63" s="164"/>
      <c r="B63" s="138" t="s">
        <v>143</v>
      </c>
      <c r="C63" s="172"/>
      <c r="D63" s="162"/>
      <c r="E63" s="172"/>
      <c r="F63" s="179"/>
      <c r="G63" s="172"/>
      <c r="H63" s="99"/>
      <c r="I63" s="100"/>
    </row>
    <row r="64" spans="1:9">
      <c r="A64" s="187" t="s">
        <v>166</v>
      </c>
      <c r="B64" s="159" t="s">
        <v>44</v>
      </c>
      <c r="C64" s="203" t="s">
        <v>59</v>
      </c>
      <c r="D64" s="123">
        <v>2</v>
      </c>
      <c r="E64" s="204">
        <f>0.1*E62</f>
        <v>0</v>
      </c>
      <c r="F64" s="123"/>
      <c r="G64" s="204">
        <f>E64*D64</f>
        <v>0</v>
      </c>
      <c r="H64" s="99"/>
      <c r="I64" s="99"/>
    </row>
    <row r="65" spans="1:9">
      <c r="A65" s="104"/>
      <c r="B65" s="99"/>
      <c r="C65" s="99"/>
      <c r="D65" s="99"/>
      <c r="E65" s="121"/>
      <c r="F65" s="99"/>
      <c r="G65" s="121"/>
      <c r="H65" s="99"/>
      <c r="I65" s="99"/>
    </row>
    <row r="66" spans="1:9">
      <c r="A66" s="187" t="s">
        <v>109</v>
      </c>
      <c r="B66" s="159" t="s">
        <v>119</v>
      </c>
      <c r="C66" s="196" t="s">
        <v>59</v>
      </c>
      <c r="D66" s="123">
        <v>5</v>
      </c>
      <c r="E66" s="208">
        <v>0</v>
      </c>
      <c r="F66" s="202">
        <f>E66*D66</f>
        <v>0</v>
      </c>
      <c r="G66" s="203"/>
      <c r="H66" s="99">
        <v>200</v>
      </c>
      <c r="I66" s="100">
        <f xml:space="preserve"> D66*H66</f>
        <v>1000</v>
      </c>
    </row>
    <row r="67" spans="1:9">
      <c r="A67" s="165" t="s">
        <v>167</v>
      </c>
      <c r="B67" s="101" t="s">
        <v>44</v>
      </c>
      <c r="C67" s="213" t="s">
        <v>59</v>
      </c>
      <c r="D67" s="209">
        <v>5</v>
      </c>
      <c r="E67" s="210">
        <f>0.2*E66</f>
        <v>0</v>
      </c>
      <c r="F67" s="209"/>
      <c r="G67" s="210">
        <f>E67*D67</f>
        <v>0</v>
      </c>
      <c r="H67" s="99"/>
      <c r="I67" s="99"/>
    </row>
    <row r="68" spans="1:9">
      <c r="A68" s="104"/>
      <c r="B68" s="99"/>
      <c r="C68" s="207"/>
      <c r="D68" s="211"/>
      <c r="E68" s="212"/>
      <c r="F68" s="211"/>
      <c r="G68" s="212"/>
      <c r="H68" s="99"/>
      <c r="I68" s="99"/>
    </row>
    <row r="69" spans="1:9">
      <c r="A69" s="187" t="s">
        <v>113</v>
      </c>
      <c r="B69" s="186" t="s">
        <v>145</v>
      </c>
      <c r="C69" s="196" t="s">
        <v>59</v>
      </c>
      <c r="D69" s="203">
        <v>1</v>
      </c>
      <c r="E69" s="208">
        <v>0</v>
      </c>
      <c r="F69" s="204">
        <f>E69*D69</f>
        <v>0</v>
      </c>
      <c r="G69" s="203"/>
      <c r="H69" s="99">
        <v>200</v>
      </c>
      <c r="I69" s="100">
        <f xml:space="preserve"> D69*H69</f>
        <v>200</v>
      </c>
    </row>
    <row r="70" spans="1:9">
      <c r="A70" s="187" t="s">
        <v>168</v>
      </c>
      <c r="B70" s="186" t="s">
        <v>44</v>
      </c>
      <c r="C70" s="196" t="s">
        <v>59</v>
      </c>
      <c r="D70" s="203">
        <v>1</v>
      </c>
      <c r="E70" s="204">
        <f>0.2*E69</f>
        <v>0</v>
      </c>
      <c r="F70" s="203"/>
      <c r="G70" s="204">
        <f>E70*D70</f>
        <v>0</v>
      </c>
      <c r="H70" s="99"/>
      <c r="I70" s="99"/>
    </row>
    <row r="71" spans="1:9">
      <c r="A71" s="104"/>
      <c r="B71" s="99"/>
      <c r="C71" s="99"/>
      <c r="D71" s="99"/>
      <c r="E71" s="121"/>
      <c r="F71" s="99"/>
      <c r="G71" s="121"/>
      <c r="H71" s="99"/>
      <c r="I71" s="99"/>
    </row>
    <row r="72" spans="1:9">
      <c r="A72" s="187" t="s">
        <v>121</v>
      </c>
      <c r="B72" s="186" t="s">
        <v>146</v>
      </c>
      <c r="C72" s="203" t="s">
        <v>59</v>
      </c>
      <c r="D72" s="203">
        <v>1</v>
      </c>
      <c r="E72" s="208">
        <v>0</v>
      </c>
      <c r="F72" s="204">
        <f>E72*D72</f>
        <v>0</v>
      </c>
      <c r="G72" s="203"/>
      <c r="H72" s="99">
        <v>200</v>
      </c>
      <c r="I72" s="100">
        <f xml:space="preserve"> D72*H72</f>
        <v>200</v>
      </c>
    </row>
    <row r="73" spans="1:9">
      <c r="A73" s="187" t="s">
        <v>169</v>
      </c>
      <c r="B73" s="186" t="s">
        <v>44</v>
      </c>
      <c r="C73" s="203" t="s">
        <v>59</v>
      </c>
      <c r="D73" s="203">
        <v>1</v>
      </c>
      <c r="E73" s="204">
        <f>0.2*E72</f>
        <v>0</v>
      </c>
      <c r="F73" s="203"/>
      <c r="G73" s="204">
        <f>E73*D73</f>
        <v>0</v>
      </c>
      <c r="H73" s="99"/>
      <c r="I73" s="99"/>
    </row>
    <row r="74" spans="1:9">
      <c r="A74" s="104"/>
      <c r="B74" s="99"/>
      <c r="C74" s="99"/>
      <c r="D74" s="99"/>
      <c r="E74" s="121"/>
      <c r="F74" s="99"/>
      <c r="G74" s="121"/>
      <c r="H74" s="99"/>
      <c r="I74" s="99"/>
    </row>
    <row r="75" spans="1:9">
      <c r="A75" s="187" t="s">
        <v>122</v>
      </c>
      <c r="B75" s="186" t="s">
        <v>147</v>
      </c>
      <c r="C75" s="196" t="s">
        <v>59</v>
      </c>
      <c r="D75" s="203">
        <v>1</v>
      </c>
      <c r="E75" s="208">
        <v>0</v>
      </c>
      <c r="F75" s="204">
        <f>E75*D75</f>
        <v>0</v>
      </c>
      <c r="G75" s="203"/>
      <c r="H75" s="99">
        <v>200</v>
      </c>
      <c r="I75" s="100">
        <f xml:space="preserve"> D75*H75</f>
        <v>200</v>
      </c>
    </row>
    <row r="76" spans="1:9">
      <c r="A76" s="187" t="s">
        <v>170</v>
      </c>
      <c r="B76" s="186" t="s">
        <v>44</v>
      </c>
      <c r="C76" s="196" t="s">
        <v>59</v>
      </c>
      <c r="D76" s="203">
        <v>1</v>
      </c>
      <c r="E76" s="204">
        <f>0.2*E75</f>
        <v>0</v>
      </c>
      <c r="F76" s="203"/>
      <c r="G76" s="204">
        <f>E76*D76</f>
        <v>0</v>
      </c>
      <c r="H76" s="99"/>
      <c r="I76" s="99"/>
    </row>
    <row r="77" spans="1:9">
      <c r="A77" s="104"/>
      <c r="B77" s="99"/>
      <c r="C77" s="207"/>
      <c r="D77" s="99"/>
      <c r="E77" s="121"/>
      <c r="F77" s="99"/>
      <c r="G77" s="121"/>
      <c r="H77" s="99"/>
      <c r="I77" s="99"/>
    </row>
    <row r="78" spans="1:9">
      <c r="A78" s="187" t="s">
        <v>149</v>
      </c>
      <c r="B78" s="186" t="s">
        <v>148</v>
      </c>
      <c r="C78" s="196" t="s">
        <v>59</v>
      </c>
      <c r="D78" s="196">
        <v>2</v>
      </c>
      <c r="E78" s="206">
        <v>0</v>
      </c>
      <c r="F78" s="199">
        <f>E78*D78</f>
        <v>0</v>
      </c>
      <c r="G78" s="196"/>
      <c r="H78" s="99">
        <v>200</v>
      </c>
      <c r="I78" s="100">
        <f xml:space="preserve"> D78*H78</f>
        <v>400</v>
      </c>
    </row>
    <row r="79" spans="1:9">
      <c r="A79" s="187" t="s">
        <v>171</v>
      </c>
      <c r="B79" s="186" t="s">
        <v>44</v>
      </c>
      <c r="C79" s="196" t="s">
        <v>59</v>
      </c>
      <c r="D79" s="196">
        <v>2</v>
      </c>
      <c r="E79" s="199">
        <f>0.2*E78</f>
        <v>0</v>
      </c>
      <c r="F79" s="196"/>
      <c r="G79" s="199">
        <f>E79*D79</f>
        <v>0</v>
      </c>
      <c r="H79" s="99"/>
      <c r="I79" s="99"/>
    </row>
    <row r="80" spans="1:9">
      <c r="A80" s="104"/>
      <c r="B80" s="99"/>
      <c r="C80" s="99"/>
      <c r="D80" s="99"/>
      <c r="E80" s="121"/>
      <c r="F80" s="99"/>
      <c r="G80" s="121"/>
      <c r="H80" s="99"/>
      <c r="I80" s="99"/>
    </row>
    <row r="81" spans="1:9">
      <c r="A81" s="187" t="s">
        <v>150</v>
      </c>
      <c r="B81" s="186" t="s">
        <v>151</v>
      </c>
      <c r="C81" s="203" t="s">
        <v>59</v>
      </c>
      <c r="D81" s="203">
        <v>1</v>
      </c>
      <c r="E81" s="208">
        <v>0</v>
      </c>
      <c r="F81" s="204">
        <f>E81*D81</f>
        <v>0</v>
      </c>
      <c r="G81" s="203"/>
      <c r="H81" s="99">
        <v>200</v>
      </c>
      <c r="I81" s="100">
        <f xml:space="preserve"> D81*H81</f>
        <v>200</v>
      </c>
    </row>
    <row r="82" spans="1:9">
      <c r="A82" s="187" t="s">
        <v>172</v>
      </c>
      <c r="B82" s="186" t="s">
        <v>44</v>
      </c>
      <c r="C82" s="203" t="s">
        <v>59</v>
      </c>
      <c r="D82" s="203">
        <v>1</v>
      </c>
      <c r="E82" s="204">
        <f>0.2*E81</f>
        <v>0</v>
      </c>
      <c r="F82" s="203"/>
      <c r="G82" s="204">
        <f>E82*D82</f>
        <v>0</v>
      </c>
      <c r="H82" s="99"/>
      <c r="I82" s="99"/>
    </row>
    <row r="83" spans="1:9">
      <c r="A83" s="104"/>
      <c r="B83" s="99"/>
      <c r="C83" s="99"/>
      <c r="D83" s="99"/>
      <c r="E83" s="121"/>
      <c r="F83" s="99"/>
      <c r="G83" s="121"/>
      <c r="H83" s="99"/>
      <c r="I83" s="99"/>
    </row>
    <row r="84" spans="1:9">
      <c r="A84" s="187" t="s">
        <v>152</v>
      </c>
      <c r="B84" s="186" t="s">
        <v>153</v>
      </c>
      <c r="C84" s="203" t="s">
        <v>104</v>
      </c>
      <c r="D84" s="203">
        <v>1</v>
      </c>
      <c r="E84" s="208">
        <v>0</v>
      </c>
      <c r="F84" s="204">
        <f>E84*D84</f>
        <v>0</v>
      </c>
      <c r="G84" s="203"/>
      <c r="H84" s="99">
        <v>200</v>
      </c>
      <c r="I84" s="100">
        <f xml:space="preserve"> D84*H84</f>
        <v>200</v>
      </c>
    </row>
    <row r="85" spans="1:9">
      <c r="A85" s="104"/>
      <c r="B85" s="99"/>
      <c r="C85" s="99"/>
      <c r="D85" s="99"/>
      <c r="E85" s="121"/>
      <c r="F85" s="99"/>
      <c r="G85" s="121"/>
      <c r="H85" s="99"/>
      <c r="I85" s="99"/>
    </row>
    <row r="86" spans="1:9">
      <c r="A86" s="163" t="s">
        <v>97</v>
      </c>
      <c r="B86" s="157" t="s">
        <v>98</v>
      </c>
      <c r="C86" s="157"/>
      <c r="D86" s="157"/>
      <c r="E86" s="205"/>
      <c r="F86" s="214"/>
      <c r="G86" s="215"/>
      <c r="H86" s="99"/>
      <c r="I86" s="99"/>
    </row>
    <row r="87" spans="1:9">
      <c r="A87" s="164"/>
      <c r="B87" s="186" t="s">
        <v>99</v>
      </c>
      <c r="C87" s="203" t="s">
        <v>100</v>
      </c>
      <c r="D87" s="203">
        <v>20</v>
      </c>
      <c r="E87" s="203">
        <v>0</v>
      </c>
      <c r="F87" s="204">
        <f>E87*D87</f>
        <v>0</v>
      </c>
      <c r="G87" s="203"/>
      <c r="H87" s="99">
        <v>12</v>
      </c>
      <c r="I87" s="100">
        <f xml:space="preserve"> D87*H87</f>
        <v>240</v>
      </c>
    </row>
    <row r="88" spans="1:9">
      <c r="A88" s="164"/>
      <c r="B88" s="186" t="s">
        <v>108</v>
      </c>
      <c r="C88" s="203" t="s">
        <v>100</v>
      </c>
      <c r="D88" s="203">
        <v>25</v>
      </c>
      <c r="E88" s="203">
        <v>0</v>
      </c>
      <c r="F88" s="204">
        <f>E88*D88</f>
        <v>0</v>
      </c>
      <c r="G88" s="204"/>
      <c r="H88" s="99"/>
      <c r="I88" s="100"/>
    </row>
    <row r="89" spans="1:9">
      <c r="A89" s="165"/>
      <c r="B89" s="186" t="s">
        <v>44</v>
      </c>
      <c r="C89" s="203" t="s">
        <v>104</v>
      </c>
      <c r="D89" s="203">
        <v>1</v>
      </c>
      <c r="E89" s="208"/>
      <c r="F89" s="216"/>
      <c r="G89" s="204">
        <f>(F87+F88)*0.2</f>
        <v>0</v>
      </c>
      <c r="H89" s="99"/>
      <c r="I89" s="99"/>
    </row>
    <row r="90" spans="1:9">
      <c r="A90" s="104"/>
      <c r="B90" s="99"/>
      <c r="C90" s="99"/>
      <c r="D90" s="99"/>
      <c r="E90" s="100"/>
      <c r="G90" s="100"/>
      <c r="H90" s="99"/>
      <c r="I90" s="99"/>
    </row>
    <row r="91" spans="1:9">
      <c r="A91" s="163" t="s">
        <v>85</v>
      </c>
      <c r="B91" s="157" t="s">
        <v>86</v>
      </c>
      <c r="C91" s="157"/>
      <c r="D91" s="157"/>
      <c r="E91" s="205"/>
      <c r="F91" s="214"/>
      <c r="G91" s="215"/>
      <c r="H91" s="99"/>
      <c r="I91" s="99"/>
    </row>
    <row r="92" spans="1:9">
      <c r="A92" s="164"/>
      <c r="B92" s="201" t="s">
        <v>99</v>
      </c>
      <c r="C92" s="203" t="s">
        <v>100</v>
      </c>
      <c r="D92" s="203">
        <v>31</v>
      </c>
      <c r="E92" s="203">
        <v>0</v>
      </c>
      <c r="F92" s="204">
        <f>E92*D92</f>
        <v>0</v>
      </c>
      <c r="G92" s="203"/>
      <c r="H92" s="99">
        <v>12</v>
      </c>
      <c r="I92" s="100">
        <f xml:space="preserve"> D92*H92</f>
        <v>372</v>
      </c>
    </row>
    <row r="93" spans="1:9">
      <c r="A93" s="164"/>
      <c r="B93" s="201" t="s">
        <v>108</v>
      </c>
      <c r="C93" s="203" t="s">
        <v>100</v>
      </c>
      <c r="D93" s="203">
        <v>45</v>
      </c>
      <c r="E93" s="203">
        <v>0</v>
      </c>
      <c r="F93" s="204">
        <f>E93*D93</f>
        <v>0</v>
      </c>
      <c r="G93" s="204"/>
      <c r="H93" s="99"/>
      <c r="I93" s="100"/>
    </row>
    <row r="94" spans="1:9">
      <c r="A94" s="165"/>
      <c r="B94" s="201" t="s">
        <v>44</v>
      </c>
      <c r="C94" s="203" t="s">
        <v>104</v>
      </c>
      <c r="D94" s="203">
        <v>1</v>
      </c>
      <c r="E94" s="208"/>
      <c r="F94" s="216"/>
      <c r="G94" s="204">
        <f>(F92+F93)*0.2</f>
        <v>0</v>
      </c>
      <c r="H94" s="99"/>
      <c r="I94" s="99"/>
    </row>
    <row r="95" spans="1:9">
      <c r="A95" s="252"/>
      <c r="B95" s="138"/>
      <c r="C95" s="173"/>
      <c r="D95" s="173"/>
      <c r="E95" s="253"/>
      <c r="F95" s="254"/>
      <c r="G95" s="191"/>
      <c r="H95" s="99"/>
      <c r="I95" s="99"/>
    </row>
    <row r="96" spans="1:9">
      <c r="A96" s="163" t="s">
        <v>174</v>
      </c>
      <c r="B96" s="157" t="s">
        <v>175</v>
      </c>
      <c r="C96" s="259" t="s">
        <v>104</v>
      </c>
      <c r="D96" s="259">
        <v>1</v>
      </c>
      <c r="E96" s="260">
        <v>0</v>
      </c>
      <c r="F96" s="259"/>
      <c r="G96" s="260">
        <f xml:space="preserve"> D96*E96</f>
        <v>0</v>
      </c>
      <c r="H96" s="99"/>
      <c r="I96" s="99"/>
    </row>
    <row r="97" spans="1:9">
      <c r="A97" s="164"/>
      <c r="B97" s="138" t="s">
        <v>177</v>
      </c>
      <c r="C97" s="259"/>
      <c r="D97" s="259"/>
      <c r="E97" s="260"/>
      <c r="F97" s="259"/>
      <c r="G97" s="260"/>
      <c r="H97" s="99"/>
      <c r="I97" s="99"/>
    </row>
    <row r="98" spans="1:9">
      <c r="A98" s="164"/>
      <c r="B98" s="138" t="s">
        <v>178</v>
      </c>
      <c r="C98" s="259"/>
      <c r="D98" s="259"/>
      <c r="E98" s="260"/>
      <c r="F98" s="259"/>
      <c r="G98" s="260"/>
      <c r="H98" s="99"/>
      <c r="I98" s="99"/>
    </row>
    <row r="99" spans="1:9">
      <c r="A99" s="164"/>
      <c r="B99" s="138" t="s">
        <v>176</v>
      </c>
      <c r="C99" s="259"/>
      <c r="D99" s="259"/>
      <c r="E99" s="260"/>
      <c r="F99" s="259"/>
      <c r="G99" s="260"/>
      <c r="H99" s="99"/>
      <c r="I99" s="99"/>
    </row>
    <row r="100" spans="1:9">
      <c r="A100" s="164"/>
      <c r="B100" s="138" t="s">
        <v>127</v>
      </c>
      <c r="C100" s="259"/>
      <c r="D100" s="259"/>
      <c r="E100" s="260"/>
      <c r="F100" s="259"/>
      <c r="G100" s="260"/>
      <c r="H100" s="99"/>
      <c r="I100" s="99"/>
    </row>
    <row r="101" spans="1:9">
      <c r="A101" s="164"/>
      <c r="B101" s="138" t="s">
        <v>128</v>
      </c>
      <c r="C101" s="259"/>
      <c r="D101" s="259"/>
      <c r="E101" s="260"/>
      <c r="F101" s="259"/>
      <c r="G101" s="260"/>
      <c r="H101" s="99"/>
      <c r="I101" s="99"/>
    </row>
    <row r="102" spans="1:9">
      <c r="A102" s="165"/>
      <c r="B102" s="101" t="s">
        <v>173</v>
      </c>
      <c r="C102" s="259"/>
      <c r="D102" s="259"/>
      <c r="E102" s="260"/>
      <c r="F102" s="259"/>
      <c r="G102" s="260"/>
      <c r="H102" s="99"/>
      <c r="I102" s="99"/>
    </row>
    <row r="103" spans="1:9">
      <c r="A103" s="252"/>
      <c r="B103" s="99"/>
      <c r="C103" s="99"/>
      <c r="D103" s="99"/>
      <c r="E103" s="100"/>
      <c r="F103" s="99"/>
      <c r="G103" s="100"/>
      <c r="H103" s="99"/>
      <c r="I103" s="99"/>
    </row>
    <row r="104" spans="1:9">
      <c r="A104" s="163" t="s">
        <v>180</v>
      </c>
      <c r="B104" s="157" t="s">
        <v>179</v>
      </c>
      <c r="C104" s="160" t="s">
        <v>104</v>
      </c>
      <c r="D104" s="160">
        <v>1</v>
      </c>
      <c r="E104" s="255">
        <v>0</v>
      </c>
      <c r="F104" s="160"/>
      <c r="G104" s="256">
        <f xml:space="preserve"> D104*E104</f>
        <v>0</v>
      </c>
      <c r="H104" s="99"/>
      <c r="I104" s="99"/>
    </row>
    <row r="105" spans="1:9">
      <c r="A105" s="165"/>
      <c r="B105" s="101" t="s">
        <v>181</v>
      </c>
      <c r="C105" s="162"/>
      <c r="D105" s="162"/>
      <c r="E105" s="257"/>
      <c r="F105" s="162"/>
      <c r="G105" s="258"/>
      <c r="H105" s="99"/>
      <c r="I105" s="99"/>
    </row>
    <row r="106" spans="1:9">
      <c r="A106" s="104"/>
      <c r="B106" s="99"/>
      <c r="C106" s="99"/>
      <c r="D106" s="99"/>
      <c r="E106" s="100"/>
      <c r="F106" s="99"/>
      <c r="G106" s="100"/>
      <c r="H106" s="99"/>
      <c r="I106" s="99"/>
    </row>
    <row r="107" spans="1:9">
      <c r="A107" s="163" t="s">
        <v>182</v>
      </c>
      <c r="B107" s="157" t="s">
        <v>183</v>
      </c>
      <c r="C107" s="160" t="s">
        <v>104</v>
      </c>
      <c r="D107" s="160">
        <v>1</v>
      </c>
      <c r="E107" s="255">
        <v>0</v>
      </c>
      <c r="F107" s="160"/>
      <c r="G107" s="256">
        <f xml:space="preserve"> D107*E107</f>
        <v>0</v>
      </c>
      <c r="H107" s="99"/>
      <c r="I107" s="99"/>
    </row>
    <row r="108" spans="1:9">
      <c r="A108" s="165"/>
      <c r="B108" s="101" t="s">
        <v>184</v>
      </c>
      <c r="C108" s="162"/>
      <c r="D108" s="162"/>
      <c r="E108" s="257"/>
      <c r="F108" s="162"/>
      <c r="G108" s="258"/>
      <c r="H108" s="99"/>
      <c r="I108" s="99"/>
    </row>
    <row r="109" spans="1:9">
      <c r="A109" s="104"/>
      <c r="B109" s="99"/>
      <c r="C109" s="99"/>
      <c r="D109" s="99"/>
      <c r="E109" s="100"/>
      <c r="F109" s="99"/>
      <c r="G109" s="100"/>
      <c r="H109" s="99"/>
      <c r="I109" s="99"/>
    </row>
    <row r="110" spans="1:9">
      <c r="A110" s="163" t="s">
        <v>185</v>
      </c>
      <c r="B110" s="157" t="s">
        <v>186</v>
      </c>
      <c r="C110" s="170" t="s">
        <v>104</v>
      </c>
      <c r="D110" s="160">
        <v>1</v>
      </c>
      <c r="E110" s="261">
        <v>0</v>
      </c>
      <c r="F110" s="160"/>
      <c r="G110" s="261">
        <f xml:space="preserve"> D110*E110</f>
        <v>0</v>
      </c>
      <c r="H110" s="99"/>
      <c r="I110" s="99"/>
    </row>
    <row r="111" spans="1:9">
      <c r="A111" s="164"/>
      <c r="B111" s="138" t="s">
        <v>187</v>
      </c>
      <c r="C111" s="171"/>
      <c r="D111" s="161"/>
      <c r="E111" s="262"/>
      <c r="F111" s="161"/>
      <c r="G111" s="262"/>
      <c r="H111" s="99"/>
      <c r="I111" s="99"/>
    </row>
    <row r="112" spans="1:9">
      <c r="A112" s="164"/>
      <c r="B112" s="138" t="s">
        <v>188</v>
      </c>
      <c r="C112" s="171"/>
      <c r="D112" s="161"/>
      <c r="E112" s="262"/>
      <c r="F112" s="161"/>
      <c r="G112" s="262"/>
      <c r="H112" s="99"/>
      <c r="I112" s="99"/>
    </row>
    <row r="113" spans="1:9">
      <c r="A113" s="165"/>
      <c r="B113" s="101" t="s">
        <v>189</v>
      </c>
      <c r="C113" s="172"/>
      <c r="D113" s="162"/>
      <c r="E113" s="263"/>
      <c r="F113" s="162"/>
      <c r="G113" s="263"/>
      <c r="H113" s="99"/>
      <c r="I113" s="99"/>
    </row>
    <row r="114" spans="1:9" ht="13.5" thickBot="1">
      <c r="A114" s="252"/>
      <c r="B114" s="99"/>
      <c r="C114" s="99"/>
      <c r="D114" s="99"/>
      <c r="E114" s="100"/>
      <c r="F114" s="99"/>
      <c r="G114" s="100"/>
      <c r="H114" s="99"/>
      <c r="I114" s="99"/>
    </row>
    <row r="115" spans="1:9" ht="13.5" thickBot="1">
      <c r="A115" s="153"/>
      <c r="B115" s="154" t="s">
        <v>73</v>
      </c>
      <c r="C115" s="154"/>
      <c r="D115" s="154"/>
      <c r="E115" s="154"/>
      <c r="F115" s="220">
        <f>SUM(F7:F114)</f>
        <v>0</v>
      </c>
      <c r="G115" s="221">
        <f>SUM(G7:G114)</f>
        <v>0</v>
      </c>
      <c r="H115" s="107"/>
      <c r="I115" s="108">
        <f>SUM(I7:I114)</f>
        <v>6812</v>
      </c>
    </row>
    <row r="116" spans="1:9" ht="13.5" thickBot="1">
      <c r="A116" s="104"/>
      <c r="B116" s="110"/>
      <c r="C116" s="110"/>
      <c r="D116" s="110"/>
      <c r="E116" s="110"/>
      <c r="F116" s="111"/>
      <c r="G116" s="111"/>
      <c r="H116" s="110"/>
      <c r="I116" s="111"/>
    </row>
    <row r="117" spans="1:9">
      <c r="A117" s="104"/>
      <c r="B117" s="222" t="s">
        <v>61</v>
      </c>
      <c r="C117" s="225"/>
      <c r="D117" s="225"/>
      <c r="E117" s="225"/>
      <c r="F117" s="225"/>
      <c r="G117" s="226"/>
      <c r="H117" s="99"/>
      <c r="I117" s="99"/>
    </row>
    <row r="118" spans="1:9">
      <c r="A118" s="104"/>
      <c r="B118" s="223"/>
      <c r="C118" s="138"/>
      <c r="D118" s="138"/>
      <c r="E118" s="138"/>
      <c r="F118" s="138"/>
      <c r="G118" s="139"/>
      <c r="H118" s="99"/>
      <c r="I118" s="99"/>
    </row>
    <row r="119" spans="1:9">
      <c r="A119" s="104"/>
      <c r="B119" s="235" t="s">
        <v>62</v>
      </c>
      <c r="C119" s="203" t="s">
        <v>45</v>
      </c>
      <c r="D119" s="203">
        <v>25</v>
      </c>
      <c r="E119" s="203">
        <v>0</v>
      </c>
      <c r="F119" s="204">
        <f>E119*D119</f>
        <v>0</v>
      </c>
      <c r="G119" s="236"/>
      <c r="H119" s="99">
        <v>1</v>
      </c>
      <c r="I119" s="100">
        <f xml:space="preserve"> D119*H119</f>
        <v>25</v>
      </c>
    </row>
    <row r="120" spans="1:9">
      <c r="A120" s="104"/>
      <c r="B120" s="235" t="s">
        <v>63</v>
      </c>
      <c r="C120" s="203" t="s">
        <v>45</v>
      </c>
      <c r="D120" s="203">
        <v>25</v>
      </c>
      <c r="E120" s="203">
        <v>0</v>
      </c>
      <c r="F120" s="203"/>
      <c r="G120" s="237">
        <f>E120*D120</f>
        <v>0</v>
      </c>
      <c r="H120" s="99"/>
      <c r="I120" s="99"/>
    </row>
    <row r="121" spans="1:9">
      <c r="A121" s="104"/>
      <c r="B121" s="235" t="s">
        <v>64</v>
      </c>
      <c r="C121" s="203" t="s">
        <v>45</v>
      </c>
      <c r="D121" s="203">
        <v>25</v>
      </c>
      <c r="E121" s="203">
        <v>0</v>
      </c>
      <c r="F121" s="203"/>
      <c r="G121" s="237">
        <f>E121*D121</f>
        <v>0</v>
      </c>
      <c r="H121" s="99"/>
      <c r="I121" s="99"/>
    </row>
    <row r="122" spans="1:9">
      <c r="A122" s="104"/>
      <c r="B122" s="235" t="s">
        <v>65</v>
      </c>
      <c r="C122" s="203" t="s">
        <v>45</v>
      </c>
      <c r="D122" s="203">
        <v>20</v>
      </c>
      <c r="E122" s="203">
        <v>0</v>
      </c>
      <c r="F122" s="204">
        <f>E122*D122</f>
        <v>0</v>
      </c>
      <c r="G122" s="236"/>
      <c r="H122" s="99">
        <v>1</v>
      </c>
      <c r="I122" s="100">
        <f xml:space="preserve"> D122*H122</f>
        <v>20</v>
      </c>
    </row>
    <row r="123" spans="1:9">
      <c r="A123" s="104"/>
      <c r="B123" s="235" t="s">
        <v>66</v>
      </c>
      <c r="C123" s="203" t="s">
        <v>45</v>
      </c>
      <c r="D123" s="203">
        <v>10</v>
      </c>
      <c r="E123" s="203">
        <v>0</v>
      </c>
      <c r="F123" s="204">
        <f>E123*D123</f>
        <v>0</v>
      </c>
      <c r="G123" s="236"/>
      <c r="H123" s="99">
        <v>1</v>
      </c>
      <c r="I123" s="100">
        <f xml:space="preserve"> D123*H123</f>
        <v>10</v>
      </c>
    </row>
    <row r="124" spans="1:9" ht="13.5" thickBot="1">
      <c r="A124" s="104"/>
      <c r="B124" s="223"/>
      <c r="C124" s="138"/>
      <c r="D124" s="138"/>
      <c r="E124" s="138"/>
      <c r="F124" s="138"/>
      <c r="G124" s="139"/>
      <c r="H124" s="101"/>
      <c r="I124" s="101"/>
    </row>
    <row r="125" spans="1:9" ht="13.5" thickBot="1">
      <c r="A125" s="104"/>
      <c r="B125" s="224" t="s">
        <v>105</v>
      </c>
      <c r="C125" s="154"/>
      <c r="D125" s="154"/>
      <c r="E125" s="154"/>
      <c r="F125" s="219">
        <f>SUM(F119:F123)</f>
        <v>0</v>
      </c>
      <c r="G125" s="218">
        <f>SUM(G120:G124)</f>
        <v>0</v>
      </c>
      <c r="H125" s="102"/>
      <c r="I125" s="103">
        <f>SUM((I119:I123))</f>
        <v>55</v>
      </c>
    </row>
    <row r="126" spans="1:9" ht="13.5" thickBot="1">
      <c r="A126" s="104"/>
      <c r="B126" s="102"/>
      <c r="C126" s="102"/>
      <c r="D126" s="102"/>
      <c r="E126" s="102"/>
      <c r="F126" s="103"/>
      <c r="G126" s="103"/>
      <c r="H126" s="102"/>
      <c r="I126" s="102"/>
    </row>
    <row r="127" spans="1:9" s="113" customFormat="1" thickBot="1">
      <c r="A127" s="112"/>
      <c r="B127" s="238" t="s">
        <v>87</v>
      </c>
      <c r="C127" s="239"/>
      <c r="D127" s="239"/>
      <c r="E127" s="240"/>
      <c r="F127" s="240"/>
      <c r="G127" s="250"/>
      <c r="H127" s="116"/>
      <c r="I127" s="116"/>
    </row>
    <row r="128" spans="1:9" s="113" customFormat="1" ht="12">
      <c r="A128" s="112"/>
      <c r="B128" s="227"/>
      <c r="C128" s="228"/>
      <c r="D128" s="228"/>
      <c r="E128" s="229"/>
      <c r="F128" s="229"/>
      <c r="G128" s="230"/>
      <c r="H128" s="116"/>
      <c r="I128" s="116"/>
    </row>
    <row r="129" spans="1:9" s="113" customFormat="1" ht="12">
      <c r="A129" s="118"/>
      <c r="B129" s="247" t="s">
        <v>88</v>
      </c>
      <c r="C129" s="241"/>
      <c r="D129" s="241"/>
      <c r="E129" s="242"/>
      <c r="F129" s="242"/>
      <c r="G129" s="248"/>
      <c r="H129" s="119"/>
      <c r="I129" s="119"/>
    </row>
    <row r="130" spans="1:9" s="113" customFormat="1" ht="12">
      <c r="A130" s="118"/>
      <c r="B130" s="247" t="s">
        <v>120</v>
      </c>
      <c r="C130" s="241"/>
      <c r="D130" s="241"/>
      <c r="E130" s="242"/>
      <c r="F130" s="242"/>
      <c r="G130" s="248"/>
      <c r="H130" s="119"/>
      <c r="I130" s="119"/>
    </row>
    <row r="131" spans="1:9" s="113" customFormat="1" ht="13.5">
      <c r="A131" s="118"/>
      <c r="B131" s="247" t="s">
        <v>89</v>
      </c>
      <c r="C131" s="243" t="s">
        <v>92</v>
      </c>
      <c r="D131" s="244">
        <v>40</v>
      </c>
      <c r="E131" s="245">
        <v>0</v>
      </c>
      <c r="F131" s="204">
        <f>E131*D131</f>
        <v>0</v>
      </c>
      <c r="G131" s="249"/>
      <c r="H131" s="99">
        <v>5</v>
      </c>
      <c r="I131" s="100">
        <f>H131*D131</f>
        <v>200</v>
      </c>
    </row>
    <row r="132" spans="1:9" s="113" customFormat="1" ht="13.5">
      <c r="A132" s="118"/>
      <c r="B132" s="247" t="s">
        <v>90</v>
      </c>
      <c r="C132" s="243" t="s">
        <v>92</v>
      </c>
      <c r="D132" s="244">
        <v>40</v>
      </c>
      <c r="E132" s="245">
        <v>0</v>
      </c>
      <c r="F132" s="245"/>
      <c r="G132" s="237">
        <f>E132*D132</f>
        <v>0</v>
      </c>
      <c r="H132" s="119"/>
      <c r="I132" s="119"/>
    </row>
    <row r="133" spans="1:9" s="113" customFormat="1" thickBot="1">
      <c r="A133" s="118"/>
      <c r="B133" s="231"/>
      <c r="C133" s="228"/>
      <c r="D133" s="232"/>
      <c r="E133" s="233"/>
      <c r="F133" s="233"/>
      <c r="G133" s="234"/>
      <c r="H133" s="119"/>
      <c r="I133" s="119"/>
    </row>
    <row r="134" spans="1:9" s="113" customFormat="1" thickBot="1">
      <c r="A134" s="112"/>
      <c r="B134" s="238" t="s">
        <v>91</v>
      </c>
      <c r="C134" s="239"/>
      <c r="D134" s="239"/>
      <c r="E134" s="240"/>
      <c r="F134" s="251">
        <f t="shared" ref="F134:G134" si="0">SUM(F131:F133)</f>
        <v>0</v>
      </c>
      <c r="G134" s="246">
        <f t="shared" si="0"/>
        <v>0</v>
      </c>
      <c r="H134" s="116"/>
      <c r="I134" s="116">
        <f>SUM(I130:I133)</f>
        <v>200</v>
      </c>
    </row>
    <row r="135" spans="1:9" s="113" customFormat="1" thickBot="1">
      <c r="A135" s="112"/>
      <c r="B135" s="117"/>
      <c r="E135" s="114"/>
      <c r="F135" s="114"/>
      <c r="G135" s="115"/>
      <c r="H135" s="116"/>
      <c r="I135" s="116"/>
    </row>
    <row r="136" spans="1:9" s="99" customFormat="1" thickBot="1">
      <c r="A136" s="104"/>
      <c r="B136" s="224" t="s">
        <v>28</v>
      </c>
      <c r="C136" s="155"/>
      <c r="D136" s="155"/>
      <c r="E136" s="155"/>
      <c r="F136" s="155"/>
      <c r="G136" s="156"/>
    </row>
    <row r="137" spans="1:9" s="99" customFormat="1" ht="12">
      <c r="A137" s="104"/>
      <c r="B137" s="223"/>
      <c r="C137" s="138"/>
      <c r="D137" s="138"/>
      <c r="E137" s="138"/>
      <c r="F137" s="138"/>
      <c r="G137" s="139"/>
    </row>
    <row r="138" spans="1:9" s="99" customFormat="1" ht="12">
      <c r="A138" s="104"/>
      <c r="B138" s="235" t="s">
        <v>67</v>
      </c>
      <c r="C138" s="203" t="s">
        <v>68</v>
      </c>
      <c r="D138" s="203">
        <v>8</v>
      </c>
      <c r="E138" s="203">
        <v>0</v>
      </c>
      <c r="F138" s="203"/>
      <c r="G138" s="237">
        <f>E138*D138</f>
        <v>0</v>
      </c>
    </row>
    <row r="139" spans="1:9" s="99" customFormat="1" ht="12">
      <c r="A139" s="104"/>
      <c r="B139" s="235" t="s">
        <v>69</v>
      </c>
      <c r="C139" s="203"/>
      <c r="D139" s="203"/>
      <c r="E139" s="203"/>
      <c r="F139" s="203"/>
      <c r="G139" s="236"/>
    </row>
    <row r="140" spans="1:9" s="99" customFormat="1" ht="12">
      <c r="A140" s="104"/>
      <c r="B140" s="235" t="s">
        <v>154</v>
      </c>
      <c r="C140" s="203" t="s">
        <v>104</v>
      </c>
      <c r="D140" s="203">
        <v>1</v>
      </c>
      <c r="E140" s="203">
        <v>0</v>
      </c>
      <c r="F140" s="208"/>
      <c r="G140" s="237">
        <v>0</v>
      </c>
    </row>
    <row r="141" spans="1:9" s="99" customFormat="1" ht="12">
      <c r="A141" s="104"/>
      <c r="B141" s="235" t="s">
        <v>71</v>
      </c>
      <c r="C141" s="203" t="s">
        <v>104</v>
      </c>
      <c r="D141" s="203">
        <v>1</v>
      </c>
      <c r="E141" s="208">
        <v>0</v>
      </c>
      <c r="F141" s="208"/>
      <c r="G141" s="237">
        <v>0</v>
      </c>
    </row>
    <row r="142" spans="1:9" s="99" customFormat="1" ht="12">
      <c r="A142" s="104"/>
      <c r="B142" s="235" t="s">
        <v>72</v>
      </c>
      <c r="C142" s="203" t="s">
        <v>104</v>
      </c>
      <c r="D142" s="203">
        <v>1</v>
      </c>
      <c r="E142" s="208">
        <v>0</v>
      </c>
      <c r="F142" s="203"/>
      <c r="G142" s="237">
        <v>0</v>
      </c>
    </row>
    <row r="143" spans="1:9" s="99" customFormat="1" thickBot="1">
      <c r="A143" s="104"/>
      <c r="B143" s="223"/>
      <c r="C143" s="138"/>
      <c r="D143" s="138"/>
      <c r="E143" s="138"/>
      <c r="F143" s="138"/>
      <c r="G143" s="139"/>
      <c r="H143" s="101"/>
      <c r="I143" s="101"/>
    </row>
    <row r="144" spans="1:9" s="99" customFormat="1" thickBot="1">
      <c r="A144" s="104"/>
      <c r="B144" s="224" t="s">
        <v>70</v>
      </c>
      <c r="C144" s="154"/>
      <c r="D144" s="154"/>
      <c r="E144" s="154"/>
      <c r="F144" s="217"/>
      <c r="G144" s="220">
        <f>SUM(G138:G143)</f>
        <v>0</v>
      </c>
    </row>
    <row r="145" spans="1:9" s="99" customFormat="1" ht="12">
      <c r="A145" s="104"/>
      <c r="B145" s="102"/>
      <c r="C145" s="102"/>
      <c r="D145" s="102"/>
      <c r="E145" s="102"/>
      <c r="F145" s="102"/>
      <c r="G145" s="103"/>
    </row>
    <row r="146" spans="1:9" s="99" customFormat="1">
      <c r="A146" s="104"/>
      <c r="B146" s="264" t="s">
        <v>93</v>
      </c>
      <c r="F146" s="122"/>
      <c r="G146" s="103">
        <f>SUM(G144,G134,F134,F125,G125,G115,F115)</f>
        <v>0</v>
      </c>
      <c r="I146" s="103" t="e">
        <f>SUM(I134,I125,#REF!,#REF!,I115)</f>
        <v>#REF!</v>
      </c>
    </row>
    <row r="147" spans="1:9" s="99" customFormat="1" ht="12">
      <c r="A147" s="104"/>
      <c r="G147" s="103"/>
    </row>
    <row r="148" spans="1:9">
      <c r="A148" s="105"/>
    </row>
    <row r="149" spans="1:9">
      <c r="A149" s="105"/>
    </row>
    <row r="150" spans="1:9">
      <c r="A150" s="105"/>
    </row>
    <row r="151" spans="1:9">
      <c r="A151" s="105"/>
    </row>
    <row r="152" spans="1:9">
      <c r="A152" s="105"/>
    </row>
    <row r="154" spans="1:9">
      <c r="G154" s="100"/>
    </row>
  </sheetData>
  <mergeCells count="51">
    <mergeCell ref="C110:C113"/>
    <mergeCell ref="D110:D113"/>
    <mergeCell ref="E110:E113"/>
    <mergeCell ref="F110:F113"/>
    <mergeCell ref="G110:G113"/>
    <mergeCell ref="C104:C105"/>
    <mergeCell ref="D104:D105"/>
    <mergeCell ref="E104:E105"/>
    <mergeCell ref="F104:F105"/>
    <mergeCell ref="G104:G105"/>
    <mergeCell ref="C107:C108"/>
    <mergeCell ref="D107:D108"/>
    <mergeCell ref="E107:E108"/>
    <mergeCell ref="F107:F108"/>
    <mergeCell ref="G107:G108"/>
    <mergeCell ref="C62:C63"/>
    <mergeCell ref="D62:D63"/>
    <mergeCell ref="E62:E63"/>
    <mergeCell ref="F62:F63"/>
    <mergeCell ref="G62:G63"/>
    <mergeCell ref="C96:C102"/>
    <mergeCell ref="D96:D102"/>
    <mergeCell ref="E96:E102"/>
    <mergeCell ref="F96:F102"/>
    <mergeCell ref="G96:G102"/>
    <mergeCell ref="C54:C55"/>
    <mergeCell ref="D54:D55"/>
    <mergeCell ref="E54:E55"/>
    <mergeCell ref="F54:F55"/>
    <mergeCell ref="G54:G55"/>
    <mergeCell ref="C58:C59"/>
    <mergeCell ref="D58:D59"/>
    <mergeCell ref="E58:E59"/>
    <mergeCell ref="F58:F59"/>
    <mergeCell ref="G58:G59"/>
    <mergeCell ref="C33:C38"/>
    <mergeCell ref="D33:D38"/>
    <mergeCell ref="E33:E38"/>
    <mergeCell ref="F33:F38"/>
    <mergeCell ref="G33:G38"/>
    <mergeCell ref="C41:C42"/>
    <mergeCell ref="D41:D42"/>
    <mergeCell ref="E41:E42"/>
    <mergeCell ref="F41:F42"/>
    <mergeCell ref="G41:G42"/>
    <mergeCell ref="C7:C30"/>
    <mergeCell ref="D7:D30"/>
    <mergeCell ref="E7:E30"/>
    <mergeCell ref="F7:F30"/>
    <mergeCell ref="G7:G30"/>
    <mergeCell ref="A5:G5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&amp;CSoupis prací
Vzduchotechnika</oddHeader>
    <oddFooter xml:space="preserve">&amp;C&amp;P+2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20</vt:i4>
      </vt:variant>
    </vt:vector>
  </HeadingPairs>
  <TitlesOfParts>
    <vt:vector size="22" baseType="lpstr">
      <vt:lpstr>Krycí list</vt:lpstr>
      <vt:lpstr>Rozpočet</vt:lpstr>
      <vt:lpstr>cisloobjektu</vt:lpstr>
      <vt:lpstr>cislostavby</vt:lpstr>
      <vt:lpstr>Datum</vt:lpstr>
      <vt:lpstr>JKSO</vt:lpstr>
      <vt:lpstr>MJ</vt:lpstr>
      <vt:lpstr>nazevobjektu</vt:lpstr>
      <vt:lpstr>nazevstavby</vt:lpstr>
      <vt:lpstr>Rozpočet!Názvy_tisku</vt:lpstr>
      <vt:lpstr>Objednatel</vt:lpstr>
      <vt:lpstr>'Krycí list'!Oblast_tisku</vt:lpstr>
      <vt:lpstr>Rozpočet!Oblast_tisku</vt:lpstr>
      <vt:lpstr>PocetMJ</vt:lpstr>
      <vt:lpstr>Poznamka</vt:lpstr>
      <vt:lpstr>Projektant</vt:lpstr>
      <vt:lpstr>SazbaDPH1</vt:lpstr>
      <vt:lpstr>SazbaDPH2</vt:lpstr>
      <vt:lpstr>Zakazka</vt:lpstr>
      <vt:lpstr>Zaklad22</vt:lpstr>
      <vt:lpstr>Zaklad5</vt:lpstr>
      <vt:lpstr>Zhotovitel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Martin</cp:lastModifiedBy>
  <cp:lastPrinted>2020-05-22T09:09:14Z</cp:lastPrinted>
  <dcterms:created xsi:type="dcterms:W3CDTF">2012-12-20T15:07:11Z</dcterms:created>
  <dcterms:modified xsi:type="dcterms:W3CDTF">2020-05-22T10:21:32Z</dcterms:modified>
</cp:coreProperties>
</file>