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101.1 - Místní komunikace" sheetId="2" r:id="rId2"/>
    <sheet name="VRN - Vedlejší rozpočtové..." sheetId="3" r:id="rId3"/>
    <sheet name="SO101.2 - Místní komunikace" sheetId="4" r:id="rId4"/>
    <sheet name="VRN - Vedlejší rozpočtové..._01" sheetId="5" r:id="rId5"/>
    <sheet name="SO102 - Místní komunikace" sheetId="6" r:id="rId6"/>
    <sheet name="VRN - Vedlejší rozpočtové..._02" sheetId="7" r:id="rId7"/>
    <sheet name="SO103 - Místní komunikace" sheetId="8" r:id="rId8"/>
    <sheet name="VRN - Vedlejší rozpočtové..._03" sheetId="9" r:id="rId9"/>
    <sheet name="Pokyny pro vyplnění" sheetId="10" r:id="rId10"/>
  </sheets>
  <definedNames>
    <definedName name="_xlnm.Print_Area" localSheetId="0">'Rekapitulace stavby'!$D$4:$AO$36,'Rekapitulace stavby'!$C$42:$AQ$67</definedName>
    <definedName name="_xlnm.Print_Titles" localSheetId="0">'Rekapitulace stavby'!$52:$52</definedName>
    <definedName name="_xlnm._FilterDatabase" localSheetId="1" hidden="1">'SO101.1 - Místní komunikace'!$C$91:$K$329</definedName>
    <definedName name="_xlnm.Print_Area" localSheetId="1">'SO101.1 - Místní komunikace'!$C$4:$J$41,'SO101.1 - Místní komunikace'!$C$47:$J$71,'SO101.1 - Místní komunikace'!$C$77:$K$329</definedName>
    <definedName name="_xlnm.Print_Titles" localSheetId="1">'SO101.1 - Místní komunikace'!$91:$91</definedName>
    <definedName name="_xlnm._FilterDatabase" localSheetId="2" hidden="1">'VRN - Vedlejší rozpočtové...'!$C$85:$K$121</definedName>
    <definedName name="_xlnm.Print_Area" localSheetId="2">'VRN - Vedlejší rozpočtové...'!$C$4:$J$41,'VRN - Vedlejší rozpočtové...'!$C$47:$J$65,'VRN - Vedlejší rozpočtové...'!$C$71:$K$121</definedName>
    <definedName name="_xlnm.Print_Titles" localSheetId="2">'VRN - Vedlejší rozpočtové...'!$85:$85</definedName>
    <definedName name="_xlnm._FilterDatabase" localSheetId="3" hidden="1">'SO101.2 - Místní komunikace'!$C$91:$K$341</definedName>
    <definedName name="_xlnm.Print_Area" localSheetId="3">'SO101.2 - Místní komunikace'!$C$4:$J$41,'SO101.2 - Místní komunikace'!$C$47:$J$71,'SO101.2 - Místní komunikace'!$C$77:$K$341</definedName>
    <definedName name="_xlnm.Print_Titles" localSheetId="3">'SO101.2 - Místní komunikace'!$91:$91</definedName>
    <definedName name="_xlnm._FilterDatabase" localSheetId="4" hidden="1">'VRN - Vedlejší rozpočtové..._01'!$C$85:$K$121</definedName>
    <definedName name="_xlnm.Print_Area" localSheetId="4">'VRN - Vedlejší rozpočtové..._01'!$C$4:$J$41,'VRN - Vedlejší rozpočtové..._01'!$C$47:$J$65,'VRN - Vedlejší rozpočtové..._01'!$C$71:$K$121</definedName>
    <definedName name="_xlnm.Print_Titles" localSheetId="4">'VRN - Vedlejší rozpočtové..._01'!$85:$85</definedName>
    <definedName name="_xlnm._FilterDatabase" localSheetId="5" hidden="1">'SO102 - Místní komunikace'!$C$91:$K$357</definedName>
    <definedName name="_xlnm.Print_Area" localSheetId="5">'SO102 - Místní komunikace'!$C$4:$J$41,'SO102 - Místní komunikace'!$C$47:$J$71,'SO102 - Místní komunikace'!$C$77:$K$357</definedName>
    <definedName name="_xlnm.Print_Titles" localSheetId="5">'SO102 - Místní komunikace'!$91:$91</definedName>
    <definedName name="_xlnm._FilterDatabase" localSheetId="6" hidden="1">'VRN - Vedlejší rozpočtové..._02'!$C$85:$K$121</definedName>
    <definedName name="_xlnm.Print_Area" localSheetId="6">'VRN - Vedlejší rozpočtové..._02'!$C$4:$J$41,'VRN - Vedlejší rozpočtové..._02'!$C$47:$J$65,'VRN - Vedlejší rozpočtové..._02'!$C$71:$K$121</definedName>
    <definedName name="_xlnm.Print_Titles" localSheetId="6">'VRN - Vedlejší rozpočtové..._02'!$85:$85</definedName>
    <definedName name="_xlnm._FilterDatabase" localSheetId="7" hidden="1">'SO103 - Místní komunikace'!$C$92:$K$377</definedName>
    <definedName name="_xlnm.Print_Area" localSheetId="7">'SO103 - Místní komunikace'!$C$4:$J$41,'SO103 - Místní komunikace'!$C$47:$J$72,'SO103 - Místní komunikace'!$C$78:$K$377</definedName>
    <definedName name="_xlnm.Print_Titles" localSheetId="7">'SO103 - Místní komunikace'!$92:$92</definedName>
    <definedName name="_xlnm._FilterDatabase" localSheetId="8" hidden="1">'VRN - Vedlejší rozpočtové..._03'!$C$85:$K$121</definedName>
    <definedName name="_xlnm.Print_Area" localSheetId="8">'VRN - Vedlejší rozpočtové..._03'!$C$4:$J$41,'VRN - Vedlejší rozpočtové..._03'!$C$47:$J$65,'VRN - Vedlejší rozpočtové..._03'!$C$71:$K$121</definedName>
    <definedName name="_xlnm.Print_Titles" localSheetId="8">'VRN - Vedlejší rozpočtové..._03'!$85:$85</definedName>
    <definedName name="_xlnm.Print_Area" localSheetId="9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9" l="1" r="J39"/>
  <c r="J38"/>
  <c i="1" r="AY66"/>
  <c i="9" r="J37"/>
  <c i="1" r="AX66"/>
  <c i="9" r="BI117"/>
  <c r="BH117"/>
  <c r="BG117"/>
  <c r="BF117"/>
  <c r="T117"/>
  <c r="R117"/>
  <c r="P117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98"/>
  <c r="BH98"/>
  <c r="BG98"/>
  <c r="BF98"/>
  <c r="T98"/>
  <c r="R98"/>
  <c r="P98"/>
  <c r="BI93"/>
  <c r="BH93"/>
  <c r="BG93"/>
  <c r="BF93"/>
  <c r="T93"/>
  <c r="R93"/>
  <c r="P93"/>
  <c r="BI88"/>
  <c r="BH88"/>
  <c r="BG88"/>
  <c r="BF88"/>
  <c r="T88"/>
  <c r="R88"/>
  <c r="P88"/>
  <c r="J83"/>
  <c r="F82"/>
  <c r="F80"/>
  <c r="E78"/>
  <c r="J59"/>
  <c r="F58"/>
  <c r="F56"/>
  <c r="E54"/>
  <c r="J23"/>
  <c r="E23"/>
  <c r="J82"/>
  <c r="J22"/>
  <c r="J20"/>
  <c r="E20"/>
  <c r="F59"/>
  <c r="J19"/>
  <c r="J14"/>
  <c r="J80"/>
  <c r="E7"/>
  <c r="E50"/>
  <c i="8" r="J39"/>
  <c r="J38"/>
  <c i="1" r="AY65"/>
  <c i="8" r="J37"/>
  <c i="1" r="AX65"/>
  <c i="8" r="BI372"/>
  <c r="BH372"/>
  <c r="BG372"/>
  <c r="BF372"/>
  <c r="T372"/>
  <c r="R372"/>
  <c r="P372"/>
  <c r="BI368"/>
  <c r="BH368"/>
  <c r="BG368"/>
  <c r="BF368"/>
  <c r="T368"/>
  <c r="R368"/>
  <c r="P368"/>
  <c r="BI358"/>
  <c r="BH358"/>
  <c r="BG358"/>
  <c r="BF358"/>
  <c r="T358"/>
  <c r="R358"/>
  <c r="P358"/>
  <c r="BI352"/>
  <c r="BH352"/>
  <c r="BG352"/>
  <c r="BF352"/>
  <c r="T352"/>
  <c r="R352"/>
  <c r="P352"/>
  <c r="BI346"/>
  <c r="BH346"/>
  <c r="BG346"/>
  <c r="BF346"/>
  <c r="T346"/>
  <c r="R346"/>
  <c r="P346"/>
  <c r="BI340"/>
  <c r="BH340"/>
  <c r="BG340"/>
  <c r="BF340"/>
  <c r="T340"/>
  <c r="R340"/>
  <c r="P340"/>
  <c r="BI329"/>
  <c r="BH329"/>
  <c r="BG329"/>
  <c r="BF329"/>
  <c r="T329"/>
  <c r="R329"/>
  <c r="P329"/>
  <c r="BI323"/>
  <c r="BH323"/>
  <c r="BG323"/>
  <c r="BF323"/>
  <c r="T323"/>
  <c r="R323"/>
  <c r="P323"/>
  <c r="BI317"/>
  <c r="BH317"/>
  <c r="BG317"/>
  <c r="BF317"/>
  <c r="T317"/>
  <c r="R317"/>
  <c r="P317"/>
  <c r="BI312"/>
  <c r="BH312"/>
  <c r="BG312"/>
  <c r="BF312"/>
  <c r="T312"/>
  <c r="R312"/>
  <c r="P312"/>
  <c r="BI307"/>
  <c r="BH307"/>
  <c r="BG307"/>
  <c r="BF307"/>
  <c r="T307"/>
  <c r="R307"/>
  <c r="P307"/>
  <c r="BI299"/>
  <c r="BH299"/>
  <c r="BG299"/>
  <c r="BF299"/>
  <c r="T299"/>
  <c r="R299"/>
  <c r="P299"/>
  <c r="BI293"/>
  <c r="BH293"/>
  <c r="BG293"/>
  <c r="BF293"/>
  <c r="T293"/>
  <c r="R293"/>
  <c r="P293"/>
  <c r="BI287"/>
  <c r="BH287"/>
  <c r="BG287"/>
  <c r="BF287"/>
  <c r="T287"/>
  <c r="R287"/>
  <c r="P287"/>
  <c r="BI278"/>
  <c r="BH278"/>
  <c r="BG278"/>
  <c r="BF278"/>
  <c r="T278"/>
  <c r="R278"/>
  <c r="P278"/>
  <c r="BI269"/>
  <c r="BH269"/>
  <c r="BG269"/>
  <c r="BF269"/>
  <c r="T269"/>
  <c r="R269"/>
  <c r="P269"/>
  <c r="BI264"/>
  <c r="BH264"/>
  <c r="BG264"/>
  <c r="BF264"/>
  <c r="T264"/>
  <c r="R264"/>
  <c r="P264"/>
  <c r="BI258"/>
  <c r="BH258"/>
  <c r="BG258"/>
  <c r="BF258"/>
  <c r="T258"/>
  <c r="R258"/>
  <c r="P258"/>
  <c r="BI252"/>
  <c r="BH252"/>
  <c r="BG252"/>
  <c r="BF252"/>
  <c r="T252"/>
  <c r="R252"/>
  <c r="P252"/>
  <c r="BI243"/>
  <c r="BH243"/>
  <c r="BG243"/>
  <c r="BF243"/>
  <c r="T243"/>
  <c r="R243"/>
  <c r="P243"/>
  <c r="BI237"/>
  <c r="BH237"/>
  <c r="BG237"/>
  <c r="BF237"/>
  <c r="T237"/>
  <c r="R237"/>
  <c r="P237"/>
  <c r="BI231"/>
  <c r="BH231"/>
  <c r="BG231"/>
  <c r="BF231"/>
  <c r="T231"/>
  <c r="R231"/>
  <c r="P231"/>
  <c r="BI221"/>
  <c r="BH221"/>
  <c r="BG221"/>
  <c r="BF221"/>
  <c r="T221"/>
  <c r="T214"/>
  <c r="R221"/>
  <c r="R214"/>
  <c r="P221"/>
  <c r="P214"/>
  <c r="BI215"/>
  <c r="BH215"/>
  <c r="BG215"/>
  <c r="BF215"/>
  <c r="T215"/>
  <c r="R215"/>
  <c r="P215"/>
  <c r="BI208"/>
  <c r="BH208"/>
  <c r="BG208"/>
  <c r="BF208"/>
  <c r="T208"/>
  <c r="T207"/>
  <c r="R208"/>
  <c r="R207"/>
  <c r="P208"/>
  <c r="P207"/>
  <c r="BI201"/>
  <c r="BH201"/>
  <c r="BG201"/>
  <c r="BF201"/>
  <c r="T201"/>
  <c r="R201"/>
  <c r="P201"/>
  <c r="BI195"/>
  <c r="BH195"/>
  <c r="BG195"/>
  <c r="BF195"/>
  <c r="T195"/>
  <c r="R195"/>
  <c r="P195"/>
  <c r="BI189"/>
  <c r="BH189"/>
  <c r="BG189"/>
  <c r="BF189"/>
  <c r="T189"/>
  <c r="R189"/>
  <c r="P189"/>
  <c r="BI182"/>
  <c r="BH182"/>
  <c r="BG182"/>
  <c r="BF182"/>
  <c r="T182"/>
  <c r="R182"/>
  <c r="P182"/>
  <c r="BI176"/>
  <c r="BH176"/>
  <c r="BG176"/>
  <c r="BF176"/>
  <c r="T176"/>
  <c r="R176"/>
  <c r="P176"/>
  <c r="BI170"/>
  <c r="BH170"/>
  <c r="BG170"/>
  <c r="BF170"/>
  <c r="T170"/>
  <c r="R170"/>
  <c r="P170"/>
  <c r="BI158"/>
  <c r="BH158"/>
  <c r="BG158"/>
  <c r="BF158"/>
  <c r="T158"/>
  <c r="R158"/>
  <c r="P158"/>
  <c r="BI151"/>
  <c r="BH151"/>
  <c r="BG151"/>
  <c r="BF151"/>
  <c r="T151"/>
  <c r="R151"/>
  <c r="P151"/>
  <c r="BI141"/>
  <c r="BH141"/>
  <c r="BG141"/>
  <c r="BF141"/>
  <c r="T141"/>
  <c r="R141"/>
  <c r="P141"/>
  <c r="BI134"/>
  <c r="BH134"/>
  <c r="BG134"/>
  <c r="BF134"/>
  <c r="T134"/>
  <c r="R134"/>
  <c r="P134"/>
  <c r="BI125"/>
  <c r="BH125"/>
  <c r="BG125"/>
  <c r="BF125"/>
  <c r="T125"/>
  <c r="R125"/>
  <c r="P125"/>
  <c r="BI115"/>
  <c r="BH115"/>
  <c r="BG115"/>
  <c r="BF115"/>
  <c r="T115"/>
  <c r="R115"/>
  <c r="P115"/>
  <c r="BI107"/>
  <c r="BH107"/>
  <c r="BG107"/>
  <c r="BF107"/>
  <c r="T107"/>
  <c r="R107"/>
  <c r="P107"/>
  <c r="BI96"/>
  <c r="BH96"/>
  <c r="BG96"/>
  <c r="BF96"/>
  <c r="T96"/>
  <c r="R96"/>
  <c r="P96"/>
  <c r="J90"/>
  <c r="F89"/>
  <c r="F87"/>
  <c r="E85"/>
  <c r="J59"/>
  <c r="F58"/>
  <c r="F56"/>
  <c r="E54"/>
  <c r="J23"/>
  <c r="E23"/>
  <c r="J89"/>
  <c r="J22"/>
  <c r="J20"/>
  <c r="E20"/>
  <c r="F90"/>
  <c r="J19"/>
  <c r="J14"/>
  <c r="J56"/>
  <c r="E7"/>
  <c r="E81"/>
  <c i="7" r="J39"/>
  <c r="J38"/>
  <c i="1" r="AY63"/>
  <c i="7" r="J37"/>
  <c i="1" r="AX63"/>
  <c i="7" r="BI117"/>
  <c r="BH117"/>
  <c r="BG117"/>
  <c r="BF117"/>
  <c r="T117"/>
  <c r="R117"/>
  <c r="P117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98"/>
  <c r="BH98"/>
  <c r="BG98"/>
  <c r="BF98"/>
  <c r="T98"/>
  <c r="R98"/>
  <c r="P98"/>
  <c r="BI93"/>
  <c r="BH93"/>
  <c r="BG93"/>
  <c r="BF93"/>
  <c r="T93"/>
  <c r="R93"/>
  <c r="P93"/>
  <c r="BI88"/>
  <c r="BH88"/>
  <c r="BG88"/>
  <c r="BF88"/>
  <c r="T88"/>
  <c r="R88"/>
  <c r="P88"/>
  <c r="J83"/>
  <c r="F82"/>
  <c r="F80"/>
  <c r="E78"/>
  <c r="J59"/>
  <c r="F58"/>
  <c r="F56"/>
  <c r="E54"/>
  <c r="J23"/>
  <c r="E23"/>
  <c r="J58"/>
  <c r="J22"/>
  <c r="J20"/>
  <c r="E20"/>
  <c r="F59"/>
  <c r="J19"/>
  <c r="J14"/>
  <c r="J56"/>
  <c r="E7"/>
  <c r="E74"/>
  <c i="6" r="J39"/>
  <c r="J38"/>
  <c i="1" r="AY62"/>
  <c i="6" r="J37"/>
  <c i="1" r="AX62"/>
  <c i="6" r="BI352"/>
  <c r="BH352"/>
  <c r="BG352"/>
  <c r="BF352"/>
  <c r="T352"/>
  <c r="R352"/>
  <c r="P352"/>
  <c r="BI348"/>
  <c r="BH348"/>
  <c r="BG348"/>
  <c r="BF348"/>
  <c r="T348"/>
  <c r="R348"/>
  <c r="P348"/>
  <c r="BI338"/>
  <c r="BH338"/>
  <c r="BG338"/>
  <c r="BF338"/>
  <c r="T338"/>
  <c r="R338"/>
  <c r="P338"/>
  <c r="BI332"/>
  <c r="BH332"/>
  <c r="BG332"/>
  <c r="BF332"/>
  <c r="T332"/>
  <c r="R332"/>
  <c r="P332"/>
  <c r="BI326"/>
  <c r="BH326"/>
  <c r="BG326"/>
  <c r="BF326"/>
  <c r="T326"/>
  <c r="R326"/>
  <c r="P326"/>
  <c r="BI315"/>
  <c r="BH315"/>
  <c r="BG315"/>
  <c r="BF315"/>
  <c r="T315"/>
  <c r="R315"/>
  <c r="P315"/>
  <c r="BI309"/>
  <c r="BH309"/>
  <c r="BG309"/>
  <c r="BF309"/>
  <c r="T309"/>
  <c r="R309"/>
  <c r="P309"/>
  <c r="BI303"/>
  <c r="BH303"/>
  <c r="BG303"/>
  <c r="BF303"/>
  <c r="T303"/>
  <c r="R303"/>
  <c r="P303"/>
  <c r="BI298"/>
  <c r="BH298"/>
  <c r="BG298"/>
  <c r="BF298"/>
  <c r="T298"/>
  <c r="T297"/>
  <c r="R298"/>
  <c r="R297"/>
  <c r="P298"/>
  <c r="P297"/>
  <c r="BI291"/>
  <c r="BH291"/>
  <c r="BG291"/>
  <c r="BF291"/>
  <c r="T291"/>
  <c r="R291"/>
  <c r="P291"/>
  <c r="BI285"/>
  <c r="BH285"/>
  <c r="BG285"/>
  <c r="BF285"/>
  <c r="T285"/>
  <c r="R285"/>
  <c r="P285"/>
  <c r="BI279"/>
  <c r="BH279"/>
  <c r="BG279"/>
  <c r="BF279"/>
  <c r="T279"/>
  <c r="R279"/>
  <c r="P279"/>
  <c r="BI273"/>
  <c r="BH273"/>
  <c r="BG273"/>
  <c r="BF273"/>
  <c r="T273"/>
  <c r="R273"/>
  <c r="P273"/>
  <c r="BI264"/>
  <c r="BH264"/>
  <c r="BG264"/>
  <c r="BF264"/>
  <c r="T264"/>
  <c r="R264"/>
  <c r="P264"/>
  <c r="BI255"/>
  <c r="BH255"/>
  <c r="BG255"/>
  <c r="BF255"/>
  <c r="T255"/>
  <c r="R255"/>
  <c r="P255"/>
  <c r="BI250"/>
  <c r="BH250"/>
  <c r="BG250"/>
  <c r="BF250"/>
  <c r="T250"/>
  <c r="R250"/>
  <c r="P250"/>
  <c r="BI244"/>
  <c r="BH244"/>
  <c r="BG244"/>
  <c r="BF244"/>
  <c r="T244"/>
  <c r="R244"/>
  <c r="P244"/>
  <c r="BI238"/>
  <c r="BH238"/>
  <c r="BG238"/>
  <c r="BF238"/>
  <c r="T238"/>
  <c r="R238"/>
  <c r="P238"/>
  <c r="BI229"/>
  <c r="BH229"/>
  <c r="BG229"/>
  <c r="BF229"/>
  <c r="T229"/>
  <c r="R229"/>
  <c r="P229"/>
  <c r="BI223"/>
  <c r="BH223"/>
  <c r="BG223"/>
  <c r="BF223"/>
  <c r="T223"/>
  <c r="R223"/>
  <c r="P223"/>
  <c r="BI217"/>
  <c r="BH217"/>
  <c r="BG217"/>
  <c r="BF217"/>
  <c r="T217"/>
  <c r="R217"/>
  <c r="P217"/>
  <c r="BI207"/>
  <c r="BH207"/>
  <c r="BG207"/>
  <c r="BF207"/>
  <c r="T207"/>
  <c r="R207"/>
  <c r="P207"/>
  <c r="BI201"/>
  <c r="BH201"/>
  <c r="BG201"/>
  <c r="BF201"/>
  <c r="T201"/>
  <c r="R201"/>
  <c r="P201"/>
  <c r="BI194"/>
  <c r="BH194"/>
  <c r="BG194"/>
  <c r="BF194"/>
  <c r="T194"/>
  <c r="R194"/>
  <c r="P194"/>
  <c r="BI188"/>
  <c r="BH188"/>
  <c r="BG188"/>
  <c r="BF188"/>
  <c r="T188"/>
  <c r="R188"/>
  <c r="P188"/>
  <c r="BI182"/>
  <c r="BH182"/>
  <c r="BG182"/>
  <c r="BF182"/>
  <c r="T182"/>
  <c r="R182"/>
  <c r="P182"/>
  <c r="BI176"/>
  <c r="BH176"/>
  <c r="BG176"/>
  <c r="BF176"/>
  <c r="T176"/>
  <c r="R176"/>
  <c r="P176"/>
  <c r="BI170"/>
  <c r="BH170"/>
  <c r="BG170"/>
  <c r="BF170"/>
  <c r="T170"/>
  <c r="R170"/>
  <c r="P170"/>
  <c r="BI160"/>
  <c r="BH160"/>
  <c r="BG160"/>
  <c r="BF160"/>
  <c r="T160"/>
  <c r="R160"/>
  <c r="P160"/>
  <c r="BI153"/>
  <c r="BH153"/>
  <c r="BG153"/>
  <c r="BF153"/>
  <c r="T153"/>
  <c r="R153"/>
  <c r="P153"/>
  <c r="BI143"/>
  <c r="BH143"/>
  <c r="BG143"/>
  <c r="BF143"/>
  <c r="T143"/>
  <c r="R143"/>
  <c r="P143"/>
  <c r="BI136"/>
  <c r="BH136"/>
  <c r="BG136"/>
  <c r="BF136"/>
  <c r="T136"/>
  <c r="R136"/>
  <c r="P136"/>
  <c r="BI127"/>
  <c r="BH127"/>
  <c r="BG127"/>
  <c r="BF127"/>
  <c r="T127"/>
  <c r="R127"/>
  <c r="P127"/>
  <c r="BI116"/>
  <c r="BH116"/>
  <c r="BG116"/>
  <c r="BF116"/>
  <c r="T116"/>
  <c r="R116"/>
  <c r="P116"/>
  <c r="BI106"/>
  <c r="BH106"/>
  <c r="BG106"/>
  <c r="BF106"/>
  <c r="T106"/>
  <c r="R106"/>
  <c r="P106"/>
  <c r="BI95"/>
  <c r="BH95"/>
  <c r="BG95"/>
  <c r="BF95"/>
  <c r="T95"/>
  <c r="R95"/>
  <c r="P95"/>
  <c r="J89"/>
  <c r="F88"/>
  <c r="F86"/>
  <c r="E84"/>
  <c r="J59"/>
  <c r="F58"/>
  <c r="F56"/>
  <c r="E54"/>
  <c r="J23"/>
  <c r="E23"/>
  <c r="J88"/>
  <c r="J22"/>
  <c r="J20"/>
  <c r="E20"/>
  <c r="F89"/>
  <c r="J19"/>
  <c r="J14"/>
  <c r="J56"/>
  <c r="E7"/>
  <c r="E50"/>
  <c i="5" r="J39"/>
  <c r="J38"/>
  <c i="1" r="AY60"/>
  <c i="5" r="J37"/>
  <c i="1" r="AX60"/>
  <c i="5" r="BI117"/>
  <c r="BH117"/>
  <c r="BG117"/>
  <c r="BF117"/>
  <c r="T117"/>
  <c r="R117"/>
  <c r="P117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98"/>
  <c r="BH98"/>
  <c r="BG98"/>
  <c r="BF98"/>
  <c r="T98"/>
  <c r="R98"/>
  <c r="P98"/>
  <c r="BI93"/>
  <c r="BH93"/>
  <c r="BG93"/>
  <c r="BF93"/>
  <c r="T93"/>
  <c r="R93"/>
  <c r="P93"/>
  <c r="BI88"/>
  <c r="BH88"/>
  <c r="BG88"/>
  <c r="BF88"/>
  <c r="T88"/>
  <c r="R88"/>
  <c r="P88"/>
  <c r="J83"/>
  <c r="F82"/>
  <c r="F80"/>
  <c r="E78"/>
  <c r="J59"/>
  <c r="F58"/>
  <c r="F56"/>
  <c r="E54"/>
  <c r="J23"/>
  <c r="E23"/>
  <c r="J82"/>
  <c r="J22"/>
  <c r="J20"/>
  <c r="E20"/>
  <c r="F83"/>
  <c r="J19"/>
  <c r="J14"/>
  <c r="J80"/>
  <c r="E7"/>
  <c r="E74"/>
  <c i="4" r="J39"/>
  <c r="J38"/>
  <c i="1" r="AY59"/>
  <c i="4" r="J37"/>
  <c i="1" r="AX59"/>
  <c i="4" r="BI336"/>
  <c r="BH336"/>
  <c r="BG336"/>
  <c r="BF336"/>
  <c r="T336"/>
  <c r="R336"/>
  <c r="P336"/>
  <c r="BI332"/>
  <c r="BH332"/>
  <c r="BG332"/>
  <c r="BF332"/>
  <c r="T332"/>
  <c r="R332"/>
  <c r="P332"/>
  <c r="BI324"/>
  <c r="BH324"/>
  <c r="BG324"/>
  <c r="BF324"/>
  <c r="T324"/>
  <c r="R324"/>
  <c r="P324"/>
  <c r="BI318"/>
  <c r="BH318"/>
  <c r="BG318"/>
  <c r="BF318"/>
  <c r="T318"/>
  <c r="R318"/>
  <c r="P318"/>
  <c r="BI312"/>
  <c r="BH312"/>
  <c r="BG312"/>
  <c r="BF312"/>
  <c r="T312"/>
  <c r="R312"/>
  <c r="P312"/>
  <c r="BI301"/>
  <c r="BH301"/>
  <c r="BG301"/>
  <c r="BF301"/>
  <c r="T301"/>
  <c r="R301"/>
  <c r="P301"/>
  <c r="BI295"/>
  <c r="BH295"/>
  <c r="BG295"/>
  <c r="BF295"/>
  <c r="T295"/>
  <c r="R295"/>
  <c r="P295"/>
  <c r="BI289"/>
  <c r="BH289"/>
  <c r="BG289"/>
  <c r="BF289"/>
  <c r="T289"/>
  <c r="R289"/>
  <c r="P289"/>
  <c r="BI285"/>
  <c r="BH285"/>
  <c r="BG285"/>
  <c r="BF285"/>
  <c r="T285"/>
  <c r="R285"/>
  <c r="P285"/>
  <c r="BI280"/>
  <c r="BH280"/>
  <c r="BG280"/>
  <c r="BF280"/>
  <c r="T280"/>
  <c r="R280"/>
  <c r="P280"/>
  <c r="BI275"/>
  <c r="BH275"/>
  <c r="BG275"/>
  <c r="BF275"/>
  <c r="T275"/>
  <c r="R275"/>
  <c r="P275"/>
  <c r="BI270"/>
  <c r="BH270"/>
  <c r="BG270"/>
  <c r="BF270"/>
  <c r="T270"/>
  <c r="R270"/>
  <c r="P270"/>
  <c r="BI265"/>
  <c r="BH265"/>
  <c r="BG265"/>
  <c r="BF265"/>
  <c r="T265"/>
  <c r="R265"/>
  <c r="P265"/>
  <c r="BI257"/>
  <c r="BH257"/>
  <c r="BG257"/>
  <c r="BF257"/>
  <c r="T257"/>
  <c r="R257"/>
  <c r="P257"/>
  <c r="BI251"/>
  <c r="BH251"/>
  <c r="BG251"/>
  <c r="BF251"/>
  <c r="T251"/>
  <c r="R251"/>
  <c r="P251"/>
  <c r="BI245"/>
  <c r="BH245"/>
  <c r="BG245"/>
  <c r="BF245"/>
  <c r="T245"/>
  <c r="R245"/>
  <c r="P245"/>
  <c r="BI238"/>
  <c r="BH238"/>
  <c r="BG238"/>
  <c r="BF238"/>
  <c r="T238"/>
  <c r="R238"/>
  <c r="P238"/>
  <c r="BI232"/>
  <c r="BH232"/>
  <c r="BG232"/>
  <c r="BF232"/>
  <c r="T232"/>
  <c r="R232"/>
  <c r="P232"/>
  <c r="BI227"/>
  <c r="BH227"/>
  <c r="BG227"/>
  <c r="BF227"/>
  <c r="T227"/>
  <c r="R227"/>
  <c r="P227"/>
  <c r="BI218"/>
  <c r="BH218"/>
  <c r="BG218"/>
  <c r="BF218"/>
  <c r="T218"/>
  <c r="R218"/>
  <c r="P218"/>
  <c r="BI212"/>
  <c r="BH212"/>
  <c r="BG212"/>
  <c r="BF212"/>
  <c r="T212"/>
  <c r="R212"/>
  <c r="P212"/>
  <c r="BI205"/>
  <c r="BH205"/>
  <c r="BG205"/>
  <c r="BF205"/>
  <c r="T205"/>
  <c r="R205"/>
  <c r="P205"/>
  <c r="BI199"/>
  <c r="BH199"/>
  <c r="BG199"/>
  <c r="BF199"/>
  <c r="T199"/>
  <c r="R199"/>
  <c r="P199"/>
  <c r="BI192"/>
  <c r="BH192"/>
  <c r="BG192"/>
  <c r="BF192"/>
  <c r="T192"/>
  <c r="R192"/>
  <c r="P192"/>
  <c r="BI186"/>
  <c r="BH186"/>
  <c r="BG186"/>
  <c r="BF186"/>
  <c r="T186"/>
  <c r="R186"/>
  <c r="P186"/>
  <c r="BI180"/>
  <c r="BH180"/>
  <c r="BG180"/>
  <c r="BF180"/>
  <c r="T180"/>
  <c r="R180"/>
  <c r="P180"/>
  <c r="BI172"/>
  <c r="BH172"/>
  <c r="BG172"/>
  <c r="BF172"/>
  <c r="T172"/>
  <c r="R172"/>
  <c r="P172"/>
  <c r="BI166"/>
  <c r="BH166"/>
  <c r="BG166"/>
  <c r="BF166"/>
  <c r="T166"/>
  <c r="R166"/>
  <c r="P166"/>
  <c r="BI159"/>
  <c r="BH159"/>
  <c r="BG159"/>
  <c r="BF159"/>
  <c r="T159"/>
  <c r="R159"/>
  <c r="P159"/>
  <c r="BI152"/>
  <c r="BH152"/>
  <c r="BG152"/>
  <c r="BF152"/>
  <c r="T152"/>
  <c r="R152"/>
  <c r="P152"/>
  <c r="BI145"/>
  <c r="BH145"/>
  <c r="BG145"/>
  <c r="BF145"/>
  <c r="T145"/>
  <c r="R145"/>
  <c r="P145"/>
  <c r="BI136"/>
  <c r="BH136"/>
  <c r="BG136"/>
  <c r="BF136"/>
  <c r="T136"/>
  <c r="R136"/>
  <c r="P136"/>
  <c r="BI129"/>
  <c r="BH129"/>
  <c r="BG129"/>
  <c r="BF129"/>
  <c r="T129"/>
  <c r="R129"/>
  <c r="P129"/>
  <c r="BI121"/>
  <c r="BH121"/>
  <c r="BG121"/>
  <c r="BF121"/>
  <c r="T121"/>
  <c r="R121"/>
  <c r="P121"/>
  <c r="BI112"/>
  <c r="BH112"/>
  <c r="BG112"/>
  <c r="BF112"/>
  <c r="T112"/>
  <c r="R112"/>
  <c r="P112"/>
  <c r="BI105"/>
  <c r="BH105"/>
  <c r="BG105"/>
  <c r="BF105"/>
  <c r="T105"/>
  <c r="R105"/>
  <c r="P105"/>
  <c r="BI95"/>
  <c r="BH95"/>
  <c r="BG95"/>
  <c r="BF95"/>
  <c r="T95"/>
  <c r="R95"/>
  <c r="P95"/>
  <c r="J89"/>
  <c r="F88"/>
  <c r="F86"/>
  <c r="E84"/>
  <c r="J59"/>
  <c r="F58"/>
  <c r="F56"/>
  <c r="E54"/>
  <c r="J23"/>
  <c r="E23"/>
  <c r="J88"/>
  <c r="J22"/>
  <c r="J20"/>
  <c r="E20"/>
  <c r="F89"/>
  <c r="J19"/>
  <c r="J14"/>
  <c r="J86"/>
  <c r="E7"/>
  <c r="E80"/>
  <c i="3" r="J39"/>
  <c r="J38"/>
  <c i="1" r="AY57"/>
  <c i="3" r="J37"/>
  <c i="1" r="AX57"/>
  <c i="3" r="BI117"/>
  <c r="BH117"/>
  <c r="BG117"/>
  <c r="BF117"/>
  <c r="T117"/>
  <c r="R117"/>
  <c r="P117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98"/>
  <c r="BH98"/>
  <c r="BG98"/>
  <c r="BF98"/>
  <c r="T98"/>
  <c r="R98"/>
  <c r="P98"/>
  <c r="BI93"/>
  <c r="BH93"/>
  <c r="BG93"/>
  <c r="BF93"/>
  <c r="T93"/>
  <c r="R93"/>
  <c r="P93"/>
  <c r="BI88"/>
  <c r="BH88"/>
  <c r="BG88"/>
  <c r="BF88"/>
  <c r="T88"/>
  <c r="R88"/>
  <c r="P88"/>
  <c r="J83"/>
  <c r="F82"/>
  <c r="F80"/>
  <c r="E78"/>
  <c r="J59"/>
  <c r="F58"/>
  <c r="F56"/>
  <c r="E54"/>
  <c r="J23"/>
  <c r="E23"/>
  <c r="J82"/>
  <c r="J22"/>
  <c r="J20"/>
  <c r="E20"/>
  <c r="F59"/>
  <c r="J19"/>
  <c r="J14"/>
  <c r="J56"/>
  <c r="E7"/>
  <c r="E50"/>
  <c i="2" r="J39"/>
  <c r="J38"/>
  <c i="1" r="AY56"/>
  <c i="2" r="J37"/>
  <c i="1" r="AX56"/>
  <c i="2" r="BI324"/>
  <c r="BH324"/>
  <c r="BG324"/>
  <c r="BF324"/>
  <c r="T324"/>
  <c r="R324"/>
  <c r="P324"/>
  <c r="BI320"/>
  <c r="BH320"/>
  <c r="BG320"/>
  <c r="BF320"/>
  <c r="T320"/>
  <c r="R320"/>
  <c r="P320"/>
  <c r="BI313"/>
  <c r="BH313"/>
  <c r="BG313"/>
  <c r="BF313"/>
  <c r="T313"/>
  <c r="R313"/>
  <c r="P313"/>
  <c r="BI307"/>
  <c r="BH307"/>
  <c r="BG307"/>
  <c r="BF307"/>
  <c r="T307"/>
  <c r="R307"/>
  <c r="P307"/>
  <c r="BI301"/>
  <c r="BH301"/>
  <c r="BG301"/>
  <c r="BF301"/>
  <c r="T301"/>
  <c r="R301"/>
  <c r="P301"/>
  <c r="BI290"/>
  <c r="BH290"/>
  <c r="BG290"/>
  <c r="BF290"/>
  <c r="T290"/>
  <c r="R290"/>
  <c r="P290"/>
  <c r="BI284"/>
  <c r="BH284"/>
  <c r="BG284"/>
  <c r="BF284"/>
  <c r="T284"/>
  <c r="R284"/>
  <c r="P284"/>
  <c r="BI278"/>
  <c r="BH278"/>
  <c r="BG278"/>
  <c r="BF278"/>
  <c r="T278"/>
  <c r="R278"/>
  <c r="P278"/>
  <c r="BI272"/>
  <c r="BH272"/>
  <c r="BG272"/>
  <c r="BF272"/>
  <c r="T272"/>
  <c r="R272"/>
  <c r="P272"/>
  <c r="BI263"/>
  <c r="BH263"/>
  <c r="BG263"/>
  <c r="BF263"/>
  <c r="T263"/>
  <c r="R263"/>
  <c r="P263"/>
  <c r="BI257"/>
  <c r="BH257"/>
  <c r="BG257"/>
  <c r="BF257"/>
  <c r="T257"/>
  <c r="R257"/>
  <c r="P257"/>
  <c r="BI251"/>
  <c r="BH251"/>
  <c r="BG251"/>
  <c r="BF251"/>
  <c r="T251"/>
  <c r="R251"/>
  <c r="P251"/>
  <c r="BI242"/>
  <c r="BH242"/>
  <c r="BG242"/>
  <c r="BF242"/>
  <c r="T242"/>
  <c r="R242"/>
  <c r="P242"/>
  <c r="BI233"/>
  <c r="BH233"/>
  <c r="BG233"/>
  <c r="BF233"/>
  <c r="T233"/>
  <c r="R233"/>
  <c r="P233"/>
  <c r="BI225"/>
  <c r="BH225"/>
  <c r="BG225"/>
  <c r="BF225"/>
  <c r="T225"/>
  <c r="R225"/>
  <c r="P225"/>
  <c r="BI219"/>
  <c r="BH219"/>
  <c r="BG219"/>
  <c r="BF219"/>
  <c r="T219"/>
  <c r="R219"/>
  <c r="P219"/>
  <c r="BI209"/>
  <c r="BH209"/>
  <c r="BG209"/>
  <c r="BF209"/>
  <c r="T209"/>
  <c r="R209"/>
  <c r="P209"/>
  <c r="BI203"/>
  <c r="BH203"/>
  <c r="BG203"/>
  <c r="BF203"/>
  <c r="T203"/>
  <c r="R203"/>
  <c r="P203"/>
  <c r="BI195"/>
  <c r="BH195"/>
  <c r="BG195"/>
  <c r="BF195"/>
  <c r="T195"/>
  <c r="R195"/>
  <c r="P195"/>
  <c r="BI189"/>
  <c r="BH189"/>
  <c r="BG189"/>
  <c r="BF189"/>
  <c r="T189"/>
  <c r="R189"/>
  <c r="P189"/>
  <c r="BI183"/>
  <c r="BH183"/>
  <c r="BG183"/>
  <c r="BF183"/>
  <c r="T183"/>
  <c r="R183"/>
  <c r="P183"/>
  <c r="BI177"/>
  <c r="BH177"/>
  <c r="BG177"/>
  <c r="BF177"/>
  <c r="T177"/>
  <c r="R177"/>
  <c r="P177"/>
  <c r="BI172"/>
  <c r="BH172"/>
  <c r="BG172"/>
  <c r="BF172"/>
  <c r="T172"/>
  <c r="R172"/>
  <c r="P172"/>
  <c r="BI164"/>
  <c r="BH164"/>
  <c r="BG164"/>
  <c r="BF164"/>
  <c r="T164"/>
  <c r="R164"/>
  <c r="P164"/>
  <c r="BI158"/>
  <c r="BH158"/>
  <c r="BG158"/>
  <c r="BF158"/>
  <c r="T158"/>
  <c r="R158"/>
  <c r="P158"/>
  <c r="BI152"/>
  <c r="BH152"/>
  <c r="BG152"/>
  <c r="BF152"/>
  <c r="T152"/>
  <c r="R152"/>
  <c r="P152"/>
  <c r="BI137"/>
  <c r="BH137"/>
  <c r="BG137"/>
  <c r="BF137"/>
  <c r="T137"/>
  <c r="R137"/>
  <c r="P137"/>
  <c r="BI130"/>
  <c r="BH130"/>
  <c r="BG130"/>
  <c r="BF130"/>
  <c r="T130"/>
  <c r="R130"/>
  <c r="P130"/>
  <c r="BI122"/>
  <c r="BH122"/>
  <c r="BG122"/>
  <c r="BF122"/>
  <c r="T122"/>
  <c r="R122"/>
  <c r="P122"/>
  <c r="BI115"/>
  <c r="BH115"/>
  <c r="BG115"/>
  <c r="BF115"/>
  <c r="T115"/>
  <c r="R115"/>
  <c r="P115"/>
  <c r="BI105"/>
  <c r="BH105"/>
  <c r="BG105"/>
  <c r="BF105"/>
  <c r="T105"/>
  <c r="R105"/>
  <c r="P105"/>
  <c r="BI95"/>
  <c r="BH95"/>
  <c r="BG95"/>
  <c r="BF95"/>
  <c r="T95"/>
  <c r="R95"/>
  <c r="P95"/>
  <c r="J89"/>
  <c r="F88"/>
  <c r="F86"/>
  <c r="E84"/>
  <c r="J59"/>
  <c r="F58"/>
  <c r="F56"/>
  <c r="E54"/>
  <c r="J23"/>
  <c r="E23"/>
  <c r="J88"/>
  <c r="J22"/>
  <c r="J20"/>
  <c r="E20"/>
  <c r="F59"/>
  <c r="J19"/>
  <c r="J14"/>
  <c r="J86"/>
  <c r="E7"/>
  <c r="E80"/>
  <c i="1" r="L50"/>
  <c r="AM50"/>
  <c r="AM49"/>
  <c r="L49"/>
  <c r="AM47"/>
  <c r="L47"/>
  <c r="L45"/>
  <c r="L44"/>
  <c i="2" r="BK219"/>
  <c i="1" r="AS58"/>
  <c i="2" r="BK324"/>
  <c i="3" r="BK117"/>
  <c i="4" r="BK212"/>
  <c r="BK112"/>
  <c r="J212"/>
  <c r="J172"/>
  <c i="6" r="J255"/>
  <c r="J279"/>
  <c r="J264"/>
  <c r="BK279"/>
  <c i="7" r="J113"/>
  <c i="8" r="J340"/>
  <c r="J125"/>
  <c r="BK176"/>
  <c r="BK269"/>
  <c r="J358"/>
  <c r="J182"/>
  <c i="2" r="J284"/>
  <c r="BK137"/>
  <c r="J278"/>
  <c r="BK209"/>
  <c r="J137"/>
  <c i="3" r="J93"/>
  <c i="4" r="J318"/>
  <c r="J129"/>
  <c r="BK312"/>
  <c r="J136"/>
  <c i="5" r="BK113"/>
  <c i="6" r="J250"/>
  <c r="J223"/>
  <c r="J273"/>
  <c r="J348"/>
  <c r="J170"/>
  <c i="8" r="BK329"/>
  <c r="BK107"/>
  <c r="BK170"/>
  <c r="BK189"/>
  <c r="J221"/>
  <c i="2" r="BK284"/>
  <c r="BK203"/>
  <c r="BK115"/>
  <c r="J272"/>
  <c r="BK195"/>
  <c r="BK307"/>
  <c i="4" r="J324"/>
  <c r="BK121"/>
  <c r="BK166"/>
  <c r="BK218"/>
  <c r="BK232"/>
  <c i="5" r="J113"/>
  <c i="6" r="BK182"/>
  <c r="BK244"/>
  <c r="J127"/>
  <c r="J95"/>
  <c i="8" r="BK352"/>
  <c r="J329"/>
  <c r="BK134"/>
  <c r="J107"/>
  <c r="BK243"/>
  <c i="2" r="J209"/>
  <c i="1" r="AS64"/>
  <c i="2" r="J172"/>
  <c i="3" r="J103"/>
  <c i="4" r="J332"/>
  <c r="BK205"/>
  <c r="J227"/>
  <c r="J232"/>
  <c r="J245"/>
  <c i="5" r="BK117"/>
  <c r="J98"/>
  <c i="6" r="BK348"/>
  <c r="BK188"/>
  <c r="J182"/>
  <c r="BK95"/>
  <c r="BK176"/>
  <c i="7" r="BK108"/>
  <c i="8" r="J170"/>
  <c r="J264"/>
  <c r="J293"/>
  <c r="BK278"/>
  <c i="9" r="J117"/>
  <c r="BK93"/>
  <c i="2" r="J130"/>
  <c r="BK272"/>
  <c r="J219"/>
  <c r="BK158"/>
  <c i="3" r="J113"/>
  <c i="4" r="BK301"/>
  <c r="J112"/>
  <c r="J192"/>
  <c r="BK251"/>
  <c r="J257"/>
  <c i="5" r="BK103"/>
  <c i="6" r="J332"/>
  <c r="J298"/>
  <c r="J136"/>
  <c r="BK127"/>
  <c i="7" r="J93"/>
  <c i="8" r="BK158"/>
  <c r="BK221"/>
  <c r="J176"/>
  <c r="BK252"/>
  <c i="9" r="BK88"/>
  <c i="2" r="J189"/>
  <c i="1" r="AS55"/>
  <c i="3" r="J108"/>
  <c i="4" r="J280"/>
  <c r="BK238"/>
  <c r="J270"/>
  <c r="BK280"/>
  <c r="BK159"/>
  <c i="5" r="BK108"/>
  <c i="6" r="BK160"/>
  <c r="J315"/>
  <c r="J160"/>
  <c r="J201"/>
  <c i="7" r="BK98"/>
  <c i="8" r="J195"/>
  <c r="J269"/>
  <c r="BK317"/>
  <c r="BK372"/>
  <c r="J189"/>
  <c i="9" r="BK113"/>
  <c i="2" r="BK152"/>
  <c r="BK278"/>
  <c r="J233"/>
  <c r="BK130"/>
  <c i="3" r="BK103"/>
  <c i="4" r="J238"/>
  <c r="J275"/>
  <c r="J295"/>
  <c r="J95"/>
  <c i="5" r="J108"/>
  <c i="6" r="J229"/>
  <c r="BK250"/>
  <c r="BK291"/>
  <c r="J338"/>
  <c r="J217"/>
  <c i="7" r="J108"/>
  <c i="8" r="BK258"/>
  <c r="J287"/>
  <c r="BK312"/>
  <c r="J368"/>
  <c r="BK208"/>
  <c i="2" r="J242"/>
  <c r="J158"/>
  <c r="J324"/>
  <c r="BK251"/>
  <c r="J152"/>
  <c r="J290"/>
  <c i="4" r="BK295"/>
  <c r="BK152"/>
  <c r="BK180"/>
  <c r="BK275"/>
  <c r="J289"/>
  <c i="5" r="J117"/>
  <c i="6" r="BK352"/>
  <c r="J244"/>
  <c r="J238"/>
  <c r="BK285"/>
  <c r="BK332"/>
  <c i="7" r="J103"/>
  <c i="8" r="J307"/>
  <c r="J134"/>
  <c r="J208"/>
  <c r="J252"/>
  <c r="BK368"/>
  <c i="9" r="J88"/>
  <c i="2" r="J177"/>
  <c r="BK105"/>
  <c r="BK257"/>
  <c r="J183"/>
  <c r="J301"/>
  <c i="3" r="BK113"/>
  <c i="4" r="J159"/>
  <c r="BK265"/>
  <c r="BK332"/>
  <c r="BK145"/>
  <c r="BK136"/>
  <c i="6" r="BK201"/>
  <c r="BK229"/>
  <c r="BK217"/>
  <c r="J188"/>
  <c i="7" r="BK117"/>
  <c i="8" r="BK293"/>
  <c r="J346"/>
  <c r="J151"/>
  <c r="BK231"/>
  <c r="J317"/>
  <c i="9" r="BK108"/>
  <c i="2" r="BK233"/>
  <c r="J95"/>
  <c r="J263"/>
  <c r="BK189"/>
  <c r="J105"/>
  <c i="3" r="J88"/>
  <c i="4" r="BK199"/>
  <c r="BK186"/>
  <c r="BK227"/>
  <c r="J121"/>
  <c i="6" r="J309"/>
  <c r="BK338"/>
  <c r="BK153"/>
  <c r="BK238"/>
  <c r="J326"/>
  <c i="7" r="BK103"/>
  <c i="8" r="BK141"/>
  <c r="J96"/>
  <c r="BK125"/>
  <c r="J312"/>
  <c i="9" r="J108"/>
  <c i="2" r="J225"/>
  <c i="1" r="AS61"/>
  <c i="2" r="BK95"/>
  <c i="3" r="J98"/>
  <c i="4" r="J285"/>
  <c r="BK318"/>
  <c r="BK336"/>
  <c r="J186"/>
  <c r="BK95"/>
  <c i="6" r="BK303"/>
  <c r="BK143"/>
  <c r="J207"/>
  <c r="BK207"/>
  <c r="BK315"/>
  <c i="7" r="J117"/>
  <c i="8" r="J299"/>
  <c r="BK115"/>
  <c r="BK201"/>
  <c r="J201"/>
  <c r="BK340"/>
  <c i="9" r="BK117"/>
  <c i="2" r="BK183"/>
  <c r="J307"/>
  <c r="BK225"/>
  <c r="J115"/>
  <c i="3" r="BK88"/>
  <c i="4" r="J251"/>
  <c r="BK105"/>
  <c r="J336"/>
  <c r="J205"/>
  <c r="J145"/>
  <c i="5" r="BK88"/>
  <c r="J88"/>
  <c i="6" r="BK326"/>
  <c r="BK106"/>
  <c r="J116"/>
  <c r="BK170"/>
  <c r="BK255"/>
  <c i="7" r="J98"/>
  <c i="8" r="BK264"/>
  <c r="BK96"/>
  <c r="J158"/>
  <c r="J115"/>
  <c r="BK237"/>
  <c i="9" r="BK98"/>
  <c i="2" r="BK242"/>
  <c r="J320"/>
  <c r="J195"/>
  <c r="BK122"/>
  <c i="3" r="BK98"/>
  <c i="4" r="BK257"/>
  <c r="J312"/>
  <c r="BK172"/>
  <c r="BK285"/>
  <c r="J301"/>
  <c i="5" r="BK98"/>
  <c i="6" r="J153"/>
  <c r="J143"/>
  <c r="J194"/>
  <c i="7" r="BK113"/>
  <c i="8" r="J231"/>
  <c r="BK299"/>
  <c r="BK323"/>
  <c r="J372"/>
  <c r="BK215"/>
  <c i="9" r="J113"/>
  <c i="2" r="BK164"/>
  <c r="J313"/>
  <c r="J251"/>
  <c r="J164"/>
  <c r="BK301"/>
  <c i="3" r="BK93"/>
  <c i="4" r="BK245"/>
  <c r="BK129"/>
  <c r="J199"/>
  <c r="BK192"/>
  <c i="5" r="BK93"/>
  <c i="6" r="BK194"/>
  <c r="BK264"/>
  <c r="J106"/>
  <c r="BK273"/>
  <c i="7" r="BK93"/>
  <c i="8" r="J278"/>
  <c r="J323"/>
  <c r="J215"/>
  <c r="J237"/>
  <c r="J352"/>
  <c i="9" r="BK103"/>
  <c r="J98"/>
  <c i="2" r="BK172"/>
  <c r="BK320"/>
  <c r="J257"/>
  <c r="BK177"/>
  <c r="BK290"/>
  <c i="3" r="BK108"/>
  <c i="4" r="J166"/>
  <c r="J218"/>
  <c r="J265"/>
  <c r="J152"/>
  <c i="5" r="J103"/>
  <c i="6" r="BK309"/>
  <c r="BK136"/>
  <c r="J176"/>
  <c r="J291"/>
  <c i="7" r="BK88"/>
  <c i="8" r="BK151"/>
  <c r="J243"/>
  <c r="J258"/>
  <c r="J141"/>
  <c r="BK287"/>
  <c i="9" r="J93"/>
  <c i="2" r="J122"/>
  <c r="BK263"/>
  <c r="J203"/>
  <c r="BK313"/>
  <c i="3" r="J117"/>
  <c i="4" r="BK270"/>
  <c r="BK289"/>
  <c r="BK324"/>
  <c r="J180"/>
  <c r="J105"/>
  <c i="5" r="J93"/>
  <c i="6" r="J352"/>
  <c r="BK298"/>
  <c r="J285"/>
  <c r="BK223"/>
  <c r="J303"/>
  <c r="BK116"/>
  <c i="7" r="J88"/>
  <c i="8" r="BK307"/>
  <c r="BK358"/>
  <c r="BK182"/>
  <c r="BK346"/>
  <c r="BK195"/>
  <c i="9" r="J103"/>
  <c i="2" l="1" r="T188"/>
  <c r="P271"/>
  <c i="4" r="T198"/>
  <c i="2" r="R188"/>
  <c r="T271"/>
  <c i="4" r="R198"/>
  <c i="2" r="P188"/>
  <c r="R271"/>
  <c i="4" r="P198"/>
  <c i="2" r="P94"/>
  <c r="P202"/>
  <c r="R283"/>
  <c r="T312"/>
  <c i="3" r="R87"/>
  <c r="R86"/>
  <c i="4" r="BK94"/>
  <c r="J94"/>
  <c r="J65"/>
  <c r="BK211"/>
  <c r="J211"/>
  <c r="J67"/>
  <c r="BK264"/>
  <c r="J264"/>
  <c r="J68"/>
  <c r="BK294"/>
  <c r="J294"/>
  <c r="J69"/>
  <c r="BK323"/>
  <c r="J323"/>
  <c r="J70"/>
  <c i="5" r="P87"/>
  <c r="P86"/>
  <c i="1" r="AU60"/>
  <c i="6" r="BK94"/>
  <c r="J94"/>
  <c r="J65"/>
  <c r="BK200"/>
  <c r="J200"/>
  <c r="J66"/>
  <c r="T216"/>
  <c r="R302"/>
  <c r="R337"/>
  <c i="7" r="T87"/>
  <c r="T86"/>
  <c i="8" r="P95"/>
  <c r="BK230"/>
  <c r="J230"/>
  <c r="J68"/>
  <c i="2" r="BK94"/>
  <c r="J94"/>
  <c r="J65"/>
  <c r="BK202"/>
  <c r="J202"/>
  <c r="J67"/>
  <c r="BK283"/>
  <c r="J283"/>
  <c r="J69"/>
  <c r="BK312"/>
  <c r="J312"/>
  <c r="J70"/>
  <c i="3" r="T87"/>
  <c r="T86"/>
  <c i="4" r="P94"/>
  <c r="P211"/>
  <c r="T264"/>
  <c r="T294"/>
  <c r="R323"/>
  <c i="5" r="T87"/>
  <c r="T86"/>
  <c i="6" r="R94"/>
  <c r="R200"/>
  <c r="BK216"/>
  <c r="J216"/>
  <c r="J67"/>
  <c r="T302"/>
  <c r="T337"/>
  <c i="7" r="BK87"/>
  <c r="BK86"/>
  <c r="J86"/>
  <c i="8" r="T95"/>
  <c r="P230"/>
  <c r="BK306"/>
  <c r="J306"/>
  <c r="J69"/>
  <c r="R306"/>
  <c r="P316"/>
  <c r="T316"/>
  <c r="P357"/>
  <c r="R357"/>
  <c r="T357"/>
  <c i="2" r="R94"/>
  <c r="R202"/>
  <c r="P283"/>
  <c r="R312"/>
  <c i="3" r="P87"/>
  <c r="P86"/>
  <c i="1" r="AU57"/>
  <c i="4" r="T94"/>
  <c r="T93"/>
  <c r="T211"/>
  <c r="R264"/>
  <c r="P294"/>
  <c r="P323"/>
  <c i="5" r="R87"/>
  <c r="R86"/>
  <c i="6" r="T94"/>
  <c r="T93"/>
  <c r="T92"/>
  <c r="T200"/>
  <c r="R216"/>
  <c r="BK302"/>
  <c r="J302"/>
  <c r="J69"/>
  <c r="BK337"/>
  <c r="J337"/>
  <c r="J70"/>
  <c i="7" r="R87"/>
  <c r="R86"/>
  <c i="8" r="BK95"/>
  <c r="J95"/>
  <c r="J65"/>
  <c r="T230"/>
  <c r="BK316"/>
  <c r="J316"/>
  <c r="J70"/>
  <c i="9" r="P87"/>
  <c r="P86"/>
  <c i="1" r="AU66"/>
  <c i="2" r="T94"/>
  <c r="T93"/>
  <c r="T92"/>
  <c r="T202"/>
  <c r="T283"/>
  <c r="P312"/>
  <c i="3" r="BK87"/>
  <c r="J87"/>
  <c r="J64"/>
  <c i="4" r="R94"/>
  <c r="R93"/>
  <c r="R92"/>
  <c r="R211"/>
  <c r="P264"/>
  <c r="R294"/>
  <c r="T323"/>
  <c i="5" r="BK87"/>
  <c r="J87"/>
  <c r="J64"/>
  <c i="6" r="P94"/>
  <c r="P93"/>
  <c r="P92"/>
  <c i="1" r="AU62"/>
  <c i="6" r="P200"/>
  <c r="P216"/>
  <c r="P302"/>
  <c r="P337"/>
  <c i="7" r="P87"/>
  <c r="P86"/>
  <c i="1" r="AU63"/>
  <c i="8" r="R95"/>
  <c r="R94"/>
  <c r="R93"/>
  <c r="R230"/>
  <c r="P306"/>
  <c r="T306"/>
  <c r="R316"/>
  <c r="BK357"/>
  <c r="J357"/>
  <c r="J71"/>
  <c i="9" r="BK87"/>
  <c r="J87"/>
  <c r="J64"/>
  <c r="R87"/>
  <c r="R86"/>
  <c r="T87"/>
  <c r="T86"/>
  <c i="4" r="BK198"/>
  <c r="J198"/>
  <c r="J66"/>
  <c i="2" r="BK271"/>
  <c r="J271"/>
  <c r="J68"/>
  <c i="6" r="BK297"/>
  <c r="J297"/>
  <c r="J68"/>
  <c i="8" r="BK214"/>
  <c r="J214"/>
  <c r="J67"/>
  <c i="2" r="BK188"/>
  <c r="J188"/>
  <c r="J66"/>
  <c i="8" r="BK207"/>
  <c r="J207"/>
  <c r="J66"/>
  <c i="9" r="J58"/>
  <c r="E74"/>
  <c r="F83"/>
  <c r="BE103"/>
  <c r="BE93"/>
  <c r="J56"/>
  <c r="BE108"/>
  <c r="BE88"/>
  <c r="BE98"/>
  <c r="BE113"/>
  <c r="BE117"/>
  <c i="8" r="BE201"/>
  <c r="BE221"/>
  <c r="BE264"/>
  <c r="BE293"/>
  <c r="BE323"/>
  <c r="BE368"/>
  <c r="BE372"/>
  <c i="7" r="J63"/>
  <c r="J87"/>
  <c r="J64"/>
  <c i="8" r="E50"/>
  <c r="J58"/>
  <c r="J87"/>
  <c r="BE115"/>
  <c r="BE170"/>
  <c r="BE215"/>
  <c r="BE299"/>
  <c r="BE329"/>
  <c r="BE340"/>
  <c r="F59"/>
  <c r="BE96"/>
  <c r="BE125"/>
  <c r="BE141"/>
  <c r="BE158"/>
  <c r="BE231"/>
  <c r="BE243"/>
  <c r="BE252"/>
  <c r="BE258"/>
  <c r="BE278"/>
  <c r="BE287"/>
  <c r="BE307"/>
  <c r="BE352"/>
  <c r="BE358"/>
  <c r="BE107"/>
  <c r="BE134"/>
  <c r="BE151"/>
  <c r="BE176"/>
  <c r="BE182"/>
  <c r="BE189"/>
  <c r="BE195"/>
  <c r="BE208"/>
  <c r="BE237"/>
  <c r="BE269"/>
  <c r="BE312"/>
  <c r="BE317"/>
  <c r="BE346"/>
  <c i="7" r="J82"/>
  <c r="BE88"/>
  <c r="BE98"/>
  <c r="E50"/>
  <c r="J80"/>
  <c r="F83"/>
  <c r="BE103"/>
  <c r="BE117"/>
  <c r="BE93"/>
  <c r="BE113"/>
  <c r="BE108"/>
  <c i="6" r="J58"/>
  <c r="E80"/>
  <c r="BE106"/>
  <c r="BE136"/>
  <c r="BE143"/>
  <c r="BE153"/>
  <c r="BE160"/>
  <c r="BE194"/>
  <c r="BE217"/>
  <c r="BE238"/>
  <c r="BE244"/>
  <c r="BE298"/>
  <c r="BE338"/>
  <c r="F59"/>
  <c r="BE273"/>
  <c r="BE303"/>
  <c r="BE315"/>
  <c r="BE332"/>
  <c r="J86"/>
  <c r="BE95"/>
  <c r="BE170"/>
  <c r="BE176"/>
  <c r="BE182"/>
  <c r="BE188"/>
  <c r="BE201"/>
  <c r="BE223"/>
  <c r="BE229"/>
  <c r="BE291"/>
  <c r="BE116"/>
  <c r="BE127"/>
  <c r="BE207"/>
  <c r="BE250"/>
  <c r="BE255"/>
  <c r="BE264"/>
  <c r="BE279"/>
  <c r="BE285"/>
  <c r="BE309"/>
  <c r="BE326"/>
  <c r="BE348"/>
  <c r="BE352"/>
  <c i="5" r="J58"/>
  <c r="BE93"/>
  <c r="BE113"/>
  <c r="BE103"/>
  <c r="J56"/>
  <c r="F59"/>
  <c r="BE108"/>
  <c r="E50"/>
  <c r="BE88"/>
  <c r="BE98"/>
  <c r="BE117"/>
  <c i="4" r="J56"/>
  <c r="F59"/>
  <c r="BE105"/>
  <c r="BE129"/>
  <c r="BE166"/>
  <c r="BE172"/>
  <c r="BE186"/>
  <c r="BE199"/>
  <c r="BE212"/>
  <c r="BE218"/>
  <c r="BE227"/>
  <c r="BE251"/>
  <c r="BE257"/>
  <c r="BE270"/>
  <c r="BE280"/>
  <c r="BE289"/>
  <c r="BE324"/>
  <c r="E50"/>
  <c r="BE112"/>
  <c r="BE121"/>
  <c r="BE136"/>
  <c r="BE145"/>
  <c r="BE232"/>
  <c r="BE238"/>
  <c r="BE265"/>
  <c r="BE301"/>
  <c r="BE332"/>
  <c r="BE336"/>
  <c r="J58"/>
  <c r="BE95"/>
  <c r="BE152"/>
  <c r="BE205"/>
  <c r="BE245"/>
  <c r="BE275"/>
  <c r="BE295"/>
  <c r="BE159"/>
  <c r="BE180"/>
  <c r="BE192"/>
  <c r="BE285"/>
  <c r="BE312"/>
  <c r="BE318"/>
  <c i="3" r="E74"/>
  <c r="BE98"/>
  <c r="BE103"/>
  <c r="J58"/>
  <c r="BE108"/>
  <c r="J80"/>
  <c r="F83"/>
  <c r="BE117"/>
  <c r="BE88"/>
  <c r="BE93"/>
  <c r="BE113"/>
  <c i="2" r="BE284"/>
  <c r="BE290"/>
  <c r="BE301"/>
  <c r="E50"/>
  <c r="J56"/>
  <c r="J58"/>
  <c r="F89"/>
  <c r="BE105"/>
  <c r="BE115"/>
  <c r="BE130"/>
  <c r="BE152"/>
  <c r="BE172"/>
  <c r="BE183"/>
  <c r="BE219"/>
  <c r="BE225"/>
  <c r="BE242"/>
  <c r="BE251"/>
  <c r="BE257"/>
  <c r="BE263"/>
  <c r="BE272"/>
  <c r="BE278"/>
  <c r="BE307"/>
  <c r="BE313"/>
  <c r="BE320"/>
  <c r="BE95"/>
  <c r="BE122"/>
  <c r="BE137"/>
  <c r="BE158"/>
  <c r="BE164"/>
  <c r="BE177"/>
  <c r="BE189"/>
  <c r="BE195"/>
  <c r="BE203"/>
  <c r="BE209"/>
  <c r="BE233"/>
  <c r="BE324"/>
  <c i="7" r="J32"/>
  <c i="4" r="F39"/>
  <c i="1" r="BD59"/>
  <c i="9" r="F38"/>
  <c i="1" r="BC66"/>
  <c i="9" r="F36"/>
  <c i="1" r="BA66"/>
  <c i="3" r="J36"/>
  <c i="1" r="AW57"/>
  <c i="5" r="F37"/>
  <c i="1" r="BB60"/>
  <c i="6" r="J36"/>
  <c i="1" r="AW62"/>
  <c i="2" r="F37"/>
  <c i="1" r="BB56"/>
  <c i="7" r="F39"/>
  <c i="1" r="BD63"/>
  <c i="2" r="J36"/>
  <c i="1" r="AW56"/>
  <c i="5" r="F38"/>
  <c i="1" r="BC60"/>
  <c i="7" r="F38"/>
  <c i="1" r="BC63"/>
  <c i="9" r="J36"/>
  <c i="1" r="AW66"/>
  <c i="2" r="F36"/>
  <c i="1" r="BA56"/>
  <c i="6" r="F37"/>
  <c i="1" r="BB62"/>
  <c i="3" r="F36"/>
  <c i="1" r="BA57"/>
  <c i="4" r="F38"/>
  <c i="1" r="BC59"/>
  <c r="AS54"/>
  <c i="2" r="F39"/>
  <c i="1" r="BD56"/>
  <c i="6" r="F36"/>
  <c i="1" r="BA62"/>
  <c i="8" r="F37"/>
  <c i="1" r="BB65"/>
  <c i="9" r="F37"/>
  <c i="1" r="BB66"/>
  <c i="3" r="F39"/>
  <c i="1" r="BD57"/>
  <c i="5" r="F36"/>
  <c i="1" r="BA60"/>
  <c i="6" r="F39"/>
  <c i="1" r="BD62"/>
  <c i="2" r="F38"/>
  <c i="1" r="BC56"/>
  <c i="8" r="F38"/>
  <c i="1" r="BC65"/>
  <c i="5" r="J36"/>
  <c i="1" r="AW60"/>
  <c i="7" r="J36"/>
  <c i="1" r="AW63"/>
  <c i="9" r="F39"/>
  <c i="1" r="BD66"/>
  <c i="3" r="F37"/>
  <c i="1" r="BB57"/>
  <c i="5" r="F39"/>
  <c i="1" r="BD60"/>
  <c i="7" r="F36"/>
  <c i="1" r="BA63"/>
  <c i="8" r="J36"/>
  <c i="1" r="AW65"/>
  <c i="3" r="F38"/>
  <c i="1" r="BC57"/>
  <c i="4" r="F36"/>
  <c i="1" r="BA59"/>
  <c i="8" r="F39"/>
  <c i="1" r="BD65"/>
  <c i="7" r="F37"/>
  <c i="1" r="BB63"/>
  <c i="8" r="F36"/>
  <c i="1" r="BA65"/>
  <c i="4" r="F37"/>
  <c i="1" r="BB59"/>
  <c i="4" r="J36"/>
  <c i="1" r="AW59"/>
  <c i="6" r="F38"/>
  <c i="1" r="BC62"/>
  <c i="4" l="1" r="T92"/>
  <c i="6" r="R93"/>
  <c r="R92"/>
  <c i="8" r="T94"/>
  <c r="T93"/>
  <c i="4" r="P93"/>
  <c r="P92"/>
  <c i="1" r="AU59"/>
  <c i="8" r="P94"/>
  <c r="P93"/>
  <c i="1" r="AU65"/>
  <c i="2" r="R93"/>
  <c r="R92"/>
  <c r="P93"/>
  <c r="P92"/>
  <c i="1" r="AU56"/>
  <c r="AG63"/>
  <c i="9" r="BK86"/>
  <c r="J86"/>
  <c i="3" r="BK86"/>
  <c r="J86"/>
  <c i="4" r="BK93"/>
  <c r="J93"/>
  <c r="J64"/>
  <c i="6" r="BK93"/>
  <c r="J93"/>
  <c r="J64"/>
  <c i="8" r="BK94"/>
  <c r="J94"/>
  <c r="J64"/>
  <c i="2" r="BK93"/>
  <c r="J93"/>
  <c r="J64"/>
  <c i="5" r="BK86"/>
  <c r="J86"/>
  <c i="1" r="BB55"/>
  <c r="AX55"/>
  <c r="BC61"/>
  <c r="AY61"/>
  <c i="7" r="F35"/>
  <c i="1" r="AZ63"/>
  <c i="3" r="J32"/>
  <c i="1" r="AG57"/>
  <c i="2" r="F35"/>
  <c i="1" r="AZ56"/>
  <c r="BC55"/>
  <c r="AY55"/>
  <c i="3" r="J35"/>
  <c i="1" r="AV57"/>
  <c r="AT57"/>
  <c r="AN57"/>
  <c r="BA61"/>
  <c r="AW61"/>
  <c i="8" r="J35"/>
  <c i="1" r="AV65"/>
  <c r="AT65"/>
  <c i="6" r="F35"/>
  <c i="1" r="AZ62"/>
  <c i="3" r="F35"/>
  <c i="1" r="AZ57"/>
  <c r="AU64"/>
  <c r="AU61"/>
  <c r="BB58"/>
  <c r="AX58"/>
  <c r="BD58"/>
  <c i="5" r="J35"/>
  <c i="1" r="AV60"/>
  <c r="AT60"/>
  <c i="6" r="J35"/>
  <c i="1" r="AV62"/>
  <c r="AT62"/>
  <c r="BC58"/>
  <c r="AY58"/>
  <c r="BA64"/>
  <c r="AW64"/>
  <c i="9" r="J35"/>
  <c i="1" r="AV66"/>
  <c r="AT66"/>
  <c r="AU58"/>
  <c i="8" r="F35"/>
  <c i="1" r="AZ65"/>
  <c r="AU55"/>
  <c r="AU54"/>
  <c r="BA55"/>
  <c r="AW55"/>
  <c i="4" r="J35"/>
  <c i="1" r="AV59"/>
  <c r="AT59"/>
  <c i="9" r="J32"/>
  <c i="1" r="AG66"/>
  <c r="BA58"/>
  <c r="AW58"/>
  <c i="5" r="F35"/>
  <c i="1" r="AZ60"/>
  <c r="BD64"/>
  <c i="4" r="F35"/>
  <c i="1" r="AZ59"/>
  <c r="BC64"/>
  <c r="AY64"/>
  <c i="9" r="F35"/>
  <c i="1" r="AZ66"/>
  <c i="5" r="J32"/>
  <c i="1" r="AG60"/>
  <c r="BD55"/>
  <c r="BB61"/>
  <c r="AX61"/>
  <c r="BD61"/>
  <c i="7" r="J35"/>
  <c i="1" r="AV63"/>
  <c r="AT63"/>
  <c r="AN63"/>
  <c i="2" r="J35"/>
  <c i="1" r="AV56"/>
  <c r="AT56"/>
  <c r="BB64"/>
  <c r="AX64"/>
  <c i="5" l="1" r="J63"/>
  <c i="4" r="BK92"/>
  <c r="J92"/>
  <c r="J63"/>
  <c i="3" r="J63"/>
  <c i="9" r="J63"/>
  <c i="2" r="BK92"/>
  <c r="J92"/>
  <c r="J63"/>
  <c i="6" r="BK92"/>
  <c r="J92"/>
  <c i="8" r="BK93"/>
  <c r="J93"/>
  <c i="9" r="J41"/>
  <c i="7" r="J41"/>
  <c i="5" r="J41"/>
  <c i="3" r="J41"/>
  <c i="1" r="AN60"/>
  <c r="AN66"/>
  <c r="AZ55"/>
  <c r="AV55"/>
  <c r="AT55"/>
  <c r="BB54"/>
  <c r="W31"/>
  <c r="BD54"/>
  <c r="W33"/>
  <c i="8" r="J32"/>
  <c i="1" r="AG65"/>
  <c r="AG64"/>
  <c i="6" r="J32"/>
  <c i="1" r="AG62"/>
  <c r="AG61"/>
  <c r="AZ64"/>
  <c r="AV64"/>
  <c r="AT64"/>
  <c r="AN64"/>
  <c r="AZ58"/>
  <c r="AV58"/>
  <c r="AT58"/>
  <c r="BA54"/>
  <c r="W30"/>
  <c r="BC54"/>
  <c r="W32"/>
  <c r="AZ61"/>
  <c r="AV61"/>
  <c r="AT61"/>
  <c r="AN61"/>
  <c i="8" l="1" r="J41"/>
  <c i="6" r="J41"/>
  <c i="8" r="J63"/>
  <c i="6" r="J63"/>
  <c i="1" r="AN62"/>
  <c r="AN65"/>
  <c i="4" r="J32"/>
  <c i="1" r="AG59"/>
  <c r="AG58"/>
  <c i="2" r="J32"/>
  <c i="1" r="AG56"/>
  <c r="AG55"/>
  <c r="AG54"/>
  <c r="AK26"/>
  <c r="AW54"/>
  <c r="AK30"/>
  <c r="AY54"/>
  <c r="AZ54"/>
  <c r="W29"/>
  <c r="AX54"/>
  <c i="2" l="1" r="J41"/>
  <c i="4" r="J41"/>
  <c i="1" r="AN59"/>
  <c r="AN56"/>
  <c r="AN55"/>
  <c r="AN58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<sst xmlns="http://schemas.openxmlformats.org/spreadsheetml/2006/main">
  <si>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</si>
  <si>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</si>
  <si>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</si>
  <si>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</si>
  <si>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</si>
  <si>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{cf64f8c9-e827-488e-8f80-201cb03358ae}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</si>
  <si>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</si>
  <si>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</si>
  <si>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</si>
  <si>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</si>
  <si>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</si>
  <si>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</si>
  <si>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</si>
  <si>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</si>
  <si>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VD05724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</si>
  <si>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</si>
  <si>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</si>
  <si>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Hlinsko pod Hostýnem - lokalita Náves</t>
  </si>
  <si>
    <t>KSO:</t>
  </si>
  <si>
    <t/>
  </si>
  <si>
    <t>CC-CZ:</t>
  </si>
  <si>
    <t>Místo:</t>
  </si>
  <si>
    <t>Hlinsko pod Hostýnem</t>
  </si>
  <si>
    <t>Datum:</t>
  </si>
  <si>
    <t>18. 11. 2024</t>
  </si>
  <si>
    <t>Zadavatel:</t>
  </si>
  <si>
    <t>IČ:</t>
  </si>
  <si>
    <t>město Bystřice pod Hostýnem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</si>
  <si>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</si>
  <si>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</si>
  <si>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</si>
  <si>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</si>
  <si>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</si>
  <si>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</si>
  <si>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</si>
  <si>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Viadesigne, s.r.o.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</si>
  <si>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</si>
  <si>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</si>
  <si>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</si>
  <si>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</si>
  <si>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</si>
  <si>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</si>
  <si>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</si>
  <si>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</si>
  <si>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</si>
  <si>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</si>
  <si>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</si>
  <si>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</si>
  <si>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</si>
  <si>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</si>
  <si>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</si>
  <si>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</si>
  <si>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</si>
  <si>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</si>
  <si>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</si>
  <si>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</si>
  <si>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</si>
  <si>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</si>
  <si>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</si>
  <si>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</si>
  <si>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</si>
  <si>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</si>
  <si>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</si>
  <si>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</si>
  <si>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</si>
  <si>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</si>
  <si>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</si>
  <si>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</si>
  <si>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</si>
  <si>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</si>
  <si>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</si>
  <si>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</si>
  <si>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</si>
  <si>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</si>
  <si>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</si>
  <si>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</si>
  <si>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SO101.1</t>
  </si>
  <si>
    <t>Místní komunikace</t>
  </si>
  <si>
    <t>STA</t>
  </si>
  <si>
    <t>1</t>
  </si>
  <si>
    <t>{0ffa46ec-e3c9-4070-86d4-248d811b2222}</t>
  </si>
  <si>
    <t>2</t>
  </si>
  <si>
    <t>/</t>
  </si>
  <si>
    <t>Soupis</t>
  </si>
  <si>
    <t>{92d41ede-48fb-4956-92f2-e90da7f98db3}</t>
  </si>
  <si>
    <t>VRN</t>
  </si>
  <si>
    <t>Vedlejší rozpočtové náklady</t>
  </si>
  <si>
    <t>{28b1a3b4-db1d-4686-82f9-138fba23f91c}</t>
  </si>
  <si>
    <t>SO101.2</t>
  </si>
  <si>
    <t>{8c6fe3a4-c0d7-499c-8138-d3baf1a4d35c}</t>
  </si>
  <si>
    <t>{fe744ced-0a87-4e2a-9092-5f78da341675}</t>
  </si>
  <si>
    <t>{ccdba8c3-c785-4cfc-9cc9-2c461dd5d08d}</t>
  </si>
  <si>
    <t>SO102</t>
  </si>
  <si>
    <t>{0038c96c-139f-4569-b38f-d1e6dc9b38e8}</t>
  </si>
  <si>
    <t>{e5165e4b-98db-42ac-97a7-3d6c26d24a1f}</t>
  </si>
  <si>
    <t>{e0af628f-7ee8-4aee-a9ca-90188ffba28b}</t>
  </si>
  <si>
    <t>SO103</t>
  </si>
  <si>
    <t>{3a230495-4cde-4401-9bfe-a67287588bdf}</t>
  </si>
  <si>
    <t>{ecacf40c-616b-4485-9b82-45cee8ec5de2}</t>
  </si>
  <si>
    <t>{c3c15261-c8a1-492f-885e-232f8e8dbb25}</t>
  </si>
  <si>
    <t>KRYCÍ LIST SOUPISU PRACÍ</t>
  </si>
  <si>
    <t>Objekt:</t>
  </si>
  <si>
    <t>SO101.1 - Místní komunikace</t>
  </si>
  <si>
    <t>Soupis: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</si>
  <si>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</si>
  <si>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</si>
  <si>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</si>
  <si>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</si>
  <si>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</si>
  <si>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</si>
  <si>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</si>
  <si>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</si>
  <si>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</si>
  <si>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</si>
  <si>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</si>
  <si>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</si>
  <si>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</si>
  <si>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</si>
  <si>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</si>
  <si>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</si>
  <si>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</si>
  <si>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</si>
  <si>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</si>
  <si>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</si>
  <si>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</si>
  <si>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</si>
  <si>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</si>
  <si>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</si>
  <si>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</si>
  <si>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</si>
  <si>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</si>
  <si>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</si>
  <si>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</si>
  <si>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113137</t>
  </si>
  <si>
    <t>ODSTRANĚNÍ KRYTU ZPEVNĚNÝCH PLOCH S ASFALT POJIVEM, ODVOZ DO 16KM</t>
  </si>
  <si>
    <t>M3</t>
  </si>
  <si>
    <t>OTSKP 2024</t>
  </si>
  <si>
    <t>4</t>
  </si>
  <si>
    <t>-490571183</t>
  </si>
  <si>
    <t>PP</t>
  </si>
  <si>
    <t>PSC</t>
  </si>
  <si>
    <t>Poznámka k souboru cen:_x000d_
Položka zahrnuje:_x000d_
- veškerou manipulaci s vybouranou sutí a s vybouranými hmotami vč. uložení na skládku. _x000d_
Položka nezahrnuje:_x000d_
- poplatek za skládku, který se vykazuje v položce 0141** (s výjimkou malého množství bouraného materiálu, kde je možné poplatek zahrnout do jednotkové ceny bourání – tento fakt musí být uveden v doplňujícím textu k položce).</t>
  </si>
  <si>
    <t>VV</t>
  </si>
  <si>
    <t>výměra dle Microstation</t>
  </si>
  <si>
    <t>předpokládaná skládka odpadů Hradčany 15 km</t>
  </si>
  <si>
    <t xml:space="preserve">napojení asfaltové vozovky v rozsahu tl. od 0 - 100 mm (průměrná tl. 50 mm) </t>
  </si>
  <si>
    <t>24,68*0,05</t>
  </si>
  <si>
    <t>napojení asfaltových sjezdů v rozsahu tl. 0 - 100 mm (prům. 50 mm)</t>
  </si>
  <si>
    <t>54,8*0,05</t>
  </si>
  <si>
    <t>Součet</t>
  </si>
  <si>
    <t>113327</t>
  </si>
  <si>
    <t>ODSTRANĚNÍ PODKLADŮ ZPEVNĚNÝCH PLOCH Z KAMENIVA NESTMEL, ODVOZ DO 16KM</t>
  </si>
  <si>
    <t>-135680358</t>
  </si>
  <si>
    <t>předpokládaná skládka odpadu Hradčany 15 km</t>
  </si>
  <si>
    <t>odstranění kce chodníku v rozsahu tl. 0 - 100 mm (průměr 50 mm)</t>
  </si>
  <si>
    <t>94,29*0,05</t>
  </si>
  <si>
    <t>odstranění zpevněného podkladu u obrub v tl. 0,1 mm v délce 111,75 m (16,5 m asf. sjezd)</t>
  </si>
  <si>
    <t>0,45*0,1*111,75+0,1*0,1*16,5</t>
  </si>
  <si>
    <t>3</t>
  </si>
  <si>
    <t>113487</t>
  </si>
  <si>
    <t>ODSTRANĚNÍ KRYTU ZPEVNĚNÝCH PLOCH Z DLAŽDIC VČETNĚ PODKLADU, ODVOZ DO 16KM</t>
  </si>
  <si>
    <t>-204008953</t>
  </si>
  <si>
    <t>odvoz na skládku odpadů Hradčany 15 km</t>
  </si>
  <si>
    <t>odstranění zámkové dlažby ve sjezdu a chodníku (v místech varovných pásů) tl. 80 mm</t>
  </si>
  <si>
    <t>4,83*0,08</t>
  </si>
  <si>
    <t>113521</t>
  </si>
  <si>
    <t>ODSTRANĚNÍ CHODNÍKOVÝCH A SILNIČNÍCH OBRUBNÍKŮ BETONOVÝCH, ODVOZ DO 1KM</t>
  </si>
  <si>
    <t>M</t>
  </si>
  <si>
    <t>1488116281</t>
  </si>
  <si>
    <t>"silniční obruba vč. lože z betonu" 55,8+4,5+7,6+1,6</t>
  </si>
  <si>
    <t>"chodníková obruba vč. lože z betonu" 51</t>
  </si>
  <si>
    <t>32</t>
  </si>
  <si>
    <t>11352B</t>
  </si>
  <si>
    <t>ODSTRANĚNÍ CHODNÍKOVÝCH A SILNIČNÍCH OBRUBNÍKŮ BETONOVÝCH - DOPRAVA</t>
  </si>
  <si>
    <t>tkm</t>
  </si>
  <si>
    <t>-556178951</t>
  </si>
  <si>
    <t>Poznámka k souboru cen:_x000d_
Položka zahrnuje:_x000d_
- samostatnou dopravu suti a vybouraných hmot._x000d_
Položka nezahrnuje:_x000d_
- x_x000d_
Způsob měření:_x000d_
- množství se určí jako součin hmotnosti a požadované vzdálenosti .</t>
  </si>
  <si>
    <t>dalších 14 km</t>
  </si>
  <si>
    <t>69,5*0,205*14</t>
  </si>
  <si>
    <t>51*0,04*14</t>
  </si>
  <si>
    <t>5</t>
  </si>
  <si>
    <t>122737</t>
  </si>
  <si>
    <t>ODKOPÁVKY A PROKOPÁVKY OBECNÉ TŘ. I, ODVOZ DO 16KM</t>
  </si>
  <si>
    <t>-263898527</t>
  </si>
  <si>
    <t>Poznámka k souboru cen:_x000d_
Položka zahrnuje:_x000d_
- vodorovnou a svislou dopravu, přemístění, přeložení, manipulace s výkopkem_x000d_
- kompletní provedení vykopávky nezapažené i zapažené_x000d_
- ošetření výkopiště po celou dobu práce v něm vč. klimatických opatření_x000d_
- ztížení vykopávek v blízkosti podzemního vedení, konstrukcí a objektů vč. jejich dočasného zajištění_x000d_
- ztížení pod vodou, v okolí výbušnin, ve stísněných prostorech a pod._x000d_
- příplatek za lepivost_x000d_
- těžení po vrstvách, pásech a po jiných nutných částech (figurách)_x000d_
- čerpání vody vč. čerpacích jímek, potrubí a pohotovostní čerpací soupravy (viz ustanovení k pol. 1151,2)_x000d_
- potřebné snížení hladiny podzemní vody_x000d_
- těžení a rozpojování jednotlivých balvanů_x000d_
- vytahování a nošení výkopku_x000d_
- svahování a přesvah. svahů do konečného tvaru, výměna hornin v podloží a v pláni znehodnocené klimatickými vlivy_x000d_
- ruční vykopávky, odstranění kořenů a napadávek_x000d_
- pažení, vzepření a rozepření vč. přepažování (vyjma pažení záporového a štětových stěn)_x000d_
- úpravu, ochranu a očištění dna, základové spáry, stěn a svahů_x000d_
- zhutnění podloží, případně i svahů vč. svahování_x000d_
- zřízení stupňů v podloží a lavic na svazích, není-li pro tyto práce zřízena samostatná položka_x000d_
- udržování výkopiště a jeho ochrana proti vodě_x000d_
- odvedení nebo obvedení vody v okolí výkopiště a ve výkopišti_x000d_
- třídění výkopku_x000d_
- veškeré pomocné konstrukce umožňující provedení vykopávky (příjezdy, sjezdy, nájezdy, lešení, podpěr. konstr., přemostění, zpevněné plochy, zakrytí a pod.)_x000d_
Položka nezahrnuje:_x000d_
- uložení zeminy (na skládku, do násypu) ani poplatky za skládku, vykazují se v položce č.0141**</t>
  </si>
  <si>
    <t>odkop pro odkumusování v rozsahu výkopových prací v tl. od 0 - 100 mm (průměr 50 mm)</t>
  </si>
  <si>
    <t>45,45*0,05</t>
  </si>
  <si>
    <t>odstranění zeminy v místech plochy ze štěrkodrtě</t>
  </si>
  <si>
    <t>v rozsahu výkopových prací od 0 - 150 mm (průměrná tl. 75 mm)</t>
  </si>
  <si>
    <t>0,075*50,43</t>
  </si>
  <si>
    <t>odkopy u chodníkové obruby (odkopy budou zpětně zasypány zeminou)</t>
  </si>
  <si>
    <t>51*0,07</t>
  </si>
  <si>
    <t>odkopy u silniční obruby (odkopy budou zpětně zasypány zeminou)</t>
  </si>
  <si>
    <t>107,7*0,04</t>
  </si>
  <si>
    <t>6</t>
  </si>
  <si>
    <t>132737</t>
  </si>
  <si>
    <t>HLOUBENÍ RÝH ŠÍŘ DO 2M PAŽ I NEPAŽ TŘ. I, ODVOZ DO 16KM</t>
  </si>
  <si>
    <t>1904585327</t>
  </si>
  <si>
    <t>Poznámka k souboru cen:_x000d_
Položka zahrnuje:_x000d_
- vodorovnou a svislou dopravu, přemístění, přeložení, manipulace s výkopkem_x000d_
- kompletní provedení vykopávky nezapažené i zapažené_x000d_
- ošetření výkopiště po celou dobu práce v něm vč. klimatických opatření_x000d_
- ztížení vykopávek v blízkosti podzemního vedení, konstrukcí a objektů vč. jejich dočasného zajištění_x000d_
- ztížení pod vodou, v okolí výbušnin, ve stísněných prostorech a pod._x000d_
- příplatek za lepivost_x000d_
- těžení po vrstvách, pásech a po jiných nutných částech (figurách)_x000d_
- čerpání vody vč. čerpacích jímek, potrubí a pohotovostní čerpací soupravy (viz ustanovení k pol. 1151,2)_x000d_
- potřebné snížení hladiny podzemní vody_x000d_
- těžení a rozpojování jednotlivých balvanů_x000d_
- vytahování a nošení výkopku_x000d_
- svahování a přesvah. svahů do konečného tvaru, výměna hornin v podloží a v pláni znehodnocené klimatickými vlivy_x000d_
- ruční vykopávky, odstranění kořenů a napadávek_x000d_
- pažení, vzepření a rozepření vč. přepažování (vyjma pažení záporového a štětových stěn)_x000d_
- úpravu, ochranu a očištění dna, základové spáry, stěn a svahů_x000d_
- odvedení nebo obvedení vody v okolí výkopiště a ve výkopišti_x000d_
- třídění výkopku_x000d_
- veškeré pomocné konstrukce umožňující provedení vykopávky (příjezdy, sjezdy, nájezdy, lešení, podpěr. konstr., přemostění, zpevněné plochy, zakrytí a pod.)_x000d_
Položka nezahrnuje:_x000d_
- uložení zeminy (na skládku, do násypu) ani poplatky za skládku, vykazují se v položce č.0141**</t>
  </si>
  <si>
    <t>0,1*0,45*125,41+0,1*0,1*53,62</t>
  </si>
  <si>
    <t>7</t>
  </si>
  <si>
    <t>17120</t>
  </si>
  <si>
    <t>ULOŽENÍ SYPANINY DO NÁSYPŮ A NA SKLÁDKY BEZ ZHUTNĚNÍ</t>
  </si>
  <si>
    <t>1302157069</t>
  </si>
  <si>
    <t>Poznámka k souboru cen:_x000d_
Položka zahrnuje:_x000d_
- kompletní provedení zemní konstrukce do předepsaného tvaru_x000d_
- ošetření úložiště po celou dobu práce v něm vč. klimatických opatření_x000d_
- ztížení v okolí vedení, konstrukcí a objektů a jejich dočasné zajištění_x000d_
- ztížení provádění ve ztížených podmínkách a stísněných prostorech_x000d_
- ztížené ukládání sypaniny pod vodu_x000d_
- ukládání po vrstvách a po jiných nutných částech (figurách) vč. dosypávek_x000d_
- spouštění a nošení materiálu_x000d_
- úprava, očištění a ochrana podloží a svahů_x000d_
- svahování, uzavírání povrchů svahů_x000d_
- udržování úložiště a jeho ochrana proti vodě_x000d_
- odvedení nebo obvedení vody v okolí úložiště a v úložišti_x000d_
- veškeré pomocné konstrukce umožňující provedení zemní konstrukce (příjezdy, sjezdy, nájezdy, lešení, podpěrné konstrukce, přemostění, zpevněné plochy, zakrytí a pod.)_x000d_
Položka nezahrnuje:_x000d_
- x</t>
  </si>
  <si>
    <t>"pol. 122737" 13,933</t>
  </si>
  <si>
    <t>"pol. 132737" 6,180</t>
  </si>
  <si>
    <t>8</t>
  </si>
  <si>
    <t>17411</t>
  </si>
  <si>
    <t>ZÁSYP JAM A RÝH ZEMINOU SE ZHUTNĚNÍM</t>
  </si>
  <si>
    <t>-949650287</t>
  </si>
  <si>
    <t>Poznámka k souboru cen:_x000d_
Položka zahrnuje:_x000d_
- kompletní provedení zemní konstrukce vč. výběru vhodného materiálu_x000d_
- úprava ukládaného materiálu vlhčením, tříděním, promícháním nebo vysoušením, příp. jiné úpravy za účelem zlepšení jeho mech. vlastností_x000d_
- hutnění i různé míry hutnění _x000d_
- ošetření úložiště po celou dobu práce v něm vč. klimatických opatření_x000d_
- ztížení v okolí vedení, konstrukcí a objektů a jejich dočasné zajištění_x000d_
- ztížení provádění vč. hutnění ve ztížených podmínkách a stísněných prostorech_x000d_
- ztížené ukládání sypaniny pod vodu_x000d_
- ukládání po vrstvách a po jiných nutných částech (figurách) vč. dosypávek_x000d_
- spouštění a nošení materiálu_x000d_
- výměna částí zemní konstrukce znehodnocené klimatickými vlivy_x000d_
- ruční hutnění_x000d_
- udržování úložiště a jeho ochrana proti vodě_x000d_
- odvedení nebo obvedení vody v okolí úložiště a v úložišti_x000d_
- veškeré pomocné konstrukce umožňující provedení zemní konstrukce (příjezdy, sjezdy, nájezdy, lešení, podpěrné konstrukce, přemostění, zpevněné plochy, zakrytí a pod.)_x000d_
Položka nezahrnuje:_x000d_
- x</t>
  </si>
  <si>
    <t>výměra dle Microstationu</t>
  </si>
  <si>
    <t>zasypání jam za obrubou z odkopků</t>
  </si>
  <si>
    <t>9</t>
  </si>
  <si>
    <t>18110</t>
  </si>
  <si>
    <t>ÚPRAVA PLÁNĚ SE ZHUTNĚNÍM V HORNINĚ TŘ. I</t>
  </si>
  <si>
    <t>M2</t>
  </si>
  <si>
    <t>-1777865020</t>
  </si>
  <si>
    <t>Poznámka k souboru cen:_x000d_
Položka zahrnuje:_x000d_
- úpravu pláně včetně vyrovnání výškových rozdílů. Míru zhutnění určuje projekt._x000d_
Položka nezahrnuje:_x000d_
- x</t>
  </si>
  <si>
    <t>94,29</t>
  </si>
  <si>
    <t>30</t>
  </si>
  <si>
    <t>18231</t>
  </si>
  <si>
    <t>ROZPROSTŘENÍ ORNICE V ROVINĚ V TL DO 0,10M</t>
  </si>
  <si>
    <t>-31357433</t>
  </si>
  <si>
    <t>Poznámka k souboru cen:_x000d_
Položka zahrnuje:_x000d_
- nutné přemístění ornice z dočasných skládek vzdálených do 50m_x000d_
- rozprostření ornice v předepsané tloušťce v rovině a ve svahu do 1:5_x000d_
Položka nezahrnuje:_x000d_
- x</t>
  </si>
  <si>
    <t>ohumusování za obrubou v tl. 100 mm</t>
  </si>
  <si>
    <t>45,45</t>
  </si>
  <si>
    <t>31</t>
  </si>
  <si>
    <t>18241</t>
  </si>
  <si>
    <t>ZALOŽENÍ TRÁVNÍKU RUČNÍM VÝSEVEM</t>
  </si>
  <si>
    <t>342594840</t>
  </si>
  <si>
    <t>Poznámka k souboru cen:_x000d_
Položka zahrnuje:_x000d_
- dodání předepsané travní směsi, její výsev na ornici, zalévání, první pokosení, to vše bez ohledu na sklon terénu_x000d_
Položka nezahrnuje:_x000d_
- x</t>
  </si>
  <si>
    <t>Vodorovné konstrukce</t>
  </si>
  <si>
    <t>10</t>
  </si>
  <si>
    <t>45152</t>
  </si>
  <si>
    <t>PODKLADNÍ A VÝPLŇOVÉ VRSTVY Z KAMENIVA DRCENÉHO</t>
  </si>
  <si>
    <t>-1820440763</t>
  </si>
  <si>
    <t>Poznámka k souboru cen:_x000d_
Položka zahrnuje:_x000d_
- dodávku předepsaného kameniva_x000d_
- mimostaveništní a vnitrostaveništní dopravu a jeho uložení_x000d_
- není-li v zadávací dokumentaci uvedeno jinak, jedná se o nakupovaný materiál_x000d_
Položka nezahrnuje:_x000d_
- x</t>
  </si>
  <si>
    <t>podkladní vrstva z kameniva DK 4/8 tl. 40 mm</t>
  </si>
  <si>
    <t>94,3*0,04</t>
  </si>
  <si>
    <t>11</t>
  </si>
  <si>
    <t>465923</t>
  </si>
  <si>
    <t>PŘEDLÁŽDĚNÍ DLAŽBY Z BETON DLAŽDIC</t>
  </si>
  <si>
    <t>1473567149</t>
  </si>
  <si>
    <t>Poznámka k souboru cen:_x000d_
Položka zahrnuje:_x000d_
- rozebrání stávající dlažby a pokládka dlažby ze stávajícího dlažebního materiálu (bez dodávky nového)_x000d_
- nezbytnou manipulaci s tímto materiálem (nakládání, doprava, složení, očištění)_x000d_
- dodání a rozprostření materiálu pro lože a jeho tloušťku předepsanou dokumentací a pro předepsanou výplň spar_x000d_
- nutné zemní práce (svahování, úpravu pláně a pod.)_x000d_
Položka nezahrnuje:_x000d_
- podklad pod dlažbu, vykazuje se samostatně položkami SD 45</t>
  </si>
  <si>
    <t xml:space="preserve">předláždění stávajícího chodníku </t>
  </si>
  <si>
    <t>uložení a dovoz z meziskládky v režii zhotovitele</t>
  </si>
  <si>
    <t>76,95</t>
  </si>
  <si>
    <t>Komunikace pozemní</t>
  </si>
  <si>
    <t>56144G</t>
  </si>
  <si>
    <t xml:space="preserve">SMĚSI Z KAMENIVA STMELENÉ CEMENTEM  SC C 8/10 TL. DO 200MM</t>
  </si>
  <si>
    <t>-2137410628</t>
  </si>
  <si>
    <t>SMĚSI Z KAMENIVA STMELENÉ CEMENTEM SC C 8/10 TL. DO 200MM</t>
  </si>
  <si>
    <t>Poznámka k souboru cen:_x000d_
Položka zahrnuje:_x000d_
- dodání směsi v požadované kvalitě_x000d_
- očištění podkladu_x000d_
- uložení směsi dle předepsaného technologického předpisu a zhutnění vrstvy v předepsané tloušťce_x000d_
- zřízení vrstvy bez rozlišení šířky, pokládání vrstvy po etapách, včetně pracovních spar a spojů_x000d_
- úpravu napojení, ukončení_x000d_
- úpravu dilatačních spar včetně předepsané výztuže_x000d_
Položka nezahrnuje:_x000d_
- postřiky, nátěry</t>
  </si>
  <si>
    <t>konstrukce vozovky u obruby (šířka x délka obruby)</t>
  </si>
  <si>
    <t>0,2*125,41+0,1*16,5</t>
  </si>
  <si>
    <t>13</t>
  </si>
  <si>
    <t>56332</t>
  </si>
  <si>
    <t>VOZOVKOVÉ VRSTVY ZE ŠTĚRKODRTI TL. DO 100MM</t>
  </si>
  <si>
    <t>-305280389</t>
  </si>
  <si>
    <t>Poznámka k souboru cen:_x000d_
Položka zahrnuje:_x000d_
- dodání kameniva předepsané kvality a zrnitosti_x000d_
- rozprostření a zhutnění vrstvy v předepsané tloušťce_x000d_
- zřízení vrstvy bez rozlišení šířky, pokládání vrstvy po etapách_x000d_
Položka nezahrnuje:_x000d_
- postřiky, nátěry</t>
  </si>
  <si>
    <t>štěrkodrť fr. 0-32</t>
  </si>
  <si>
    <t>chodníková vrstva tl. 100 mm</t>
  </si>
  <si>
    <t>94,3</t>
  </si>
  <si>
    <t>kce u obruby</t>
  </si>
  <si>
    <t>0,45*0,1*(125,41)+0,1*0,1*16,5</t>
  </si>
  <si>
    <t>14</t>
  </si>
  <si>
    <t>56333</t>
  </si>
  <si>
    <t>VOZOVKOVÉ VRSTVY ZE ŠTĚRKODRTI TL. DO 150MM</t>
  </si>
  <si>
    <t>928508990</t>
  </si>
  <si>
    <t>plocha ze štěrkodrti ŠDa frakce 0-32 tl. 150 mm</t>
  </si>
  <si>
    <t>50,43</t>
  </si>
  <si>
    <t>15</t>
  </si>
  <si>
    <t>572213</t>
  </si>
  <si>
    <t>SPOJOVACÍ POSTŘIK Z EMULZE DO 0,5KG/M2</t>
  </si>
  <si>
    <t>-1006142040</t>
  </si>
  <si>
    <t>Poznámka k souboru cen:_x000d_
Položka zahrnuje:_x000d_
- dodání všech předepsaných materiálů pro postřiky v předepsaném množství_x000d_
- provedení dle předepsaného technologického předpisu_x000d_
- zřízení vrstvy bez rozlišení šířky, pokládání vrstvy po etapách_x000d_
- úpravu napojení, ukončení_x000d_
Položka nezahrnuje:_x000d_
- x</t>
  </si>
  <si>
    <t>2*339</t>
  </si>
  <si>
    <t>sjezd</t>
  </si>
  <si>
    <t>2*54,8</t>
  </si>
  <si>
    <t>16</t>
  </si>
  <si>
    <t>574A34</t>
  </si>
  <si>
    <t>ASFALTOVÝ BETON PRO OBRUSNÉ VRSTVY ACO 11+ TL. 40MM</t>
  </si>
  <si>
    <t>1359171045</t>
  </si>
  <si>
    <t>Poznámka k souboru cen:_x000d_
Položka zahrnuje:_x000d_
- dodání směsi v požadované kvalitě_x000d_
- očištění podkladu_x000d_
- uložení směsi dle předepsaného technologického předpisu, zhutnění vrstvy v předepsané tloušťce_x000d_
- zřízení vrstvy bez rozlišení šířky, pokládání vrstvy po etapách, včetně pracovních spar a spojů_x000d_
- úpravu napojení, ukončení podél obrubníků, dilatačních zařízení, odvodňovacích proužků, odvodňovačů, vpustí, šachet a pod._x000d_
Položka nezahrnuje:_x000d_
- postřiky, nátěry_x000d_
- těsnění podél obrubníků, dilatačních zařízení, odvodňovacích proužků, odvodňovačů, vpustí, šachet a pod.</t>
  </si>
  <si>
    <t>nová vrstva ACO 11+ tl. 40 mm</t>
  </si>
  <si>
    <t>339</t>
  </si>
  <si>
    <t>54,8</t>
  </si>
  <si>
    <t>17</t>
  </si>
  <si>
    <t>574C56</t>
  </si>
  <si>
    <t>ASFALTOVÝ BETON PRO LOŽNÍ VRSTVY ACL 16+, 16S TL. 60MM</t>
  </si>
  <si>
    <t>-973488523</t>
  </si>
  <si>
    <t>nová vrstva ACL 16+ tl. 60 mm</t>
  </si>
  <si>
    <t>18</t>
  </si>
  <si>
    <t>58261B</t>
  </si>
  <si>
    <t>KRYTY Z BETON DLAŽDIC SE ZÁMKEM BAREV RELIÉF TL 80MM DO LOŽE Z KAM</t>
  </si>
  <si>
    <t>382675641</t>
  </si>
  <si>
    <t>Poznámka k souboru cen:_x000d_
Položka zahrnuje:_x000d_
- dodání dlažebního materiálu v požadované kvalitě, dodání materiálu pro předepsané lože v tloušťce předepsané dokumentací a pro předepsanou výplň spar_x000d_
- očištění podkladu_x000d_
- uložení dlažby dle předepsaného technologického předpisu včetně předepsané podkladní vrstvy a předepsané výplně spar_x000d_
- zřízení vrstvy bez rozlišení šířky, pokládání vrstvy po etapách _x000d_
- úpravu napojení, ukončení podél obrubníků, dilatačních zařízení, odvodňovacích proužků, odvodňovačů, vpustí, šachet a pod., nestanoví-li zadávací dokumentace jinak_x000d_
Položka nezahrnuje:_x000d_
- postřiky, nátěry_x000d_
- těsnění podél obrubníků, dilatačních zařízení, odvodňovacích proužků, odvodňovačů, vpustí, šachet a pod.</t>
  </si>
  <si>
    <t>nová slepecká dlažba ve sjezdech do lože z drceného kameniva DK 4/8 tl. 40 mm</t>
  </si>
  <si>
    <t>4,83</t>
  </si>
  <si>
    <t>19</t>
  </si>
  <si>
    <t>587206</t>
  </si>
  <si>
    <t>PŘEDLÁŽDĚNÍ KRYTU Z BETONOVÝCH DLAŽDIC SE ZÁMKEM</t>
  </si>
  <si>
    <t>1588384752</t>
  </si>
  <si>
    <t>Poznámka k souboru cen:_x000d_
Položka zahrnuje:_x000d_
- pod pojmem *předláždění* se rozumí rozebrání stávající dlažby a pokládka dlažby ze stávajícího dlažebního materiálu (bez dodávky nového)_x000d_
- nezbytnou manipulaci s tímto materiálem (nakládání, doprava, složení, očištění)_x000d_
- dodání a rozprostření materiálu pro lože a jeho tloušťku předepsanou dokumentací a pro předepsanou výplň spar_x000d_
Položka nezahrnuje:_x000d_
- doplnění plochy s použitím nového materiálu (vykazuje se v položce č.582)</t>
  </si>
  <si>
    <t xml:space="preserve">předláždění stávající dlažby ve sjezdech </t>
  </si>
  <si>
    <t>12,52</t>
  </si>
  <si>
    <t>20</t>
  </si>
  <si>
    <t>58910</t>
  </si>
  <si>
    <t>VÝPLŇ SPAR ASFALTEM</t>
  </si>
  <si>
    <t>903799490</t>
  </si>
  <si>
    <t>Poznámka k souboru cen:_x000d_
Položka zahrnuje: _x000d_
- dodávku předepsaného materiálu_x000d_
- vyčištění a výplň spar tímto materiálem_x000d_
Položka nezahrnuje:_x000d_
- x</t>
  </si>
  <si>
    <t>včetně prořezání tl. 100 mm</t>
  </si>
  <si>
    <t>"začátek úseku" 4,76</t>
  </si>
  <si>
    <t>"konec úseku" 9,5</t>
  </si>
  <si>
    <t>Trubní vedení</t>
  </si>
  <si>
    <t>89922</t>
  </si>
  <si>
    <t>VÝŠKOVÁ ÚPRAVA MŘÍŽÍ</t>
  </si>
  <si>
    <t>KUS</t>
  </si>
  <si>
    <t>206660810</t>
  </si>
  <si>
    <t>Poznámka k souboru cen:_x000d_
Položka zahrnuje:_x000d_
- všechny nutné práce a materiály pro zvýšení nebo snížení zařízení (včetně nutné úpravy stávajícího povrchu vozovky nebo chodníku)_x000d_
Položka nezahrnuje:_x000d_
- x</t>
  </si>
  <si>
    <t>výšková úprava DV včetně pročištění</t>
  </si>
  <si>
    <t>22</t>
  </si>
  <si>
    <t>89923</t>
  </si>
  <si>
    <t>VÝŠKOVÁ ÚPRAVA KRYCÍCH HRNCŮ</t>
  </si>
  <si>
    <t>1576614916</t>
  </si>
  <si>
    <t>Ostatní konstrukce a práce, bourání</t>
  </si>
  <si>
    <t>23</t>
  </si>
  <si>
    <t>917223</t>
  </si>
  <si>
    <t>SILNIČNÍ A CHODNÍKOVÉ OBRUBY Z BETONOVÝCH OBRUBNÍKŮ ŠÍŘ 100MM</t>
  </si>
  <si>
    <t>1846365928</t>
  </si>
  <si>
    <t>Poznámka k souboru cen:_x000d_
Položka zahrnuje:_x000d_
- dodání a pokládku betonových obrubníků o rozměrech předepsaných zadávací dokumentací_x000d_
- betonové lože i boční betonovou opěrku_x000d_
Položka nezahrnuje:_x000d_
- x</t>
  </si>
  <si>
    <t>nová chodníková obruba</t>
  </si>
  <si>
    <t>53,02</t>
  </si>
  <si>
    <t>24</t>
  </si>
  <si>
    <t>917224</t>
  </si>
  <si>
    <t>SILNIČNÍ A CHODNÍKOVÉ OBRUBY Z BETONOVÝCH OBRUBNÍKŮ ŠÍŘ 150MM</t>
  </si>
  <si>
    <t>-1153398844</t>
  </si>
  <si>
    <t xml:space="preserve">silniční obrubník </t>
  </si>
  <si>
    <t>57,41</t>
  </si>
  <si>
    <t xml:space="preserve">snížená obruba </t>
  </si>
  <si>
    <t>62</t>
  </si>
  <si>
    <t>přechodová obruba 6 ks</t>
  </si>
  <si>
    <t>6*1</t>
  </si>
  <si>
    <t>25</t>
  </si>
  <si>
    <t>919112</t>
  </si>
  <si>
    <t>ŘEZÁNÍ ASFALTOVÉHO KRYTU VOZOVEK TL DO 100MM</t>
  </si>
  <si>
    <t>57162715</t>
  </si>
  <si>
    <t>Poznámka k souboru cen:_x000d_
Položka zahrnuje:_x000d_
- řezání vozovkové vrstvy v předepsané tloušťce_x000d_
- spotřeba vody_x000d_
Položka nezahrnuje:_x000d_
- x</t>
  </si>
  <si>
    <t xml:space="preserve">začátek úseku + konec úseku  tl. 100 mm</t>
  </si>
  <si>
    <t>4,76+9,5</t>
  </si>
  <si>
    <t>26</t>
  </si>
  <si>
    <t>93818</t>
  </si>
  <si>
    <t>OČIŠTĚNÍ ASFALT VOZOVEK ZAMETENÍM</t>
  </si>
  <si>
    <t>-939129836</t>
  </si>
  <si>
    <t>Poznámka k souboru cen:_x000d_
Položka zahrnuje:_x000d_
- očištění předepsaným způsobem_x000d_
- odklizení vzniklého odpadu_x000d_
Položka nezahrnuje:_x000d_
- x</t>
  </si>
  <si>
    <t>339+54,8</t>
  </si>
  <si>
    <t>OST</t>
  </si>
  <si>
    <t>Ostatní</t>
  </si>
  <si>
    <t>27</t>
  </si>
  <si>
    <t>015111</t>
  </si>
  <si>
    <t xml:space="preserve">POPLATKY ZA LIKVIDACI ODPADŮ NEKONTAMINOVANÝCH - 17 05 04  VYTĚŽENÉ ZEMINY A HORNINY -  I. TŘÍDA TĚŽITELNOSTI</t>
  </si>
  <si>
    <t>T</t>
  </si>
  <si>
    <t>512</t>
  </si>
  <si>
    <t>-939095210</t>
  </si>
  <si>
    <t>POPLATKY ZA LIKVIDACI ODPADŮ NEKONTAMINOVANÝCH - 17 05 04 VYTĚŽENÉ ZEMINY A HORNINY - I. TŘÍDA TĚŽITELNOSTI</t>
  </si>
  <si>
    <t>Poznámka k souboru cen:_x000d_
1. Položka obsahuje:_x000d_
 – veškeré poplatky provozovateli skládky, recyklační linky nebo jiného zařízení na zpracování nebo likvidaci odpadů související s převzetím, uložením, zpracováním nebo likvidací odpadu_x000d_
2. Položka neobsahuje:_x000d_
 – náklady spojené s dopravou odpadu z místa stavby na místo převzetí provozovatelem skládky, recyklační linky nebo jiného zařízení na zpracování nebo likvidaci odpadů_x000d_
3. Způsob měření:_x000d_
Tunou se rozumí hmotnost odpadu vytříděného v souladu se zákonem č. 541/2020 Sb., o nakládání s odpady, v platném znění.</t>
  </si>
  <si>
    <t>"pol. 113327" 9,909*2</t>
  </si>
  <si>
    <t>"pol. 122737 - pol. 17411" (13,933-7,878)*1,8</t>
  </si>
  <si>
    <t>"pol. 132737" 6,180*1,8</t>
  </si>
  <si>
    <t>28</t>
  </si>
  <si>
    <t>015130</t>
  </si>
  <si>
    <t xml:space="preserve">POPLATKY ZA LIKVIDACI ODPADŮ NEKONTAMINOVANÝCH - 17 03 02  VYBOURANÝ ASFALTOVÝ BETON BEZ DEHTU</t>
  </si>
  <si>
    <t>-770228436</t>
  </si>
  <si>
    <t>POPLATKY ZA LIKVIDACI ODPADŮ NEKONTAMINOVANÝCH - 17 03 02 VYBOURANÝ ASFALTOVÝ BETON BEZ DEHTU</t>
  </si>
  <si>
    <t>"pol. 113137" 3,974*1,1</t>
  </si>
  <si>
    <t>29</t>
  </si>
  <si>
    <t>015140</t>
  </si>
  <si>
    <t xml:space="preserve">POPLATKY ZA LIKVIDACI ODPADŮ NEKONTAMINOVANÝCH - 17 01 01  BETON Z DEMOLIC OBJEKTŮ, ZÁKLADŮ TV</t>
  </si>
  <si>
    <t>1984218856</t>
  </si>
  <si>
    <t>POPLATKY ZA LIKVIDACI ODPADŮ NEKONTAMINOVANÝCH - 17 01 01 BETON Z DEMOLIC OBJEKTŮ, ZÁKLADŮ TV</t>
  </si>
  <si>
    <t>"pol. 113487" 0,386*2,5</t>
  </si>
  <si>
    <t>"pol. 113521" (69,5*0,205+51*0,04)</t>
  </si>
  <si>
    <t>VRN - Vedlejší rozpočtové náklady</t>
  </si>
  <si>
    <t>02510</t>
  </si>
  <si>
    <t>ZKOUŠENÍ MATERIÁLŮ ZKUŠEBNOU ZHOTOVITELE</t>
  </si>
  <si>
    <t>KPL</t>
  </si>
  <si>
    <t>1852724995</t>
  </si>
  <si>
    <t>Poznámka k souboru cen:_x000d_
Položka zahrnuje:_x000d_
- veškeré náklady spojené s objednatelem požadovanými zkouškami_x000d_
Položka nezahrnuje:_x000d_
- x</t>
  </si>
  <si>
    <t>Průzkum výskytu odpadu</t>
  </si>
  <si>
    <t>02911.R</t>
  </si>
  <si>
    <t>OSTATNÍ POŽADAVKY - GEODETICKÉ ZAMĚŘENÍ</t>
  </si>
  <si>
    <t>1596272506</t>
  </si>
  <si>
    <t>Poznámka k souboru cen:_x000d_
Položka zahrnuje:_x000d_
- veškeré náklady spojené s objednatelem požadovanými pracemi_x000d_
Položka nezahrnuje:_x000d_
- x</t>
  </si>
  <si>
    <t>Geodetické práce před výstavbou</t>
  </si>
  <si>
    <t>02911</t>
  </si>
  <si>
    <t>2045231226</t>
  </si>
  <si>
    <t>Geodetické zaměření po výstavbě</t>
  </si>
  <si>
    <t>02940</t>
  </si>
  <si>
    <t>OSTATNÍ POŽADAVKY - VYPRACOVÁNÍ DOKUMENTACE</t>
  </si>
  <si>
    <t>-919144704</t>
  </si>
  <si>
    <t>Dokumentace skutečného provedení stavby</t>
  </si>
  <si>
    <t>029.R</t>
  </si>
  <si>
    <t>OSTATNÍ POŽADAVKY - zkoušky bez rozlišení</t>
  </si>
  <si>
    <t>-2047224172</t>
  </si>
  <si>
    <t>veškěré náklady spojené s požadovanými pracemi</t>
  </si>
  <si>
    <t>03100</t>
  </si>
  <si>
    <t>ZAŘÍZENÍ STAVENIŠTĚ - ZŘÍZENÍ, PROVOZ, DEMONTÁŽ</t>
  </si>
  <si>
    <t>-2026840515</t>
  </si>
  <si>
    <t>Poznámka k souboru cen:_x000d_
Položka zahrnuje:_x000d_
 objednatelem povolené náklady na pořízení (event. pronájem), provozování, udržování a likvidaci zhotovitelova zařízení_x000d_
Položka nezahrnuje:_x000d_
- x</t>
  </si>
  <si>
    <t>03710</t>
  </si>
  <si>
    <t>POMOC PRÁCE ZAJIŠŤ NEBO ZŘÍZ OBJÍŽĎKY A PŘÍSTUP CESTY</t>
  </si>
  <si>
    <t>-45361576</t>
  </si>
  <si>
    <t>Poznámka k souboru cen:_x000d_
Položka zahrnuje:_x000d_
- objednatelem povolené náklady na požadovaná zařízení zhotovitele_x000d_
Položka nezahrnuje:_x000d_
- x</t>
  </si>
  <si>
    <t>Dopravní značení na staveništi</t>
  </si>
  <si>
    <t>SO101.2 - Místní komunikace</t>
  </si>
  <si>
    <t>-1553226745</t>
  </si>
  <si>
    <t>předpokládaná skládka odpapů Hradčany 15 km</t>
  </si>
  <si>
    <t>napojení asfaltové vozovky v rozsahu tl. od 0 - 100 mm (průměrná tl. 50 mm)</t>
  </si>
  <si>
    <t>15,06*0,05</t>
  </si>
  <si>
    <t>sjezd v tl. 100 mm</t>
  </si>
  <si>
    <t>4,44*0,1</t>
  </si>
  <si>
    <t>113157</t>
  </si>
  <si>
    <t>ODSTRANĚNÍ KRYTU ZPEVNĚNÝCH PLOCH Z BETONU, ODVOZ DO 16KM</t>
  </si>
  <si>
    <t>2107233430</t>
  </si>
  <si>
    <t>Poznámka k souboru cen:_x000d_
Položka zahrnuje:_x000d_
- veškerou manipulaci s vybouranou sutí a s vybouranými hmotami vč. uložení na skládku. _x000d_
Položka nezahrnuje:_x000d_
-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</si>
  <si>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odstranění sjezdů z betonu v tl. 100 mm</t>
  </si>
  <si>
    <t>14,8*0,1</t>
  </si>
  <si>
    <t>382324109</t>
  </si>
  <si>
    <t xml:space="preserve">odstranění kčních vrstev sjezdů </t>
  </si>
  <si>
    <t>"tl. 60 mm betonový sjezd (rozsah výkopových prací od 0 - 120 mm)" 19,24*0,06</t>
  </si>
  <si>
    <t>"tl. 50 mm předláždění (rozsah výkopových prací od 0-100 mm)" 17,2*0,05</t>
  </si>
  <si>
    <t>53314732</t>
  </si>
  <si>
    <t xml:space="preserve">"silniční obruba vč. lože z betonu" 547,67 </t>
  </si>
  <si>
    <t>"chodníková obruba vč. lože z betonu" 11,82</t>
  </si>
  <si>
    <t>-525155275</t>
  </si>
  <si>
    <t>547,67*0,205*14</t>
  </si>
  <si>
    <t>11,82*0,04*14</t>
  </si>
  <si>
    <t>1123746139</t>
  </si>
  <si>
    <t>(zemina bude zpětně v co největší míře využita na zásypy za obrubou)</t>
  </si>
  <si>
    <t>"pro odhumusování v tl. 100 mm" 527,03*0,1</t>
  </si>
  <si>
    <t xml:space="preserve">"odkopy za obrubou" 0,07*(551-15,57) </t>
  </si>
  <si>
    <t>131737</t>
  </si>
  <si>
    <t>HLOUBENÍ JAM ZAPAŽ I NEPAŽ TŘ. I, ODVOZ DO 16KM</t>
  </si>
  <si>
    <t>673114336</t>
  </si>
  <si>
    <t xml:space="preserve">"pro novou DV" 1,5*1,5*1,5 </t>
  </si>
  <si>
    <t>"pro přípojku DV" 1,2*0,5*1</t>
  </si>
  <si>
    <t>976738776</t>
  </si>
  <si>
    <t>hloubení rýh pro novou obrubu</t>
  </si>
  <si>
    <t>0,45*0,1*558,4</t>
  </si>
  <si>
    <t>-1686283642</t>
  </si>
  <si>
    <t>"pol. 122737" 90,183</t>
  </si>
  <si>
    <t>"pol. 131737" 3,975</t>
  </si>
  <si>
    <t>"pol. 132737" 25,128</t>
  </si>
  <si>
    <t>1456096540</t>
  </si>
  <si>
    <t>výměra dle microstationu</t>
  </si>
  <si>
    <t>zásypy za obrubou</t>
  </si>
  <si>
    <t>0,07*535,43</t>
  </si>
  <si>
    <t>17481</t>
  </si>
  <si>
    <t>ZÁSYP JAM A RÝH Z NAKUPOVANÝCH MATERIÁLŮ</t>
  </si>
  <si>
    <t>170645669</t>
  </si>
  <si>
    <t>Poznámka k souboru cen:_x000d_
Položka zahrnuje:_x000d_
- kompletní provedení zemní konstrukce včetně nákupu a dopravy materiálu dle zadávací dokumentace_x000d_
- úprava ukládaného materiálu vlhčením, tříděním, promícháním nebo vysoušením, příp. jiné úpravy za účelem zlepšení jeho mech. vlastností_x000d_
- hutnění i různé míry hutnění _x000d_
- ošetření úložiště po celou dobu práce v něm vč. klimatických opatření_x000d_
- ztížení v okolí vedení, konstrukcí a objektů a jejich dočasné zajištění_x000d_
- ztížení provádění vč. hutnění ve ztížených podmínkách a stísněných prostorech_x000d_
- ztížené ukládání sypaniny pod vodu_x000d_
- ukládání po vrstvách a po jiných nutných částech (figurách) vč. dosypávek_x000d_
- spouštění a nošení materiálu_x000d_
- výměna částí zemní konstrukce znehodnocené klimatickými vlivy_x000d_
- udržování úložiště a jeho ochrana proti vodě_x000d_
- odvedení nebo obvedení vody v okolí úložiště a v úložišti_x000d_
- veškeré pomocné konstrukce umožňující provedení zemní konstrukce (příjezdy, sjezdy, nájezdy, lešení, podpěrné konstrukce, přemostění, zpevněné plochy, zakrytí a pod.)_x000d_
Položka nezahrnuje:_x000d_
- x</t>
  </si>
  <si>
    <t>zásyp ŠD 0-32</t>
  </si>
  <si>
    <t>"obsyp DV" 1,5*1,5*1,5-0,9</t>
  </si>
  <si>
    <t>"obsyp přípojky DV" (1,2*0,5*1)-(1*0,018)</t>
  </si>
  <si>
    <t>-608738621</t>
  </si>
  <si>
    <t>sjezdy z dlažby</t>
  </si>
  <si>
    <t>36,44</t>
  </si>
  <si>
    <t>-1796058533</t>
  </si>
  <si>
    <t>ohumusování v tl. 100 mm</t>
  </si>
  <si>
    <t>527,23</t>
  </si>
  <si>
    <t>-470193197</t>
  </si>
  <si>
    <t>ohumusování za obrubou</t>
  </si>
  <si>
    <t>527,03</t>
  </si>
  <si>
    <t>-1510270884</t>
  </si>
  <si>
    <t>podkladní lože z drceného kameniva DK 4/8 tl. 40 mm</t>
  </si>
  <si>
    <t>36,44*0,04</t>
  </si>
  <si>
    <t>-329810426</t>
  </si>
  <si>
    <t>předláždění stávající dlažby ve sjezdech</t>
  </si>
  <si>
    <t>17,2</t>
  </si>
  <si>
    <t>-108571067</t>
  </si>
  <si>
    <t>konstrukce vozovky u obrub</t>
  </si>
  <si>
    <t>0,2*559,3</t>
  </si>
  <si>
    <t>-823535803</t>
  </si>
  <si>
    <t>štěrkodrt ve sjezdech ŠD 0-32 tl. 100 mm</t>
  </si>
  <si>
    <t>štěrkodrt u kci u obrub ŠD 0-32 tl. 100 mm</t>
  </si>
  <si>
    <t>0,45*559,3</t>
  </si>
  <si>
    <t>-1277103382</t>
  </si>
  <si>
    <t>2*1754</t>
  </si>
  <si>
    <t>-2037676432</t>
  </si>
  <si>
    <t>nová vrstva vozovky ACO 11+ tl. 40 mm</t>
  </si>
  <si>
    <t>1754</t>
  </si>
  <si>
    <t>574C46</t>
  </si>
  <si>
    <t>ASFALTOVÝ BETON PRO LOŽNÍ VRSTVY ACL 16+, 16S TL. 50MM</t>
  </si>
  <si>
    <t>1581331332</t>
  </si>
  <si>
    <t>z pracovních řezů</t>
  </si>
  <si>
    <t>vyrovnávací vrstva asfal. betonu ACL 16+ v tl. v rozsahu od 0 mm po 50 mm dle řezů a skutečného stavu vozovky na místě</t>
  </si>
  <si>
    <t>2,27</t>
  </si>
  <si>
    <t>-1585911962</t>
  </si>
  <si>
    <t>nová konstrukce vozovky ACL 16+ tl. 60 mm</t>
  </si>
  <si>
    <t>582602</t>
  </si>
  <si>
    <t>KRYTY Z BETON DLAŽDIC SE ZÁMKEM ŠEDÝCH TL 80MM BEZ LOŽE</t>
  </si>
  <si>
    <t>-1725122992</t>
  </si>
  <si>
    <t>Poznámka k souboru cen:_x000d_
Položka zahrnuje:_x000d_
- dodání dlažebního materiálu v požadované kvalitě, dodání materiálu pro předepsanou výplň spar_x000d_
- očištění podkladu_x000d_
- uložení dlažby dle předepsaného technologického předpisu včetně předepsané výplně spar_x000d_
- zřízení vrstvy bez rozlišení šířky, pokládání vrstvy po etapách _x000d_
- úpravu napojení, ukončení podél obrubníků, dilatačních zařízení, odvodňovacích proužků, odvodňovačů, vpustí, šachet a pod., nestanoví-li zadávací dokumentace jinak_x000d_
Položka nezahrnuje:_x000d_
- postřiky, nátěry_x000d_
- těsnění podél obrubníků, dilatačních zařízení, odvodňovacích proužků, odvodňovačů, vpustí, šachet a pod.</t>
  </si>
  <si>
    <t>nová zámková dlažba ve sjezdech</t>
  </si>
  <si>
    <t>19,24</t>
  </si>
  <si>
    <t>-1399334184</t>
  </si>
  <si>
    <t>ZÚ a konce úseku včetně prořezání vozovky</t>
  </si>
  <si>
    <t>20+4+4+9,5</t>
  </si>
  <si>
    <t>87433</t>
  </si>
  <si>
    <t>POTRUBÍ Z TRUB PLASTOVÝCH ODPADNÍCH DN DO 150MM</t>
  </si>
  <si>
    <t>1298091191</t>
  </si>
  <si>
    <t>Poznámka k souboru cen:_x000d_
Položka zahrnuje:_x000d_
- výrobní dokumentaci (včetně technologického předpisu)_x000d_
- dodání veškerého trubního a pomocného materiálu (trouby, trubky, tvarovky, spojovací a těsnící materiál a pod.), podpěrných, závěsných a upevňovacích prvků, včetně potřebných úprav_x000d_
- úprava a příprava podkladu a podpěr, očištění a ošetření podkladu a podpěr_x000d_
- zřízení plně funkčního potrubí, kompletní soustavy, podle příslušného technologického předpisu (bez ohledu na sklon)_x000d_
- zřízení potrubí i jednotlivých částí po etapách, včetně pracovních spar a spojů, pracovního zaslepení konců a pod._x000d_
- úprava prostupů, průchodů šachtami a komorami, okolí podpěr a vyústění, zaústění, napojení, vyvedení a upevnění odpad. výustí_x000d_
- ochrana potrubí nátěrem (vč. úpravy povrchu), případně izolací, nejsou-li tyto práce předmětem jiné položky_x000d_
- úprava, očištění a ošetření prostoru kolem potrubí_x000d_
- položky platí pro práce prováděné v prostoru zapaženém i nezapaženém a i v kolektorech, chráničkách_x000d_
- položky zahrnují i práce spojené s nutnými obtoky, převáděním a čerpáním vody_x000d_
Položka nezahrnuje:_x000d_
- tlakové zkoušky ani proplach a dezinfekci</t>
  </si>
  <si>
    <t>PVC DN150</t>
  </si>
  <si>
    <t>89712</t>
  </si>
  <si>
    <t>VPUSŤ KANALIZAČNÍ ULIČNÍ KOMPLETNÍ Z BETONOVÝCH DÍLCŮ</t>
  </si>
  <si>
    <t>-1353372421</t>
  </si>
  <si>
    <t>Poznámka k souboru cen:_x000d_
Položka zahrnuje:_x000d_
- dodávku a osazení předepsaných dílů včetně mříže_x000d_
- výplň, těsnění a tmelení spar a spojů,_x000d_
- opatření povrchů betonu izolací proti zemní vlhkosti v částech, kde přijdou do styku se zeminou nebo kamenivem,_x000d_
- předepsané podkladní konstrukce_x000d_
Položka nezahrnuje:_x000d_
- x</t>
  </si>
  <si>
    <t>nová DV</t>
  </si>
  <si>
    <t>89911O</t>
  </si>
  <si>
    <t>BETONOVÝ POKLOP D400</t>
  </si>
  <si>
    <t>-40868316</t>
  </si>
  <si>
    <t>Poznámka k souboru cen:_x000d_
Položka zahrnuje:_x000d_
- dodávku a osazení předepsané mříže včetně rámu_x000d_
Položka nezahrnuje:_x000d_
- x</t>
  </si>
  <si>
    <t>1 ks bet. poklopu na stávající kanalizační šachtu</t>
  </si>
  <si>
    <t>89921</t>
  </si>
  <si>
    <t>VÝŠKOVÁ ÚPRAVA POKLOPŮ</t>
  </si>
  <si>
    <t>-618269878</t>
  </si>
  <si>
    <t>výměna mříže za poklop + výšková úprava</t>
  </si>
  <si>
    <t>-1309574599</t>
  </si>
  <si>
    <t>-1436309463</t>
  </si>
  <si>
    <t>výšková úprava inženýrských sítí</t>
  </si>
  <si>
    <t>-181686231</t>
  </si>
  <si>
    <t>nová chodníková obruba včetně lože z betonu</t>
  </si>
  <si>
    <t>17,5</t>
  </si>
  <si>
    <t>520222343</t>
  </si>
  <si>
    <t>nová silniční obruba vč. lože z betonu</t>
  </si>
  <si>
    <t>526</t>
  </si>
  <si>
    <t>přechodová obruba vč. lože z betonu</t>
  </si>
  <si>
    <t>10*1</t>
  </si>
  <si>
    <t>snížená obruba vč. lože z betonu</t>
  </si>
  <si>
    <t>15,6+7,4</t>
  </si>
  <si>
    <t>33</t>
  </si>
  <si>
    <t>1529550858</t>
  </si>
  <si>
    <t>konec úseku</t>
  </si>
  <si>
    <t>34</t>
  </si>
  <si>
    <t>307725557</t>
  </si>
  <si>
    <t>35</t>
  </si>
  <si>
    <t>-1484558361</t>
  </si>
  <si>
    <t>"pol. 113327" 2,014*2</t>
  </si>
  <si>
    <t xml:space="preserve">"pol. 122737-pol. 17411" (90,183-37,480)*1,8 </t>
  </si>
  <si>
    <t>"pol. 131737" 3,975*1,8</t>
  </si>
  <si>
    <t>"pol. 132737" 25,128*1,8</t>
  </si>
  <si>
    <t>36</t>
  </si>
  <si>
    <t>-2064140752</t>
  </si>
  <si>
    <t>"pol. 113137" 1,197*1,1</t>
  </si>
  <si>
    <t>37</t>
  </si>
  <si>
    <t>117891445</t>
  </si>
  <si>
    <t>"pol. 113157" 1,48*2,5</t>
  </si>
  <si>
    <t>"pol. 113521" 547,67*0,205+11,82*0,04</t>
  </si>
  <si>
    <t>-1254873013</t>
  </si>
  <si>
    <t>227780233</t>
  </si>
  <si>
    <t>-1410115530</t>
  </si>
  <si>
    <t>-1224280869</t>
  </si>
  <si>
    <t>1248883385</t>
  </si>
  <si>
    <t>-1972230647</t>
  </si>
  <si>
    <t>-2126912777</t>
  </si>
  <si>
    <t>SO102 - Místní komunikace</t>
  </si>
  <si>
    <t>-1292998892</t>
  </si>
  <si>
    <t>odstranění stávajícího asf. povrchu ve sjezdech tl. v rozsahu od 0 mm po 100 mm (průměr 50 mm)</t>
  </si>
  <si>
    <t>115,2*0,05</t>
  </si>
  <si>
    <t>napojení komunikace (0-100 mm)</t>
  </si>
  <si>
    <t>43,45*0,05</t>
  </si>
  <si>
    <t>odstranění stávající kce ve sjezdech (0-100 mm)</t>
  </si>
  <si>
    <t>115*0,05</t>
  </si>
  <si>
    <t>-174962169</t>
  </si>
  <si>
    <t>předpokládaná skládka 15 km</t>
  </si>
  <si>
    <t>odstranění stávajícího bet. krytu v tl. od 0 mm - 100 mm (průměrná tl. 50 mm)</t>
  </si>
  <si>
    <t>(13+0,87)*0,05</t>
  </si>
  <si>
    <t>odstranění bet. sjezdu (výměna za zámkovou dlažbu) tl. 100 mm</t>
  </si>
  <si>
    <t>9,20*0,1</t>
  </si>
  <si>
    <t>-138385715</t>
  </si>
  <si>
    <t>odstranění zpevněné plochy ve štěrkovém sjezdu v tl. od 0 - 100 mm</t>
  </si>
  <si>
    <t>8,4*0,05</t>
  </si>
  <si>
    <t>odstranění kčních vrstev ve sjezdech v rozsahu od 0 mm po 100 mm (průměr 50 mm)</t>
  </si>
  <si>
    <t>89,6*0,05</t>
  </si>
  <si>
    <t>odstranění kčních vrstev u obrub</t>
  </si>
  <si>
    <t>274*0,2*0,2+60*0,1*0,2</t>
  </si>
  <si>
    <t>267335875</t>
  </si>
  <si>
    <t>odstranění stávající bet. obruby včetně lože z betonu</t>
  </si>
  <si>
    <t>"silniční obruba" 161</t>
  </si>
  <si>
    <t>"chodníko. obruba" 70,8</t>
  </si>
  <si>
    <t>-631251699</t>
  </si>
  <si>
    <t>161*0,205*14</t>
  </si>
  <si>
    <t>70,8*0,04*14</t>
  </si>
  <si>
    <t>-1460706482</t>
  </si>
  <si>
    <t>výkopy za obrubou (zemina bude zpětně využita na zásypy)</t>
  </si>
  <si>
    <t>0,07*209</t>
  </si>
  <si>
    <t>ohumusování tl. 100 mm (výkop od 0 - 100 mm (průměr 50 mm))</t>
  </si>
  <si>
    <t>267*0,05</t>
  </si>
  <si>
    <t>12920</t>
  </si>
  <si>
    <t>ČIŠTĚNÍ KRAJNIC OD NÁNOSU</t>
  </si>
  <si>
    <t>1029157446</t>
  </si>
  <si>
    <t>Poznámka k souboru cen:_x000d_
Položka zahrnuje:_x000d_
- vodorovnou a svislou dopravu, přemístění, přeložení, manipulace s materiálem a uložení na skládku._x000d_
Položka nezahrnuje:_x000d_
- poplatek za skládku, který se vykazuje v položce 0141** (s výjimkou malého množství materiálu, kde je možné poplatek zahrnout do jednotkové ceny položky – tento fakt musí být uveden v doplňujícím textu k položce)</t>
  </si>
  <si>
    <t>"stržení krajnic tl. 50mm" 114,3*0,05</t>
  </si>
  <si>
    <t>"čištění krajnic tl. 50 mm" 114,3*0,05</t>
  </si>
  <si>
    <t>769842821</t>
  </si>
  <si>
    <t>předpokládaná skládka Hradčany 15 km</t>
  </si>
  <si>
    <t>0,45*0,1*274</t>
  </si>
  <si>
    <t>v asfaltových sjezdech</t>
  </si>
  <si>
    <t>0,1*0,1*60</t>
  </si>
  <si>
    <t>-379601616</t>
  </si>
  <si>
    <t>"pol. 122737" 27,98</t>
  </si>
  <si>
    <t>"pol. 132737" 12,93</t>
  </si>
  <si>
    <t>2123632174</t>
  </si>
  <si>
    <t>zasýpy za obrubou ze stávající zeminy z odkopků</t>
  </si>
  <si>
    <t>501306961</t>
  </si>
  <si>
    <t>úprava ve sjezdech</t>
  </si>
  <si>
    <t>8,4+13+0,87+16,07+31,26+3,6+7,2+9,2</t>
  </si>
  <si>
    <t>378826599</t>
  </si>
  <si>
    <t>267</t>
  </si>
  <si>
    <t>-175565227</t>
  </si>
  <si>
    <t>ohumusování</t>
  </si>
  <si>
    <t>-1329207609</t>
  </si>
  <si>
    <t>podkladní vrstva ve sjezdech a vstupech z drceného kameniva DK4/8 tl. 40 mm</t>
  </si>
  <si>
    <t>16,07+31,26+3,6</t>
  </si>
  <si>
    <t>-801206207</t>
  </si>
  <si>
    <t>předláždění stávající dlažby ve sjezdech tl. 80 mm</t>
  </si>
  <si>
    <t>16,07</t>
  </si>
  <si>
    <t>předláždění stávající dlažby ve vstupech tl. 60 mm</t>
  </si>
  <si>
    <t>31,26</t>
  </si>
  <si>
    <t>56122</t>
  </si>
  <si>
    <t>VÁLCOVANÝ BETON TL DO 100MM</t>
  </si>
  <si>
    <t>1173422249</t>
  </si>
  <si>
    <t xml:space="preserve">výměra dle Microstationu </t>
  </si>
  <si>
    <t>bet. sjezd beton C20/25</t>
  </si>
  <si>
    <t>13+0,87</t>
  </si>
  <si>
    <t>1416606850</t>
  </si>
  <si>
    <t>nová kce u obrub ŠD 0-32 tl. 0,2 m</t>
  </si>
  <si>
    <t>274*0,2+60*0,1</t>
  </si>
  <si>
    <t>1898812106</t>
  </si>
  <si>
    <t>nová vrstva ŠD fr. 0-32 tl. 100 mm ve sjezdech</t>
  </si>
  <si>
    <t>štěrkodrť u obruby ŠD 0-32 tl. 100 mm</t>
  </si>
  <si>
    <t>60*0,1+274*0,45</t>
  </si>
  <si>
    <t>56334</t>
  </si>
  <si>
    <t>VOZOVKOVÉ VRSTVY ZE ŠTĚRKODRTI TL. DO 200MM</t>
  </si>
  <si>
    <t>1906381941</t>
  </si>
  <si>
    <t>56932</t>
  </si>
  <si>
    <t>ZPEVNĚNÍ KRAJNIC ZE ŠTĚRKODRTI TL. DO 100MM</t>
  </si>
  <si>
    <t>-1590119432</t>
  </si>
  <si>
    <t>Poznámka k souboru cen:_x000d_
Položka zahrnuje:_x000d_
- dodání kameniva předepsané kvality a zrnitosti_x000d_
- očištění podkladu_x000d_
- uložení kameniva dle předepsaného technologického předpisu, zhutnění vrstvy v předepsané tloušťce_x000d_
- zřízení vrstvy bez rozlišení šířky, pokládání vrstvy po etapách,_x000d_
Položka nezahrnuje:_x000d_
- x</t>
  </si>
  <si>
    <t>nezpevněná krajnice ze štěrkodrti fr. 0-32 tl. 100 mm</t>
  </si>
  <si>
    <t>115</t>
  </si>
  <si>
    <t>-1344911327</t>
  </si>
  <si>
    <t>2*(938,3+115)</t>
  </si>
  <si>
    <t>447477444</t>
  </si>
  <si>
    <t>nová kce ACO 11+</t>
  </si>
  <si>
    <t>938,3</t>
  </si>
  <si>
    <t xml:space="preserve">sjezdy </t>
  </si>
  <si>
    <t>-709686894</t>
  </si>
  <si>
    <t xml:space="preserve">nová vrstva ACL 16+ tl. v rozsahu od 0 - 60 mm </t>
  </si>
  <si>
    <t>sjezdy</t>
  </si>
  <si>
    <t>582622</t>
  </si>
  <si>
    <t>KRYTY Z BETON DLAŽDIC SE ZÁMKEM ŠEDÝCH TL 80MM DO LOŽE Z MC</t>
  </si>
  <si>
    <t>18163158</t>
  </si>
  <si>
    <t>nová zámková dlažba ve sjezdech tl. 80 mm</t>
  </si>
  <si>
    <t>9,2</t>
  </si>
  <si>
    <t>58730</t>
  </si>
  <si>
    <t>PŘEDLÁŽDĚNÍ KRYTU ZE SILNIČNÍCH DÍLCŮ (PANELŮ)</t>
  </si>
  <si>
    <t>1076635160</t>
  </si>
  <si>
    <t>předláždění silničních pražců</t>
  </si>
  <si>
    <t>7,2</t>
  </si>
  <si>
    <t>58740</t>
  </si>
  <si>
    <t>PŘEDLÁŽDĚNÍ KRYTU Z VEGETAČNÍCH DÍLCŮ (PANELŮ)</t>
  </si>
  <si>
    <t>549955092</t>
  </si>
  <si>
    <t>odstranění stávajícího sjezdu ze zatravňovacích dlažby</t>
  </si>
  <si>
    <t>3,6</t>
  </si>
  <si>
    <t>1055688638</t>
  </si>
  <si>
    <t>včetně peořezání (začátek a konec úseku)</t>
  </si>
  <si>
    <t>4+5,84</t>
  </si>
  <si>
    <t>-446435791</t>
  </si>
  <si>
    <t>917212</t>
  </si>
  <si>
    <t>ZÁHONOVÉ OBRUBY Z BETONOVÝCH OBRUBNÍKŮ ŠÍŘ 80MM</t>
  </si>
  <si>
    <t>1098616662</t>
  </si>
  <si>
    <t xml:space="preserve">nové záhonové obrubníky </t>
  </si>
  <si>
    <t>40,2</t>
  </si>
  <si>
    <t>-1011219195</t>
  </si>
  <si>
    <t>50</t>
  </si>
  <si>
    <t>656315583</t>
  </si>
  <si>
    <t>nová silniční obruba</t>
  </si>
  <si>
    <t>139</t>
  </si>
  <si>
    <t>111</t>
  </si>
  <si>
    <t>přechodová obruba</t>
  </si>
  <si>
    <t>-186454614</t>
  </si>
  <si>
    <t>začátek a konec úseku</t>
  </si>
  <si>
    <t>1725270762</t>
  </si>
  <si>
    <t>938,3+115</t>
  </si>
  <si>
    <t>815288209</t>
  </si>
  <si>
    <t>"pol. 113327" 17,06*2</t>
  </si>
  <si>
    <t>"pol. 122737" 27,98*1,8</t>
  </si>
  <si>
    <t>"pol. 12920" 11,43*1,8</t>
  </si>
  <si>
    <t>"pol. 132737" 12,93*1,8</t>
  </si>
  <si>
    <t>zpětné zásypy</t>
  </si>
  <si>
    <t>"pol. 17411" -14,63*1,8</t>
  </si>
  <si>
    <t>858350093</t>
  </si>
  <si>
    <t>"pol. 113137" 13,683*1,1</t>
  </si>
  <si>
    <t>751345108</t>
  </si>
  <si>
    <t>"pol. 113157" 1,614*2,5</t>
  </si>
  <si>
    <t>"pol. 113521" 161*0,205+70,8*0,04</t>
  </si>
  <si>
    <t>448539606</t>
  </si>
  <si>
    <t>-1862949548</t>
  </si>
  <si>
    <t>-1648803192</t>
  </si>
  <si>
    <t>1052366563</t>
  </si>
  <si>
    <t>-1826218317</t>
  </si>
  <si>
    <t>1994306030</t>
  </si>
  <si>
    <t>1944237593</t>
  </si>
  <si>
    <t>SO103 - Místní komunikace</t>
  </si>
  <si>
    <t xml:space="preserve">    2 - Zakládání</t>
  </si>
  <si>
    <t>-289363717</t>
  </si>
  <si>
    <t>105*0,05</t>
  </si>
  <si>
    <t>8,06*0,05</t>
  </si>
  <si>
    <t>překopy komunikace tl. 100 mm</t>
  </si>
  <si>
    <t>7,86*0,1</t>
  </si>
  <si>
    <t>2024147516</t>
  </si>
  <si>
    <t>-1598622702</t>
  </si>
  <si>
    <t>(9,2+37+25+5,5)*0,05</t>
  </si>
  <si>
    <t>331*0,2*0,2+102*0,1*0,2</t>
  </si>
  <si>
    <t>-1750183094</t>
  </si>
  <si>
    <t>"silniční obruba" 362</t>
  </si>
  <si>
    <t>"chodníko. obruba" 40</t>
  </si>
  <si>
    <t>2108979180</t>
  </si>
  <si>
    <t>(217+12)*0,205*14</t>
  </si>
  <si>
    <t>(8,5+36)*0,04*14</t>
  </si>
  <si>
    <t>259890130</t>
  </si>
  <si>
    <t>0,07*237</t>
  </si>
  <si>
    <t>276*0,05</t>
  </si>
  <si>
    <t>574977894</t>
  </si>
  <si>
    <t>"stržení krajnic tl. 50mm" 114*0,05</t>
  </si>
  <si>
    <t>"čištění krajnic tl. 50 mm" 114*0,05</t>
  </si>
  <si>
    <t>-992104053</t>
  </si>
  <si>
    <t>0,45*0,1*331</t>
  </si>
  <si>
    <t>0,1*0,1*102</t>
  </si>
  <si>
    <t>pro novou přípojku DV</t>
  </si>
  <si>
    <t>(3,5+4,3)*0,44*(0,1+0,15)+(7,5+6,5)*1,1*1</t>
  </si>
  <si>
    <t>-1399557421</t>
  </si>
  <si>
    <t>"pol. 122737" 30,39</t>
  </si>
  <si>
    <t>"pol. 132737" 32,173</t>
  </si>
  <si>
    <t>1145303911</t>
  </si>
  <si>
    <t>-1104761797</t>
  </si>
  <si>
    <t>"obsyp přípojky DV" (0,8*0,5*(7,5+6,5))-(14*0,018)</t>
  </si>
  <si>
    <t>-486286886</t>
  </si>
  <si>
    <t>37+25+2,5+7,4+1,8</t>
  </si>
  <si>
    <t>-884594292</t>
  </si>
  <si>
    <t>276</t>
  </si>
  <si>
    <t>-1474358665</t>
  </si>
  <si>
    <t>Zakládání</t>
  </si>
  <si>
    <t>27231A</t>
  </si>
  <si>
    <t>ZÁKLADY Z PROSTÉHO BETONU DO C20/25</t>
  </si>
  <si>
    <t>220287161</t>
  </si>
  <si>
    <t>Poznámka k souboru cen:_x000d_
Položka zahrnuje:_x000d_
- dodání čerstvého betonu (betonové směsi) požadované kvality, jeho uložení do požadovaného tvaru při jakékoliv hustotě výztuže, konzistenci čerstvého betonu a způsobu hutnění, ošetření a ochranu betonu,_x000d_
- zhotovení nepropustného, mrazuvzdorného betonu a betonu požadované trvanlivosti a vlastností, užití potřebných přísad a technologií výroby betonu,_x000d_
- zřízení pracovních a dilatačních spar, včetně potřebných úprav, výplně, vložek, opracování, očištění a ošetření,_x000d_
- bednění požadovaných konstr. (i ztracené) s úpravou dle požadované kvality povrchu betonu, včetně odbedňovacích a odskružovacích prostředků, nátěrů zabraňujících soudržnosti betonu a bednění,_x000d_
- podpěrné konstr. (skruže) a lešení všech druhů pro bednění, vč. ochranných a bezpečnostních opatření a základů těchto konstrukcí a lešení,_x000d_
- vytvoření kotevních čel, kapes, nálitků a sedel, zřízení všech požadovaných otvorů, výklenků, prostupů, dutin, drážek a pod., vč. ztížení práce a úprav kolem nich,_x000d_
- úpravy pro osazení výztuže, doplňkových konstrukcí a vybavení,_x000d_
- úpravy povrchu pro položení požadované izolace, povlaků a nátěrů, případně vyspravení,_x000d_
- ztížení práce u kabelových a injektážních trubek a ostatních zařízení osazovaných do betonu,_x000d_
- konstrukce betonových kloubů, upevnění kotevních prvků a doplňkových konstrukcí,_x000d_
- nátěry zabraňující soudržnost betonu a bednění,_x000d_
- výplň, těsnění a tmelení spar a spojů,_x000d_
- opatření povrchů betonu izolací proti zemní vlhkosti v částech, kde přijdou do styku se zeminou nebo kamenivem,_x000d_
- případné zřízení spojovací vrstvy u základů,_x000d_
- úpravy pro osazení zařízení ochrany konstrukce proti vlivu bludných proudů,_x000d_
Položka nezahrnuje:_x000d_
- x</t>
  </si>
  <si>
    <t>bet. lože pod odvodnovací žlaby</t>
  </si>
  <si>
    <t>(4,3+3,5)*0,108</t>
  </si>
  <si>
    <t>-768568631</t>
  </si>
  <si>
    <t>37+25+5,5+1,8</t>
  </si>
  <si>
    <t>1373481239</t>
  </si>
  <si>
    <t>-1575075353</t>
  </si>
  <si>
    <t>1,8</t>
  </si>
  <si>
    <t>373090619</t>
  </si>
  <si>
    <t>331*0,2+102*0,1</t>
  </si>
  <si>
    <t>-2038399758</t>
  </si>
  <si>
    <t>nová vrstva ŠD fr. 0-32 tl. 0 - 100 mm ve sjezdech</t>
  </si>
  <si>
    <t>37+25+5,5+1,8+7,4</t>
  </si>
  <si>
    <t>102*0,1+331*0,45</t>
  </si>
  <si>
    <t>-993202058</t>
  </si>
  <si>
    <t>podkladní vrstvy v překopu komunikace v tl. 150 mm (2 vrstvy ŠD 0-32)</t>
  </si>
  <si>
    <t>2*28</t>
  </si>
  <si>
    <t>-1305205038</t>
  </si>
  <si>
    <t>114</t>
  </si>
  <si>
    <t>-796265822</t>
  </si>
  <si>
    <t>2*(916+104)</t>
  </si>
  <si>
    <t>1411852497</t>
  </si>
  <si>
    <t>916</t>
  </si>
  <si>
    <t>104</t>
  </si>
  <si>
    <t>-543301422</t>
  </si>
  <si>
    <t>-1164129069</t>
  </si>
  <si>
    <t>7,4</t>
  </si>
  <si>
    <t>1699021406</t>
  </si>
  <si>
    <t>5,5</t>
  </si>
  <si>
    <t>1880410488</t>
  </si>
  <si>
    <t>začátek úseku včetně prořezání vozovky</t>
  </si>
  <si>
    <t>579479813</t>
  </si>
  <si>
    <t>6,5+7,5</t>
  </si>
  <si>
    <t>190337993</t>
  </si>
  <si>
    <t>1185840459</t>
  </si>
  <si>
    <t>-1545726760</t>
  </si>
  <si>
    <t>8,5</t>
  </si>
  <si>
    <t>-1659694250</t>
  </si>
  <si>
    <t>217</t>
  </si>
  <si>
    <t>102</t>
  </si>
  <si>
    <t>-1821658002</t>
  </si>
  <si>
    <t>začátek úseku</t>
  </si>
  <si>
    <t>93556</t>
  </si>
  <si>
    <t>ŽLABY Z DÍLCŮ Z BETONU SVĚTLÉ ŠÍŘKY DO 400MM VČET MŘÍŽÍ</t>
  </si>
  <si>
    <t>-220669933</t>
  </si>
  <si>
    <t>Poznámka k souboru cen:_x000d_
Položka zahrnuje:_x000d_
-dodávku a uložení dílců žlabu z předepsaného materiálu předepsaných rozměrů včetně mříže_x000d_
- spárování, úpravy vtoku a výtoku_x000d_
- nezahrnuje nutné zemní práce, předepsané lože, obetonování_x000d_
- měří se v metrech běžných délky osy žlabu, odečítají se čistící kusy a vpustě_x000d_
Položka nezahrnuje:_x000d_
- x</t>
  </si>
  <si>
    <t>nové odvodňovací žlaby s mříží litinovou</t>
  </si>
  <si>
    <t>4,3+3,5</t>
  </si>
  <si>
    <t>527498400</t>
  </si>
  <si>
    <t>908+104</t>
  </si>
  <si>
    <t>-1051868177</t>
  </si>
  <si>
    <t>"pol. 113327" 19,115*2</t>
  </si>
  <si>
    <t>"pol. 122737" 30,39*1,8</t>
  </si>
  <si>
    <t>"pol. 12920" 11,40*1,8</t>
  </si>
  <si>
    <t>"pol. 132737" 32,173*1,8</t>
  </si>
  <si>
    <t>"pol. 17411" -16,59*1,8</t>
  </si>
  <si>
    <t>38</t>
  </si>
  <si>
    <t>-1983047851</t>
  </si>
  <si>
    <t>"pol. 113137" 6,439*1,1</t>
  </si>
  <si>
    <t>39</t>
  </si>
  <si>
    <t>-1068700182</t>
  </si>
  <si>
    <t>"pol. 113157" 0,902*2,5</t>
  </si>
  <si>
    <t>"pol. 113521" 362*0,205+40*0,04</t>
  </si>
  <si>
    <t>-562728579</t>
  </si>
  <si>
    <t>295642453</t>
  </si>
  <si>
    <t>249650907</t>
  </si>
  <si>
    <t>-1214677201</t>
  </si>
  <si>
    <t>-610164146</t>
  </si>
  <si>
    <t>-166133805</t>
  </si>
  <si>
    <t>-89841429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</si>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</sst>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33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VD05724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Hlinsko pod Hostýnem - lokalita Náves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Hlinsko pod Hostýnem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18. 11. 2024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Bystřice pod Hostýnem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Viadesigne, s.r.o.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ROUND(AG55+AG58+AG61+AG64,2)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ROUND(AS55+AS58+AS61+AS64,2)</f>
        <v>0</v>
      </c>
      <c r="AT54" s="108">
        <f>ROUND(SUM(AV54:AW54),2)</f>
        <v>0</v>
      </c>
      <c r="AU54" s="109">
        <f>ROUND(AU55+AU58+AU61+AU64,5)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ROUND(AZ55+AZ58+AZ61+AZ64,2)</f>
        <v>0</v>
      </c>
      <c r="BA54" s="108">
        <f>ROUND(BA55+BA58+BA61+BA64,2)</f>
        <v>0</v>
      </c>
      <c r="BB54" s="108">
        <f>ROUND(BB55+BB58+BB61+BB64,2)</f>
        <v>0</v>
      </c>
      <c r="BC54" s="108">
        <f>ROUND(BC55+BC58+BC61+BC64,2)</f>
        <v>0</v>
      </c>
      <c r="BD54" s="110">
        <f>ROUND(BD55+BD58+BD61+BD64,2)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7"/>
      <c r="B55" s="113"/>
      <c r="C55" s="114"/>
      <c r="D55" s="115" t="s">
        <v>76</v>
      </c>
      <c r="E55" s="115"/>
      <c r="F55" s="115"/>
      <c r="G55" s="115"/>
      <c r="H55" s="115"/>
      <c r="I55" s="116"/>
      <c r="J55" s="115" t="s">
        <v>77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ROUND(SUM(AG56:AG57),2)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78</v>
      </c>
      <c r="AR55" s="120"/>
      <c r="AS55" s="121">
        <f>ROUND(SUM(AS56:AS57),2)</f>
        <v>0</v>
      </c>
      <c r="AT55" s="122">
        <f>ROUND(SUM(AV55:AW55),2)</f>
        <v>0</v>
      </c>
      <c r="AU55" s="123">
        <f>ROUND(SUM(AU56:AU57),5)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ROUND(SUM(AZ56:AZ57),2)</f>
        <v>0</v>
      </c>
      <c r="BA55" s="122">
        <f>ROUND(SUM(BA56:BA57),2)</f>
        <v>0</v>
      </c>
      <c r="BB55" s="122">
        <f>ROUND(SUM(BB56:BB57),2)</f>
        <v>0</v>
      </c>
      <c r="BC55" s="122">
        <f>ROUND(SUM(BC56:BC57),2)</f>
        <v>0</v>
      </c>
      <c r="BD55" s="124">
        <f>ROUND(SUM(BD56:BD57),2)</f>
        <v>0</v>
      </c>
      <c r="BE55" s="7"/>
      <c r="BS55" s="125" t="s">
        <v>71</v>
      </c>
      <c r="BT55" s="125" t="s">
        <v>79</v>
      </c>
      <c r="BU55" s="125" t="s">
        <v>73</v>
      </c>
      <c r="BV55" s="125" t="s">
        <v>74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4" customFormat="1" ht="16.5" customHeight="1">
      <c r="A56" s="126" t="s">
        <v>82</v>
      </c>
      <c r="B56" s="65"/>
      <c r="C56" s="127"/>
      <c r="D56" s="127"/>
      <c r="E56" s="128" t="s">
        <v>76</v>
      </c>
      <c r="F56" s="128"/>
      <c r="G56" s="128"/>
      <c r="H56" s="128"/>
      <c r="I56" s="128"/>
      <c r="J56" s="127"/>
      <c r="K56" s="128" t="s">
        <v>77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'SO101.1 - Místní komunikace'!J32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83</v>
      </c>
      <c r="AR56" s="67"/>
      <c r="AS56" s="131">
        <v>0</v>
      </c>
      <c r="AT56" s="132">
        <f>ROUND(SUM(AV56:AW56),2)</f>
        <v>0</v>
      </c>
      <c r="AU56" s="133">
        <f>'SO101.1 - Místní komunikace'!P92</f>
        <v>0</v>
      </c>
      <c r="AV56" s="132">
        <f>'SO101.1 - Místní komunikace'!J35</f>
        <v>0</v>
      </c>
      <c r="AW56" s="132">
        <f>'SO101.1 - Místní komunikace'!J36</f>
        <v>0</v>
      </c>
      <c r="AX56" s="132">
        <f>'SO101.1 - Místní komunikace'!J37</f>
        <v>0</v>
      </c>
      <c r="AY56" s="132">
        <f>'SO101.1 - Místní komunikace'!J38</f>
        <v>0</v>
      </c>
      <c r="AZ56" s="132">
        <f>'SO101.1 - Místní komunikace'!F35</f>
        <v>0</v>
      </c>
      <c r="BA56" s="132">
        <f>'SO101.1 - Místní komunikace'!F36</f>
        <v>0</v>
      </c>
      <c r="BB56" s="132">
        <f>'SO101.1 - Místní komunikace'!F37</f>
        <v>0</v>
      </c>
      <c r="BC56" s="132">
        <f>'SO101.1 - Místní komunikace'!F38</f>
        <v>0</v>
      </c>
      <c r="BD56" s="134">
        <f>'SO101.1 - Místní komunikace'!F39</f>
        <v>0</v>
      </c>
      <c r="BE56" s="4"/>
      <c r="BT56" s="135" t="s">
        <v>81</v>
      </c>
      <c r="BV56" s="135" t="s">
        <v>74</v>
      </c>
      <c r="BW56" s="135" t="s">
        <v>84</v>
      </c>
      <c r="BX56" s="135" t="s">
        <v>80</v>
      </c>
      <c r="CL56" s="135" t="s">
        <v>19</v>
      </c>
    </row>
    <row r="57" s="4" customFormat="1" ht="16.5" customHeight="1">
      <c r="A57" s="126" t="s">
        <v>82</v>
      </c>
      <c r="B57" s="65"/>
      <c r="C57" s="127"/>
      <c r="D57" s="127"/>
      <c r="E57" s="128" t="s">
        <v>85</v>
      </c>
      <c r="F57" s="128"/>
      <c r="G57" s="128"/>
      <c r="H57" s="128"/>
      <c r="I57" s="128"/>
      <c r="J57" s="127"/>
      <c r="K57" s="128" t="s">
        <v>86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'VRN - Vedlejší rozpočtové...'!J32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83</v>
      </c>
      <c r="AR57" s="67"/>
      <c r="AS57" s="131">
        <v>0</v>
      </c>
      <c r="AT57" s="132">
        <f>ROUND(SUM(AV57:AW57),2)</f>
        <v>0</v>
      </c>
      <c r="AU57" s="133">
        <f>'VRN - Vedlejší rozpočtové...'!P86</f>
        <v>0</v>
      </c>
      <c r="AV57" s="132">
        <f>'VRN - Vedlejší rozpočtové...'!J35</f>
        <v>0</v>
      </c>
      <c r="AW57" s="132">
        <f>'VRN - Vedlejší rozpočtové...'!J36</f>
        <v>0</v>
      </c>
      <c r="AX57" s="132">
        <f>'VRN - Vedlejší rozpočtové...'!J37</f>
        <v>0</v>
      </c>
      <c r="AY57" s="132">
        <f>'VRN - Vedlejší rozpočtové...'!J38</f>
        <v>0</v>
      </c>
      <c r="AZ57" s="132">
        <f>'VRN - Vedlejší rozpočtové...'!F35</f>
        <v>0</v>
      </c>
      <c r="BA57" s="132">
        <f>'VRN - Vedlejší rozpočtové...'!F36</f>
        <v>0</v>
      </c>
      <c r="BB57" s="132">
        <f>'VRN - Vedlejší rozpočtové...'!F37</f>
        <v>0</v>
      </c>
      <c r="BC57" s="132">
        <f>'VRN - Vedlejší rozpočtové...'!F38</f>
        <v>0</v>
      </c>
      <c r="BD57" s="134">
        <f>'VRN - Vedlejší rozpočtové...'!F39</f>
        <v>0</v>
      </c>
      <c r="BE57" s="4"/>
      <c r="BT57" s="135" t="s">
        <v>81</v>
      </c>
      <c r="BV57" s="135" t="s">
        <v>74</v>
      </c>
      <c r="BW57" s="135" t="s">
        <v>87</v>
      </c>
      <c r="BX57" s="135" t="s">
        <v>80</v>
      </c>
      <c r="CL57" s="135" t="s">
        <v>19</v>
      </c>
    </row>
    <row r="58" s="7" customFormat="1" ht="16.5" customHeight="1">
      <c r="A58" s="7"/>
      <c r="B58" s="113"/>
      <c r="C58" s="114"/>
      <c r="D58" s="115" t="s">
        <v>88</v>
      </c>
      <c r="E58" s="115"/>
      <c r="F58" s="115"/>
      <c r="G58" s="115"/>
      <c r="H58" s="115"/>
      <c r="I58" s="116"/>
      <c r="J58" s="115" t="s">
        <v>77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ROUND(SUM(AG59:AG60),2)</f>
        <v>0</v>
      </c>
      <c r="AH58" s="116"/>
      <c r="AI58" s="116"/>
      <c r="AJ58" s="116"/>
      <c r="AK58" s="116"/>
      <c r="AL58" s="116"/>
      <c r="AM58" s="116"/>
      <c r="AN58" s="118">
        <f>SUM(AG58,AT58)</f>
        <v>0</v>
      </c>
      <c r="AO58" s="116"/>
      <c r="AP58" s="116"/>
      <c r="AQ58" s="119" t="s">
        <v>78</v>
      </c>
      <c r="AR58" s="120"/>
      <c r="AS58" s="121">
        <f>ROUND(SUM(AS59:AS60),2)</f>
        <v>0</v>
      </c>
      <c r="AT58" s="122">
        <f>ROUND(SUM(AV58:AW58),2)</f>
        <v>0</v>
      </c>
      <c r="AU58" s="123">
        <f>ROUND(SUM(AU59:AU60),5)</f>
        <v>0</v>
      </c>
      <c r="AV58" s="122">
        <f>ROUND(AZ58*L29,2)</f>
        <v>0</v>
      </c>
      <c r="AW58" s="122">
        <f>ROUND(BA58*L30,2)</f>
        <v>0</v>
      </c>
      <c r="AX58" s="122">
        <f>ROUND(BB58*L29,2)</f>
        <v>0</v>
      </c>
      <c r="AY58" s="122">
        <f>ROUND(BC58*L30,2)</f>
        <v>0</v>
      </c>
      <c r="AZ58" s="122">
        <f>ROUND(SUM(AZ59:AZ60),2)</f>
        <v>0</v>
      </c>
      <c r="BA58" s="122">
        <f>ROUND(SUM(BA59:BA60),2)</f>
        <v>0</v>
      </c>
      <c r="BB58" s="122">
        <f>ROUND(SUM(BB59:BB60),2)</f>
        <v>0</v>
      </c>
      <c r="BC58" s="122">
        <f>ROUND(SUM(BC59:BC60),2)</f>
        <v>0</v>
      </c>
      <c r="BD58" s="124">
        <f>ROUND(SUM(BD59:BD60),2)</f>
        <v>0</v>
      </c>
      <c r="BE58" s="7"/>
      <c r="BS58" s="125" t="s">
        <v>71</v>
      </c>
      <c r="BT58" s="125" t="s">
        <v>79</v>
      </c>
      <c r="BU58" s="125" t="s">
        <v>73</v>
      </c>
      <c r="BV58" s="125" t="s">
        <v>74</v>
      </c>
      <c r="BW58" s="125" t="s">
        <v>89</v>
      </c>
      <c r="BX58" s="125" t="s">
        <v>5</v>
      </c>
      <c r="CL58" s="125" t="s">
        <v>19</v>
      </c>
      <c r="CM58" s="125" t="s">
        <v>81</v>
      </c>
    </row>
    <row r="59" s="4" customFormat="1" ht="16.5" customHeight="1">
      <c r="A59" s="126" t="s">
        <v>82</v>
      </c>
      <c r="B59" s="65"/>
      <c r="C59" s="127"/>
      <c r="D59" s="127"/>
      <c r="E59" s="128" t="s">
        <v>88</v>
      </c>
      <c r="F59" s="128"/>
      <c r="G59" s="128"/>
      <c r="H59" s="128"/>
      <c r="I59" s="128"/>
      <c r="J59" s="127"/>
      <c r="K59" s="128" t="s">
        <v>77</v>
      </c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9">
        <f>'SO101.2 - Místní komunikace'!J32</f>
        <v>0</v>
      </c>
      <c r="AH59" s="127"/>
      <c r="AI59" s="127"/>
      <c r="AJ59" s="127"/>
      <c r="AK59" s="127"/>
      <c r="AL59" s="127"/>
      <c r="AM59" s="127"/>
      <c r="AN59" s="129">
        <f>SUM(AG59,AT59)</f>
        <v>0</v>
      </c>
      <c r="AO59" s="127"/>
      <c r="AP59" s="127"/>
      <c r="AQ59" s="130" t="s">
        <v>83</v>
      </c>
      <c r="AR59" s="67"/>
      <c r="AS59" s="131">
        <v>0</v>
      </c>
      <c r="AT59" s="132">
        <f>ROUND(SUM(AV59:AW59),2)</f>
        <v>0</v>
      </c>
      <c r="AU59" s="133">
        <f>'SO101.2 - Místní komunikace'!P92</f>
        <v>0</v>
      </c>
      <c r="AV59" s="132">
        <f>'SO101.2 - Místní komunikace'!J35</f>
        <v>0</v>
      </c>
      <c r="AW59" s="132">
        <f>'SO101.2 - Místní komunikace'!J36</f>
        <v>0</v>
      </c>
      <c r="AX59" s="132">
        <f>'SO101.2 - Místní komunikace'!J37</f>
        <v>0</v>
      </c>
      <c r="AY59" s="132">
        <f>'SO101.2 - Místní komunikace'!J38</f>
        <v>0</v>
      </c>
      <c r="AZ59" s="132">
        <f>'SO101.2 - Místní komunikace'!F35</f>
        <v>0</v>
      </c>
      <c r="BA59" s="132">
        <f>'SO101.2 - Místní komunikace'!F36</f>
        <v>0</v>
      </c>
      <c r="BB59" s="132">
        <f>'SO101.2 - Místní komunikace'!F37</f>
        <v>0</v>
      </c>
      <c r="BC59" s="132">
        <f>'SO101.2 - Místní komunikace'!F38</f>
        <v>0</v>
      </c>
      <c r="BD59" s="134">
        <f>'SO101.2 - Místní komunikace'!F39</f>
        <v>0</v>
      </c>
      <c r="BE59" s="4"/>
      <c r="BT59" s="135" t="s">
        <v>81</v>
      </c>
      <c r="BV59" s="135" t="s">
        <v>74</v>
      </c>
      <c r="BW59" s="135" t="s">
        <v>90</v>
      </c>
      <c r="BX59" s="135" t="s">
        <v>89</v>
      </c>
      <c r="CL59" s="135" t="s">
        <v>19</v>
      </c>
    </row>
    <row r="60" s="4" customFormat="1" ht="16.5" customHeight="1">
      <c r="A60" s="126" t="s">
        <v>82</v>
      </c>
      <c r="B60" s="65"/>
      <c r="C60" s="127"/>
      <c r="D60" s="127"/>
      <c r="E60" s="128" t="s">
        <v>85</v>
      </c>
      <c r="F60" s="128"/>
      <c r="G60" s="128"/>
      <c r="H60" s="128"/>
      <c r="I60" s="128"/>
      <c r="J60" s="127"/>
      <c r="K60" s="128" t="s">
        <v>86</v>
      </c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9">
        <f>'VRN - Vedlejší rozpočtové..._01'!J32</f>
        <v>0</v>
      </c>
      <c r="AH60" s="127"/>
      <c r="AI60" s="127"/>
      <c r="AJ60" s="127"/>
      <c r="AK60" s="127"/>
      <c r="AL60" s="127"/>
      <c r="AM60" s="127"/>
      <c r="AN60" s="129">
        <f>SUM(AG60,AT60)</f>
        <v>0</v>
      </c>
      <c r="AO60" s="127"/>
      <c r="AP60" s="127"/>
      <c r="AQ60" s="130" t="s">
        <v>83</v>
      </c>
      <c r="AR60" s="67"/>
      <c r="AS60" s="131">
        <v>0</v>
      </c>
      <c r="AT60" s="132">
        <f>ROUND(SUM(AV60:AW60),2)</f>
        <v>0</v>
      </c>
      <c r="AU60" s="133">
        <f>'VRN - Vedlejší rozpočtové..._01'!P86</f>
        <v>0</v>
      </c>
      <c r="AV60" s="132">
        <f>'VRN - Vedlejší rozpočtové..._01'!J35</f>
        <v>0</v>
      </c>
      <c r="AW60" s="132">
        <f>'VRN - Vedlejší rozpočtové..._01'!J36</f>
        <v>0</v>
      </c>
      <c r="AX60" s="132">
        <f>'VRN - Vedlejší rozpočtové..._01'!J37</f>
        <v>0</v>
      </c>
      <c r="AY60" s="132">
        <f>'VRN - Vedlejší rozpočtové..._01'!J38</f>
        <v>0</v>
      </c>
      <c r="AZ60" s="132">
        <f>'VRN - Vedlejší rozpočtové..._01'!F35</f>
        <v>0</v>
      </c>
      <c r="BA60" s="132">
        <f>'VRN - Vedlejší rozpočtové..._01'!F36</f>
        <v>0</v>
      </c>
      <c r="BB60" s="132">
        <f>'VRN - Vedlejší rozpočtové..._01'!F37</f>
        <v>0</v>
      </c>
      <c r="BC60" s="132">
        <f>'VRN - Vedlejší rozpočtové..._01'!F38</f>
        <v>0</v>
      </c>
      <c r="BD60" s="134">
        <f>'VRN - Vedlejší rozpočtové..._01'!F39</f>
        <v>0</v>
      </c>
      <c r="BE60" s="4"/>
      <c r="BT60" s="135" t="s">
        <v>81</v>
      </c>
      <c r="BV60" s="135" t="s">
        <v>74</v>
      </c>
      <c r="BW60" s="135" t="s">
        <v>91</v>
      </c>
      <c r="BX60" s="135" t="s">
        <v>89</v>
      </c>
      <c r="CL60" s="135" t="s">
        <v>19</v>
      </c>
    </row>
    <row r="61" s="7" customFormat="1" ht="16.5" customHeight="1">
      <c r="A61" s="7"/>
      <c r="B61" s="113"/>
      <c r="C61" s="114"/>
      <c r="D61" s="115" t="s">
        <v>92</v>
      </c>
      <c r="E61" s="115"/>
      <c r="F61" s="115"/>
      <c r="G61" s="115"/>
      <c r="H61" s="115"/>
      <c r="I61" s="116"/>
      <c r="J61" s="115" t="s">
        <v>77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7">
        <f>ROUND(SUM(AG62:AG63),2)</f>
        <v>0</v>
      </c>
      <c r="AH61" s="116"/>
      <c r="AI61" s="116"/>
      <c r="AJ61" s="116"/>
      <c r="AK61" s="116"/>
      <c r="AL61" s="116"/>
      <c r="AM61" s="116"/>
      <c r="AN61" s="118">
        <f>SUM(AG61,AT61)</f>
        <v>0</v>
      </c>
      <c r="AO61" s="116"/>
      <c r="AP61" s="116"/>
      <c r="AQ61" s="119" t="s">
        <v>78</v>
      </c>
      <c r="AR61" s="120"/>
      <c r="AS61" s="121">
        <f>ROUND(SUM(AS62:AS63),2)</f>
        <v>0</v>
      </c>
      <c r="AT61" s="122">
        <f>ROUND(SUM(AV61:AW61),2)</f>
        <v>0</v>
      </c>
      <c r="AU61" s="123">
        <f>ROUND(SUM(AU62:AU63),5)</f>
        <v>0</v>
      </c>
      <c r="AV61" s="122">
        <f>ROUND(AZ61*L29,2)</f>
        <v>0</v>
      </c>
      <c r="AW61" s="122">
        <f>ROUND(BA61*L30,2)</f>
        <v>0</v>
      </c>
      <c r="AX61" s="122">
        <f>ROUND(BB61*L29,2)</f>
        <v>0</v>
      </c>
      <c r="AY61" s="122">
        <f>ROUND(BC61*L30,2)</f>
        <v>0</v>
      </c>
      <c r="AZ61" s="122">
        <f>ROUND(SUM(AZ62:AZ63),2)</f>
        <v>0</v>
      </c>
      <c r="BA61" s="122">
        <f>ROUND(SUM(BA62:BA63),2)</f>
        <v>0</v>
      </c>
      <c r="BB61" s="122">
        <f>ROUND(SUM(BB62:BB63),2)</f>
        <v>0</v>
      </c>
      <c r="BC61" s="122">
        <f>ROUND(SUM(BC62:BC63),2)</f>
        <v>0</v>
      </c>
      <c r="BD61" s="124">
        <f>ROUND(SUM(BD62:BD63),2)</f>
        <v>0</v>
      </c>
      <c r="BE61" s="7"/>
      <c r="BS61" s="125" t="s">
        <v>71</v>
      </c>
      <c r="BT61" s="125" t="s">
        <v>79</v>
      </c>
      <c r="BU61" s="125" t="s">
        <v>73</v>
      </c>
      <c r="BV61" s="125" t="s">
        <v>74</v>
      </c>
      <c r="BW61" s="125" t="s">
        <v>93</v>
      </c>
      <c r="BX61" s="125" t="s">
        <v>5</v>
      </c>
      <c r="CL61" s="125" t="s">
        <v>19</v>
      </c>
      <c r="CM61" s="125" t="s">
        <v>81</v>
      </c>
    </row>
    <row r="62" s="4" customFormat="1" ht="16.5" customHeight="1">
      <c r="A62" s="126" t="s">
        <v>82</v>
      </c>
      <c r="B62" s="65"/>
      <c r="C62" s="127"/>
      <c r="D62" s="127"/>
      <c r="E62" s="128" t="s">
        <v>92</v>
      </c>
      <c r="F62" s="128"/>
      <c r="G62" s="128"/>
      <c r="H62" s="128"/>
      <c r="I62" s="128"/>
      <c r="J62" s="127"/>
      <c r="K62" s="128" t="s">
        <v>77</v>
      </c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>
        <f>'SO102 - Místní komunikace'!J32</f>
        <v>0</v>
      </c>
      <c r="AH62" s="127"/>
      <c r="AI62" s="127"/>
      <c r="AJ62" s="127"/>
      <c r="AK62" s="127"/>
      <c r="AL62" s="127"/>
      <c r="AM62" s="127"/>
      <c r="AN62" s="129">
        <f>SUM(AG62,AT62)</f>
        <v>0</v>
      </c>
      <c r="AO62" s="127"/>
      <c r="AP62" s="127"/>
      <c r="AQ62" s="130" t="s">
        <v>83</v>
      </c>
      <c r="AR62" s="67"/>
      <c r="AS62" s="131">
        <v>0</v>
      </c>
      <c r="AT62" s="132">
        <f>ROUND(SUM(AV62:AW62),2)</f>
        <v>0</v>
      </c>
      <c r="AU62" s="133">
        <f>'SO102 - Místní komunikace'!P92</f>
        <v>0</v>
      </c>
      <c r="AV62" s="132">
        <f>'SO102 - Místní komunikace'!J35</f>
        <v>0</v>
      </c>
      <c r="AW62" s="132">
        <f>'SO102 - Místní komunikace'!J36</f>
        <v>0</v>
      </c>
      <c r="AX62" s="132">
        <f>'SO102 - Místní komunikace'!J37</f>
        <v>0</v>
      </c>
      <c r="AY62" s="132">
        <f>'SO102 - Místní komunikace'!J38</f>
        <v>0</v>
      </c>
      <c r="AZ62" s="132">
        <f>'SO102 - Místní komunikace'!F35</f>
        <v>0</v>
      </c>
      <c r="BA62" s="132">
        <f>'SO102 - Místní komunikace'!F36</f>
        <v>0</v>
      </c>
      <c r="BB62" s="132">
        <f>'SO102 - Místní komunikace'!F37</f>
        <v>0</v>
      </c>
      <c r="BC62" s="132">
        <f>'SO102 - Místní komunikace'!F38</f>
        <v>0</v>
      </c>
      <c r="BD62" s="134">
        <f>'SO102 - Místní komunikace'!F39</f>
        <v>0</v>
      </c>
      <c r="BE62" s="4"/>
      <c r="BT62" s="135" t="s">
        <v>81</v>
      </c>
      <c r="BV62" s="135" t="s">
        <v>74</v>
      </c>
      <c r="BW62" s="135" t="s">
        <v>94</v>
      </c>
      <c r="BX62" s="135" t="s">
        <v>93</v>
      </c>
      <c r="CL62" s="135" t="s">
        <v>19</v>
      </c>
    </row>
    <row r="63" s="4" customFormat="1" ht="16.5" customHeight="1">
      <c r="A63" s="126" t="s">
        <v>82</v>
      </c>
      <c r="B63" s="65"/>
      <c r="C63" s="127"/>
      <c r="D63" s="127"/>
      <c r="E63" s="128" t="s">
        <v>85</v>
      </c>
      <c r="F63" s="128"/>
      <c r="G63" s="128"/>
      <c r="H63" s="128"/>
      <c r="I63" s="128"/>
      <c r="J63" s="127"/>
      <c r="K63" s="128" t="s">
        <v>86</v>
      </c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9">
        <f>'VRN - Vedlejší rozpočtové..._02'!J32</f>
        <v>0</v>
      </c>
      <c r="AH63" s="127"/>
      <c r="AI63" s="127"/>
      <c r="AJ63" s="127"/>
      <c r="AK63" s="127"/>
      <c r="AL63" s="127"/>
      <c r="AM63" s="127"/>
      <c r="AN63" s="129">
        <f>SUM(AG63,AT63)</f>
        <v>0</v>
      </c>
      <c r="AO63" s="127"/>
      <c r="AP63" s="127"/>
      <c r="AQ63" s="130" t="s">
        <v>83</v>
      </c>
      <c r="AR63" s="67"/>
      <c r="AS63" s="131">
        <v>0</v>
      </c>
      <c r="AT63" s="132">
        <f>ROUND(SUM(AV63:AW63),2)</f>
        <v>0</v>
      </c>
      <c r="AU63" s="133">
        <f>'VRN - Vedlejší rozpočtové..._02'!P86</f>
        <v>0</v>
      </c>
      <c r="AV63" s="132">
        <f>'VRN - Vedlejší rozpočtové..._02'!J35</f>
        <v>0</v>
      </c>
      <c r="AW63" s="132">
        <f>'VRN - Vedlejší rozpočtové..._02'!J36</f>
        <v>0</v>
      </c>
      <c r="AX63" s="132">
        <f>'VRN - Vedlejší rozpočtové..._02'!J37</f>
        <v>0</v>
      </c>
      <c r="AY63" s="132">
        <f>'VRN - Vedlejší rozpočtové..._02'!J38</f>
        <v>0</v>
      </c>
      <c r="AZ63" s="132">
        <f>'VRN - Vedlejší rozpočtové..._02'!F35</f>
        <v>0</v>
      </c>
      <c r="BA63" s="132">
        <f>'VRN - Vedlejší rozpočtové..._02'!F36</f>
        <v>0</v>
      </c>
      <c r="BB63" s="132">
        <f>'VRN - Vedlejší rozpočtové..._02'!F37</f>
        <v>0</v>
      </c>
      <c r="BC63" s="132">
        <f>'VRN - Vedlejší rozpočtové..._02'!F38</f>
        <v>0</v>
      </c>
      <c r="BD63" s="134">
        <f>'VRN - Vedlejší rozpočtové..._02'!F39</f>
        <v>0</v>
      </c>
      <c r="BE63" s="4"/>
      <c r="BT63" s="135" t="s">
        <v>81</v>
      </c>
      <c r="BV63" s="135" t="s">
        <v>74</v>
      </c>
      <c r="BW63" s="135" t="s">
        <v>95</v>
      </c>
      <c r="BX63" s="135" t="s">
        <v>93</v>
      </c>
      <c r="CL63" s="135" t="s">
        <v>19</v>
      </c>
    </row>
    <row r="64" s="7" customFormat="1" ht="16.5" customHeight="1">
      <c r="A64" s="7"/>
      <c r="B64" s="113"/>
      <c r="C64" s="114"/>
      <c r="D64" s="115" t="s">
        <v>96</v>
      </c>
      <c r="E64" s="115"/>
      <c r="F64" s="115"/>
      <c r="G64" s="115"/>
      <c r="H64" s="115"/>
      <c r="I64" s="116"/>
      <c r="J64" s="115" t="s">
        <v>77</v>
      </c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7">
        <f>ROUND(SUM(AG65:AG66),2)</f>
        <v>0</v>
      </c>
      <c r="AH64" s="116"/>
      <c r="AI64" s="116"/>
      <c r="AJ64" s="116"/>
      <c r="AK64" s="116"/>
      <c r="AL64" s="116"/>
      <c r="AM64" s="116"/>
      <c r="AN64" s="118">
        <f>SUM(AG64,AT64)</f>
        <v>0</v>
      </c>
      <c r="AO64" s="116"/>
      <c r="AP64" s="116"/>
      <c r="AQ64" s="119" t="s">
        <v>78</v>
      </c>
      <c r="AR64" s="120"/>
      <c r="AS64" s="121">
        <f>ROUND(SUM(AS65:AS66),2)</f>
        <v>0</v>
      </c>
      <c r="AT64" s="122">
        <f>ROUND(SUM(AV64:AW64),2)</f>
        <v>0</v>
      </c>
      <c r="AU64" s="123">
        <f>ROUND(SUM(AU65:AU66),5)</f>
        <v>0</v>
      </c>
      <c r="AV64" s="122">
        <f>ROUND(AZ64*L29,2)</f>
        <v>0</v>
      </c>
      <c r="AW64" s="122">
        <f>ROUND(BA64*L30,2)</f>
        <v>0</v>
      </c>
      <c r="AX64" s="122">
        <f>ROUND(BB64*L29,2)</f>
        <v>0</v>
      </c>
      <c r="AY64" s="122">
        <f>ROUND(BC64*L30,2)</f>
        <v>0</v>
      </c>
      <c r="AZ64" s="122">
        <f>ROUND(SUM(AZ65:AZ66),2)</f>
        <v>0</v>
      </c>
      <c r="BA64" s="122">
        <f>ROUND(SUM(BA65:BA66),2)</f>
        <v>0</v>
      </c>
      <c r="BB64" s="122">
        <f>ROUND(SUM(BB65:BB66),2)</f>
        <v>0</v>
      </c>
      <c r="BC64" s="122">
        <f>ROUND(SUM(BC65:BC66),2)</f>
        <v>0</v>
      </c>
      <c r="BD64" s="124">
        <f>ROUND(SUM(BD65:BD66),2)</f>
        <v>0</v>
      </c>
      <c r="BE64" s="7"/>
      <c r="BS64" s="125" t="s">
        <v>71</v>
      </c>
      <c r="BT64" s="125" t="s">
        <v>79</v>
      </c>
      <c r="BU64" s="125" t="s">
        <v>73</v>
      </c>
      <c r="BV64" s="125" t="s">
        <v>74</v>
      </c>
      <c r="BW64" s="125" t="s">
        <v>97</v>
      </c>
      <c r="BX64" s="125" t="s">
        <v>5</v>
      </c>
      <c r="CL64" s="125" t="s">
        <v>19</v>
      </c>
      <c r="CM64" s="125" t="s">
        <v>81</v>
      </c>
    </row>
    <row r="65" s="4" customFormat="1" ht="16.5" customHeight="1">
      <c r="A65" s="126" t="s">
        <v>82</v>
      </c>
      <c r="B65" s="65"/>
      <c r="C65" s="127"/>
      <c r="D65" s="127"/>
      <c r="E65" s="128" t="s">
        <v>96</v>
      </c>
      <c r="F65" s="128"/>
      <c r="G65" s="128"/>
      <c r="H65" s="128"/>
      <c r="I65" s="128"/>
      <c r="J65" s="127"/>
      <c r="K65" s="128" t="s">
        <v>77</v>
      </c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9">
        <f>'SO103 - Místní komunikace'!J32</f>
        <v>0</v>
      </c>
      <c r="AH65" s="127"/>
      <c r="AI65" s="127"/>
      <c r="AJ65" s="127"/>
      <c r="AK65" s="127"/>
      <c r="AL65" s="127"/>
      <c r="AM65" s="127"/>
      <c r="AN65" s="129">
        <f>SUM(AG65,AT65)</f>
        <v>0</v>
      </c>
      <c r="AO65" s="127"/>
      <c r="AP65" s="127"/>
      <c r="AQ65" s="130" t="s">
        <v>83</v>
      </c>
      <c r="AR65" s="67"/>
      <c r="AS65" s="131">
        <v>0</v>
      </c>
      <c r="AT65" s="132">
        <f>ROUND(SUM(AV65:AW65),2)</f>
        <v>0</v>
      </c>
      <c r="AU65" s="133">
        <f>'SO103 - Místní komunikace'!P93</f>
        <v>0</v>
      </c>
      <c r="AV65" s="132">
        <f>'SO103 - Místní komunikace'!J35</f>
        <v>0</v>
      </c>
      <c r="AW65" s="132">
        <f>'SO103 - Místní komunikace'!J36</f>
        <v>0</v>
      </c>
      <c r="AX65" s="132">
        <f>'SO103 - Místní komunikace'!J37</f>
        <v>0</v>
      </c>
      <c r="AY65" s="132">
        <f>'SO103 - Místní komunikace'!J38</f>
        <v>0</v>
      </c>
      <c r="AZ65" s="132">
        <f>'SO103 - Místní komunikace'!F35</f>
        <v>0</v>
      </c>
      <c r="BA65" s="132">
        <f>'SO103 - Místní komunikace'!F36</f>
        <v>0</v>
      </c>
      <c r="BB65" s="132">
        <f>'SO103 - Místní komunikace'!F37</f>
        <v>0</v>
      </c>
      <c r="BC65" s="132">
        <f>'SO103 - Místní komunikace'!F38</f>
        <v>0</v>
      </c>
      <c r="BD65" s="134">
        <f>'SO103 - Místní komunikace'!F39</f>
        <v>0</v>
      </c>
      <c r="BE65" s="4"/>
      <c r="BT65" s="135" t="s">
        <v>81</v>
      </c>
      <c r="BV65" s="135" t="s">
        <v>74</v>
      </c>
      <c r="BW65" s="135" t="s">
        <v>98</v>
      </c>
      <c r="BX65" s="135" t="s">
        <v>97</v>
      </c>
      <c r="CL65" s="135" t="s">
        <v>19</v>
      </c>
    </row>
    <row r="66" s="4" customFormat="1" ht="16.5" customHeight="1">
      <c r="A66" s="126" t="s">
        <v>82</v>
      </c>
      <c r="B66" s="65"/>
      <c r="C66" s="127"/>
      <c r="D66" s="127"/>
      <c r="E66" s="128" t="s">
        <v>85</v>
      </c>
      <c r="F66" s="128"/>
      <c r="G66" s="128"/>
      <c r="H66" s="128"/>
      <c r="I66" s="128"/>
      <c r="J66" s="127"/>
      <c r="K66" s="128" t="s">
        <v>86</v>
      </c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9">
        <f>'VRN - Vedlejší rozpočtové..._03'!J32</f>
        <v>0</v>
      </c>
      <c r="AH66" s="127"/>
      <c r="AI66" s="127"/>
      <c r="AJ66" s="127"/>
      <c r="AK66" s="127"/>
      <c r="AL66" s="127"/>
      <c r="AM66" s="127"/>
      <c r="AN66" s="129">
        <f>SUM(AG66,AT66)</f>
        <v>0</v>
      </c>
      <c r="AO66" s="127"/>
      <c r="AP66" s="127"/>
      <c r="AQ66" s="130" t="s">
        <v>83</v>
      </c>
      <c r="AR66" s="67"/>
      <c r="AS66" s="136">
        <v>0</v>
      </c>
      <c r="AT66" s="137">
        <f>ROUND(SUM(AV66:AW66),2)</f>
        <v>0</v>
      </c>
      <c r="AU66" s="138">
        <f>'VRN - Vedlejší rozpočtové..._03'!P86</f>
        <v>0</v>
      </c>
      <c r="AV66" s="137">
        <f>'VRN - Vedlejší rozpočtové..._03'!J35</f>
        <v>0</v>
      </c>
      <c r="AW66" s="137">
        <f>'VRN - Vedlejší rozpočtové..._03'!J36</f>
        <v>0</v>
      </c>
      <c r="AX66" s="137">
        <f>'VRN - Vedlejší rozpočtové..._03'!J37</f>
        <v>0</v>
      </c>
      <c r="AY66" s="137">
        <f>'VRN - Vedlejší rozpočtové..._03'!J38</f>
        <v>0</v>
      </c>
      <c r="AZ66" s="137">
        <f>'VRN - Vedlejší rozpočtové..._03'!F35</f>
        <v>0</v>
      </c>
      <c r="BA66" s="137">
        <f>'VRN - Vedlejší rozpočtové..._03'!F36</f>
        <v>0</v>
      </c>
      <c r="BB66" s="137">
        <f>'VRN - Vedlejší rozpočtové..._03'!F37</f>
        <v>0</v>
      </c>
      <c r="BC66" s="137">
        <f>'VRN - Vedlejší rozpočtové..._03'!F38</f>
        <v>0</v>
      </c>
      <c r="BD66" s="139">
        <f>'VRN - Vedlejší rozpočtové..._03'!F39</f>
        <v>0</v>
      </c>
      <c r="BE66" s="4"/>
      <c r="BT66" s="135" t="s">
        <v>81</v>
      </c>
      <c r="BV66" s="135" t="s">
        <v>74</v>
      </c>
      <c r="BW66" s="135" t="s">
        <v>99</v>
      </c>
      <c r="BX66" s="135" t="s">
        <v>97</v>
      </c>
      <c r="CL66" s="135" t="s">
        <v>19</v>
      </c>
    </row>
    <row r="67" s="2" customFormat="1" ht="30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6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46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</sheetData>
  <sheetProtection sheet="1" formatColumns="0" formatRows="0" objects="1" scenarios="1" spinCount="100000" saltValue="5KvOvsqrJTFe2ihhqnNmjYljw0VZ02T0uK8RWtKizZbmUXzOBkwZLrjyK7qRtg36WD2rSeNocFTtjSW5QRRq5g==" hashValue="yVBLkOF3adE2y47V3kM4L/VLC5523I1UsnK+kGgRwUVc9U/NF2NB8lYMx8Vn9+mCKb9+buy9i9Hi/qPHXHz0TQ==" algorithmName="SHA-512" password="CC35"/>
  <mergeCells count="86">
    <mergeCell ref="C52:G52"/>
    <mergeCell ref="D64:H64"/>
    <mergeCell ref="D58:H58"/>
    <mergeCell ref="D55:H55"/>
    <mergeCell ref="D61:H61"/>
    <mergeCell ref="E59:I59"/>
    <mergeCell ref="E56:I56"/>
    <mergeCell ref="E60:I60"/>
    <mergeCell ref="E62:I62"/>
    <mergeCell ref="E63:I63"/>
    <mergeCell ref="E57:I57"/>
    <mergeCell ref="I52:AF52"/>
    <mergeCell ref="J61:AF61"/>
    <mergeCell ref="J55:AF55"/>
    <mergeCell ref="J58:AF58"/>
    <mergeCell ref="J64:AF64"/>
    <mergeCell ref="K57:AF57"/>
    <mergeCell ref="K60:AF60"/>
    <mergeCell ref="K62:AF62"/>
    <mergeCell ref="K59:AF59"/>
    <mergeCell ref="K63:AF63"/>
    <mergeCell ref="K56:AF56"/>
    <mergeCell ref="L45:AO45"/>
    <mergeCell ref="E65:I65"/>
    <mergeCell ref="K65:AF65"/>
    <mergeCell ref="E66:I66"/>
    <mergeCell ref="K66:AF66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58:AM58"/>
    <mergeCell ref="AG64:AM64"/>
    <mergeCell ref="AG63:AM63"/>
    <mergeCell ref="AG62:AM62"/>
    <mergeCell ref="AG61:AM61"/>
    <mergeCell ref="AG57:AM57"/>
    <mergeCell ref="AG60:AM60"/>
    <mergeCell ref="AG52:AM52"/>
    <mergeCell ref="AG55:AM55"/>
    <mergeCell ref="AG59:AM59"/>
    <mergeCell ref="AG56:AM56"/>
    <mergeCell ref="AM47:AN47"/>
    <mergeCell ref="AM49:AP49"/>
    <mergeCell ref="AM50:AP50"/>
    <mergeCell ref="AN55:AP55"/>
    <mergeCell ref="AN57:AP57"/>
    <mergeCell ref="AN64:AP64"/>
    <mergeCell ref="AN63:AP63"/>
    <mergeCell ref="AN56:AP56"/>
    <mergeCell ref="AN52:AP52"/>
    <mergeCell ref="AN62:AP62"/>
    <mergeCell ref="AN59:AP59"/>
    <mergeCell ref="AN61:AP61"/>
    <mergeCell ref="AN60:AP60"/>
    <mergeCell ref="AN58:AP58"/>
    <mergeCell ref="AS49:AT51"/>
    <mergeCell ref="AN65:AP65"/>
    <mergeCell ref="AG65:AM65"/>
    <mergeCell ref="AN66:AP66"/>
    <mergeCell ref="AG66:AM66"/>
    <mergeCell ref="AN54:AP54"/>
  </mergeCells>
  <hyperlinks>
    <hyperlink ref="A56" location="'SO101.1 - Místní komunikace'!C2" display="/"/>
    <hyperlink ref="A57" location="'VRN - Vedlejší rozpočtové...'!C2" display="/"/>
    <hyperlink ref="A59" location="'SO101.2 - Místní komunikace'!C2" display="/"/>
    <hyperlink ref="A60" location="'VRN - Vedlejší rozpočtové..._01'!C2" display="/"/>
    <hyperlink ref="A62" location="'SO102 - Místní komunikace'!C2" display="/"/>
    <hyperlink ref="A63" location="'VRN - Vedlejší rozpočtové..._02'!C2" display="/"/>
    <hyperlink ref="A65" location="'SO103 - Místní komunikace'!C2" display="/"/>
    <hyperlink ref="A66" location="'VRN - Vedlejší rozpočtové..._03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71" customWidth="1"/>
    <col min="2" max="2" width="1.667969" style="271" customWidth="1"/>
    <col min="3" max="4" width="5" style="271" customWidth="1"/>
    <col min="5" max="5" width="11.66016" style="271" customWidth="1"/>
    <col min="6" max="6" width="9.160156" style="271" customWidth="1"/>
    <col min="7" max="7" width="5" style="271" customWidth="1"/>
    <col min="8" max="8" width="77.83203" style="271" customWidth="1"/>
    <col min="9" max="10" width="20" style="271" customWidth="1"/>
    <col min="11" max="11" width="1.667969" style="271" customWidth="1"/>
  </cols>
  <sheetData>
    <row r="1" s="1" customFormat="1" ht="37.5" customHeight="1"/>
    <row r="2" s="1" customFormat="1" ht="7.5" customHeight="1">
      <c r="B2" s="272"/>
      <c r="C2" s="273"/>
      <c r="D2" s="273"/>
      <c r="E2" s="273"/>
      <c r="F2" s="273"/>
      <c r="G2" s="273"/>
      <c r="H2" s="273"/>
      <c r="I2" s="273"/>
      <c r="J2" s="273"/>
      <c r="K2" s="274"/>
    </row>
    <row r="3" s="16" customFormat="1" ht="45" customHeight="1">
      <c r="B3" s="275"/>
      <c r="C3" s="276" t="s">
        <v>829</v>
      </c>
      <c r="D3" s="276"/>
      <c r="E3" s="276"/>
      <c r="F3" s="276"/>
      <c r="G3" s="276"/>
      <c r="H3" s="276"/>
      <c r="I3" s="276"/>
      <c r="J3" s="276"/>
      <c r="K3" s="277"/>
    </row>
    <row r="4" s="1" customFormat="1" ht="25.5" customHeight="1">
      <c r="B4" s="278"/>
      <c r="C4" s="279" t="s">
        <v>830</v>
      </c>
      <c r="D4" s="279"/>
      <c r="E4" s="279"/>
      <c r="F4" s="279"/>
      <c r="G4" s="279"/>
      <c r="H4" s="279"/>
      <c r="I4" s="279"/>
      <c r="J4" s="279"/>
      <c r="K4" s="280"/>
    </row>
    <row r="5" s="1" customFormat="1" ht="5.25" customHeight="1">
      <c r="B5" s="278"/>
      <c r="C5" s="281"/>
      <c r="D5" s="281"/>
      <c r="E5" s="281"/>
      <c r="F5" s="281"/>
      <c r="G5" s="281"/>
      <c r="H5" s="281"/>
      <c r="I5" s="281"/>
      <c r="J5" s="281"/>
      <c r="K5" s="280"/>
    </row>
    <row r="6" s="1" customFormat="1" ht="15" customHeight="1">
      <c r="B6" s="278"/>
      <c r="C6" s="282" t="s">
        <v>831</v>
      </c>
      <c r="D6" s="282"/>
      <c r="E6" s="282"/>
      <c r="F6" s="282"/>
      <c r="G6" s="282"/>
      <c r="H6" s="282"/>
      <c r="I6" s="282"/>
      <c r="J6" s="282"/>
      <c r="K6" s="280"/>
    </row>
    <row r="7" s="1" customFormat="1" ht="15" customHeight="1">
      <c r="B7" s="283"/>
      <c r="C7" s="282" t="s">
        <v>832</v>
      </c>
      <c r="D7" s="282"/>
      <c r="E7" s="282"/>
      <c r="F7" s="282"/>
      <c r="G7" s="282"/>
      <c r="H7" s="282"/>
      <c r="I7" s="282"/>
      <c r="J7" s="282"/>
      <c r="K7" s="280"/>
    </row>
    <row r="8" s="1" customFormat="1" ht="12.75" customHeight="1">
      <c r="B8" s="283"/>
      <c r="C8" s="282"/>
      <c r="D8" s="282"/>
      <c r="E8" s="282"/>
      <c r="F8" s="282"/>
      <c r="G8" s="282"/>
      <c r="H8" s="282"/>
      <c r="I8" s="282"/>
      <c r="J8" s="282"/>
      <c r="K8" s="280"/>
    </row>
    <row r="9" s="1" customFormat="1" ht="15" customHeight="1">
      <c r="B9" s="283"/>
      <c r="C9" s="282" t="s">
        <v>833</v>
      </c>
      <c r="D9" s="282"/>
      <c r="E9" s="282"/>
      <c r="F9" s="282"/>
      <c r="G9" s="282"/>
      <c r="H9" s="282"/>
      <c r="I9" s="282"/>
      <c r="J9" s="282"/>
      <c r="K9" s="280"/>
    </row>
    <row r="10" s="1" customFormat="1" ht="15" customHeight="1">
      <c r="B10" s="283"/>
      <c r="C10" s="282"/>
      <c r="D10" s="282" t="s">
        <v>834</v>
      </c>
      <c r="E10" s="282"/>
      <c r="F10" s="282"/>
      <c r="G10" s="282"/>
      <c r="H10" s="282"/>
      <c r="I10" s="282"/>
      <c r="J10" s="282"/>
      <c r="K10" s="280"/>
    </row>
    <row r="11" s="1" customFormat="1" ht="15" customHeight="1">
      <c r="B11" s="283"/>
      <c r="C11" s="284"/>
      <c r="D11" s="282" t="s">
        <v>835</v>
      </c>
      <c r="E11" s="282"/>
      <c r="F11" s="282"/>
      <c r="G11" s="282"/>
      <c r="H11" s="282"/>
      <c r="I11" s="282"/>
      <c r="J11" s="282"/>
      <c r="K11" s="280"/>
    </row>
    <row r="12" s="1" customFormat="1" ht="15" customHeight="1">
      <c r="B12" s="283"/>
      <c r="C12" s="284"/>
      <c r="D12" s="282"/>
      <c r="E12" s="282"/>
      <c r="F12" s="282"/>
      <c r="G12" s="282"/>
      <c r="H12" s="282"/>
      <c r="I12" s="282"/>
      <c r="J12" s="282"/>
      <c r="K12" s="280"/>
    </row>
    <row r="13" s="1" customFormat="1" ht="15" customHeight="1">
      <c r="B13" s="283"/>
      <c r="C13" s="284"/>
      <c r="D13" s="285" t="s">
        <v>836</v>
      </c>
      <c r="E13" s="282"/>
      <c r="F13" s="282"/>
      <c r="G13" s="282"/>
      <c r="H13" s="282"/>
      <c r="I13" s="282"/>
      <c r="J13" s="282"/>
      <c r="K13" s="280"/>
    </row>
    <row r="14" s="1" customFormat="1" ht="12.75" customHeight="1">
      <c r="B14" s="283"/>
      <c r="C14" s="284"/>
      <c r="D14" s="284"/>
      <c r="E14" s="284"/>
      <c r="F14" s="284"/>
      <c r="G14" s="284"/>
      <c r="H14" s="284"/>
      <c r="I14" s="284"/>
      <c r="J14" s="284"/>
      <c r="K14" s="280"/>
    </row>
    <row r="15" s="1" customFormat="1" ht="15" customHeight="1">
      <c r="B15" s="283"/>
      <c r="C15" s="284"/>
      <c r="D15" s="282" t="s">
        <v>837</v>
      </c>
      <c r="E15" s="282"/>
      <c r="F15" s="282"/>
      <c r="G15" s="282"/>
      <c r="H15" s="282"/>
      <c r="I15" s="282"/>
      <c r="J15" s="282"/>
      <c r="K15" s="280"/>
    </row>
    <row r="16" s="1" customFormat="1" ht="15" customHeight="1">
      <c r="B16" s="283"/>
      <c r="C16" s="284"/>
      <c r="D16" s="282" t="s">
        <v>838</v>
      </c>
      <c r="E16" s="282"/>
      <c r="F16" s="282"/>
      <c r="G16" s="282"/>
      <c r="H16" s="282"/>
      <c r="I16" s="282"/>
      <c r="J16" s="282"/>
      <c r="K16" s="280"/>
    </row>
    <row r="17" s="1" customFormat="1" ht="15" customHeight="1">
      <c r="B17" s="283"/>
      <c r="C17" s="284"/>
      <c r="D17" s="282" t="s">
        <v>839</v>
      </c>
      <c r="E17" s="282"/>
      <c r="F17" s="282"/>
      <c r="G17" s="282"/>
      <c r="H17" s="282"/>
      <c r="I17" s="282"/>
      <c r="J17" s="282"/>
      <c r="K17" s="280"/>
    </row>
    <row r="18" s="1" customFormat="1" ht="15" customHeight="1">
      <c r="B18" s="283"/>
      <c r="C18" s="284"/>
      <c r="D18" s="284"/>
      <c r="E18" s="286" t="s">
        <v>78</v>
      </c>
      <c r="F18" s="282" t="s">
        <v>840</v>
      </c>
      <c r="G18" s="282"/>
      <c r="H18" s="282"/>
      <c r="I18" s="282"/>
      <c r="J18" s="282"/>
      <c r="K18" s="280"/>
    </row>
    <row r="19" s="1" customFormat="1" ht="15" customHeight="1">
      <c r="B19" s="283"/>
      <c r="C19" s="284"/>
      <c r="D19" s="284"/>
      <c r="E19" s="286" t="s">
        <v>841</v>
      </c>
      <c r="F19" s="282" t="s">
        <v>842</v>
      </c>
      <c r="G19" s="282"/>
      <c r="H19" s="282"/>
      <c r="I19" s="282"/>
      <c r="J19" s="282"/>
      <c r="K19" s="280"/>
    </row>
    <row r="20" s="1" customFormat="1" ht="15" customHeight="1">
      <c r="B20" s="283"/>
      <c r="C20" s="284"/>
      <c r="D20" s="284"/>
      <c r="E20" s="286" t="s">
        <v>843</v>
      </c>
      <c r="F20" s="282" t="s">
        <v>844</v>
      </c>
      <c r="G20" s="282"/>
      <c r="H20" s="282"/>
      <c r="I20" s="282"/>
      <c r="J20" s="282"/>
      <c r="K20" s="280"/>
    </row>
    <row r="21" s="1" customFormat="1" ht="15" customHeight="1">
      <c r="B21" s="283"/>
      <c r="C21" s="284"/>
      <c r="D21" s="284"/>
      <c r="E21" s="286" t="s">
        <v>845</v>
      </c>
      <c r="F21" s="282" t="s">
        <v>846</v>
      </c>
      <c r="G21" s="282"/>
      <c r="H21" s="282"/>
      <c r="I21" s="282"/>
      <c r="J21" s="282"/>
      <c r="K21" s="280"/>
    </row>
    <row r="22" s="1" customFormat="1" ht="15" customHeight="1">
      <c r="B22" s="283"/>
      <c r="C22" s="284"/>
      <c r="D22" s="284"/>
      <c r="E22" s="286" t="s">
        <v>358</v>
      </c>
      <c r="F22" s="282" t="s">
        <v>359</v>
      </c>
      <c r="G22" s="282"/>
      <c r="H22" s="282"/>
      <c r="I22" s="282"/>
      <c r="J22" s="282"/>
      <c r="K22" s="280"/>
    </row>
    <row r="23" s="1" customFormat="1" ht="15" customHeight="1">
      <c r="B23" s="283"/>
      <c r="C23" s="284"/>
      <c r="D23" s="284"/>
      <c r="E23" s="286" t="s">
        <v>83</v>
      </c>
      <c r="F23" s="282" t="s">
        <v>847</v>
      </c>
      <c r="G23" s="282"/>
      <c r="H23" s="282"/>
      <c r="I23" s="282"/>
      <c r="J23" s="282"/>
      <c r="K23" s="280"/>
    </row>
    <row r="24" s="1" customFormat="1" ht="12.75" customHeight="1">
      <c r="B24" s="283"/>
      <c r="C24" s="284"/>
      <c r="D24" s="284"/>
      <c r="E24" s="284"/>
      <c r="F24" s="284"/>
      <c r="G24" s="284"/>
      <c r="H24" s="284"/>
      <c r="I24" s="284"/>
      <c r="J24" s="284"/>
      <c r="K24" s="280"/>
    </row>
    <row r="25" s="1" customFormat="1" ht="15" customHeight="1">
      <c r="B25" s="283"/>
      <c r="C25" s="282" t="s">
        <v>848</v>
      </c>
      <c r="D25" s="282"/>
      <c r="E25" s="282"/>
      <c r="F25" s="282"/>
      <c r="G25" s="282"/>
      <c r="H25" s="282"/>
      <c r="I25" s="282"/>
      <c r="J25" s="282"/>
      <c r="K25" s="280"/>
    </row>
    <row r="26" s="1" customFormat="1" ht="15" customHeight="1">
      <c r="B26" s="283"/>
      <c r="C26" s="282" t="s">
        <v>849</v>
      </c>
      <c r="D26" s="282"/>
      <c r="E26" s="282"/>
      <c r="F26" s="282"/>
      <c r="G26" s="282"/>
      <c r="H26" s="282"/>
      <c r="I26" s="282"/>
      <c r="J26" s="282"/>
      <c r="K26" s="280"/>
    </row>
    <row r="27" s="1" customFormat="1" ht="15" customHeight="1">
      <c r="B27" s="283"/>
      <c r="C27" s="282"/>
      <c r="D27" s="282" t="s">
        <v>850</v>
      </c>
      <c r="E27" s="282"/>
      <c r="F27" s="282"/>
      <c r="G27" s="282"/>
      <c r="H27" s="282"/>
      <c r="I27" s="282"/>
      <c r="J27" s="282"/>
      <c r="K27" s="280"/>
    </row>
    <row r="28" s="1" customFormat="1" ht="15" customHeight="1">
      <c r="B28" s="283"/>
      <c r="C28" s="284"/>
      <c r="D28" s="282" t="s">
        <v>851</v>
      </c>
      <c r="E28" s="282"/>
      <c r="F28" s="282"/>
      <c r="G28" s="282"/>
      <c r="H28" s="282"/>
      <c r="I28" s="282"/>
      <c r="J28" s="282"/>
      <c r="K28" s="280"/>
    </row>
    <row r="29" s="1" customFormat="1" ht="12.75" customHeight="1">
      <c r="B29" s="283"/>
      <c r="C29" s="284"/>
      <c r="D29" s="284"/>
      <c r="E29" s="284"/>
      <c r="F29" s="284"/>
      <c r="G29" s="284"/>
      <c r="H29" s="284"/>
      <c r="I29" s="284"/>
      <c r="J29" s="284"/>
      <c r="K29" s="280"/>
    </row>
    <row r="30" s="1" customFormat="1" ht="15" customHeight="1">
      <c r="B30" s="283"/>
      <c r="C30" s="284"/>
      <c r="D30" s="282" t="s">
        <v>852</v>
      </c>
      <c r="E30" s="282"/>
      <c r="F30" s="282"/>
      <c r="G30" s="282"/>
      <c r="H30" s="282"/>
      <c r="I30" s="282"/>
      <c r="J30" s="282"/>
      <c r="K30" s="280"/>
    </row>
    <row r="31" s="1" customFormat="1" ht="15" customHeight="1">
      <c r="B31" s="283"/>
      <c r="C31" s="284"/>
      <c r="D31" s="282" t="s">
        <v>853</v>
      </c>
      <c r="E31" s="282"/>
      <c r="F31" s="282"/>
      <c r="G31" s="282"/>
      <c r="H31" s="282"/>
      <c r="I31" s="282"/>
      <c r="J31" s="282"/>
      <c r="K31" s="280"/>
    </row>
    <row r="32" s="1" customFormat="1" ht="12.75" customHeight="1">
      <c r="B32" s="283"/>
      <c r="C32" s="284"/>
      <c r="D32" s="284"/>
      <c r="E32" s="284"/>
      <c r="F32" s="284"/>
      <c r="G32" s="284"/>
      <c r="H32" s="284"/>
      <c r="I32" s="284"/>
      <c r="J32" s="284"/>
      <c r="K32" s="280"/>
    </row>
    <row r="33" s="1" customFormat="1" ht="15" customHeight="1">
      <c r="B33" s="283"/>
      <c r="C33" s="284"/>
      <c r="D33" s="282" t="s">
        <v>854</v>
      </c>
      <c r="E33" s="282"/>
      <c r="F33" s="282"/>
      <c r="G33" s="282"/>
      <c r="H33" s="282"/>
      <c r="I33" s="282"/>
      <c r="J33" s="282"/>
      <c r="K33" s="280"/>
    </row>
    <row r="34" s="1" customFormat="1" ht="15" customHeight="1">
      <c r="B34" s="283"/>
      <c r="C34" s="284"/>
      <c r="D34" s="282" t="s">
        <v>855</v>
      </c>
      <c r="E34" s="282"/>
      <c r="F34" s="282"/>
      <c r="G34" s="282"/>
      <c r="H34" s="282"/>
      <c r="I34" s="282"/>
      <c r="J34" s="282"/>
      <c r="K34" s="280"/>
    </row>
    <row r="35" s="1" customFormat="1" ht="15" customHeight="1">
      <c r="B35" s="283"/>
      <c r="C35" s="284"/>
      <c r="D35" s="282" t="s">
        <v>856</v>
      </c>
      <c r="E35" s="282"/>
      <c r="F35" s="282"/>
      <c r="G35" s="282"/>
      <c r="H35" s="282"/>
      <c r="I35" s="282"/>
      <c r="J35" s="282"/>
      <c r="K35" s="280"/>
    </row>
    <row r="36" s="1" customFormat="1" ht="15" customHeight="1">
      <c r="B36" s="283"/>
      <c r="C36" s="284"/>
      <c r="D36" s="282"/>
      <c r="E36" s="285" t="s">
        <v>116</v>
      </c>
      <c r="F36" s="282"/>
      <c r="G36" s="282" t="s">
        <v>857</v>
      </c>
      <c r="H36" s="282"/>
      <c r="I36" s="282"/>
      <c r="J36" s="282"/>
      <c r="K36" s="280"/>
    </row>
    <row r="37" s="1" customFormat="1" ht="30.75" customHeight="1">
      <c r="B37" s="283"/>
      <c r="C37" s="284"/>
      <c r="D37" s="282"/>
      <c r="E37" s="285" t="s">
        <v>858</v>
      </c>
      <c r="F37" s="282"/>
      <c r="G37" s="282" t="s">
        <v>859</v>
      </c>
      <c r="H37" s="282"/>
      <c r="I37" s="282"/>
      <c r="J37" s="282"/>
      <c r="K37" s="280"/>
    </row>
    <row r="38" s="1" customFormat="1" ht="15" customHeight="1">
      <c r="B38" s="283"/>
      <c r="C38" s="284"/>
      <c r="D38" s="282"/>
      <c r="E38" s="285" t="s">
        <v>53</v>
      </c>
      <c r="F38" s="282"/>
      <c r="G38" s="282" t="s">
        <v>860</v>
      </c>
      <c r="H38" s="282"/>
      <c r="I38" s="282"/>
      <c r="J38" s="282"/>
      <c r="K38" s="280"/>
    </row>
    <row r="39" s="1" customFormat="1" ht="15" customHeight="1">
      <c r="B39" s="283"/>
      <c r="C39" s="284"/>
      <c r="D39" s="282"/>
      <c r="E39" s="285" t="s">
        <v>54</v>
      </c>
      <c r="F39" s="282"/>
      <c r="G39" s="282" t="s">
        <v>861</v>
      </c>
      <c r="H39" s="282"/>
      <c r="I39" s="282"/>
      <c r="J39" s="282"/>
      <c r="K39" s="280"/>
    </row>
    <row r="40" s="1" customFormat="1" ht="15" customHeight="1">
      <c r="B40" s="283"/>
      <c r="C40" s="284"/>
      <c r="D40" s="282"/>
      <c r="E40" s="285" t="s">
        <v>117</v>
      </c>
      <c r="F40" s="282"/>
      <c r="G40" s="282" t="s">
        <v>862</v>
      </c>
      <c r="H40" s="282"/>
      <c r="I40" s="282"/>
      <c r="J40" s="282"/>
      <c r="K40" s="280"/>
    </row>
    <row r="41" s="1" customFormat="1" ht="15" customHeight="1">
      <c r="B41" s="283"/>
      <c r="C41" s="284"/>
      <c r="D41" s="282"/>
      <c r="E41" s="285" t="s">
        <v>118</v>
      </c>
      <c r="F41" s="282"/>
      <c r="G41" s="282" t="s">
        <v>863</v>
      </c>
      <c r="H41" s="282"/>
      <c r="I41" s="282"/>
      <c r="J41" s="282"/>
      <c r="K41" s="280"/>
    </row>
    <row r="42" s="1" customFormat="1" ht="15" customHeight="1">
      <c r="B42" s="283"/>
      <c r="C42" s="284"/>
      <c r="D42" s="282"/>
      <c r="E42" s="285" t="s">
        <v>864</v>
      </c>
      <c r="F42" s="282"/>
      <c r="G42" s="282" t="s">
        <v>865</v>
      </c>
      <c r="H42" s="282"/>
      <c r="I42" s="282"/>
      <c r="J42" s="282"/>
      <c r="K42" s="280"/>
    </row>
    <row r="43" s="1" customFormat="1" ht="15" customHeight="1">
      <c r="B43" s="283"/>
      <c r="C43" s="284"/>
      <c r="D43" s="282"/>
      <c r="E43" s="285"/>
      <c r="F43" s="282"/>
      <c r="G43" s="282" t="s">
        <v>866</v>
      </c>
      <c r="H43" s="282"/>
      <c r="I43" s="282"/>
      <c r="J43" s="282"/>
      <c r="K43" s="280"/>
    </row>
    <row r="44" s="1" customFormat="1" ht="15" customHeight="1">
      <c r="B44" s="283"/>
      <c r="C44" s="284"/>
      <c r="D44" s="282"/>
      <c r="E44" s="285" t="s">
        <v>867</v>
      </c>
      <c r="F44" s="282"/>
      <c r="G44" s="282" t="s">
        <v>868</v>
      </c>
      <c r="H44" s="282"/>
      <c r="I44" s="282"/>
      <c r="J44" s="282"/>
      <c r="K44" s="280"/>
    </row>
    <row r="45" s="1" customFormat="1" ht="15" customHeight="1">
      <c r="B45" s="283"/>
      <c r="C45" s="284"/>
      <c r="D45" s="282"/>
      <c r="E45" s="285" t="s">
        <v>120</v>
      </c>
      <c r="F45" s="282"/>
      <c r="G45" s="282" t="s">
        <v>869</v>
      </c>
      <c r="H45" s="282"/>
      <c r="I45" s="282"/>
      <c r="J45" s="282"/>
      <c r="K45" s="280"/>
    </row>
    <row r="46" s="1" customFormat="1" ht="12.75" customHeight="1">
      <c r="B46" s="283"/>
      <c r="C46" s="284"/>
      <c r="D46" s="282"/>
      <c r="E46" s="282"/>
      <c r="F46" s="282"/>
      <c r="G46" s="282"/>
      <c r="H46" s="282"/>
      <c r="I46" s="282"/>
      <c r="J46" s="282"/>
      <c r="K46" s="280"/>
    </row>
    <row r="47" s="1" customFormat="1" ht="15" customHeight="1">
      <c r="B47" s="283"/>
      <c r="C47" s="284"/>
      <c r="D47" s="282" t="s">
        <v>870</v>
      </c>
      <c r="E47" s="282"/>
      <c r="F47" s="282"/>
      <c r="G47" s="282"/>
      <c r="H47" s="282"/>
      <c r="I47" s="282"/>
      <c r="J47" s="282"/>
      <c r="K47" s="280"/>
    </row>
    <row r="48" s="1" customFormat="1" ht="15" customHeight="1">
      <c r="B48" s="283"/>
      <c r="C48" s="284"/>
      <c r="D48" s="284"/>
      <c r="E48" s="282" t="s">
        <v>871</v>
      </c>
      <c r="F48" s="282"/>
      <c r="G48" s="282"/>
      <c r="H48" s="282"/>
      <c r="I48" s="282"/>
      <c r="J48" s="282"/>
      <c r="K48" s="280"/>
    </row>
    <row r="49" s="1" customFormat="1" ht="15" customHeight="1">
      <c r="B49" s="283"/>
      <c r="C49" s="284"/>
      <c r="D49" s="284"/>
      <c r="E49" s="282" t="s">
        <v>872</v>
      </c>
      <c r="F49" s="282"/>
      <c r="G49" s="282"/>
      <c r="H49" s="282"/>
      <c r="I49" s="282"/>
      <c r="J49" s="282"/>
      <c r="K49" s="280"/>
    </row>
    <row r="50" s="1" customFormat="1" ht="15" customHeight="1">
      <c r="B50" s="283"/>
      <c r="C50" s="284"/>
      <c r="D50" s="284"/>
      <c r="E50" s="282" t="s">
        <v>873</v>
      </c>
      <c r="F50" s="282"/>
      <c r="G50" s="282"/>
      <c r="H50" s="282"/>
      <c r="I50" s="282"/>
      <c r="J50" s="282"/>
      <c r="K50" s="280"/>
    </row>
    <row r="51" s="1" customFormat="1" ht="15" customHeight="1">
      <c r="B51" s="283"/>
      <c r="C51" s="284"/>
      <c r="D51" s="282" t="s">
        <v>874</v>
      </c>
      <c r="E51" s="282"/>
      <c r="F51" s="282"/>
      <c r="G51" s="282"/>
      <c r="H51" s="282"/>
      <c r="I51" s="282"/>
      <c r="J51" s="282"/>
      <c r="K51" s="280"/>
    </row>
    <row r="52" s="1" customFormat="1" ht="25.5" customHeight="1">
      <c r="B52" s="278"/>
      <c r="C52" s="279" t="s">
        <v>875</v>
      </c>
      <c r="D52" s="279"/>
      <c r="E52" s="279"/>
      <c r="F52" s="279"/>
      <c r="G52" s="279"/>
      <c r="H52" s="279"/>
      <c r="I52" s="279"/>
      <c r="J52" s="279"/>
      <c r="K52" s="280"/>
    </row>
    <row r="53" s="1" customFormat="1" ht="5.25" customHeight="1">
      <c r="B53" s="278"/>
      <c r="C53" s="281"/>
      <c r="D53" s="281"/>
      <c r="E53" s="281"/>
      <c r="F53" s="281"/>
      <c r="G53" s="281"/>
      <c r="H53" s="281"/>
      <c r="I53" s="281"/>
      <c r="J53" s="281"/>
      <c r="K53" s="280"/>
    </row>
    <row r="54" s="1" customFormat="1" ht="15" customHeight="1">
      <c r="B54" s="278"/>
      <c r="C54" s="282" t="s">
        <v>876</v>
      </c>
      <c r="D54" s="282"/>
      <c r="E54" s="282"/>
      <c r="F54" s="282"/>
      <c r="G54" s="282"/>
      <c r="H54" s="282"/>
      <c r="I54" s="282"/>
      <c r="J54" s="282"/>
      <c r="K54" s="280"/>
    </row>
    <row r="55" s="1" customFormat="1" ht="15" customHeight="1">
      <c r="B55" s="278"/>
      <c r="C55" s="282" t="s">
        <v>877</v>
      </c>
      <c r="D55" s="282"/>
      <c r="E55" s="282"/>
      <c r="F55" s="282"/>
      <c r="G55" s="282"/>
      <c r="H55" s="282"/>
      <c r="I55" s="282"/>
      <c r="J55" s="282"/>
      <c r="K55" s="280"/>
    </row>
    <row r="56" s="1" customFormat="1" ht="12.75" customHeight="1">
      <c r="B56" s="278"/>
      <c r="C56" s="282"/>
      <c r="D56" s="282"/>
      <c r="E56" s="282"/>
      <c r="F56" s="282"/>
      <c r="G56" s="282"/>
      <c r="H56" s="282"/>
      <c r="I56" s="282"/>
      <c r="J56" s="282"/>
      <c r="K56" s="280"/>
    </row>
    <row r="57" s="1" customFormat="1" ht="15" customHeight="1">
      <c r="B57" s="278"/>
      <c r="C57" s="282" t="s">
        <v>878</v>
      </c>
      <c r="D57" s="282"/>
      <c r="E57" s="282"/>
      <c r="F57" s="282"/>
      <c r="G57" s="282"/>
      <c r="H57" s="282"/>
      <c r="I57" s="282"/>
      <c r="J57" s="282"/>
      <c r="K57" s="280"/>
    </row>
    <row r="58" s="1" customFormat="1" ht="15" customHeight="1">
      <c r="B58" s="278"/>
      <c r="C58" s="284"/>
      <c r="D58" s="282" t="s">
        <v>879</v>
      </c>
      <c r="E58" s="282"/>
      <c r="F58" s="282"/>
      <c r="G58" s="282"/>
      <c r="H58" s="282"/>
      <c r="I58" s="282"/>
      <c r="J58" s="282"/>
      <c r="K58" s="280"/>
    </row>
    <row r="59" s="1" customFormat="1" ht="15" customHeight="1">
      <c r="B59" s="278"/>
      <c r="C59" s="284"/>
      <c r="D59" s="282" t="s">
        <v>880</v>
      </c>
      <c r="E59" s="282"/>
      <c r="F59" s="282"/>
      <c r="G59" s="282"/>
      <c r="H59" s="282"/>
      <c r="I59" s="282"/>
      <c r="J59" s="282"/>
      <c r="K59" s="280"/>
    </row>
    <row r="60" s="1" customFormat="1" ht="15" customHeight="1">
      <c r="B60" s="278"/>
      <c r="C60" s="284"/>
      <c r="D60" s="282" t="s">
        <v>881</v>
      </c>
      <c r="E60" s="282"/>
      <c r="F60" s="282"/>
      <c r="G60" s="282"/>
      <c r="H60" s="282"/>
      <c r="I60" s="282"/>
      <c r="J60" s="282"/>
      <c r="K60" s="280"/>
    </row>
    <row r="61" s="1" customFormat="1" ht="15" customHeight="1">
      <c r="B61" s="278"/>
      <c r="C61" s="284"/>
      <c r="D61" s="282" t="s">
        <v>882</v>
      </c>
      <c r="E61" s="282"/>
      <c r="F61" s="282"/>
      <c r="G61" s="282"/>
      <c r="H61" s="282"/>
      <c r="I61" s="282"/>
      <c r="J61" s="282"/>
      <c r="K61" s="280"/>
    </row>
    <row r="62" s="1" customFormat="1" ht="15" customHeight="1">
      <c r="B62" s="278"/>
      <c r="C62" s="284"/>
      <c r="D62" s="287" t="s">
        <v>883</v>
      </c>
      <c r="E62" s="287"/>
      <c r="F62" s="287"/>
      <c r="G62" s="287"/>
      <c r="H62" s="287"/>
      <c r="I62" s="287"/>
      <c r="J62" s="287"/>
      <c r="K62" s="280"/>
    </row>
    <row r="63" s="1" customFormat="1" ht="15" customHeight="1">
      <c r="B63" s="278"/>
      <c r="C63" s="284"/>
      <c r="D63" s="282" t="s">
        <v>884</v>
      </c>
      <c r="E63" s="282"/>
      <c r="F63" s="282"/>
      <c r="G63" s="282"/>
      <c r="H63" s="282"/>
      <c r="I63" s="282"/>
      <c r="J63" s="282"/>
      <c r="K63" s="280"/>
    </row>
    <row r="64" s="1" customFormat="1" ht="12.75" customHeight="1">
      <c r="B64" s="278"/>
      <c r="C64" s="284"/>
      <c r="D64" s="284"/>
      <c r="E64" s="288"/>
      <c r="F64" s="284"/>
      <c r="G64" s="284"/>
      <c r="H64" s="284"/>
      <c r="I64" s="284"/>
      <c r="J64" s="284"/>
      <c r="K64" s="280"/>
    </row>
    <row r="65" s="1" customFormat="1" ht="15" customHeight="1">
      <c r="B65" s="278"/>
      <c r="C65" s="284"/>
      <c r="D65" s="282" t="s">
        <v>885</v>
      </c>
      <c r="E65" s="282"/>
      <c r="F65" s="282"/>
      <c r="G65" s="282"/>
      <c r="H65" s="282"/>
      <c r="I65" s="282"/>
      <c r="J65" s="282"/>
      <c r="K65" s="280"/>
    </row>
    <row r="66" s="1" customFormat="1" ht="15" customHeight="1">
      <c r="B66" s="278"/>
      <c r="C66" s="284"/>
      <c r="D66" s="287" t="s">
        <v>886</v>
      </c>
      <c r="E66" s="287"/>
      <c r="F66" s="287"/>
      <c r="G66" s="287"/>
      <c r="H66" s="287"/>
      <c r="I66" s="287"/>
      <c r="J66" s="287"/>
      <c r="K66" s="280"/>
    </row>
    <row r="67" s="1" customFormat="1" ht="15" customHeight="1">
      <c r="B67" s="278"/>
      <c r="C67" s="284"/>
      <c r="D67" s="282" t="s">
        <v>887</v>
      </c>
      <c r="E67" s="282"/>
      <c r="F67" s="282"/>
      <c r="G67" s="282"/>
      <c r="H67" s="282"/>
      <c r="I67" s="282"/>
      <c r="J67" s="282"/>
      <c r="K67" s="280"/>
    </row>
    <row r="68" s="1" customFormat="1" ht="15" customHeight="1">
      <c r="B68" s="278"/>
      <c r="C68" s="284"/>
      <c r="D68" s="282" t="s">
        <v>888</v>
      </c>
      <c r="E68" s="282"/>
      <c r="F68" s="282"/>
      <c r="G68" s="282"/>
      <c r="H68" s="282"/>
      <c r="I68" s="282"/>
      <c r="J68" s="282"/>
      <c r="K68" s="280"/>
    </row>
    <row r="69" s="1" customFormat="1" ht="15" customHeight="1">
      <c r="B69" s="278"/>
      <c r="C69" s="284"/>
      <c r="D69" s="282" t="s">
        <v>889</v>
      </c>
      <c r="E69" s="282"/>
      <c r="F69" s="282"/>
      <c r="G69" s="282"/>
      <c r="H69" s="282"/>
      <c r="I69" s="282"/>
      <c r="J69" s="282"/>
      <c r="K69" s="280"/>
    </row>
    <row r="70" s="1" customFormat="1" ht="15" customHeight="1">
      <c r="B70" s="278"/>
      <c r="C70" s="284"/>
      <c r="D70" s="282" t="s">
        <v>890</v>
      </c>
      <c r="E70" s="282"/>
      <c r="F70" s="282"/>
      <c r="G70" s="282"/>
      <c r="H70" s="282"/>
      <c r="I70" s="282"/>
      <c r="J70" s="282"/>
      <c r="K70" s="280"/>
    </row>
    <row r="71" s="1" customFormat="1" ht="12.75" customHeight="1">
      <c r="B71" s="289"/>
      <c r="C71" s="290"/>
      <c r="D71" s="290"/>
      <c r="E71" s="290"/>
      <c r="F71" s="290"/>
      <c r="G71" s="290"/>
      <c r="H71" s="290"/>
      <c r="I71" s="290"/>
      <c r="J71" s="290"/>
      <c r="K71" s="291"/>
    </row>
    <row r="72" s="1" customFormat="1" ht="18.75" customHeight="1">
      <c r="B72" s="292"/>
      <c r="C72" s="292"/>
      <c r="D72" s="292"/>
      <c r="E72" s="292"/>
      <c r="F72" s="292"/>
      <c r="G72" s="292"/>
      <c r="H72" s="292"/>
      <c r="I72" s="292"/>
      <c r="J72" s="292"/>
      <c r="K72" s="293"/>
    </row>
    <row r="73" s="1" customFormat="1" ht="18.75" customHeight="1">
      <c r="B73" s="293"/>
      <c r="C73" s="293"/>
      <c r="D73" s="293"/>
      <c r="E73" s="293"/>
      <c r="F73" s="293"/>
      <c r="G73" s="293"/>
      <c r="H73" s="293"/>
      <c r="I73" s="293"/>
      <c r="J73" s="293"/>
      <c r="K73" s="293"/>
    </row>
    <row r="74" s="1" customFormat="1" ht="7.5" customHeight="1">
      <c r="B74" s="294"/>
      <c r="C74" s="295"/>
      <c r="D74" s="295"/>
      <c r="E74" s="295"/>
      <c r="F74" s="295"/>
      <c r="G74" s="295"/>
      <c r="H74" s="295"/>
      <c r="I74" s="295"/>
      <c r="J74" s="295"/>
      <c r="K74" s="296"/>
    </row>
    <row r="75" s="1" customFormat="1" ht="45" customHeight="1">
      <c r="B75" s="297"/>
      <c r="C75" s="298" t="s">
        <v>891</v>
      </c>
      <c r="D75" s="298"/>
      <c r="E75" s="298"/>
      <c r="F75" s="298"/>
      <c r="G75" s="298"/>
      <c r="H75" s="298"/>
      <c r="I75" s="298"/>
      <c r="J75" s="298"/>
      <c r="K75" s="299"/>
    </row>
    <row r="76" s="1" customFormat="1" ht="17.25" customHeight="1">
      <c r="B76" s="297"/>
      <c r="C76" s="300" t="s">
        <v>892</v>
      </c>
      <c r="D76" s="300"/>
      <c r="E76" s="300"/>
      <c r="F76" s="300" t="s">
        <v>893</v>
      </c>
      <c r="G76" s="301"/>
      <c r="H76" s="300" t="s">
        <v>54</v>
      </c>
      <c r="I76" s="300" t="s">
        <v>57</v>
      </c>
      <c r="J76" s="300" t="s">
        <v>894</v>
      </c>
      <c r="K76" s="299"/>
    </row>
    <row r="77" s="1" customFormat="1" ht="17.25" customHeight="1">
      <c r="B77" s="297"/>
      <c r="C77" s="302" t="s">
        <v>895</v>
      </c>
      <c r="D77" s="302"/>
      <c r="E77" s="302"/>
      <c r="F77" s="303" t="s">
        <v>896</v>
      </c>
      <c r="G77" s="304"/>
      <c r="H77" s="302"/>
      <c r="I77" s="302"/>
      <c r="J77" s="302" t="s">
        <v>897</v>
      </c>
      <c r="K77" s="299"/>
    </row>
    <row r="78" s="1" customFormat="1" ht="5.25" customHeight="1">
      <c r="B78" s="297"/>
      <c r="C78" s="305"/>
      <c r="D78" s="305"/>
      <c r="E78" s="305"/>
      <c r="F78" s="305"/>
      <c r="G78" s="306"/>
      <c r="H78" s="305"/>
      <c r="I78" s="305"/>
      <c r="J78" s="305"/>
      <c r="K78" s="299"/>
    </row>
    <row r="79" s="1" customFormat="1" ht="15" customHeight="1">
      <c r="B79" s="297"/>
      <c r="C79" s="285" t="s">
        <v>53</v>
      </c>
      <c r="D79" s="307"/>
      <c r="E79" s="307"/>
      <c r="F79" s="308" t="s">
        <v>898</v>
      </c>
      <c r="G79" s="309"/>
      <c r="H79" s="285" t="s">
        <v>899</v>
      </c>
      <c r="I79" s="285" t="s">
        <v>900</v>
      </c>
      <c r="J79" s="285">
        <v>20</v>
      </c>
      <c r="K79" s="299"/>
    </row>
    <row r="80" s="1" customFormat="1" ht="15" customHeight="1">
      <c r="B80" s="297"/>
      <c r="C80" s="285" t="s">
        <v>901</v>
      </c>
      <c r="D80" s="285"/>
      <c r="E80" s="285"/>
      <c r="F80" s="308" t="s">
        <v>898</v>
      </c>
      <c r="G80" s="309"/>
      <c r="H80" s="285" t="s">
        <v>902</v>
      </c>
      <c r="I80" s="285" t="s">
        <v>900</v>
      </c>
      <c r="J80" s="285">
        <v>120</v>
      </c>
      <c r="K80" s="299"/>
    </row>
    <row r="81" s="1" customFormat="1" ht="15" customHeight="1">
      <c r="B81" s="310"/>
      <c r="C81" s="285" t="s">
        <v>903</v>
      </c>
      <c r="D81" s="285"/>
      <c r="E81" s="285"/>
      <c r="F81" s="308" t="s">
        <v>904</v>
      </c>
      <c r="G81" s="309"/>
      <c r="H81" s="285" t="s">
        <v>905</v>
      </c>
      <c r="I81" s="285" t="s">
        <v>900</v>
      </c>
      <c r="J81" s="285">
        <v>50</v>
      </c>
      <c r="K81" s="299"/>
    </row>
    <row r="82" s="1" customFormat="1" ht="15" customHeight="1">
      <c r="B82" s="310"/>
      <c r="C82" s="285" t="s">
        <v>906</v>
      </c>
      <c r="D82" s="285"/>
      <c r="E82" s="285"/>
      <c r="F82" s="308" t="s">
        <v>898</v>
      </c>
      <c r="G82" s="309"/>
      <c r="H82" s="285" t="s">
        <v>907</v>
      </c>
      <c r="I82" s="285" t="s">
        <v>908</v>
      </c>
      <c r="J82" s="285"/>
      <c r="K82" s="299"/>
    </row>
    <row r="83" s="1" customFormat="1" ht="15" customHeight="1">
      <c r="B83" s="310"/>
      <c r="C83" s="311" t="s">
        <v>909</v>
      </c>
      <c r="D83" s="311"/>
      <c r="E83" s="311"/>
      <c r="F83" s="312" t="s">
        <v>904</v>
      </c>
      <c r="G83" s="311"/>
      <c r="H83" s="311" t="s">
        <v>910</v>
      </c>
      <c r="I83" s="311" t="s">
        <v>900</v>
      </c>
      <c r="J83" s="311">
        <v>15</v>
      </c>
      <c r="K83" s="299"/>
    </row>
    <row r="84" s="1" customFormat="1" ht="15" customHeight="1">
      <c r="B84" s="310"/>
      <c r="C84" s="311" t="s">
        <v>911</v>
      </c>
      <c r="D84" s="311"/>
      <c r="E84" s="311"/>
      <c r="F84" s="312" t="s">
        <v>904</v>
      </c>
      <c r="G84" s="311"/>
      <c r="H84" s="311" t="s">
        <v>912</v>
      </c>
      <c r="I84" s="311" t="s">
        <v>900</v>
      </c>
      <c r="J84" s="311">
        <v>15</v>
      </c>
      <c r="K84" s="299"/>
    </row>
    <row r="85" s="1" customFormat="1" ht="15" customHeight="1">
      <c r="B85" s="310"/>
      <c r="C85" s="311" t="s">
        <v>913</v>
      </c>
      <c r="D85" s="311"/>
      <c r="E85" s="311"/>
      <c r="F85" s="312" t="s">
        <v>904</v>
      </c>
      <c r="G85" s="311"/>
      <c r="H85" s="311" t="s">
        <v>914</v>
      </c>
      <c r="I85" s="311" t="s">
        <v>900</v>
      </c>
      <c r="J85" s="311">
        <v>20</v>
      </c>
      <c r="K85" s="299"/>
    </row>
    <row r="86" s="1" customFormat="1" ht="15" customHeight="1">
      <c r="B86" s="310"/>
      <c r="C86" s="311" t="s">
        <v>915</v>
      </c>
      <c r="D86" s="311"/>
      <c r="E86" s="311"/>
      <c r="F86" s="312" t="s">
        <v>904</v>
      </c>
      <c r="G86" s="311"/>
      <c r="H86" s="311" t="s">
        <v>916</v>
      </c>
      <c r="I86" s="311" t="s">
        <v>900</v>
      </c>
      <c r="J86" s="311">
        <v>20</v>
      </c>
      <c r="K86" s="299"/>
    </row>
    <row r="87" s="1" customFormat="1" ht="15" customHeight="1">
      <c r="B87" s="310"/>
      <c r="C87" s="285" t="s">
        <v>917</v>
      </c>
      <c r="D87" s="285"/>
      <c r="E87" s="285"/>
      <c r="F87" s="308" t="s">
        <v>904</v>
      </c>
      <c r="G87" s="309"/>
      <c r="H87" s="285" t="s">
        <v>918</v>
      </c>
      <c r="I87" s="285" t="s">
        <v>900</v>
      </c>
      <c r="J87" s="285">
        <v>50</v>
      </c>
      <c r="K87" s="299"/>
    </row>
    <row r="88" s="1" customFormat="1" ht="15" customHeight="1">
      <c r="B88" s="310"/>
      <c r="C88" s="285" t="s">
        <v>919</v>
      </c>
      <c r="D88" s="285"/>
      <c r="E88" s="285"/>
      <c r="F88" s="308" t="s">
        <v>904</v>
      </c>
      <c r="G88" s="309"/>
      <c r="H88" s="285" t="s">
        <v>920</v>
      </c>
      <c r="I88" s="285" t="s">
        <v>900</v>
      </c>
      <c r="J88" s="285">
        <v>20</v>
      </c>
      <c r="K88" s="299"/>
    </row>
    <row r="89" s="1" customFormat="1" ht="15" customHeight="1">
      <c r="B89" s="310"/>
      <c r="C89" s="285" t="s">
        <v>921</v>
      </c>
      <c r="D89" s="285"/>
      <c r="E89" s="285"/>
      <c r="F89" s="308" t="s">
        <v>904</v>
      </c>
      <c r="G89" s="309"/>
      <c r="H89" s="285" t="s">
        <v>922</v>
      </c>
      <c r="I89" s="285" t="s">
        <v>900</v>
      </c>
      <c r="J89" s="285">
        <v>20</v>
      </c>
      <c r="K89" s="299"/>
    </row>
    <row r="90" s="1" customFormat="1" ht="15" customHeight="1">
      <c r="B90" s="310"/>
      <c r="C90" s="285" t="s">
        <v>923</v>
      </c>
      <c r="D90" s="285"/>
      <c r="E90" s="285"/>
      <c r="F90" s="308" t="s">
        <v>904</v>
      </c>
      <c r="G90" s="309"/>
      <c r="H90" s="285" t="s">
        <v>924</v>
      </c>
      <c r="I90" s="285" t="s">
        <v>900</v>
      </c>
      <c r="J90" s="285">
        <v>50</v>
      </c>
      <c r="K90" s="299"/>
    </row>
    <row r="91" s="1" customFormat="1" ht="15" customHeight="1">
      <c r="B91" s="310"/>
      <c r="C91" s="285" t="s">
        <v>925</v>
      </c>
      <c r="D91" s="285"/>
      <c r="E91" s="285"/>
      <c r="F91" s="308" t="s">
        <v>904</v>
      </c>
      <c r="G91" s="309"/>
      <c r="H91" s="285" t="s">
        <v>925</v>
      </c>
      <c r="I91" s="285" t="s">
        <v>900</v>
      </c>
      <c r="J91" s="285">
        <v>50</v>
      </c>
      <c r="K91" s="299"/>
    </row>
    <row r="92" s="1" customFormat="1" ht="15" customHeight="1">
      <c r="B92" s="310"/>
      <c r="C92" s="285" t="s">
        <v>926</v>
      </c>
      <c r="D92" s="285"/>
      <c r="E92" s="285"/>
      <c r="F92" s="308" t="s">
        <v>904</v>
      </c>
      <c r="G92" s="309"/>
      <c r="H92" s="285" t="s">
        <v>927</v>
      </c>
      <c r="I92" s="285" t="s">
        <v>900</v>
      </c>
      <c r="J92" s="285">
        <v>255</v>
      </c>
      <c r="K92" s="299"/>
    </row>
    <row r="93" s="1" customFormat="1" ht="15" customHeight="1">
      <c r="B93" s="310"/>
      <c r="C93" s="285" t="s">
        <v>928</v>
      </c>
      <c r="D93" s="285"/>
      <c r="E93" s="285"/>
      <c r="F93" s="308" t="s">
        <v>898</v>
      </c>
      <c r="G93" s="309"/>
      <c r="H93" s="285" t="s">
        <v>929</v>
      </c>
      <c r="I93" s="285" t="s">
        <v>930</v>
      </c>
      <c r="J93" s="285"/>
      <c r="K93" s="299"/>
    </row>
    <row r="94" s="1" customFormat="1" ht="15" customHeight="1">
      <c r="B94" s="310"/>
      <c r="C94" s="285" t="s">
        <v>931</v>
      </c>
      <c r="D94" s="285"/>
      <c r="E94" s="285"/>
      <c r="F94" s="308" t="s">
        <v>898</v>
      </c>
      <c r="G94" s="309"/>
      <c r="H94" s="285" t="s">
        <v>932</v>
      </c>
      <c r="I94" s="285" t="s">
        <v>933</v>
      </c>
      <c r="J94" s="285"/>
      <c r="K94" s="299"/>
    </row>
    <row r="95" s="1" customFormat="1" ht="15" customHeight="1">
      <c r="B95" s="310"/>
      <c r="C95" s="285" t="s">
        <v>934</v>
      </c>
      <c r="D95" s="285"/>
      <c r="E95" s="285"/>
      <c r="F95" s="308" t="s">
        <v>898</v>
      </c>
      <c r="G95" s="309"/>
      <c r="H95" s="285" t="s">
        <v>934</v>
      </c>
      <c r="I95" s="285" t="s">
        <v>933</v>
      </c>
      <c r="J95" s="285"/>
      <c r="K95" s="299"/>
    </row>
    <row r="96" s="1" customFormat="1" ht="15" customHeight="1">
      <c r="B96" s="310"/>
      <c r="C96" s="285" t="s">
        <v>38</v>
      </c>
      <c r="D96" s="285"/>
      <c r="E96" s="285"/>
      <c r="F96" s="308" t="s">
        <v>898</v>
      </c>
      <c r="G96" s="309"/>
      <c r="H96" s="285" t="s">
        <v>935</v>
      </c>
      <c r="I96" s="285" t="s">
        <v>933</v>
      </c>
      <c r="J96" s="285"/>
      <c r="K96" s="299"/>
    </row>
    <row r="97" s="1" customFormat="1" ht="15" customHeight="1">
      <c r="B97" s="310"/>
      <c r="C97" s="285" t="s">
        <v>48</v>
      </c>
      <c r="D97" s="285"/>
      <c r="E97" s="285"/>
      <c r="F97" s="308" t="s">
        <v>898</v>
      </c>
      <c r="G97" s="309"/>
      <c r="H97" s="285" t="s">
        <v>936</v>
      </c>
      <c r="I97" s="285" t="s">
        <v>933</v>
      </c>
      <c r="J97" s="285"/>
      <c r="K97" s="299"/>
    </row>
    <row r="98" s="1" customFormat="1" ht="15" customHeight="1">
      <c r="B98" s="313"/>
      <c r="C98" s="314"/>
      <c r="D98" s="314"/>
      <c r="E98" s="314"/>
      <c r="F98" s="314"/>
      <c r="G98" s="314"/>
      <c r="H98" s="314"/>
      <c r="I98" s="314"/>
      <c r="J98" s="314"/>
      <c r="K98" s="315"/>
    </row>
    <row r="99" s="1" customFormat="1" ht="18.75" customHeight="1">
      <c r="B99" s="316"/>
      <c r="C99" s="317"/>
      <c r="D99" s="317"/>
      <c r="E99" s="317"/>
      <c r="F99" s="317"/>
      <c r="G99" s="317"/>
      <c r="H99" s="317"/>
      <c r="I99" s="317"/>
      <c r="J99" s="317"/>
      <c r="K99" s="316"/>
    </row>
    <row r="100" s="1" customFormat="1" ht="18.75" customHeight="1">
      <c r="B100" s="293"/>
      <c r="C100" s="293"/>
      <c r="D100" s="293"/>
      <c r="E100" s="293"/>
      <c r="F100" s="293"/>
      <c r="G100" s="293"/>
      <c r="H100" s="293"/>
      <c r="I100" s="293"/>
      <c r="J100" s="293"/>
      <c r="K100" s="293"/>
    </row>
    <row r="101" s="1" customFormat="1" ht="7.5" customHeight="1">
      <c r="B101" s="294"/>
      <c r="C101" s="295"/>
      <c r="D101" s="295"/>
      <c r="E101" s="295"/>
      <c r="F101" s="295"/>
      <c r="G101" s="295"/>
      <c r="H101" s="295"/>
      <c r="I101" s="295"/>
      <c r="J101" s="295"/>
      <c r="K101" s="296"/>
    </row>
    <row r="102" s="1" customFormat="1" ht="45" customHeight="1">
      <c r="B102" s="297"/>
      <c r="C102" s="298" t="s">
        <v>937</v>
      </c>
      <c r="D102" s="298"/>
      <c r="E102" s="298"/>
      <c r="F102" s="298"/>
      <c r="G102" s="298"/>
      <c r="H102" s="298"/>
      <c r="I102" s="298"/>
      <c r="J102" s="298"/>
      <c r="K102" s="299"/>
    </row>
    <row r="103" s="1" customFormat="1" ht="17.25" customHeight="1">
      <c r="B103" s="297"/>
      <c r="C103" s="300" t="s">
        <v>892</v>
      </c>
      <c r="D103" s="300"/>
      <c r="E103" s="300"/>
      <c r="F103" s="300" t="s">
        <v>893</v>
      </c>
      <c r="G103" s="301"/>
      <c r="H103" s="300" t="s">
        <v>54</v>
      </c>
      <c r="I103" s="300" t="s">
        <v>57</v>
      </c>
      <c r="J103" s="300" t="s">
        <v>894</v>
      </c>
      <c r="K103" s="299"/>
    </row>
    <row r="104" s="1" customFormat="1" ht="17.25" customHeight="1">
      <c r="B104" s="297"/>
      <c r="C104" s="302" t="s">
        <v>895</v>
      </c>
      <c r="D104" s="302"/>
      <c r="E104" s="302"/>
      <c r="F104" s="303" t="s">
        <v>896</v>
      </c>
      <c r="G104" s="304"/>
      <c r="H104" s="302"/>
      <c r="I104" s="302"/>
      <c r="J104" s="302" t="s">
        <v>897</v>
      </c>
      <c r="K104" s="299"/>
    </row>
    <row r="105" s="1" customFormat="1" ht="5.25" customHeight="1">
      <c r="B105" s="297"/>
      <c r="C105" s="300"/>
      <c r="D105" s="300"/>
      <c r="E105" s="300"/>
      <c r="F105" s="300"/>
      <c r="G105" s="318"/>
      <c r="H105" s="300"/>
      <c r="I105" s="300"/>
      <c r="J105" s="300"/>
      <c r="K105" s="299"/>
    </row>
    <row r="106" s="1" customFormat="1" ht="15" customHeight="1">
      <c r="B106" s="297"/>
      <c r="C106" s="285" t="s">
        <v>53</v>
      </c>
      <c r="D106" s="307"/>
      <c r="E106" s="307"/>
      <c r="F106" s="308" t="s">
        <v>898</v>
      </c>
      <c r="G106" s="285"/>
      <c r="H106" s="285" t="s">
        <v>938</v>
      </c>
      <c r="I106" s="285" t="s">
        <v>900</v>
      </c>
      <c r="J106" s="285">
        <v>20</v>
      </c>
      <c r="K106" s="299"/>
    </row>
    <row r="107" s="1" customFormat="1" ht="15" customHeight="1">
      <c r="B107" s="297"/>
      <c r="C107" s="285" t="s">
        <v>901</v>
      </c>
      <c r="D107" s="285"/>
      <c r="E107" s="285"/>
      <c r="F107" s="308" t="s">
        <v>898</v>
      </c>
      <c r="G107" s="285"/>
      <c r="H107" s="285" t="s">
        <v>938</v>
      </c>
      <c r="I107" s="285" t="s">
        <v>900</v>
      </c>
      <c r="J107" s="285">
        <v>120</v>
      </c>
      <c r="K107" s="299"/>
    </row>
    <row r="108" s="1" customFormat="1" ht="15" customHeight="1">
      <c r="B108" s="310"/>
      <c r="C108" s="285" t="s">
        <v>903</v>
      </c>
      <c r="D108" s="285"/>
      <c r="E108" s="285"/>
      <c r="F108" s="308" t="s">
        <v>904</v>
      </c>
      <c r="G108" s="285"/>
      <c r="H108" s="285" t="s">
        <v>938</v>
      </c>
      <c r="I108" s="285" t="s">
        <v>900</v>
      </c>
      <c r="J108" s="285">
        <v>50</v>
      </c>
      <c r="K108" s="299"/>
    </row>
    <row r="109" s="1" customFormat="1" ht="15" customHeight="1">
      <c r="B109" s="310"/>
      <c r="C109" s="285" t="s">
        <v>906</v>
      </c>
      <c r="D109" s="285"/>
      <c r="E109" s="285"/>
      <c r="F109" s="308" t="s">
        <v>898</v>
      </c>
      <c r="G109" s="285"/>
      <c r="H109" s="285" t="s">
        <v>938</v>
      </c>
      <c r="I109" s="285" t="s">
        <v>908</v>
      </c>
      <c r="J109" s="285"/>
      <c r="K109" s="299"/>
    </row>
    <row r="110" s="1" customFormat="1" ht="15" customHeight="1">
      <c r="B110" s="310"/>
      <c r="C110" s="285" t="s">
        <v>917</v>
      </c>
      <c r="D110" s="285"/>
      <c r="E110" s="285"/>
      <c r="F110" s="308" t="s">
        <v>904</v>
      </c>
      <c r="G110" s="285"/>
      <c r="H110" s="285" t="s">
        <v>938</v>
      </c>
      <c r="I110" s="285" t="s">
        <v>900</v>
      </c>
      <c r="J110" s="285">
        <v>50</v>
      </c>
      <c r="K110" s="299"/>
    </row>
    <row r="111" s="1" customFormat="1" ht="15" customHeight="1">
      <c r="B111" s="310"/>
      <c r="C111" s="285" t="s">
        <v>925</v>
      </c>
      <c r="D111" s="285"/>
      <c r="E111" s="285"/>
      <c r="F111" s="308" t="s">
        <v>904</v>
      </c>
      <c r="G111" s="285"/>
      <c r="H111" s="285" t="s">
        <v>938</v>
      </c>
      <c r="I111" s="285" t="s">
        <v>900</v>
      </c>
      <c r="J111" s="285">
        <v>50</v>
      </c>
      <c r="K111" s="299"/>
    </row>
    <row r="112" s="1" customFormat="1" ht="15" customHeight="1">
      <c r="B112" s="310"/>
      <c r="C112" s="285" t="s">
        <v>923</v>
      </c>
      <c r="D112" s="285"/>
      <c r="E112" s="285"/>
      <c r="F112" s="308" t="s">
        <v>904</v>
      </c>
      <c r="G112" s="285"/>
      <c r="H112" s="285" t="s">
        <v>938</v>
      </c>
      <c r="I112" s="285" t="s">
        <v>900</v>
      </c>
      <c r="J112" s="285">
        <v>50</v>
      </c>
      <c r="K112" s="299"/>
    </row>
    <row r="113" s="1" customFormat="1" ht="15" customHeight="1">
      <c r="B113" s="310"/>
      <c r="C113" s="285" t="s">
        <v>53</v>
      </c>
      <c r="D113" s="285"/>
      <c r="E113" s="285"/>
      <c r="F113" s="308" t="s">
        <v>898</v>
      </c>
      <c r="G113" s="285"/>
      <c r="H113" s="285" t="s">
        <v>939</v>
      </c>
      <c r="I113" s="285" t="s">
        <v>900</v>
      </c>
      <c r="J113" s="285">
        <v>20</v>
      </c>
      <c r="K113" s="299"/>
    </row>
    <row r="114" s="1" customFormat="1" ht="15" customHeight="1">
      <c r="B114" s="310"/>
      <c r="C114" s="285" t="s">
        <v>940</v>
      </c>
      <c r="D114" s="285"/>
      <c r="E114" s="285"/>
      <c r="F114" s="308" t="s">
        <v>898</v>
      </c>
      <c r="G114" s="285"/>
      <c r="H114" s="285" t="s">
        <v>941</v>
      </c>
      <c r="I114" s="285" t="s">
        <v>900</v>
      </c>
      <c r="J114" s="285">
        <v>120</v>
      </c>
      <c r="K114" s="299"/>
    </row>
    <row r="115" s="1" customFormat="1" ht="15" customHeight="1">
      <c r="B115" s="310"/>
      <c r="C115" s="285" t="s">
        <v>38</v>
      </c>
      <c r="D115" s="285"/>
      <c r="E115" s="285"/>
      <c r="F115" s="308" t="s">
        <v>898</v>
      </c>
      <c r="G115" s="285"/>
      <c r="H115" s="285" t="s">
        <v>942</v>
      </c>
      <c r="I115" s="285" t="s">
        <v>933</v>
      </c>
      <c r="J115" s="285"/>
      <c r="K115" s="299"/>
    </row>
    <row r="116" s="1" customFormat="1" ht="15" customHeight="1">
      <c r="B116" s="310"/>
      <c r="C116" s="285" t="s">
        <v>48</v>
      </c>
      <c r="D116" s="285"/>
      <c r="E116" s="285"/>
      <c r="F116" s="308" t="s">
        <v>898</v>
      </c>
      <c r="G116" s="285"/>
      <c r="H116" s="285" t="s">
        <v>943</v>
      </c>
      <c r="I116" s="285" t="s">
        <v>933</v>
      </c>
      <c r="J116" s="285"/>
      <c r="K116" s="299"/>
    </row>
    <row r="117" s="1" customFormat="1" ht="15" customHeight="1">
      <c r="B117" s="310"/>
      <c r="C117" s="285" t="s">
        <v>57</v>
      </c>
      <c r="D117" s="285"/>
      <c r="E117" s="285"/>
      <c r="F117" s="308" t="s">
        <v>898</v>
      </c>
      <c r="G117" s="285"/>
      <c r="H117" s="285" t="s">
        <v>944</v>
      </c>
      <c r="I117" s="285" t="s">
        <v>945</v>
      </c>
      <c r="J117" s="285"/>
      <c r="K117" s="299"/>
    </row>
    <row r="118" s="1" customFormat="1" ht="15" customHeight="1">
      <c r="B118" s="313"/>
      <c r="C118" s="319"/>
      <c r="D118" s="319"/>
      <c r="E118" s="319"/>
      <c r="F118" s="319"/>
      <c r="G118" s="319"/>
      <c r="H118" s="319"/>
      <c r="I118" s="319"/>
      <c r="J118" s="319"/>
      <c r="K118" s="315"/>
    </row>
    <row r="119" s="1" customFormat="1" ht="18.75" customHeight="1">
      <c r="B119" s="320"/>
      <c r="C119" s="321"/>
      <c r="D119" s="321"/>
      <c r="E119" s="321"/>
      <c r="F119" s="322"/>
      <c r="G119" s="321"/>
      <c r="H119" s="321"/>
      <c r="I119" s="321"/>
      <c r="J119" s="321"/>
      <c r="K119" s="320"/>
    </row>
    <row r="120" s="1" customFormat="1" ht="18.75" customHeight="1">
      <c r="B120" s="293"/>
      <c r="C120" s="293"/>
      <c r="D120" s="293"/>
      <c r="E120" s="293"/>
      <c r="F120" s="293"/>
      <c r="G120" s="293"/>
      <c r="H120" s="293"/>
      <c r="I120" s="293"/>
      <c r="J120" s="293"/>
      <c r="K120" s="293"/>
    </row>
    <row r="121" s="1" customFormat="1" ht="7.5" customHeight="1">
      <c r="B121" s="323"/>
      <c r="C121" s="324"/>
      <c r="D121" s="324"/>
      <c r="E121" s="324"/>
      <c r="F121" s="324"/>
      <c r="G121" s="324"/>
      <c r="H121" s="324"/>
      <c r="I121" s="324"/>
      <c r="J121" s="324"/>
      <c r="K121" s="325"/>
    </row>
    <row r="122" s="1" customFormat="1" ht="45" customHeight="1">
      <c r="B122" s="326"/>
      <c r="C122" s="276" t="s">
        <v>946</v>
      </c>
      <c r="D122" s="276"/>
      <c r="E122" s="276"/>
      <c r="F122" s="276"/>
      <c r="G122" s="276"/>
      <c r="H122" s="276"/>
      <c r="I122" s="276"/>
      <c r="J122" s="276"/>
      <c r="K122" s="327"/>
    </row>
    <row r="123" s="1" customFormat="1" ht="17.25" customHeight="1">
      <c r="B123" s="328"/>
      <c r="C123" s="300" t="s">
        <v>892</v>
      </c>
      <c r="D123" s="300"/>
      <c r="E123" s="300"/>
      <c r="F123" s="300" t="s">
        <v>893</v>
      </c>
      <c r="G123" s="301"/>
      <c r="H123" s="300" t="s">
        <v>54</v>
      </c>
      <c r="I123" s="300" t="s">
        <v>57</v>
      </c>
      <c r="J123" s="300" t="s">
        <v>894</v>
      </c>
      <c r="K123" s="329"/>
    </row>
    <row r="124" s="1" customFormat="1" ht="17.25" customHeight="1">
      <c r="B124" s="328"/>
      <c r="C124" s="302" t="s">
        <v>895</v>
      </c>
      <c r="D124" s="302"/>
      <c r="E124" s="302"/>
      <c r="F124" s="303" t="s">
        <v>896</v>
      </c>
      <c r="G124" s="304"/>
      <c r="H124" s="302"/>
      <c r="I124" s="302"/>
      <c r="J124" s="302" t="s">
        <v>897</v>
      </c>
      <c r="K124" s="329"/>
    </row>
    <row r="125" s="1" customFormat="1" ht="5.25" customHeight="1">
      <c r="B125" s="330"/>
      <c r="C125" s="305"/>
      <c r="D125" s="305"/>
      <c r="E125" s="305"/>
      <c r="F125" s="305"/>
      <c r="G125" s="331"/>
      <c r="H125" s="305"/>
      <c r="I125" s="305"/>
      <c r="J125" s="305"/>
      <c r="K125" s="332"/>
    </row>
    <row r="126" s="1" customFormat="1" ht="15" customHeight="1">
      <c r="B126" s="330"/>
      <c r="C126" s="285" t="s">
        <v>901</v>
      </c>
      <c r="D126" s="307"/>
      <c r="E126" s="307"/>
      <c r="F126" s="308" t="s">
        <v>898</v>
      </c>
      <c r="G126" s="285"/>
      <c r="H126" s="285" t="s">
        <v>938</v>
      </c>
      <c r="I126" s="285" t="s">
        <v>900</v>
      </c>
      <c r="J126" s="285">
        <v>120</v>
      </c>
      <c r="K126" s="333"/>
    </row>
    <row r="127" s="1" customFormat="1" ht="15" customHeight="1">
      <c r="B127" s="330"/>
      <c r="C127" s="285" t="s">
        <v>947</v>
      </c>
      <c r="D127" s="285"/>
      <c r="E127" s="285"/>
      <c r="F127" s="308" t="s">
        <v>898</v>
      </c>
      <c r="G127" s="285"/>
      <c r="H127" s="285" t="s">
        <v>948</v>
      </c>
      <c r="I127" s="285" t="s">
        <v>900</v>
      </c>
      <c r="J127" s="285" t="s">
        <v>949</v>
      </c>
      <c r="K127" s="333"/>
    </row>
    <row r="128" s="1" customFormat="1" ht="15" customHeight="1">
      <c r="B128" s="330"/>
      <c r="C128" s="285" t="s">
        <v>83</v>
      </c>
      <c r="D128" s="285"/>
      <c r="E128" s="285"/>
      <c r="F128" s="308" t="s">
        <v>898</v>
      </c>
      <c r="G128" s="285"/>
      <c r="H128" s="285" t="s">
        <v>950</v>
      </c>
      <c r="I128" s="285" t="s">
        <v>900</v>
      </c>
      <c r="J128" s="285" t="s">
        <v>949</v>
      </c>
      <c r="K128" s="333"/>
    </row>
    <row r="129" s="1" customFormat="1" ht="15" customHeight="1">
      <c r="B129" s="330"/>
      <c r="C129" s="285" t="s">
        <v>909</v>
      </c>
      <c r="D129" s="285"/>
      <c r="E129" s="285"/>
      <c r="F129" s="308" t="s">
        <v>904</v>
      </c>
      <c r="G129" s="285"/>
      <c r="H129" s="285" t="s">
        <v>910</v>
      </c>
      <c r="I129" s="285" t="s">
        <v>900</v>
      </c>
      <c r="J129" s="285">
        <v>15</v>
      </c>
      <c r="K129" s="333"/>
    </row>
    <row r="130" s="1" customFormat="1" ht="15" customHeight="1">
      <c r="B130" s="330"/>
      <c r="C130" s="311" t="s">
        <v>911</v>
      </c>
      <c r="D130" s="311"/>
      <c r="E130" s="311"/>
      <c r="F130" s="312" t="s">
        <v>904</v>
      </c>
      <c r="G130" s="311"/>
      <c r="H130" s="311" t="s">
        <v>912</v>
      </c>
      <c r="I130" s="311" t="s">
        <v>900</v>
      </c>
      <c r="J130" s="311">
        <v>15</v>
      </c>
      <c r="K130" s="333"/>
    </row>
    <row r="131" s="1" customFormat="1" ht="15" customHeight="1">
      <c r="B131" s="330"/>
      <c r="C131" s="311" t="s">
        <v>913</v>
      </c>
      <c r="D131" s="311"/>
      <c r="E131" s="311"/>
      <c r="F131" s="312" t="s">
        <v>904</v>
      </c>
      <c r="G131" s="311"/>
      <c r="H131" s="311" t="s">
        <v>914</v>
      </c>
      <c r="I131" s="311" t="s">
        <v>900</v>
      </c>
      <c r="J131" s="311">
        <v>20</v>
      </c>
      <c r="K131" s="333"/>
    </row>
    <row r="132" s="1" customFormat="1" ht="15" customHeight="1">
      <c r="B132" s="330"/>
      <c r="C132" s="311" t="s">
        <v>915</v>
      </c>
      <c r="D132" s="311"/>
      <c r="E132" s="311"/>
      <c r="F132" s="312" t="s">
        <v>904</v>
      </c>
      <c r="G132" s="311"/>
      <c r="H132" s="311" t="s">
        <v>916</v>
      </c>
      <c r="I132" s="311" t="s">
        <v>900</v>
      </c>
      <c r="J132" s="311">
        <v>20</v>
      </c>
      <c r="K132" s="333"/>
    </row>
    <row r="133" s="1" customFormat="1" ht="15" customHeight="1">
      <c r="B133" s="330"/>
      <c r="C133" s="285" t="s">
        <v>903</v>
      </c>
      <c r="D133" s="285"/>
      <c r="E133" s="285"/>
      <c r="F133" s="308" t="s">
        <v>904</v>
      </c>
      <c r="G133" s="285"/>
      <c r="H133" s="285" t="s">
        <v>938</v>
      </c>
      <c r="I133" s="285" t="s">
        <v>900</v>
      </c>
      <c r="J133" s="285">
        <v>50</v>
      </c>
      <c r="K133" s="333"/>
    </row>
    <row r="134" s="1" customFormat="1" ht="15" customHeight="1">
      <c r="B134" s="330"/>
      <c r="C134" s="285" t="s">
        <v>917</v>
      </c>
      <c r="D134" s="285"/>
      <c r="E134" s="285"/>
      <c r="F134" s="308" t="s">
        <v>904</v>
      </c>
      <c r="G134" s="285"/>
      <c r="H134" s="285" t="s">
        <v>938</v>
      </c>
      <c r="I134" s="285" t="s">
        <v>900</v>
      </c>
      <c r="J134" s="285">
        <v>50</v>
      </c>
      <c r="K134" s="333"/>
    </row>
    <row r="135" s="1" customFormat="1" ht="15" customHeight="1">
      <c r="B135" s="330"/>
      <c r="C135" s="285" t="s">
        <v>923</v>
      </c>
      <c r="D135" s="285"/>
      <c r="E135" s="285"/>
      <c r="F135" s="308" t="s">
        <v>904</v>
      </c>
      <c r="G135" s="285"/>
      <c r="H135" s="285" t="s">
        <v>938</v>
      </c>
      <c r="I135" s="285" t="s">
        <v>900</v>
      </c>
      <c r="J135" s="285">
        <v>50</v>
      </c>
      <c r="K135" s="333"/>
    </row>
    <row r="136" s="1" customFormat="1" ht="15" customHeight="1">
      <c r="B136" s="330"/>
      <c r="C136" s="285" t="s">
        <v>925</v>
      </c>
      <c r="D136" s="285"/>
      <c r="E136" s="285"/>
      <c r="F136" s="308" t="s">
        <v>904</v>
      </c>
      <c r="G136" s="285"/>
      <c r="H136" s="285" t="s">
        <v>938</v>
      </c>
      <c r="I136" s="285" t="s">
        <v>900</v>
      </c>
      <c r="J136" s="285">
        <v>50</v>
      </c>
      <c r="K136" s="333"/>
    </row>
    <row r="137" s="1" customFormat="1" ht="15" customHeight="1">
      <c r="B137" s="330"/>
      <c r="C137" s="285" t="s">
        <v>926</v>
      </c>
      <c r="D137" s="285"/>
      <c r="E137" s="285"/>
      <c r="F137" s="308" t="s">
        <v>904</v>
      </c>
      <c r="G137" s="285"/>
      <c r="H137" s="285" t="s">
        <v>951</v>
      </c>
      <c r="I137" s="285" t="s">
        <v>900</v>
      </c>
      <c r="J137" s="285">
        <v>255</v>
      </c>
      <c r="K137" s="333"/>
    </row>
    <row r="138" s="1" customFormat="1" ht="15" customHeight="1">
      <c r="B138" s="330"/>
      <c r="C138" s="285" t="s">
        <v>928</v>
      </c>
      <c r="D138" s="285"/>
      <c r="E138" s="285"/>
      <c r="F138" s="308" t="s">
        <v>898</v>
      </c>
      <c r="G138" s="285"/>
      <c r="H138" s="285" t="s">
        <v>952</v>
      </c>
      <c r="I138" s="285" t="s">
        <v>930</v>
      </c>
      <c r="J138" s="285"/>
      <c r="K138" s="333"/>
    </row>
    <row r="139" s="1" customFormat="1" ht="15" customHeight="1">
      <c r="B139" s="330"/>
      <c r="C139" s="285" t="s">
        <v>931</v>
      </c>
      <c r="D139" s="285"/>
      <c r="E139" s="285"/>
      <c r="F139" s="308" t="s">
        <v>898</v>
      </c>
      <c r="G139" s="285"/>
      <c r="H139" s="285" t="s">
        <v>953</v>
      </c>
      <c r="I139" s="285" t="s">
        <v>933</v>
      </c>
      <c r="J139" s="285"/>
      <c r="K139" s="333"/>
    </row>
    <row r="140" s="1" customFormat="1" ht="15" customHeight="1">
      <c r="B140" s="330"/>
      <c r="C140" s="285" t="s">
        <v>934</v>
      </c>
      <c r="D140" s="285"/>
      <c r="E140" s="285"/>
      <c r="F140" s="308" t="s">
        <v>898</v>
      </c>
      <c r="G140" s="285"/>
      <c r="H140" s="285" t="s">
        <v>934</v>
      </c>
      <c r="I140" s="285" t="s">
        <v>933</v>
      </c>
      <c r="J140" s="285"/>
      <c r="K140" s="333"/>
    </row>
    <row r="141" s="1" customFormat="1" ht="15" customHeight="1">
      <c r="B141" s="330"/>
      <c r="C141" s="285" t="s">
        <v>38</v>
      </c>
      <c r="D141" s="285"/>
      <c r="E141" s="285"/>
      <c r="F141" s="308" t="s">
        <v>898</v>
      </c>
      <c r="G141" s="285"/>
      <c r="H141" s="285" t="s">
        <v>954</v>
      </c>
      <c r="I141" s="285" t="s">
        <v>933</v>
      </c>
      <c r="J141" s="285"/>
      <c r="K141" s="333"/>
    </row>
    <row r="142" s="1" customFormat="1" ht="15" customHeight="1">
      <c r="B142" s="330"/>
      <c r="C142" s="285" t="s">
        <v>955</v>
      </c>
      <c r="D142" s="285"/>
      <c r="E142" s="285"/>
      <c r="F142" s="308" t="s">
        <v>898</v>
      </c>
      <c r="G142" s="285"/>
      <c r="H142" s="285" t="s">
        <v>956</v>
      </c>
      <c r="I142" s="285" t="s">
        <v>933</v>
      </c>
      <c r="J142" s="285"/>
      <c r="K142" s="333"/>
    </row>
    <row r="143" s="1" customFormat="1" ht="15" customHeight="1">
      <c r="B143" s="334"/>
      <c r="C143" s="335"/>
      <c r="D143" s="335"/>
      <c r="E143" s="335"/>
      <c r="F143" s="335"/>
      <c r="G143" s="335"/>
      <c r="H143" s="335"/>
      <c r="I143" s="335"/>
      <c r="J143" s="335"/>
      <c r="K143" s="336"/>
    </row>
    <row r="144" s="1" customFormat="1" ht="18.75" customHeight="1">
      <c r="B144" s="321"/>
      <c r="C144" s="321"/>
      <c r="D144" s="321"/>
      <c r="E144" s="321"/>
      <c r="F144" s="322"/>
      <c r="G144" s="321"/>
      <c r="H144" s="321"/>
      <c r="I144" s="321"/>
      <c r="J144" s="321"/>
      <c r="K144" s="321"/>
    </row>
    <row r="145" s="1" customFormat="1" ht="18.75" customHeight="1">
      <c r="B145" s="293"/>
      <c r="C145" s="293"/>
      <c r="D145" s="293"/>
      <c r="E145" s="293"/>
      <c r="F145" s="293"/>
      <c r="G145" s="293"/>
      <c r="H145" s="293"/>
      <c r="I145" s="293"/>
      <c r="J145" s="293"/>
      <c r="K145" s="293"/>
    </row>
    <row r="146" s="1" customFormat="1" ht="7.5" customHeight="1">
      <c r="B146" s="294"/>
      <c r="C146" s="295"/>
      <c r="D146" s="295"/>
      <c r="E146" s="295"/>
      <c r="F146" s="295"/>
      <c r="G146" s="295"/>
      <c r="H146" s="295"/>
      <c r="I146" s="295"/>
      <c r="J146" s="295"/>
      <c r="K146" s="296"/>
    </row>
    <row r="147" s="1" customFormat="1" ht="45" customHeight="1">
      <c r="B147" s="297"/>
      <c r="C147" s="298" t="s">
        <v>957</v>
      </c>
      <c r="D147" s="298"/>
      <c r="E147" s="298"/>
      <c r="F147" s="298"/>
      <c r="G147" s="298"/>
      <c r="H147" s="298"/>
      <c r="I147" s="298"/>
      <c r="J147" s="298"/>
      <c r="K147" s="299"/>
    </row>
    <row r="148" s="1" customFormat="1" ht="17.25" customHeight="1">
      <c r="B148" s="297"/>
      <c r="C148" s="300" t="s">
        <v>892</v>
      </c>
      <c r="D148" s="300"/>
      <c r="E148" s="300"/>
      <c r="F148" s="300" t="s">
        <v>893</v>
      </c>
      <c r="G148" s="301"/>
      <c r="H148" s="300" t="s">
        <v>54</v>
      </c>
      <c r="I148" s="300" t="s">
        <v>57</v>
      </c>
      <c r="J148" s="300" t="s">
        <v>894</v>
      </c>
      <c r="K148" s="299"/>
    </row>
    <row r="149" s="1" customFormat="1" ht="17.25" customHeight="1">
      <c r="B149" s="297"/>
      <c r="C149" s="302" t="s">
        <v>895</v>
      </c>
      <c r="D149" s="302"/>
      <c r="E149" s="302"/>
      <c r="F149" s="303" t="s">
        <v>896</v>
      </c>
      <c r="G149" s="304"/>
      <c r="H149" s="302"/>
      <c r="I149" s="302"/>
      <c r="J149" s="302" t="s">
        <v>897</v>
      </c>
      <c r="K149" s="299"/>
    </row>
    <row r="150" s="1" customFormat="1" ht="5.25" customHeight="1">
      <c r="B150" s="310"/>
      <c r="C150" s="305"/>
      <c r="D150" s="305"/>
      <c r="E150" s="305"/>
      <c r="F150" s="305"/>
      <c r="G150" s="306"/>
      <c r="H150" s="305"/>
      <c r="I150" s="305"/>
      <c r="J150" s="305"/>
      <c r="K150" s="333"/>
    </row>
    <row r="151" s="1" customFormat="1" ht="15" customHeight="1">
      <c r="B151" s="310"/>
      <c r="C151" s="337" t="s">
        <v>901</v>
      </c>
      <c r="D151" s="285"/>
      <c r="E151" s="285"/>
      <c r="F151" s="338" t="s">
        <v>898</v>
      </c>
      <c r="G151" s="285"/>
      <c r="H151" s="337" t="s">
        <v>938</v>
      </c>
      <c r="I151" s="337" t="s">
        <v>900</v>
      </c>
      <c r="J151" s="337">
        <v>120</v>
      </c>
      <c r="K151" s="333"/>
    </row>
    <row r="152" s="1" customFormat="1" ht="15" customHeight="1">
      <c r="B152" s="310"/>
      <c r="C152" s="337" t="s">
        <v>947</v>
      </c>
      <c r="D152" s="285"/>
      <c r="E152" s="285"/>
      <c r="F152" s="338" t="s">
        <v>898</v>
      </c>
      <c r="G152" s="285"/>
      <c r="H152" s="337" t="s">
        <v>958</v>
      </c>
      <c r="I152" s="337" t="s">
        <v>900</v>
      </c>
      <c r="J152" s="337" t="s">
        <v>949</v>
      </c>
      <c r="K152" s="333"/>
    </row>
    <row r="153" s="1" customFormat="1" ht="15" customHeight="1">
      <c r="B153" s="310"/>
      <c r="C153" s="337" t="s">
        <v>83</v>
      </c>
      <c r="D153" s="285"/>
      <c r="E153" s="285"/>
      <c r="F153" s="338" t="s">
        <v>898</v>
      </c>
      <c r="G153" s="285"/>
      <c r="H153" s="337" t="s">
        <v>959</v>
      </c>
      <c r="I153" s="337" t="s">
        <v>900</v>
      </c>
      <c r="J153" s="337" t="s">
        <v>949</v>
      </c>
      <c r="K153" s="333"/>
    </row>
    <row r="154" s="1" customFormat="1" ht="15" customHeight="1">
      <c r="B154" s="310"/>
      <c r="C154" s="337" t="s">
        <v>903</v>
      </c>
      <c r="D154" s="285"/>
      <c r="E154" s="285"/>
      <c r="F154" s="338" t="s">
        <v>904</v>
      </c>
      <c r="G154" s="285"/>
      <c r="H154" s="337" t="s">
        <v>938</v>
      </c>
      <c r="I154" s="337" t="s">
        <v>900</v>
      </c>
      <c r="J154" s="337">
        <v>50</v>
      </c>
      <c r="K154" s="333"/>
    </row>
    <row r="155" s="1" customFormat="1" ht="15" customHeight="1">
      <c r="B155" s="310"/>
      <c r="C155" s="337" t="s">
        <v>906</v>
      </c>
      <c r="D155" s="285"/>
      <c r="E155" s="285"/>
      <c r="F155" s="338" t="s">
        <v>898</v>
      </c>
      <c r="G155" s="285"/>
      <c r="H155" s="337" t="s">
        <v>938</v>
      </c>
      <c r="I155" s="337" t="s">
        <v>908</v>
      </c>
      <c r="J155" s="337"/>
      <c r="K155" s="333"/>
    </row>
    <row r="156" s="1" customFormat="1" ht="15" customHeight="1">
      <c r="B156" s="310"/>
      <c r="C156" s="337" t="s">
        <v>917</v>
      </c>
      <c r="D156" s="285"/>
      <c r="E156" s="285"/>
      <c r="F156" s="338" t="s">
        <v>904</v>
      </c>
      <c r="G156" s="285"/>
      <c r="H156" s="337" t="s">
        <v>938</v>
      </c>
      <c r="I156" s="337" t="s">
        <v>900</v>
      </c>
      <c r="J156" s="337">
        <v>50</v>
      </c>
      <c r="K156" s="333"/>
    </row>
    <row r="157" s="1" customFormat="1" ht="15" customHeight="1">
      <c r="B157" s="310"/>
      <c r="C157" s="337" t="s">
        <v>925</v>
      </c>
      <c r="D157" s="285"/>
      <c r="E157" s="285"/>
      <c r="F157" s="338" t="s">
        <v>904</v>
      </c>
      <c r="G157" s="285"/>
      <c r="H157" s="337" t="s">
        <v>938</v>
      </c>
      <c r="I157" s="337" t="s">
        <v>900</v>
      </c>
      <c r="J157" s="337">
        <v>50</v>
      </c>
      <c r="K157" s="333"/>
    </row>
    <row r="158" s="1" customFormat="1" ht="15" customHeight="1">
      <c r="B158" s="310"/>
      <c r="C158" s="337" t="s">
        <v>923</v>
      </c>
      <c r="D158" s="285"/>
      <c r="E158" s="285"/>
      <c r="F158" s="338" t="s">
        <v>904</v>
      </c>
      <c r="G158" s="285"/>
      <c r="H158" s="337" t="s">
        <v>938</v>
      </c>
      <c r="I158" s="337" t="s">
        <v>900</v>
      </c>
      <c r="J158" s="337">
        <v>50</v>
      </c>
      <c r="K158" s="333"/>
    </row>
    <row r="159" s="1" customFormat="1" ht="15" customHeight="1">
      <c r="B159" s="310"/>
      <c r="C159" s="337" t="s">
        <v>105</v>
      </c>
      <c r="D159" s="285"/>
      <c r="E159" s="285"/>
      <c r="F159" s="338" t="s">
        <v>898</v>
      </c>
      <c r="G159" s="285"/>
      <c r="H159" s="337" t="s">
        <v>960</v>
      </c>
      <c r="I159" s="337" t="s">
        <v>900</v>
      </c>
      <c r="J159" s="337" t="s">
        <v>961</v>
      </c>
      <c r="K159" s="333"/>
    </row>
    <row r="160" s="1" customFormat="1" ht="15" customHeight="1">
      <c r="B160" s="310"/>
      <c r="C160" s="337" t="s">
        <v>962</v>
      </c>
      <c r="D160" s="285"/>
      <c r="E160" s="285"/>
      <c r="F160" s="338" t="s">
        <v>898</v>
      </c>
      <c r="G160" s="285"/>
      <c r="H160" s="337" t="s">
        <v>963</v>
      </c>
      <c r="I160" s="337" t="s">
        <v>933</v>
      </c>
      <c r="J160" s="337"/>
      <c r="K160" s="333"/>
    </row>
    <row r="161" s="1" customFormat="1" ht="15" customHeight="1">
      <c r="B161" s="339"/>
      <c r="C161" s="319"/>
      <c r="D161" s="319"/>
      <c r="E161" s="319"/>
      <c r="F161" s="319"/>
      <c r="G161" s="319"/>
      <c r="H161" s="319"/>
      <c r="I161" s="319"/>
      <c r="J161" s="319"/>
      <c r="K161" s="340"/>
    </row>
    <row r="162" s="1" customFormat="1" ht="18.75" customHeight="1">
      <c r="B162" s="321"/>
      <c r="C162" s="331"/>
      <c r="D162" s="331"/>
      <c r="E162" s="331"/>
      <c r="F162" s="341"/>
      <c r="G162" s="331"/>
      <c r="H162" s="331"/>
      <c r="I162" s="331"/>
      <c r="J162" s="331"/>
      <c r="K162" s="321"/>
    </row>
    <row r="163" s="1" customFormat="1" ht="18.75" customHeight="1">
      <c r="B163" s="293"/>
      <c r="C163" s="293"/>
      <c r="D163" s="293"/>
      <c r="E163" s="293"/>
      <c r="F163" s="293"/>
      <c r="G163" s="293"/>
      <c r="H163" s="293"/>
      <c r="I163" s="293"/>
      <c r="J163" s="293"/>
      <c r="K163" s="293"/>
    </row>
    <row r="164" s="1" customFormat="1" ht="7.5" customHeight="1">
      <c r="B164" s="272"/>
      <c r="C164" s="273"/>
      <c r="D164" s="273"/>
      <c r="E164" s="273"/>
      <c r="F164" s="273"/>
      <c r="G164" s="273"/>
      <c r="H164" s="273"/>
      <c r="I164" s="273"/>
      <c r="J164" s="273"/>
      <c r="K164" s="274"/>
    </row>
    <row r="165" s="1" customFormat="1" ht="45" customHeight="1">
      <c r="B165" s="275"/>
      <c r="C165" s="276" t="s">
        <v>964</v>
      </c>
      <c r="D165" s="276"/>
      <c r="E165" s="276"/>
      <c r="F165" s="276"/>
      <c r="G165" s="276"/>
      <c r="H165" s="276"/>
      <c r="I165" s="276"/>
      <c r="J165" s="276"/>
      <c r="K165" s="277"/>
    </row>
    <row r="166" s="1" customFormat="1" ht="17.25" customHeight="1">
      <c r="B166" s="275"/>
      <c r="C166" s="300" t="s">
        <v>892</v>
      </c>
      <c r="D166" s="300"/>
      <c r="E166" s="300"/>
      <c r="F166" s="300" t="s">
        <v>893</v>
      </c>
      <c r="G166" s="342"/>
      <c r="H166" s="343" t="s">
        <v>54</v>
      </c>
      <c r="I166" s="343" t="s">
        <v>57</v>
      </c>
      <c r="J166" s="300" t="s">
        <v>894</v>
      </c>
      <c r="K166" s="277"/>
    </row>
    <row r="167" s="1" customFormat="1" ht="17.25" customHeight="1">
      <c r="B167" s="278"/>
      <c r="C167" s="302" t="s">
        <v>895</v>
      </c>
      <c r="D167" s="302"/>
      <c r="E167" s="302"/>
      <c r="F167" s="303" t="s">
        <v>896</v>
      </c>
      <c r="G167" s="344"/>
      <c r="H167" s="345"/>
      <c r="I167" s="345"/>
      <c r="J167" s="302" t="s">
        <v>897</v>
      </c>
      <c r="K167" s="280"/>
    </row>
    <row r="168" s="1" customFormat="1" ht="5.25" customHeight="1">
      <c r="B168" s="310"/>
      <c r="C168" s="305"/>
      <c r="D168" s="305"/>
      <c r="E168" s="305"/>
      <c r="F168" s="305"/>
      <c r="G168" s="306"/>
      <c r="H168" s="305"/>
      <c r="I168" s="305"/>
      <c r="J168" s="305"/>
      <c r="K168" s="333"/>
    </row>
    <row r="169" s="1" customFormat="1" ht="15" customHeight="1">
      <c r="B169" s="310"/>
      <c r="C169" s="285" t="s">
        <v>901</v>
      </c>
      <c r="D169" s="285"/>
      <c r="E169" s="285"/>
      <c r="F169" s="308" t="s">
        <v>898</v>
      </c>
      <c r="G169" s="285"/>
      <c r="H169" s="285" t="s">
        <v>938</v>
      </c>
      <c r="I169" s="285" t="s">
        <v>900</v>
      </c>
      <c r="J169" s="285">
        <v>120</v>
      </c>
      <c r="K169" s="333"/>
    </row>
    <row r="170" s="1" customFormat="1" ht="15" customHeight="1">
      <c r="B170" s="310"/>
      <c r="C170" s="285" t="s">
        <v>947</v>
      </c>
      <c r="D170" s="285"/>
      <c r="E170" s="285"/>
      <c r="F170" s="308" t="s">
        <v>898</v>
      </c>
      <c r="G170" s="285"/>
      <c r="H170" s="285" t="s">
        <v>948</v>
      </c>
      <c r="I170" s="285" t="s">
        <v>900</v>
      </c>
      <c r="J170" s="285" t="s">
        <v>949</v>
      </c>
      <c r="K170" s="333"/>
    </row>
    <row r="171" s="1" customFormat="1" ht="15" customHeight="1">
      <c r="B171" s="310"/>
      <c r="C171" s="285" t="s">
        <v>83</v>
      </c>
      <c r="D171" s="285"/>
      <c r="E171" s="285"/>
      <c r="F171" s="308" t="s">
        <v>898</v>
      </c>
      <c r="G171" s="285"/>
      <c r="H171" s="285" t="s">
        <v>965</v>
      </c>
      <c r="I171" s="285" t="s">
        <v>900</v>
      </c>
      <c r="J171" s="285" t="s">
        <v>949</v>
      </c>
      <c r="K171" s="333"/>
    </row>
    <row r="172" s="1" customFormat="1" ht="15" customHeight="1">
      <c r="B172" s="310"/>
      <c r="C172" s="285" t="s">
        <v>903</v>
      </c>
      <c r="D172" s="285"/>
      <c r="E172" s="285"/>
      <c r="F172" s="308" t="s">
        <v>904</v>
      </c>
      <c r="G172" s="285"/>
      <c r="H172" s="285" t="s">
        <v>965</v>
      </c>
      <c r="I172" s="285" t="s">
        <v>900</v>
      </c>
      <c r="J172" s="285">
        <v>50</v>
      </c>
      <c r="K172" s="333"/>
    </row>
    <row r="173" s="1" customFormat="1" ht="15" customHeight="1">
      <c r="B173" s="310"/>
      <c r="C173" s="285" t="s">
        <v>906</v>
      </c>
      <c r="D173" s="285"/>
      <c r="E173" s="285"/>
      <c r="F173" s="308" t="s">
        <v>898</v>
      </c>
      <c r="G173" s="285"/>
      <c r="H173" s="285" t="s">
        <v>965</v>
      </c>
      <c r="I173" s="285" t="s">
        <v>908</v>
      </c>
      <c r="J173" s="285"/>
      <c r="K173" s="333"/>
    </row>
    <row r="174" s="1" customFormat="1" ht="15" customHeight="1">
      <c r="B174" s="310"/>
      <c r="C174" s="285" t="s">
        <v>917</v>
      </c>
      <c r="D174" s="285"/>
      <c r="E174" s="285"/>
      <c r="F174" s="308" t="s">
        <v>904</v>
      </c>
      <c r="G174" s="285"/>
      <c r="H174" s="285" t="s">
        <v>965</v>
      </c>
      <c r="I174" s="285" t="s">
        <v>900</v>
      </c>
      <c r="J174" s="285">
        <v>50</v>
      </c>
      <c r="K174" s="333"/>
    </row>
    <row r="175" s="1" customFormat="1" ht="15" customHeight="1">
      <c r="B175" s="310"/>
      <c r="C175" s="285" t="s">
        <v>925</v>
      </c>
      <c r="D175" s="285"/>
      <c r="E175" s="285"/>
      <c r="F175" s="308" t="s">
        <v>904</v>
      </c>
      <c r="G175" s="285"/>
      <c r="H175" s="285" t="s">
        <v>965</v>
      </c>
      <c r="I175" s="285" t="s">
        <v>900</v>
      </c>
      <c r="J175" s="285">
        <v>50</v>
      </c>
      <c r="K175" s="333"/>
    </row>
    <row r="176" s="1" customFormat="1" ht="15" customHeight="1">
      <c r="B176" s="310"/>
      <c r="C176" s="285" t="s">
        <v>923</v>
      </c>
      <c r="D176" s="285"/>
      <c r="E176" s="285"/>
      <c r="F176" s="308" t="s">
        <v>904</v>
      </c>
      <c r="G176" s="285"/>
      <c r="H176" s="285" t="s">
        <v>965</v>
      </c>
      <c r="I176" s="285" t="s">
        <v>900</v>
      </c>
      <c r="J176" s="285">
        <v>50</v>
      </c>
      <c r="K176" s="333"/>
    </row>
    <row r="177" s="1" customFormat="1" ht="15" customHeight="1">
      <c r="B177" s="310"/>
      <c r="C177" s="285" t="s">
        <v>116</v>
      </c>
      <c r="D177" s="285"/>
      <c r="E177" s="285"/>
      <c r="F177" s="308" t="s">
        <v>898</v>
      </c>
      <c r="G177" s="285"/>
      <c r="H177" s="285" t="s">
        <v>966</v>
      </c>
      <c r="I177" s="285" t="s">
        <v>967</v>
      </c>
      <c r="J177" s="285"/>
      <c r="K177" s="333"/>
    </row>
    <row r="178" s="1" customFormat="1" ht="15" customHeight="1">
      <c r="B178" s="310"/>
      <c r="C178" s="285" t="s">
        <v>57</v>
      </c>
      <c r="D178" s="285"/>
      <c r="E178" s="285"/>
      <c r="F178" s="308" t="s">
        <v>898</v>
      </c>
      <c r="G178" s="285"/>
      <c r="H178" s="285" t="s">
        <v>968</v>
      </c>
      <c r="I178" s="285" t="s">
        <v>969</v>
      </c>
      <c r="J178" s="285">
        <v>1</v>
      </c>
      <c r="K178" s="333"/>
    </row>
    <row r="179" s="1" customFormat="1" ht="15" customHeight="1">
      <c r="B179" s="310"/>
      <c r="C179" s="285" t="s">
        <v>53</v>
      </c>
      <c r="D179" s="285"/>
      <c r="E179" s="285"/>
      <c r="F179" s="308" t="s">
        <v>898</v>
      </c>
      <c r="G179" s="285"/>
      <c r="H179" s="285" t="s">
        <v>970</v>
      </c>
      <c r="I179" s="285" t="s">
        <v>900</v>
      </c>
      <c r="J179" s="285">
        <v>20</v>
      </c>
      <c r="K179" s="333"/>
    </row>
    <row r="180" s="1" customFormat="1" ht="15" customHeight="1">
      <c r="B180" s="310"/>
      <c r="C180" s="285" t="s">
        <v>54</v>
      </c>
      <c r="D180" s="285"/>
      <c r="E180" s="285"/>
      <c r="F180" s="308" t="s">
        <v>898</v>
      </c>
      <c r="G180" s="285"/>
      <c r="H180" s="285" t="s">
        <v>971</v>
      </c>
      <c r="I180" s="285" t="s">
        <v>900</v>
      </c>
      <c r="J180" s="285">
        <v>255</v>
      </c>
      <c r="K180" s="333"/>
    </row>
    <row r="181" s="1" customFormat="1" ht="15" customHeight="1">
      <c r="B181" s="310"/>
      <c r="C181" s="285" t="s">
        <v>117</v>
      </c>
      <c r="D181" s="285"/>
      <c r="E181" s="285"/>
      <c r="F181" s="308" t="s">
        <v>898</v>
      </c>
      <c r="G181" s="285"/>
      <c r="H181" s="285" t="s">
        <v>862</v>
      </c>
      <c r="I181" s="285" t="s">
        <v>900</v>
      </c>
      <c r="J181" s="285">
        <v>10</v>
      </c>
      <c r="K181" s="333"/>
    </row>
    <row r="182" s="1" customFormat="1" ht="15" customHeight="1">
      <c r="B182" s="310"/>
      <c r="C182" s="285" t="s">
        <v>118</v>
      </c>
      <c r="D182" s="285"/>
      <c r="E182" s="285"/>
      <c r="F182" s="308" t="s">
        <v>898</v>
      </c>
      <c r="G182" s="285"/>
      <c r="H182" s="285" t="s">
        <v>972</v>
      </c>
      <c r="I182" s="285" t="s">
        <v>933</v>
      </c>
      <c r="J182" s="285"/>
      <c r="K182" s="333"/>
    </row>
    <row r="183" s="1" customFormat="1" ht="15" customHeight="1">
      <c r="B183" s="310"/>
      <c r="C183" s="285" t="s">
        <v>973</v>
      </c>
      <c r="D183" s="285"/>
      <c r="E183" s="285"/>
      <c r="F183" s="308" t="s">
        <v>898</v>
      </c>
      <c r="G183" s="285"/>
      <c r="H183" s="285" t="s">
        <v>974</v>
      </c>
      <c r="I183" s="285" t="s">
        <v>933</v>
      </c>
      <c r="J183" s="285"/>
      <c r="K183" s="333"/>
    </row>
    <row r="184" s="1" customFormat="1" ht="15" customHeight="1">
      <c r="B184" s="310"/>
      <c r="C184" s="285" t="s">
        <v>962</v>
      </c>
      <c r="D184" s="285"/>
      <c r="E184" s="285"/>
      <c r="F184" s="308" t="s">
        <v>898</v>
      </c>
      <c r="G184" s="285"/>
      <c r="H184" s="285" t="s">
        <v>975</v>
      </c>
      <c r="I184" s="285" t="s">
        <v>933</v>
      </c>
      <c r="J184" s="285"/>
      <c r="K184" s="333"/>
    </row>
    <row r="185" s="1" customFormat="1" ht="15" customHeight="1">
      <c r="B185" s="310"/>
      <c r="C185" s="285" t="s">
        <v>120</v>
      </c>
      <c r="D185" s="285"/>
      <c r="E185" s="285"/>
      <c r="F185" s="308" t="s">
        <v>904</v>
      </c>
      <c r="G185" s="285"/>
      <c r="H185" s="285" t="s">
        <v>976</v>
      </c>
      <c r="I185" s="285" t="s">
        <v>900</v>
      </c>
      <c r="J185" s="285">
        <v>50</v>
      </c>
      <c r="K185" s="333"/>
    </row>
    <row r="186" s="1" customFormat="1" ht="15" customHeight="1">
      <c r="B186" s="310"/>
      <c r="C186" s="285" t="s">
        <v>977</v>
      </c>
      <c r="D186" s="285"/>
      <c r="E186" s="285"/>
      <c r="F186" s="308" t="s">
        <v>904</v>
      </c>
      <c r="G186" s="285"/>
      <c r="H186" s="285" t="s">
        <v>978</v>
      </c>
      <c r="I186" s="285" t="s">
        <v>979</v>
      </c>
      <c r="J186" s="285"/>
      <c r="K186" s="333"/>
    </row>
    <row r="187" s="1" customFormat="1" ht="15" customHeight="1">
      <c r="B187" s="310"/>
      <c r="C187" s="285" t="s">
        <v>980</v>
      </c>
      <c r="D187" s="285"/>
      <c r="E187" s="285"/>
      <c r="F187" s="308" t="s">
        <v>904</v>
      </c>
      <c r="G187" s="285"/>
      <c r="H187" s="285" t="s">
        <v>981</v>
      </c>
      <c r="I187" s="285" t="s">
        <v>979</v>
      </c>
      <c r="J187" s="285"/>
      <c r="K187" s="333"/>
    </row>
    <row r="188" s="1" customFormat="1" ht="15" customHeight="1">
      <c r="B188" s="310"/>
      <c r="C188" s="285" t="s">
        <v>982</v>
      </c>
      <c r="D188" s="285"/>
      <c r="E188" s="285"/>
      <c r="F188" s="308" t="s">
        <v>904</v>
      </c>
      <c r="G188" s="285"/>
      <c r="H188" s="285" t="s">
        <v>983</v>
      </c>
      <c r="I188" s="285" t="s">
        <v>979</v>
      </c>
      <c r="J188" s="285"/>
      <c r="K188" s="333"/>
    </row>
    <row r="189" s="1" customFormat="1" ht="15" customHeight="1">
      <c r="B189" s="310"/>
      <c r="C189" s="346" t="s">
        <v>984</v>
      </c>
      <c r="D189" s="285"/>
      <c r="E189" s="285"/>
      <c r="F189" s="308" t="s">
        <v>904</v>
      </c>
      <c r="G189" s="285"/>
      <c r="H189" s="285" t="s">
        <v>985</v>
      </c>
      <c r="I189" s="285" t="s">
        <v>986</v>
      </c>
      <c r="J189" s="347" t="s">
        <v>987</v>
      </c>
      <c r="K189" s="333"/>
    </row>
    <row r="190" s="17" customFormat="1" ht="15" customHeight="1">
      <c r="B190" s="348"/>
      <c r="C190" s="349" t="s">
        <v>988</v>
      </c>
      <c r="D190" s="350"/>
      <c r="E190" s="350"/>
      <c r="F190" s="351" t="s">
        <v>904</v>
      </c>
      <c r="G190" s="350"/>
      <c r="H190" s="350" t="s">
        <v>989</v>
      </c>
      <c r="I190" s="350" t="s">
        <v>986</v>
      </c>
      <c r="J190" s="352" t="s">
        <v>987</v>
      </c>
      <c r="K190" s="353"/>
    </row>
    <row r="191" s="1" customFormat="1" ht="15" customHeight="1">
      <c r="B191" s="310"/>
      <c r="C191" s="346" t="s">
        <v>42</v>
      </c>
      <c r="D191" s="285"/>
      <c r="E191" s="285"/>
      <c r="F191" s="308" t="s">
        <v>898</v>
      </c>
      <c r="G191" s="285"/>
      <c r="H191" s="282" t="s">
        <v>990</v>
      </c>
      <c r="I191" s="285" t="s">
        <v>991</v>
      </c>
      <c r="J191" s="285"/>
      <c r="K191" s="333"/>
    </row>
    <row r="192" s="1" customFormat="1" ht="15" customHeight="1">
      <c r="B192" s="310"/>
      <c r="C192" s="346" t="s">
        <v>992</v>
      </c>
      <c r="D192" s="285"/>
      <c r="E192" s="285"/>
      <c r="F192" s="308" t="s">
        <v>898</v>
      </c>
      <c r="G192" s="285"/>
      <c r="H192" s="285" t="s">
        <v>993</v>
      </c>
      <c r="I192" s="285" t="s">
        <v>933</v>
      </c>
      <c r="J192" s="285"/>
      <c r="K192" s="333"/>
    </row>
    <row r="193" s="1" customFormat="1" ht="15" customHeight="1">
      <c r="B193" s="310"/>
      <c r="C193" s="346" t="s">
        <v>994</v>
      </c>
      <c r="D193" s="285"/>
      <c r="E193" s="285"/>
      <c r="F193" s="308" t="s">
        <v>898</v>
      </c>
      <c r="G193" s="285"/>
      <c r="H193" s="285" t="s">
        <v>995</v>
      </c>
      <c r="I193" s="285" t="s">
        <v>933</v>
      </c>
      <c r="J193" s="285"/>
      <c r="K193" s="333"/>
    </row>
    <row r="194" s="1" customFormat="1" ht="15" customHeight="1">
      <c r="B194" s="310"/>
      <c r="C194" s="346" t="s">
        <v>996</v>
      </c>
      <c r="D194" s="285"/>
      <c r="E194" s="285"/>
      <c r="F194" s="308" t="s">
        <v>904</v>
      </c>
      <c r="G194" s="285"/>
      <c r="H194" s="285" t="s">
        <v>997</v>
      </c>
      <c r="I194" s="285" t="s">
        <v>933</v>
      </c>
      <c r="J194" s="285"/>
      <c r="K194" s="333"/>
    </row>
    <row r="195" s="1" customFormat="1" ht="15" customHeight="1">
      <c r="B195" s="339"/>
      <c r="C195" s="354"/>
      <c r="D195" s="319"/>
      <c r="E195" s="319"/>
      <c r="F195" s="319"/>
      <c r="G195" s="319"/>
      <c r="H195" s="319"/>
      <c r="I195" s="319"/>
      <c r="J195" s="319"/>
      <c r="K195" s="340"/>
    </row>
    <row r="196" s="1" customFormat="1" ht="18.75" customHeight="1">
      <c r="B196" s="321"/>
      <c r="C196" s="331"/>
      <c r="D196" s="331"/>
      <c r="E196" s="331"/>
      <c r="F196" s="341"/>
      <c r="G196" s="331"/>
      <c r="H196" s="331"/>
      <c r="I196" s="331"/>
      <c r="J196" s="331"/>
      <c r="K196" s="321"/>
    </row>
    <row r="197" s="1" customFormat="1" ht="18.75" customHeight="1">
      <c r="B197" s="321"/>
      <c r="C197" s="331"/>
      <c r="D197" s="331"/>
      <c r="E197" s="331"/>
      <c r="F197" s="341"/>
      <c r="G197" s="331"/>
      <c r="H197" s="331"/>
      <c r="I197" s="331"/>
      <c r="J197" s="331"/>
      <c r="K197" s="321"/>
    </row>
    <row r="198" s="1" customFormat="1" ht="18.75" customHeight="1">
      <c r="B198" s="293"/>
      <c r="C198" s="293"/>
      <c r="D198" s="293"/>
      <c r="E198" s="293"/>
      <c r="F198" s="293"/>
      <c r="G198" s="293"/>
      <c r="H198" s="293"/>
      <c r="I198" s="293"/>
      <c r="J198" s="293"/>
      <c r="K198" s="293"/>
    </row>
    <row r="199" s="1" customFormat="1" ht="13.5">
      <c r="B199" s="272"/>
      <c r="C199" s="273"/>
      <c r="D199" s="273"/>
      <c r="E199" s="273"/>
      <c r="F199" s="273"/>
      <c r="G199" s="273"/>
      <c r="H199" s="273"/>
      <c r="I199" s="273"/>
      <c r="J199" s="273"/>
      <c r="K199" s="274"/>
    </row>
    <row r="200" s="1" customFormat="1" ht="21">
      <c r="B200" s="275"/>
      <c r="C200" s="276" t="s">
        <v>998</v>
      </c>
      <c r="D200" s="276"/>
      <c r="E200" s="276"/>
      <c r="F200" s="276"/>
      <c r="G200" s="276"/>
      <c r="H200" s="276"/>
      <c r="I200" s="276"/>
      <c r="J200" s="276"/>
      <c r="K200" s="277"/>
    </row>
    <row r="201" s="1" customFormat="1" ht="25.5" customHeight="1">
      <c r="B201" s="275"/>
      <c r="C201" s="355" t="s">
        <v>999</v>
      </c>
      <c r="D201" s="355"/>
      <c r="E201" s="355"/>
      <c r="F201" s="355" t="s">
        <v>1000</v>
      </c>
      <c r="G201" s="356"/>
      <c r="H201" s="355" t="s">
        <v>1001</v>
      </c>
      <c r="I201" s="355"/>
      <c r="J201" s="355"/>
      <c r="K201" s="277"/>
    </row>
    <row r="202" s="1" customFormat="1" ht="5.25" customHeight="1">
      <c r="B202" s="310"/>
      <c r="C202" s="305"/>
      <c r="D202" s="305"/>
      <c r="E202" s="305"/>
      <c r="F202" s="305"/>
      <c r="G202" s="331"/>
      <c r="H202" s="305"/>
      <c r="I202" s="305"/>
      <c r="J202" s="305"/>
      <c r="K202" s="333"/>
    </row>
    <row r="203" s="1" customFormat="1" ht="15" customHeight="1">
      <c r="B203" s="310"/>
      <c r="C203" s="285" t="s">
        <v>991</v>
      </c>
      <c r="D203" s="285"/>
      <c r="E203" s="285"/>
      <c r="F203" s="308" t="s">
        <v>43</v>
      </c>
      <c r="G203" s="285"/>
      <c r="H203" s="285" t="s">
        <v>1002</v>
      </c>
      <c r="I203" s="285"/>
      <c r="J203" s="285"/>
      <c r="K203" s="333"/>
    </row>
    <row r="204" s="1" customFormat="1" ht="15" customHeight="1">
      <c r="B204" s="310"/>
      <c r="C204" s="285"/>
      <c r="D204" s="285"/>
      <c r="E204" s="285"/>
      <c r="F204" s="308" t="s">
        <v>44</v>
      </c>
      <c r="G204" s="285"/>
      <c r="H204" s="285" t="s">
        <v>1003</v>
      </c>
      <c r="I204" s="285"/>
      <c r="J204" s="285"/>
      <c r="K204" s="333"/>
    </row>
    <row r="205" s="1" customFormat="1" ht="15" customHeight="1">
      <c r="B205" s="310"/>
      <c r="C205" s="285"/>
      <c r="D205" s="285"/>
      <c r="E205" s="285"/>
      <c r="F205" s="308" t="s">
        <v>47</v>
      </c>
      <c r="G205" s="285"/>
      <c r="H205" s="285" t="s">
        <v>1004</v>
      </c>
      <c r="I205" s="285"/>
      <c r="J205" s="285"/>
      <c r="K205" s="333"/>
    </row>
    <row r="206" s="1" customFormat="1" ht="15" customHeight="1">
      <c r="B206" s="310"/>
      <c r="C206" s="285"/>
      <c r="D206" s="285"/>
      <c r="E206" s="285"/>
      <c r="F206" s="308" t="s">
        <v>45</v>
      </c>
      <c r="G206" s="285"/>
      <c r="H206" s="285" t="s">
        <v>1005</v>
      </c>
      <c r="I206" s="285"/>
      <c r="J206" s="285"/>
      <c r="K206" s="333"/>
    </row>
    <row r="207" s="1" customFormat="1" ht="15" customHeight="1">
      <c r="B207" s="310"/>
      <c r="C207" s="285"/>
      <c r="D207" s="285"/>
      <c r="E207" s="285"/>
      <c r="F207" s="308" t="s">
        <v>46</v>
      </c>
      <c r="G207" s="285"/>
      <c r="H207" s="285" t="s">
        <v>1006</v>
      </c>
      <c r="I207" s="285"/>
      <c r="J207" s="285"/>
      <c r="K207" s="333"/>
    </row>
    <row r="208" s="1" customFormat="1" ht="15" customHeight="1">
      <c r="B208" s="310"/>
      <c r="C208" s="285"/>
      <c r="D208" s="285"/>
      <c r="E208" s="285"/>
      <c r="F208" s="308"/>
      <c r="G208" s="285"/>
      <c r="H208" s="285"/>
      <c r="I208" s="285"/>
      <c r="J208" s="285"/>
      <c r="K208" s="333"/>
    </row>
    <row r="209" s="1" customFormat="1" ht="15" customHeight="1">
      <c r="B209" s="310"/>
      <c r="C209" s="285" t="s">
        <v>945</v>
      </c>
      <c r="D209" s="285"/>
      <c r="E209" s="285"/>
      <c r="F209" s="308" t="s">
        <v>78</v>
      </c>
      <c r="G209" s="285"/>
      <c r="H209" s="285" t="s">
        <v>1007</v>
      </c>
      <c r="I209" s="285"/>
      <c r="J209" s="285"/>
      <c r="K209" s="333"/>
    </row>
    <row r="210" s="1" customFormat="1" ht="15" customHeight="1">
      <c r="B210" s="310"/>
      <c r="C210" s="285"/>
      <c r="D210" s="285"/>
      <c r="E210" s="285"/>
      <c r="F210" s="308" t="s">
        <v>843</v>
      </c>
      <c r="G210" s="285"/>
      <c r="H210" s="285" t="s">
        <v>844</v>
      </c>
      <c r="I210" s="285"/>
      <c r="J210" s="285"/>
      <c r="K210" s="333"/>
    </row>
    <row r="211" s="1" customFormat="1" ht="15" customHeight="1">
      <c r="B211" s="310"/>
      <c r="C211" s="285"/>
      <c r="D211" s="285"/>
      <c r="E211" s="285"/>
      <c r="F211" s="308" t="s">
        <v>841</v>
      </c>
      <c r="G211" s="285"/>
      <c r="H211" s="285" t="s">
        <v>1008</v>
      </c>
      <c r="I211" s="285"/>
      <c r="J211" s="285"/>
      <c r="K211" s="333"/>
    </row>
    <row r="212" s="1" customFormat="1" ht="15" customHeight="1">
      <c r="B212" s="357"/>
      <c r="C212" s="285"/>
      <c r="D212" s="285"/>
      <c r="E212" s="285"/>
      <c r="F212" s="308" t="s">
        <v>845</v>
      </c>
      <c r="G212" s="346"/>
      <c r="H212" s="337" t="s">
        <v>846</v>
      </c>
      <c r="I212" s="337"/>
      <c r="J212" s="337"/>
      <c r="K212" s="358"/>
    </row>
    <row r="213" s="1" customFormat="1" ht="15" customHeight="1">
      <c r="B213" s="357"/>
      <c r="C213" s="285"/>
      <c r="D213" s="285"/>
      <c r="E213" s="285"/>
      <c r="F213" s="308" t="s">
        <v>358</v>
      </c>
      <c r="G213" s="346"/>
      <c r="H213" s="337" t="s">
        <v>1009</v>
      </c>
      <c r="I213" s="337"/>
      <c r="J213" s="337"/>
      <c r="K213" s="358"/>
    </row>
    <row r="214" s="1" customFormat="1" ht="15" customHeight="1">
      <c r="B214" s="357"/>
      <c r="C214" s="285"/>
      <c r="D214" s="285"/>
      <c r="E214" s="285"/>
      <c r="F214" s="308"/>
      <c r="G214" s="346"/>
      <c r="H214" s="337"/>
      <c r="I214" s="337"/>
      <c r="J214" s="337"/>
      <c r="K214" s="358"/>
    </row>
    <row r="215" s="1" customFormat="1" ht="15" customHeight="1">
      <c r="B215" s="357"/>
      <c r="C215" s="285" t="s">
        <v>969</v>
      </c>
      <c r="D215" s="285"/>
      <c r="E215" s="285"/>
      <c r="F215" s="308">
        <v>1</v>
      </c>
      <c r="G215" s="346"/>
      <c r="H215" s="337" t="s">
        <v>1010</v>
      </c>
      <c r="I215" s="337"/>
      <c r="J215" s="337"/>
      <c r="K215" s="358"/>
    </row>
    <row r="216" s="1" customFormat="1" ht="15" customHeight="1">
      <c r="B216" s="357"/>
      <c r="C216" s="285"/>
      <c r="D216" s="285"/>
      <c r="E216" s="285"/>
      <c r="F216" s="308">
        <v>2</v>
      </c>
      <c r="G216" s="346"/>
      <c r="H216" s="337" t="s">
        <v>1011</v>
      </c>
      <c r="I216" s="337"/>
      <c r="J216" s="337"/>
      <c r="K216" s="358"/>
    </row>
    <row r="217" s="1" customFormat="1" ht="15" customHeight="1">
      <c r="B217" s="357"/>
      <c r="C217" s="285"/>
      <c r="D217" s="285"/>
      <c r="E217" s="285"/>
      <c r="F217" s="308">
        <v>3</v>
      </c>
      <c r="G217" s="346"/>
      <c r="H217" s="337" t="s">
        <v>1012</v>
      </c>
      <c r="I217" s="337"/>
      <c r="J217" s="337"/>
      <c r="K217" s="358"/>
    </row>
    <row r="218" s="1" customFormat="1" ht="15" customHeight="1">
      <c r="B218" s="357"/>
      <c r="C218" s="285"/>
      <c r="D218" s="285"/>
      <c r="E218" s="285"/>
      <c r="F218" s="308">
        <v>4</v>
      </c>
      <c r="G218" s="346"/>
      <c r="H218" s="337" t="s">
        <v>1013</v>
      </c>
      <c r="I218" s="337"/>
      <c r="J218" s="337"/>
      <c r="K218" s="358"/>
    </row>
    <row r="219" s="1" customFormat="1" ht="12.75" customHeight="1">
      <c r="B219" s="359"/>
      <c r="C219" s="360"/>
      <c r="D219" s="360"/>
      <c r="E219" s="360"/>
      <c r="F219" s="360"/>
      <c r="G219" s="360"/>
      <c r="H219" s="360"/>
      <c r="I219" s="360"/>
      <c r="J219" s="360"/>
      <c r="K219" s="36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100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Hlinsko pod Hostýnem - lokalita Náves</v>
      </c>
      <c r="F7" s="144"/>
      <c r="G7" s="144"/>
      <c r="H7" s="144"/>
      <c r="L7" s="22"/>
    </row>
    <row r="8" s="1" customFormat="1" ht="12" customHeight="1">
      <c r="B8" s="22"/>
      <c r="D8" s="144" t="s">
        <v>101</v>
      </c>
      <c r="L8" s="22"/>
    </row>
    <row r="9" s="2" customFormat="1" ht="16.5" customHeight="1">
      <c r="A9" s="40"/>
      <c r="B9" s="46"/>
      <c r="C9" s="40"/>
      <c r="D9" s="40"/>
      <c r="E9" s="145" t="s">
        <v>102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103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102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18. 11. 2024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28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ROUND(J92,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ROUND((SUM(BE92:BE329)),  2)</f>
        <v>0</v>
      </c>
      <c r="G35" s="40"/>
      <c r="H35" s="40"/>
      <c r="I35" s="159">
        <v>0.20999999999999999</v>
      </c>
      <c r="J35" s="158">
        <f>ROUND(((SUM(BE92:BE329))*I35),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ROUND((SUM(BF92:BF329)),  2)</f>
        <v>0</v>
      </c>
      <c r="G36" s="40"/>
      <c r="H36" s="40"/>
      <c r="I36" s="159">
        <v>0.12</v>
      </c>
      <c r="J36" s="158">
        <f>ROUND(((SUM(BF92:BF329))*I36),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ROUND((SUM(BG92:BG329)),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ROUND((SUM(BH92:BH329)),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ROUND((SUM(BI92:BI329)),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104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Hlinsko pod Hostýnem - lokalita Náves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101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102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103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SO101.1 - Místní komunikace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Hlinsko pod Hostýnem</v>
      </c>
      <c r="G56" s="42"/>
      <c r="H56" s="42"/>
      <c r="I56" s="34" t="s">
        <v>23</v>
      </c>
      <c r="J56" s="74" t="str">
        <f>IF(J14="","",J14)</f>
        <v>18. 11. 2024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Bystřice pod Hostýnem</v>
      </c>
      <c r="G58" s="42"/>
      <c r="H58" s="42"/>
      <c r="I58" s="34" t="s">
        <v>31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Viadesigne, s.r.o.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105</v>
      </c>
      <c r="D61" s="173"/>
      <c r="E61" s="173"/>
      <c r="F61" s="173"/>
      <c r="G61" s="173"/>
      <c r="H61" s="173"/>
      <c r="I61" s="173"/>
      <c r="J61" s="174" t="s">
        <v>106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J92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107</v>
      </c>
    </row>
    <row r="64" s="9" customFormat="1" ht="24.96" customHeight="1">
      <c r="A64" s="9"/>
      <c r="B64" s="176"/>
      <c r="C64" s="177"/>
      <c r="D64" s="178" t="s">
        <v>108</v>
      </c>
      <c r="E64" s="179"/>
      <c r="F64" s="179"/>
      <c r="G64" s="179"/>
      <c r="H64" s="179"/>
      <c r="I64" s="179"/>
      <c r="J64" s="180">
        <f>J93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109</v>
      </c>
      <c r="E65" s="184"/>
      <c r="F65" s="184"/>
      <c r="G65" s="184"/>
      <c r="H65" s="184"/>
      <c r="I65" s="184"/>
      <c r="J65" s="185">
        <f>J94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110</v>
      </c>
      <c r="E66" s="184"/>
      <c r="F66" s="184"/>
      <c r="G66" s="184"/>
      <c r="H66" s="184"/>
      <c r="I66" s="184"/>
      <c r="J66" s="185">
        <f>J188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111</v>
      </c>
      <c r="E67" s="184"/>
      <c r="F67" s="184"/>
      <c r="G67" s="184"/>
      <c r="H67" s="184"/>
      <c r="I67" s="184"/>
      <c r="J67" s="185">
        <f>J202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112</v>
      </c>
      <c r="E68" s="184"/>
      <c r="F68" s="184"/>
      <c r="G68" s="184"/>
      <c r="H68" s="184"/>
      <c r="I68" s="184"/>
      <c r="J68" s="185">
        <f>J271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113</v>
      </c>
      <c r="E69" s="184"/>
      <c r="F69" s="184"/>
      <c r="G69" s="184"/>
      <c r="H69" s="184"/>
      <c r="I69" s="184"/>
      <c r="J69" s="185">
        <f>J283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6"/>
      <c r="C70" s="177"/>
      <c r="D70" s="178" t="s">
        <v>114</v>
      </c>
      <c r="E70" s="179"/>
      <c r="F70" s="179"/>
      <c r="G70" s="179"/>
      <c r="H70" s="179"/>
      <c r="I70" s="179"/>
      <c r="J70" s="180">
        <f>J312</f>
        <v>0</v>
      </c>
      <c r="K70" s="177"/>
      <c r="L70" s="18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115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1" t="str">
        <f>E7</f>
        <v>Hlinsko pod Hostýnem - lokalita Náves</v>
      </c>
      <c r="F80" s="34"/>
      <c r="G80" s="34"/>
      <c r="H80" s="34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101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2" customFormat="1" ht="16.5" customHeight="1">
      <c r="A82" s="40"/>
      <c r="B82" s="41"/>
      <c r="C82" s="42"/>
      <c r="D82" s="42"/>
      <c r="E82" s="171" t="s">
        <v>102</v>
      </c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103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E11</f>
        <v>SO101.1 - Místní komunikace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F14</f>
        <v>Hlinsko pod Hostýnem</v>
      </c>
      <c r="G86" s="42"/>
      <c r="H86" s="42"/>
      <c r="I86" s="34" t="s">
        <v>23</v>
      </c>
      <c r="J86" s="74" t="str">
        <f>IF(J14="","",J14)</f>
        <v>18. 11. 2024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E17</f>
        <v>město Bystřice pod Hostýnem</v>
      </c>
      <c r="G88" s="42"/>
      <c r="H88" s="42"/>
      <c r="I88" s="34" t="s">
        <v>31</v>
      </c>
      <c r="J88" s="38" t="str">
        <f>E23</f>
        <v xml:space="preserve"> 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2"/>
      <c r="E89" s="42"/>
      <c r="F89" s="29" t="str">
        <f>IF(E20="","",E20)</f>
        <v>Vyplň údaj</v>
      </c>
      <c r="G89" s="42"/>
      <c r="H89" s="42"/>
      <c r="I89" s="34" t="s">
        <v>34</v>
      </c>
      <c r="J89" s="38" t="str">
        <f>E26</f>
        <v>Viadesigne, s.r.o.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7"/>
      <c r="B91" s="188"/>
      <c r="C91" s="189" t="s">
        <v>116</v>
      </c>
      <c r="D91" s="190" t="s">
        <v>57</v>
      </c>
      <c r="E91" s="190" t="s">
        <v>53</v>
      </c>
      <c r="F91" s="190" t="s">
        <v>54</v>
      </c>
      <c r="G91" s="190" t="s">
        <v>117</v>
      </c>
      <c r="H91" s="190" t="s">
        <v>118</v>
      </c>
      <c r="I91" s="190" t="s">
        <v>119</v>
      </c>
      <c r="J91" s="190" t="s">
        <v>106</v>
      </c>
      <c r="K91" s="191" t="s">
        <v>120</v>
      </c>
      <c r="L91" s="192"/>
      <c r="M91" s="94" t="s">
        <v>19</v>
      </c>
      <c r="N91" s="95" t="s">
        <v>42</v>
      </c>
      <c r="O91" s="95" t="s">
        <v>121</v>
      </c>
      <c r="P91" s="95" t="s">
        <v>122</v>
      </c>
      <c r="Q91" s="95" t="s">
        <v>123</v>
      </c>
      <c r="R91" s="95" t="s">
        <v>124</v>
      </c>
      <c r="S91" s="95" t="s">
        <v>125</v>
      </c>
      <c r="T91" s="96" t="s">
        <v>126</v>
      </c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="2" customFormat="1" ht="22.8" customHeight="1">
      <c r="A92" s="40"/>
      <c r="B92" s="41"/>
      <c r="C92" s="101" t="s">
        <v>127</v>
      </c>
      <c r="D92" s="42"/>
      <c r="E92" s="42"/>
      <c r="F92" s="42"/>
      <c r="G92" s="42"/>
      <c r="H92" s="42"/>
      <c r="I92" s="42"/>
      <c r="J92" s="193">
        <f>BK92</f>
        <v>0</v>
      </c>
      <c r="K92" s="42"/>
      <c r="L92" s="46"/>
      <c r="M92" s="97"/>
      <c r="N92" s="194"/>
      <c r="O92" s="98"/>
      <c r="P92" s="195">
        <f>P93+P312</f>
        <v>0</v>
      </c>
      <c r="Q92" s="98"/>
      <c r="R92" s="195">
        <f>R93+R312</f>
        <v>0</v>
      </c>
      <c r="S92" s="98"/>
      <c r="T92" s="196">
        <f>T93+T312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71</v>
      </c>
      <c r="AU92" s="19" t="s">
        <v>107</v>
      </c>
      <c r="BK92" s="197">
        <f>BK93+BK312</f>
        <v>0</v>
      </c>
    </row>
    <row r="93" s="12" customFormat="1" ht="25.92" customHeight="1">
      <c r="A93" s="12"/>
      <c r="B93" s="198"/>
      <c r="C93" s="199"/>
      <c r="D93" s="200" t="s">
        <v>71</v>
      </c>
      <c r="E93" s="201" t="s">
        <v>128</v>
      </c>
      <c r="F93" s="201" t="s">
        <v>129</v>
      </c>
      <c r="G93" s="199"/>
      <c r="H93" s="199"/>
      <c r="I93" s="202"/>
      <c r="J93" s="203">
        <f>BK93</f>
        <v>0</v>
      </c>
      <c r="K93" s="199"/>
      <c r="L93" s="204"/>
      <c r="M93" s="205"/>
      <c r="N93" s="206"/>
      <c r="O93" s="206"/>
      <c r="P93" s="207">
        <f>P94+P188+P202+P271+P283</f>
        <v>0</v>
      </c>
      <c r="Q93" s="206"/>
      <c r="R93" s="207">
        <f>R94+R188+R202+R271+R283</f>
        <v>0</v>
      </c>
      <c r="S93" s="206"/>
      <c r="T93" s="208">
        <f>T94+T188+T202+T271+T283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79</v>
      </c>
      <c r="AT93" s="210" t="s">
        <v>71</v>
      </c>
      <c r="AU93" s="210" t="s">
        <v>72</v>
      </c>
      <c r="AY93" s="209" t="s">
        <v>130</v>
      </c>
      <c r="BK93" s="211">
        <f>BK94+BK188+BK202+BK271+BK283</f>
        <v>0</v>
      </c>
    </row>
    <row r="94" s="12" customFormat="1" ht="22.8" customHeight="1">
      <c r="A94" s="12"/>
      <c r="B94" s="198"/>
      <c r="C94" s="199"/>
      <c r="D94" s="200" t="s">
        <v>71</v>
      </c>
      <c r="E94" s="212" t="s">
        <v>79</v>
      </c>
      <c r="F94" s="212" t="s">
        <v>131</v>
      </c>
      <c r="G94" s="199"/>
      <c r="H94" s="199"/>
      <c r="I94" s="202"/>
      <c r="J94" s="213">
        <f>BK94</f>
        <v>0</v>
      </c>
      <c r="K94" s="199"/>
      <c r="L94" s="204"/>
      <c r="M94" s="205"/>
      <c r="N94" s="206"/>
      <c r="O94" s="206"/>
      <c r="P94" s="207">
        <f>SUM(P95:P187)</f>
        <v>0</v>
      </c>
      <c r="Q94" s="206"/>
      <c r="R94" s="207">
        <f>SUM(R95:R187)</f>
        <v>0</v>
      </c>
      <c r="S94" s="206"/>
      <c r="T94" s="208">
        <f>SUM(T95:T187)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79</v>
      </c>
      <c r="AT94" s="210" t="s">
        <v>71</v>
      </c>
      <c r="AU94" s="210" t="s">
        <v>79</v>
      </c>
      <c r="AY94" s="209" t="s">
        <v>130</v>
      </c>
      <c r="BK94" s="211">
        <f>SUM(BK95:BK187)</f>
        <v>0</v>
      </c>
    </row>
    <row r="95" s="2" customFormat="1" ht="16.5" customHeight="1">
      <c r="A95" s="40"/>
      <c r="B95" s="41"/>
      <c r="C95" s="214" t="s">
        <v>79</v>
      </c>
      <c r="D95" s="214" t="s">
        <v>132</v>
      </c>
      <c r="E95" s="215" t="s">
        <v>133</v>
      </c>
      <c r="F95" s="216" t="s">
        <v>134</v>
      </c>
      <c r="G95" s="217" t="s">
        <v>135</v>
      </c>
      <c r="H95" s="218">
        <v>3.9740000000000002</v>
      </c>
      <c r="I95" s="219"/>
      <c r="J95" s="220">
        <f>ROUND(I95*H95,2)</f>
        <v>0</v>
      </c>
      <c r="K95" s="216" t="s">
        <v>136</v>
      </c>
      <c r="L95" s="46"/>
      <c r="M95" s="221" t="s">
        <v>19</v>
      </c>
      <c r="N95" s="222" t="s">
        <v>43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137</v>
      </c>
      <c r="AT95" s="225" t="s">
        <v>132</v>
      </c>
      <c r="AU95" s="225" t="s">
        <v>81</v>
      </c>
      <c r="AY95" s="19" t="s">
        <v>130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79</v>
      </c>
      <c r="BK95" s="226">
        <f>ROUND(I95*H95,2)</f>
        <v>0</v>
      </c>
      <c r="BL95" s="19" t="s">
        <v>137</v>
      </c>
      <c r="BM95" s="225" t="s">
        <v>138</v>
      </c>
    </row>
    <row r="96" s="2" customFormat="1">
      <c r="A96" s="40"/>
      <c r="B96" s="41"/>
      <c r="C96" s="42"/>
      <c r="D96" s="227" t="s">
        <v>139</v>
      </c>
      <c r="E96" s="42"/>
      <c r="F96" s="228" t="s">
        <v>134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139</v>
      </c>
      <c r="AU96" s="19" t="s">
        <v>81</v>
      </c>
    </row>
    <row r="97" s="2" customFormat="1">
      <c r="A97" s="40"/>
      <c r="B97" s="41"/>
      <c r="C97" s="42"/>
      <c r="D97" s="227" t="s">
        <v>140</v>
      </c>
      <c r="E97" s="42"/>
      <c r="F97" s="232" t="s">
        <v>141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140</v>
      </c>
      <c r="AU97" s="19" t="s">
        <v>81</v>
      </c>
    </row>
    <row r="98" s="13" customFormat="1">
      <c r="A98" s="13"/>
      <c r="B98" s="233"/>
      <c r="C98" s="234"/>
      <c r="D98" s="227" t="s">
        <v>142</v>
      </c>
      <c r="E98" s="235" t="s">
        <v>19</v>
      </c>
      <c r="F98" s="236" t="s">
        <v>143</v>
      </c>
      <c r="G98" s="234"/>
      <c r="H98" s="235" t="s">
        <v>19</v>
      </c>
      <c r="I98" s="237"/>
      <c r="J98" s="234"/>
      <c r="K98" s="234"/>
      <c r="L98" s="238"/>
      <c r="M98" s="239"/>
      <c r="N98" s="240"/>
      <c r="O98" s="240"/>
      <c r="P98" s="240"/>
      <c r="Q98" s="240"/>
      <c r="R98" s="240"/>
      <c r="S98" s="240"/>
      <c r="T98" s="241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2" t="s">
        <v>142</v>
      </c>
      <c r="AU98" s="242" t="s">
        <v>81</v>
      </c>
      <c r="AV98" s="13" t="s">
        <v>79</v>
      </c>
      <c r="AW98" s="13" t="s">
        <v>33</v>
      </c>
      <c r="AX98" s="13" t="s">
        <v>72</v>
      </c>
      <c r="AY98" s="242" t="s">
        <v>130</v>
      </c>
    </row>
    <row r="99" s="13" customFormat="1">
      <c r="A99" s="13"/>
      <c r="B99" s="233"/>
      <c r="C99" s="234"/>
      <c r="D99" s="227" t="s">
        <v>142</v>
      </c>
      <c r="E99" s="235" t="s">
        <v>19</v>
      </c>
      <c r="F99" s="236" t="s">
        <v>144</v>
      </c>
      <c r="G99" s="234"/>
      <c r="H99" s="235" t="s">
        <v>19</v>
      </c>
      <c r="I99" s="237"/>
      <c r="J99" s="234"/>
      <c r="K99" s="234"/>
      <c r="L99" s="238"/>
      <c r="M99" s="239"/>
      <c r="N99" s="240"/>
      <c r="O99" s="240"/>
      <c r="P99" s="240"/>
      <c r="Q99" s="240"/>
      <c r="R99" s="240"/>
      <c r="S99" s="240"/>
      <c r="T99" s="241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2" t="s">
        <v>142</v>
      </c>
      <c r="AU99" s="242" t="s">
        <v>81</v>
      </c>
      <c r="AV99" s="13" t="s">
        <v>79</v>
      </c>
      <c r="AW99" s="13" t="s">
        <v>33</v>
      </c>
      <c r="AX99" s="13" t="s">
        <v>72</v>
      </c>
      <c r="AY99" s="242" t="s">
        <v>130</v>
      </c>
    </row>
    <row r="100" s="13" customFormat="1">
      <c r="A100" s="13"/>
      <c r="B100" s="233"/>
      <c r="C100" s="234"/>
      <c r="D100" s="227" t="s">
        <v>142</v>
      </c>
      <c r="E100" s="235" t="s">
        <v>19</v>
      </c>
      <c r="F100" s="236" t="s">
        <v>145</v>
      </c>
      <c r="G100" s="234"/>
      <c r="H100" s="235" t="s">
        <v>19</v>
      </c>
      <c r="I100" s="237"/>
      <c r="J100" s="234"/>
      <c r="K100" s="234"/>
      <c r="L100" s="238"/>
      <c r="M100" s="239"/>
      <c r="N100" s="240"/>
      <c r="O100" s="240"/>
      <c r="P100" s="240"/>
      <c r="Q100" s="240"/>
      <c r="R100" s="240"/>
      <c r="S100" s="240"/>
      <c r="T100" s="241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2" t="s">
        <v>142</v>
      </c>
      <c r="AU100" s="242" t="s">
        <v>81</v>
      </c>
      <c r="AV100" s="13" t="s">
        <v>79</v>
      </c>
      <c r="AW100" s="13" t="s">
        <v>33</v>
      </c>
      <c r="AX100" s="13" t="s">
        <v>72</v>
      </c>
      <c r="AY100" s="242" t="s">
        <v>130</v>
      </c>
    </row>
    <row r="101" s="14" customFormat="1">
      <c r="A101" s="14"/>
      <c r="B101" s="243"/>
      <c r="C101" s="244"/>
      <c r="D101" s="227" t="s">
        <v>142</v>
      </c>
      <c r="E101" s="245" t="s">
        <v>19</v>
      </c>
      <c r="F101" s="246" t="s">
        <v>146</v>
      </c>
      <c r="G101" s="244"/>
      <c r="H101" s="247">
        <v>1.234</v>
      </c>
      <c r="I101" s="248"/>
      <c r="J101" s="244"/>
      <c r="K101" s="244"/>
      <c r="L101" s="249"/>
      <c r="M101" s="250"/>
      <c r="N101" s="251"/>
      <c r="O101" s="251"/>
      <c r="P101" s="251"/>
      <c r="Q101" s="251"/>
      <c r="R101" s="251"/>
      <c r="S101" s="251"/>
      <c r="T101" s="252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3" t="s">
        <v>142</v>
      </c>
      <c r="AU101" s="253" t="s">
        <v>81</v>
      </c>
      <c r="AV101" s="14" t="s">
        <v>81</v>
      </c>
      <c r="AW101" s="14" t="s">
        <v>33</v>
      </c>
      <c r="AX101" s="14" t="s">
        <v>72</v>
      </c>
      <c r="AY101" s="253" t="s">
        <v>130</v>
      </c>
    </row>
    <row r="102" s="13" customFormat="1">
      <c r="A102" s="13"/>
      <c r="B102" s="233"/>
      <c r="C102" s="234"/>
      <c r="D102" s="227" t="s">
        <v>142</v>
      </c>
      <c r="E102" s="235" t="s">
        <v>19</v>
      </c>
      <c r="F102" s="236" t="s">
        <v>147</v>
      </c>
      <c r="G102" s="234"/>
      <c r="H102" s="235" t="s">
        <v>19</v>
      </c>
      <c r="I102" s="237"/>
      <c r="J102" s="234"/>
      <c r="K102" s="234"/>
      <c r="L102" s="238"/>
      <c r="M102" s="239"/>
      <c r="N102" s="240"/>
      <c r="O102" s="240"/>
      <c r="P102" s="240"/>
      <c r="Q102" s="240"/>
      <c r="R102" s="240"/>
      <c r="S102" s="240"/>
      <c r="T102" s="24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2" t="s">
        <v>142</v>
      </c>
      <c r="AU102" s="242" t="s">
        <v>81</v>
      </c>
      <c r="AV102" s="13" t="s">
        <v>79</v>
      </c>
      <c r="AW102" s="13" t="s">
        <v>33</v>
      </c>
      <c r="AX102" s="13" t="s">
        <v>72</v>
      </c>
      <c r="AY102" s="242" t="s">
        <v>130</v>
      </c>
    </row>
    <row r="103" s="14" customFormat="1">
      <c r="A103" s="14"/>
      <c r="B103" s="243"/>
      <c r="C103" s="244"/>
      <c r="D103" s="227" t="s">
        <v>142</v>
      </c>
      <c r="E103" s="245" t="s">
        <v>19</v>
      </c>
      <c r="F103" s="246" t="s">
        <v>148</v>
      </c>
      <c r="G103" s="244"/>
      <c r="H103" s="247">
        <v>2.7400000000000002</v>
      </c>
      <c r="I103" s="248"/>
      <c r="J103" s="244"/>
      <c r="K103" s="244"/>
      <c r="L103" s="249"/>
      <c r="M103" s="250"/>
      <c r="N103" s="251"/>
      <c r="O103" s="251"/>
      <c r="P103" s="251"/>
      <c r="Q103" s="251"/>
      <c r="R103" s="251"/>
      <c r="S103" s="251"/>
      <c r="T103" s="25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3" t="s">
        <v>142</v>
      </c>
      <c r="AU103" s="253" t="s">
        <v>81</v>
      </c>
      <c r="AV103" s="14" t="s">
        <v>81</v>
      </c>
      <c r="AW103" s="14" t="s">
        <v>33</v>
      </c>
      <c r="AX103" s="14" t="s">
        <v>72</v>
      </c>
      <c r="AY103" s="253" t="s">
        <v>130</v>
      </c>
    </row>
    <row r="104" s="15" customFormat="1">
      <c r="A104" s="15"/>
      <c r="B104" s="254"/>
      <c r="C104" s="255"/>
      <c r="D104" s="227" t="s">
        <v>142</v>
      </c>
      <c r="E104" s="256" t="s">
        <v>19</v>
      </c>
      <c r="F104" s="257" t="s">
        <v>149</v>
      </c>
      <c r="G104" s="255"/>
      <c r="H104" s="258">
        <v>3.9740000000000002</v>
      </c>
      <c r="I104" s="259"/>
      <c r="J104" s="255"/>
      <c r="K104" s="255"/>
      <c r="L104" s="260"/>
      <c r="M104" s="261"/>
      <c r="N104" s="262"/>
      <c r="O104" s="262"/>
      <c r="P104" s="262"/>
      <c r="Q104" s="262"/>
      <c r="R104" s="262"/>
      <c r="S104" s="262"/>
      <c r="T104" s="263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4" t="s">
        <v>142</v>
      </c>
      <c r="AU104" s="264" t="s">
        <v>81</v>
      </c>
      <c r="AV104" s="15" t="s">
        <v>137</v>
      </c>
      <c r="AW104" s="15" t="s">
        <v>33</v>
      </c>
      <c r="AX104" s="15" t="s">
        <v>79</v>
      </c>
      <c r="AY104" s="264" t="s">
        <v>130</v>
      </c>
    </row>
    <row r="105" s="2" customFormat="1" ht="16.5" customHeight="1">
      <c r="A105" s="40"/>
      <c r="B105" s="41"/>
      <c r="C105" s="214" t="s">
        <v>81</v>
      </c>
      <c r="D105" s="214" t="s">
        <v>132</v>
      </c>
      <c r="E105" s="215" t="s">
        <v>150</v>
      </c>
      <c r="F105" s="216" t="s">
        <v>151</v>
      </c>
      <c r="G105" s="217" t="s">
        <v>135</v>
      </c>
      <c r="H105" s="218">
        <v>9.9090000000000007</v>
      </c>
      <c r="I105" s="219"/>
      <c r="J105" s="220">
        <f>ROUND(I105*H105,2)</f>
        <v>0</v>
      </c>
      <c r="K105" s="216" t="s">
        <v>136</v>
      </c>
      <c r="L105" s="46"/>
      <c r="M105" s="221" t="s">
        <v>19</v>
      </c>
      <c r="N105" s="222" t="s">
        <v>43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137</v>
      </c>
      <c r="AT105" s="225" t="s">
        <v>132</v>
      </c>
      <c r="AU105" s="225" t="s">
        <v>81</v>
      </c>
      <c r="AY105" s="19" t="s">
        <v>130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79</v>
      </c>
      <c r="BK105" s="226">
        <f>ROUND(I105*H105,2)</f>
        <v>0</v>
      </c>
      <c r="BL105" s="19" t="s">
        <v>137</v>
      </c>
      <c r="BM105" s="225" t="s">
        <v>152</v>
      </c>
    </row>
    <row r="106" s="2" customFormat="1">
      <c r="A106" s="40"/>
      <c r="B106" s="41"/>
      <c r="C106" s="42"/>
      <c r="D106" s="227" t="s">
        <v>139</v>
      </c>
      <c r="E106" s="42"/>
      <c r="F106" s="228" t="s">
        <v>151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139</v>
      </c>
      <c r="AU106" s="19" t="s">
        <v>81</v>
      </c>
    </row>
    <row r="107" s="2" customFormat="1">
      <c r="A107" s="40"/>
      <c r="B107" s="41"/>
      <c r="C107" s="42"/>
      <c r="D107" s="227" t="s">
        <v>140</v>
      </c>
      <c r="E107" s="42"/>
      <c r="F107" s="232" t="s">
        <v>141</v>
      </c>
      <c r="G107" s="42"/>
      <c r="H107" s="42"/>
      <c r="I107" s="229"/>
      <c r="J107" s="42"/>
      <c r="K107" s="42"/>
      <c r="L107" s="46"/>
      <c r="M107" s="230"/>
      <c r="N107" s="231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140</v>
      </c>
      <c r="AU107" s="19" t="s">
        <v>81</v>
      </c>
    </row>
    <row r="108" s="13" customFormat="1">
      <c r="A108" s="13"/>
      <c r="B108" s="233"/>
      <c r="C108" s="234"/>
      <c r="D108" s="227" t="s">
        <v>142</v>
      </c>
      <c r="E108" s="235" t="s">
        <v>19</v>
      </c>
      <c r="F108" s="236" t="s">
        <v>143</v>
      </c>
      <c r="G108" s="234"/>
      <c r="H108" s="235" t="s">
        <v>19</v>
      </c>
      <c r="I108" s="237"/>
      <c r="J108" s="234"/>
      <c r="K108" s="234"/>
      <c r="L108" s="238"/>
      <c r="M108" s="239"/>
      <c r="N108" s="240"/>
      <c r="O108" s="240"/>
      <c r="P108" s="240"/>
      <c r="Q108" s="240"/>
      <c r="R108" s="240"/>
      <c r="S108" s="240"/>
      <c r="T108" s="24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2" t="s">
        <v>142</v>
      </c>
      <c r="AU108" s="242" t="s">
        <v>81</v>
      </c>
      <c r="AV108" s="13" t="s">
        <v>79</v>
      </c>
      <c r="AW108" s="13" t="s">
        <v>33</v>
      </c>
      <c r="AX108" s="13" t="s">
        <v>72</v>
      </c>
      <c r="AY108" s="242" t="s">
        <v>130</v>
      </c>
    </row>
    <row r="109" s="13" customFormat="1">
      <c r="A109" s="13"/>
      <c r="B109" s="233"/>
      <c r="C109" s="234"/>
      <c r="D109" s="227" t="s">
        <v>142</v>
      </c>
      <c r="E109" s="235" t="s">
        <v>19</v>
      </c>
      <c r="F109" s="236" t="s">
        <v>153</v>
      </c>
      <c r="G109" s="234"/>
      <c r="H109" s="235" t="s">
        <v>19</v>
      </c>
      <c r="I109" s="237"/>
      <c r="J109" s="234"/>
      <c r="K109" s="234"/>
      <c r="L109" s="238"/>
      <c r="M109" s="239"/>
      <c r="N109" s="240"/>
      <c r="O109" s="240"/>
      <c r="P109" s="240"/>
      <c r="Q109" s="240"/>
      <c r="R109" s="240"/>
      <c r="S109" s="240"/>
      <c r="T109" s="24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2" t="s">
        <v>142</v>
      </c>
      <c r="AU109" s="242" t="s">
        <v>81</v>
      </c>
      <c r="AV109" s="13" t="s">
        <v>79</v>
      </c>
      <c r="AW109" s="13" t="s">
        <v>33</v>
      </c>
      <c r="AX109" s="13" t="s">
        <v>72</v>
      </c>
      <c r="AY109" s="242" t="s">
        <v>130</v>
      </c>
    </row>
    <row r="110" s="13" customFormat="1">
      <c r="A110" s="13"/>
      <c r="B110" s="233"/>
      <c r="C110" s="234"/>
      <c r="D110" s="227" t="s">
        <v>142</v>
      </c>
      <c r="E110" s="235" t="s">
        <v>19</v>
      </c>
      <c r="F110" s="236" t="s">
        <v>154</v>
      </c>
      <c r="G110" s="234"/>
      <c r="H110" s="235" t="s">
        <v>19</v>
      </c>
      <c r="I110" s="237"/>
      <c r="J110" s="234"/>
      <c r="K110" s="234"/>
      <c r="L110" s="238"/>
      <c r="M110" s="239"/>
      <c r="N110" s="240"/>
      <c r="O110" s="240"/>
      <c r="P110" s="240"/>
      <c r="Q110" s="240"/>
      <c r="R110" s="240"/>
      <c r="S110" s="240"/>
      <c r="T110" s="24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2" t="s">
        <v>142</v>
      </c>
      <c r="AU110" s="242" t="s">
        <v>81</v>
      </c>
      <c r="AV110" s="13" t="s">
        <v>79</v>
      </c>
      <c r="AW110" s="13" t="s">
        <v>33</v>
      </c>
      <c r="AX110" s="13" t="s">
        <v>72</v>
      </c>
      <c r="AY110" s="242" t="s">
        <v>130</v>
      </c>
    </row>
    <row r="111" s="14" customFormat="1">
      <c r="A111" s="14"/>
      <c r="B111" s="243"/>
      <c r="C111" s="244"/>
      <c r="D111" s="227" t="s">
        <v>142</v>
      </c>
      <c r="E111" s="245" t="s">
        <v>19</v>
      </c>
      <c r="F111" s="246" t="s">
        <v>155</v>
      </c>
      <c r="G111" s="244"/>
      <c r="H111" s="247">
        <v>4.7149999999999999</v>
      </c>
      <c r="I111" s="248"/>
      <c r="J111" s="244"/>
      <c r="K111" s="244"/>
      <c r="L111" s="249"/>
      <c r="M111" s="250"/>
      <c r="N111" s="251"/>
      <c r="O111" s="251"/>
      <c r="P111" s="251"/>
      <c r="Q111" s="251"/>
      <c r="R111" s="251"/>
      <c r="S111" s="251"/>
      <c r="T111" s="252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3" t="s">
        <v>142</v>
      </c>
      <c r="AU111" s="253" t="s">
        <v>81</v>
      </c>
      <c r="AV111" s="14" t="s">
        <v>81</v>
      </c>
      <c r="AW111" s="14" t="s">
        <v>33</v>
      </c>
      <c r="AX111" s="14" t="s">
        <v>72</v>
      </c>
      <c r="AY111" s="253" t="s">
        <v>130</v>
      </c>
    </row>
    <row r="112" s="13" customFormat="1">
      <c r="A112" s="13"/>
      <c r="B112" s="233"/>
      <c r="C112" s="234"/>
      <c r="D112" s="227" t="s">
        <v>142</v>
      </c>
      <c r="E112" s="235" t="s">
        <v>19</v>
      </c>
      <c r="F112" s="236" t="s">
        <v>156</v>
      </c>
      <c r="G112" s="234"/>
      <c r="H112" s="235" t="s">
        <v>19</v>
      </c>
      <c r="I112" s="237"/>
      <c r="J112" s="234"/>
      <c r="K112" s="234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142</v>
      </c>
      <c r="AU112" s="242" t="s">
        <v>81</v>
      </c>
      <c r="AV112" s="13" t="s">
        <v>79</v>
      </c>
      <c r="AW112" s="13" t="s">
        <v>33</v>
      </c>
      <c r="AX112" s="13" t="s">
        <v>72</v>
      </c>
      <c r="AY112" s="242" t="s">
        <v>130</v>
      </c>
    </row>
    <row r="113" s="14" customFormat="1">
      <c r="A113" s="14"/>
      <c r="B113" s="243"/>
      <c r="C113" s="244"/>
      <c r="D113" s="227" t="s">
        <v>142</v>
      </c>
      <c r="E113" s="245" t="s">
        <v>19</v>
      </c>
      <c r="F113" s="246" t="s">
        <v>157</v>
      </c>
      <c r="G113" s="244"/>
      <c r="H113" s="247">
        <v>5.194</v>
      </c>
      <c r="I113" s="248"/>
      <c r="J113" s="244"/>
      <c r="K113" s="244"/>
      <c r="L113" s="249"/>
      <c r="M113" s="250"/>
      <c r="N113" s="251"/>
      <c r="O113" s="251"/>
      <c r="P113" s="251"/>
      <c r="Q113" s="251"/>
      <c r="R113" s="251"/>
      <c r="S113" s="251"/>
      <c r="T113" s="252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3" t="s">
        <v>142</v>
      </c>
      <c r="AU113" s="253" t="s">
        <v>81</v>
      </c>
      <c r="AV113" s="14" t="s">
        <v>81</v>
      </c>
      <c r="AW113" s="14" t="s">
        <v>33</v>
      </c>
      <c r="AX113" s="14" t="s">
        <v>72</v>
      </c>
      <c r="AY113" s="253" t="s">
        <v>130</v>
      </c>
    </row>
    <row r="114" s="15" customFormat="1">
      <c r="A114" s="15"/>
      <c r="B114" s="254"/>
      <c r="C114" s="255"/>
      <c r="D114" s="227" t="s">
        <v>142</v>
      </c>
      <c r="E114" s="256" t="s">
        <v>19</v>
      </c>
      <c r="F114" s="257" t="s">
        <v>149</v>
      </c>
      <c r="G114" s="255"/>
      <c r="H114" s="258">
        <v>9.9089999999999989</v>
      </c>
      <c r="I114" s="259"/>
      <c r="J114" s="255"/>
      <c r="K114" s="255"/>
      <c r="L114" s="260"/>
      <c r="M114" s="261"/>
      <c r="N114" s="262"/>
      <c r="O114" s="262"/>
      <c r="P114" s="262"/>
      <c r="Q114" s="262"/>
      <c r="R114" s="262"/>
      <c r="S114" s="262"/>
      <c r="T114" s="263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4" t="s">
        <v>142</v>
      </c>
      <c r="AU114" s="264" t="s">
        <v>81</v>
      </c>
      <c r="AV114" s="15" t="s">
        <v>137</v>
      </c>
      <c r="AW114" s="15" t="s">
        <v>33</v>
      </c>
      <c r="AX114" s="15" t="s">
        <v>79</v>
      </c>
      <c r="AY114" s="264" t="s">
        <v>130</v>
      </c>
    </row>
    <row r="115" s="2" customFormat="1" ht="16.5" customHeight="1">
      <c r="A115" s="40"/>
      <c r="B115" s="41"/>
      <c r="C115" s="214" t="s">
        <v>158</v>
      </c>
      <c r="D115" s="214" t="s">
        <v>132</v>
      </c>
      <c r="E115" s="215" t="s">
        <v>159</v>
      </c>
      <c r="F115" s="216" t="s">
        <v>160</v>
      </c>
      <c r="G115" s="217" t="s">
        <v>135</v>
      </c>
      <c r="H115" s="218">
        <v>0.38600000000000001</v>
      </c>
      <c r="I115" s="219"/>
      <c r="J115" s="220">
        <f>ROUND(I115*H115,2)</f>
        <v>0</v>
      </c>
      <c r="K115" s="216" t="s">
        <v>136</v>
      </c>
      <c r="L115" s="46"/>
      <c r="M115" s="221" t="s">
        <v>19</v>
      </c>
      <c r="N115" s="222" t="s">
        <v>43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137</v>
      </c>
      <c r="AT115" s="225" t="s">
        <v>132</v>
      </c>
      <c r="AU115" s="225" t="s">
        <v>81</v>
      </c>
      <c r="AY115" s="19" t="s">
        <v>130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79</v>
      </c>
      <c r="BK115" s="226">
        <f>ROUND(I115*H115,2)</f>
        <v>0</v>
      </c>
      <c r="BL115" s="19" t="s">
        <v>137</v>
      </c>
      <c r="BM115" s="225" t="s">
        <v>161</v>
      </c>
    </row>
    <row r="116" s="2" customFormat="1">
      <c r="A116" s="40"/>
      <c r="B116" s="41"/>
      <c r="C116" s="42"/>
      <c r="D116" s="227" t="s">
        <v>139</v>
      </c>
      <c r="E116" s="42"/>
      <c r="F116" s="228" t="s">
        <v>160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139</v>
      </c>
      <c r="AU116" s="19" t="s">
        <v>81</v>
      </c>
    </row>
    <row r="117" s="2" customFormat="1">
      <c r="A117" s="40"/>
      <c r="B117" s="41"/>
      <c r="C117" s="42"/>
      <c r="D117" s="227" t="s">
        <v>140</v>
      </c>
      <c r="E117" s="42"/>
      <c r="F117" s="232" t="s">
        <v>141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140</v>
      </c>
      <c r="AU117" s="19" t="s">
        <v>81</v>
      </c>
    </row>
    <row r="118" s="13" customFormat="1">
      <c r="A118" s="13"/>
      <c r="B118" s="233"/>
      <c r="C118" s="234"/>
      <c r="D118" s="227" t="s">
        <v>142</v>
      </c>
      <c r="E118" s="235" t="s">
        <v>19</v>
      </c>
      <c r="F118" s="236" t="s">
        <v>143</v>
      </c>
      <c r="G118" s="234"/>
      <c r="H118" s="235" t="s">
        <v>19</v>
      </c>
      <c r="I118" s="237"/>
      <c r="J118" s="234"/>
      <c r="K118" s="234"/>
      <c r="L118" s="238"/>
      <c r="M118" s="239"/>
      <c r="N118" s="240"/>
      <c r="O118" s="240"/>
      <c r="P118" s="240"/>
      <c r="Q118" s="240"/>
      <c r="R118" s="240"/>
      <c r="S118" s="240"/>
      <c r="T118" s="24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2" t="s">
        <v>142</v>
      </c>
      <c r="AU118" s="242" t="s">
        <v>81</v>
      </c>
      <c r="AV118" s="13" t="s">
        <v>79</v>
      </c>
      <c r="AW118" s="13" t="s">
        <v>33</v>
      </c>
      <c r="AX118" s="13" t="s">
        <v>72</v>
      </c>
      <c r="AY118" s="242" t="s">
        <v>130</v>
      </c>
    </row>
    <row r="119" s="13" customFormat="1">
      <c r="A119" s="13"/>
      <c r="B119" s="233"/>
      <c r="C119" s="234"/>
      <c r="D119" s="227" t="s">
        <v>142</v>
      </c>
      <c r="E119" s="235" t="s">
        <v>19</v>
      </c>
      <c r="F119" s="236" t="s">
        <v>162</v>
      </c>
      <c r="G119" s="234"/>
      <c r="H119" s="235" t="s">
        <v>19</v>
      </c>
      <c r="I119" s="237"/>
      <c r="J119" s="234"/>
      <c r="K119" s="234"/>
      <c r="L119" s="238"/>
      <c r="M119" s="239"/>
      <c r="N119" s="240"/>
      <c r="O119" s="240"/>
      <c r="P119" s="240"/>
      <c r="Q119" s="240"/>
      <c r="R119" s="240"/>
      <c r="S119" s="240"/>
      <c r="T119" s="241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2" t="s">
        <v>142</v>
      </c>
      <c r="AU119" s="242" t="s">
        <v>81</v>
      </c>
      <c r="AV119" s="13" t="s">
        <v>79</v>
      </c>
      <c r="AW119" s="13" t="s">
        <v>33</v>
      </c>
      <c r="AX119" s="13" t="s">
        <v>72</v>
      </c>
      <c r="AY119" s="242" t="s">
        <v>130</v>
      </c>
    </row>
    <row r="120" s="13" customFormat="1">
      <c r="A120" s="13"/>
      <c r="B120" s="233"/>
      <c r="C120" s="234"/>
      <c r="D120" s="227" t="s">
        <v>142</v>
      </c>
      <c r="E120" s="235" t="s">
        <v>19</v>
      </c>
      <c r="F120" s="236" t="s">
        <v>163</v>
      </c>
      <c r="G120" s="234"/>
      <c r="H120" s="235" t="s">
        <v>19</v>
      </c>
      <c r="I120" s="237"/>
      <c r="J120" s="234"/>
      <c r="K120" s="234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142</v>
      </c>
      <c r="AU120" s="242" t="s">
        <v>81</v>
      </c>
      <c r="AV120" s="13" t="s">
        <v>79</v>
      </c>
      <c r="AW120" s="13" t="s">
        <v>33</v>
      </c>
      <c r="AX120" s="13" t="s">
        <v>72</v>
      </c>
      <c r="AY120" s="242" t="s">
        <v>130</v>
      </c>
    </row>
    <row r="121" s="14" customFormat="1">
      <c r="A121" s="14"/>
      <c r="B121" s="243"/>
      <c r="C121" s="244"/>
      <c r="D121" s="227" t="s">
        <v>142</v>
      </c>
      <c r="E121" s="245" t="s">
        <v>19</v>
      </c>
      <c r="F121" s="246" t="s">
        <v>164</v>
      </c>
      <c r="G121" s="244"/>
      <c r="H121" s="247">
        <v>0.38600000000000001</v>
      </c>
      <c r="I121" s="248"/>
      <c r="J121" s="244"/>
      <c r="K121" s="244"/>
      <c r="L121" s="249"/>
      <c r="M121" s="250"/>
      <c r="N121" s="251"/>
      <c r="O121" s="251"/>
      <c r="P121" s="251"/>
      <c r="Q121" s="251"/>
      <c r="R121" s="251"/>
      <c r="S121" s="251"/>
      <c r="T121" s="252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3" t="s">
        <v>142</v>
      </c>
      <c r="AU121" s="253" t="s">
        <v>81</v>
      </c>
      <c r="AV121" s="14" t="s">
        <v>81</v>
      </c>
      <c r="AW121" s="14" t="s">
        <v>33</v>
      </c>
      <c r="AX121" s="14" t="s">
        <v>79</v>
      </c>
      <c r="AY121" s="253" t="s">
        <v>130</v>
      </c>
    </row>
    <row r="122" s="2" customFormat="1" ht="16.5" customHeight="1">
      <c r="A122" s="40"/>
      <c r="B122" s="41"/>
      <c r="C122" s="214" t="s">
        <v>137</v>
      </c>
      <c r="D122" s="214" t="s">
        <v>132</v>
      </c>
      <c r="E122" s="215" t="s">
        <v>165</v>
      </c>
      <c r="F122" s="216" t="s">
        <v>166</v>
      </c>
      <c r="G122" s="217" t="s">
        <v>167</v>
      </c>
      <c r="H122" s="218">
        <v>120.5</v>
      </c>
      <c r="I122" s="219"/>
      <c r="J122" s="220">
        <f>ROUND(I122*H122,2)</f>
        <v>0</v>
      </c>
      <c r="K122" s="216" t="s">
        <v>136</v>
      </c>
      <c r="L122" s="46"/>
      <c r="M122" s="221" t="s">
        <v>19</v>
      </c>
      <c r="N122" s="222" t="s">
        <v>43</v>
      </c>
      <c r="O122" s="86"/>
      <c r="P122" s="223">
        <f>O122*H122</f>
        <v>0</v>
      </c>
      <c r="Q122" s="223">
        <v>0</v>
      </c>
      <c r="R122" s="223">
        <f>Q122*H122</f>
        <v>0</v>
      </c>
      <c r="S122" s="223">
        <v>0</v>
      </c>
      <c r="T122" s="224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25" t="s">
        <v>137</v>
      </c>
      <c r="AT122" s="225" t="s">
        <v>132</v>
      </c>
      <c r="AU122" s="225" t="s">
        <v>81</v>
      </c>
      <c r="AY122" s="19" t="s">
        <v>130</v>
      </c>
      <c r="BE122" s="226">
        <f>IF(N122="základní",J122,0)</f>
        <v>0</v>
      </c>
      <c r="BF122" s="226">
        <f>IF(N122="snížená",J122,0)</f>
        <v>0</v>
      </c>
      <c r="BG122" s="226">
        <f>IF(N122="zákl. přenesená",J122,0)</f>
        <v>0</v>
      </c>
      <c r="BH122" s="226">
        <f>IF(N122="sníž. přenesená",J122,0)</f>
        <v>0</v>
      </c>
      <c r="BI122" s="226">
        <f>IF(N122="nulová",J122,0)</f>
        <v>0</v>
      </c>
      <c r="BJ122" s="19" t="s">
        <v>79</v>
      </c>
      <c r="BK122" s="226">
        <f>ROUND(I122*H122,2)</f>
        <v>0</v>
      </c>
      <c r="BL122" s="19" t="s">
        <v>137</v>
      </c>
      <c r="BM122" s="225" t="s">
        <v>168</v>
      </c>
    </row>
    <row r="123" s="2" customFormat="1">
      <c r="A123" s="40"/>
      <c r="B123" s="41"/>
      <c r="C123" s="42"/>
      <c r="D123" s="227" t="s">
        <v>139</v>
      </c>
      <c r="E123" s="42"/>
      <c r="F123" s="228" t="s">
        <v>166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139</v>
      </c>
      <c r="AU123" s="19" t="s">
        <v>81</v>
      </c>
    </row>
    <row r="124" s="2" customFormat="1">
      <c r="A124" s="40"/>
      <c r="B124" s="41"/>
      <c r="C124" s="42"/>
      <c r="D124" s="227" t="s">
        <v>140</v>
      </c>
      <c r="E124" s="42"/>
      <c r="F124" s="232" t="s">
        <v>141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140</v>
      </c>
      <c r="AU124" s="19" t="s">
        <v>81</v>
      </c>
    </row>
    <row r="125" s="13" customFormat="1">
      <c r="A125" s="13"/>
      <c r="B125" s="233"/>
      <c r="C125" s="234"/>
      <c r="D125" s="227" t="s">
        <v>142</v>
      </c>
      <c r="E125" s="235" t="s">
        <v>19</v>
      </c>
      <c r="F125" s="236" t="s">
        <v>143</v>
      </c>
      <c r="G125" s="234"/>
      <c r="H125" s="235" t="s">
        <v>19</v>
      </c>
      <c r="I125" s="237"/>
      <c r="J125" s="234"/>
      <c r="K125" s="234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142</v>
      </c>
      <c r="AU125" s="242" t="s">
        <v>81</v>
      </c>
      <c r="AV125" s="13" t="s">
        <v>79</v>
      </c>
      <c r="AW125" s="13" t="s">
        <v>33</v>
      </c>
      <c r="AX125" s="13" t="s">
        <v>72</v>
      </c>
      <c r="AY125" s="242" t="s">
        <v>130</v>
      </c>
    </row>
    <row r="126" s="13" customFormat="1">
      <c r="A126" s="13"/>
      <c r="B126" s="233"/>
      <c r="C126" s="234"/>
      <c r="D126" s="227" t="s">
        <v>142</v>
      </c>
      <c r="E126" s="235" t="s">
        <v>19</v>
      </c>
      <c r="F126" s="236" t="s">
        <v>144</v>
      </c>
      <c r="G126" s="234"/>
      <c r="H126" s="235" t="s">
        <v>19</v>
      </c>
      <c r="I126" s="237"/>
      <c r="J126" s="234"/>
      <c r="K126" s="234"/>
      <c r="L126" s="238"/>
      <c r="M126" s="239"/>
      <c r="N126" s="240"/>
      <c r="O126" s="240"/>
      <c r="P126" s="240"/>
      <c r="Q126" s="240"/>
      <c r="R126" s="240"/>
      <c r="S126" s="240"/>
      <c r="T126" s="24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2" t="s">
        <v>142</v>
      </c>
      <c r="AU126" s="242" t="s">
        <v>81</v>
      </c>
      <c r="AV126" s="13" t="s">
        <v>79</v>
      </c>
      <c r="AW126" s="13" t="s">
        <v>33</v>
      </c>
      <c r="AX126" s="13" t="s">
        <v>72</v>
      </c>
      <c r="AY126" s="242" t="s">
        <v>130</v>
      </c>
    </row>
    <row r="127" s="14" customFormat="1">
      <c r="A127" s="14"/>
      <c r="B127" s="243"/>
      <c r="C127" s="244"/>
      <c r="D127" s="227" t="s">
        <v>142</v>
      </c>
      <c r="E127" s="245" t="s">
        <v>19</v>
      </c>
      <c r="F127" s="246" t="s">
        <v>169</v>
      </c>
      <c r="G127" s="244"/>
      <c r="H127" s="247">
        <v>69.5</v>
      </c>
      <c r="I127" s="248"/>
      <c r="J127" s="244"/>
      <c r="K127" s="244"/>
      <c r="L127" s="249"/>
      <c r="M127" s="250"/>
      <c r="N127" s="251"/>
      <c r="O127" s="251"/>
      <c r="P127" s="251"/>
      <c r="Q127" s="251"/>
      <c r="R127" s="251"/>
      <c r="S127" s="251"/>
      <c r="T127" s="252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3" t="s">
        <v>142</v>
      </c>
      <c r="AU127" s="253" t="s">
        <v>81</v>
      </c>
      <c r="AV127" s="14" t="s">
        <v>81</v>
      </c>
      <c r="AW127" s="14" t="s">
        <v>33</v>
      </c>
      <c r="AX127" s="14" t="s">
        <v>72</v>
      </c>
      <c r="AY127" s="253" t="s">
        <v>130</v>
      </c>
    </row>
    <row r="128" s="14" customFormat="1">
      <c r="A128" s="14"/>
      <c r="B128" s="243"/>
      <c r="C128" s="244"/>
      <c r="D128" s="227" t="s">
        <v>142</v>
      </c>
      <c r="E128" s="245" t="s">
        <v>19</v>
      </c>
      <c r="F128" s="246" t="s">
        <v>170</v>
      </c>
      <c r="G128" s="244"/>
      <c r="H128" s="247">
        <v>51</v>
      </c>
      <c r="I128" s="248"/>
      <c r="J128" s="244"/>
      <c r="K128" s="244"/>
      <c r="L128" s="249"/>
      <c r="M128" s="250"/>
      <c r="N128" s="251"/>
      <c r="O128" s="251"/>
      <c r="P128" s="251"/>
      <c r="Q128" s="251"/>
      <c r="R128" s="251"/>
      <c r="S128" s="251"/>
      <c r="T128" s="252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3" t="s">
        <v>142</v>
      </c>
      <c r="AU128" s="253" t="s">
        <v>81</v>
      </c>
      <c r="AV128" s="14" t="s">
        <v>81</v>
      </c>
      <c r="AW128" s="14" t="s">
        <v>33</v>
      </c>
      <c r="AX128" s="14" t="s">
        <v>72</v>
      </c>
      <c r="AY128" s="253" t="s">
        <v>130</v>
      </c>
    </row>
    <row r="129" s="15" customFormat="1">
      <c r="A129" s="15"/>
      <c r="B129" s="254"/>
      <c r="C129" s="255"/>
      <c r="D129" s="227" t="s">
        <v>142</v>
      </c>
      <c r="E129" s="256" t="s">
        <v>19</v>
      </c>
      <c r="F129" s="257" t="s">
        <v>149</v>
      </c>
      <c r="G129" s="255"/>
      <c r="H129" s="258">
        <v>120.5</v>
      </c>
      <c r="I129" s="259"/>
      <c r="J129" s="255"/>
      <c r="K129" s="255"/>
      <c r="L129" s="260"/>
      <c r="M129" s="261"/>
      <c r="N129" s="262"/>
      <c r="O129" s="262"/>
      <c r="P129" s="262"/>
      <c r="Q129" s="262"/>
      <c r="R129" s="262"/>
      <c r="S129" s="262"/>
      <c r="T129" s="263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4" t="s">
        <v>142</v>
      </c>
      <c r="AU129" s="264" t="s">
        <v>81</v>
      </c>
      <c r="AV129" s="15" t="s">
        <v>137</v>
      </c>
      <c r="AW129" s="15" t="s">
        <v>33</v>
      </c>
      <c r="AX129" s="15" t="s">
        <v>79</v>
      </c>
      <c r="AY129" s="264" t="s">
        <v>130</v>
      </c>
    </row>
    <row r="130" s="2" customFormat="1" ht="16.5" customHeight="1">
      <c r="A130" s="40"/>
      <c r="B130" s="41"/>
      <c r="C130" s="214" t="s">
        <v>171</v>
      </c>
      <c r="D130" s="214" t="s">
        <v>132</v>
      </c>
      <c r="E130" s="215" t="s">
        <v>172</v>
      </c>
      <c r="F130" s="216" t="s">
        <v>173</v>
      </c>
      <c r="G130" s="217" t="s">
        <v>174</v>
      </c>
      <c r="H130" s="218">
        <v>228.02500000000001</v>
      </c>
      <c r="I130" s="219"/>
      <c r="J130" s="220">
        <f>ROUND(I130*H130,2)</f>
        <v>0</v>
      </c>
      <c r="K130" s="216" t="s">
        <v>136</v>
      </c>
      <c r="L130" s="46"/>
      <c r="M130" s="221" t="s">
        <v>19</v>
      </c>
      <c r="N130" s="222" t="s">
        <v>43</v>
      </c>
      <c r="O130" s="86"/>
      <c r="P130" s="223">
        <f>O130*H130</f>
        <v>0</v>
      </c>
      <c r="Q130" s="223">
        <v>0</v>
      </c>
      <c r="R130" s="223">
        <f>Q130*H130</f>
        <v>0</v>
      </c>
      <c r="S130" s="223">
        <v>0</v>
      </c>
      <c r="T130" s="224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5" t="s">
        <v>137</v>
      </c>
      <c r="AT130" s="225" t="s">
        <v>132</v>
      </c>
      <c r="AU130" s="225" t="s">
        <v>81</v>
      </c>
      <c r="AY130" s="19" t="s">
        <v>130</v>
      </c>
      <c r="BE130" s="226">
        <f>IF(N130="základní",J130,0)</f>
        <v>0</v>
      </c>
      <c r="BF130" s="226">
        <f>IF(N130="snížená",J130,0)</f>
        <v>0</v>
      </c>
      <c r="BG130" s="226">
        <f>IF(N130="zákl. přenesená",J130,0)</f>
        <v>0</v>
      </c>
      <c r="BH130" s="226">
        <f>IF(N130="sníž. přenesená",J130,0)</f>
        <v>0</v>
      </c>
      <c r="BI130" s="226">
        <f>IF(N130="nulová",J130,0)</f>
        <v>0</v>
      </c>
      <c r="BJ130" s="19" t="s">
        <v>79</v>
      </c>
      <c r="BK130" s="226">
        <f>ROUND(I130*H130,2)</f>
        <v>0</v>
      </c>
      <c r="BL130" s="19" t="s">
        <v>137</v>
      </c>
      <c r="BM130" s="225" t="s">
        <v>175</v>
      </c>
    </row>
    <row r="131" s="2" customFormat="1">
      <c r="A131" s="40"/>
      <c r="B131" s="41"/>
      <c r="C131" s="42"/>
      <c r="D131" s="227" t="s">
        <v>139</v>
      </c>
      <c r="E131" s="42"/>
      <c r="F131" s="228" t="s">
        <v>173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139</v>
      </c>
      <c r="AU131" s="19" t="s">
        <v>81</v>
      </c>
    </row>
    <row r="132" s="2" customFormat="1">
      <c r="A132" s="40"/>
      <c r="B132" s="41"/>
      <c r="C132" s="42"/>
      <c r="D132" s="227" t="s">
        <v>140</v>
      </c>
      <c r="E132" s="42"/>
      <c r="F132" s="232" t="s">
        <v>176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140</v>
      </c>
      <c r="AU132" s="19" t="s">
        <v>81</v>
      </c>
    </row>
    <row r="133" s="13" customFormat="1">
      <c r="A133" s="13"/>
      <c r="B133" s="233"/>
      <c r="C133" s="234"/>
      <c r="D133" s="227" t="s">
        <v>142</v>
      </c>
      <c r="E133" s="235" t="s">
        <v>19</v>
      </c>
      <c r="F133" s="236" t="s">
        <v>177</v>
      </c>
      <c r="G133" s="234"/>
      <c r="H133" s="235" t="s">
        <v>19</v>
      </c>
      <c r="I133" s="237"/>
      <c r="J133" s="234"/>
      <c r="K133" s="234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142</v>
      </c>
      <c r="AU133" s="242" t="s">
        <v>81</v>
      </c>
      <c r="AV133" s="13" t="s">
        <v>79</v>
      </c>
      <c r="AW133" s="13" t="s">
        <v>33</v>
      </c>
      <c r="AX133" s="13" t="s">
        <v>72</v>
      </c>
      <c r="AY133" s="242" t="s">
        <v>130</v>
      </c>
    </row>
    <row r="134" s="14" customFormat="1">
      <c r="A134" s="14"/>
      <c r="B134" s="243"/>
      <c r="C134" s="244"/>
      <c r="D134" s="227" t="s">
        <v>142</v>
      </c>
      <c r="E134" s="245" t="s">
        <v>19</v>
      </c>
      <c r="F134" s="246" t="s">
        <v>178</v>
      </c>
      <c r="G134" s="244"/>
      <c r="H134" s="247">
        <v>199.465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142</v>
      </c>
      <c r="AU134" s="253" t="s">
        <v>81</v>
      </c>
      <c r="AV134" s="14" t="s">
        <v>81</v>
      </c>
      <c r="AW134" s="14" t="s">
        <v>33</v>
      </c>
      <c r="AX134" s="14" t="s">
        <v>72</v>
      </c>
      <c r="AY134" s="253" t="s">
        <v>130</v>
      </c>
    </row>
    <row r="135" s="14" customFormat="1">
      <c r="A135" s="14"/>
      <c r="B135" s="243"/>
      <c r="C135" s="244"/>
      <c r="D135" s="227" t="s">
        <v>142</v>
      </c>
      <c r="E135" s="245" t="s">
        <v>19</v>
      </c>
      <c r="F135" s="246" t="s">
        <v>179</v>
      </c>
      <c r="G135" s="244"/>
      <c r="H135" s="247">
        <v>28.559999999999999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142</v>
      </c>
      <c r="AU135" s="253" t="s">
        <v>81</v>
      </c>
      <c r="AV135" s="14" t="s">
        <v>81</v>
      </c>
      <c r="AW135" s="14" t="s">
        <v>33</v>
      </c>
      <c r="AX135" s="14" t="s">
        <v>72</v>
      </c>
      <c r="AY135" s="253" t="s">
        <v>130</v>
      </c>
    </row>
    <row r="136" s="15" customFormat="1">
      <c r="A136" s="15"/>
      <c r="B136" s="254"/>
      <c r="C136" s="255"/>
      <c r="D136" s="227" t="s">
        <v>142</v>
      </c>
      <c r="E136" s="256" t="s">
        <v>19</v>
      </c>
      <c r="F136" s="257" t="s">
        <v>149</v>
      </c>
      <c r="G136" s="255"/>
      <c r="H136" s="258">
        <v>228.02500000000001</v>
      </c>
      <c r="I136" s="259"/>
      <c r="J136" s="255"/>
      <c r="K136" s="255"/>
      <c r="L136" s="260"/>
      <c r="M136" s="261"/>
      <c r="N136" s="262"/>
      <c r="O136" s="262"/>
      <c r="P136" s="262"/>
      <c r="Q136" s="262"/>
      <c r="R136" s="262"/>
      <c r="S136" s="262"/>
      <c r="T136" s="263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4" t="s">
        <v>142</v>
      </c>
      <c r="AU136" s="264" t="s">
        <v>81</v>
      </c>
      <c r="AV136" s="15" t="s">
        <v>137</v>
      </c>
      <c r="AW136" s="15" t="s">
        <v>33</v>
      </c>
      <c r="AX136" s="15" t="s">
        <v>79</v>
      </c>
      <c r="AY136" s="264" t="s">
        <v>130</v>
      </c>
    </row>
    <row r="137" s="2" customFormat="1" ht="16.5" customHeight="1">
      <c r="A137" s="40"/>
      <c r="B137" s="41"/>
      <c r="C137" s="214" t="s">
        <v>180</v>
      </c>
      <c r="D137" s="214" t="s">
        <v>132</v>
      </c>
      <c r="E137" s="215" t="s">
        <v>181</v>
      </c>
      <c r="F137" s="216" t="s">
        <v>182</v>
      </c>
      <c r="G137" s="217" t="s">
        <v>135</v>
      </c>
      <c r="H137" s="218">
        <v>13.933</v>
      </c>
      <c r="I137" s="219"/>
      <c r="J137" s="220">
        <f>ROUND(I137*H137,2)</f>
        <v>0</v>
      </c>
      <c r="K137" s="216" t="s">
        <v>136</v>
      </c>
      <c r="L137" s="46"/>
      <c r="M137" s="221" t="s">
        <v>19</v>
      </c>
      <c r="N137" s="222" t="s">
        <v>43</v>
      </c>
      <c r="O137" s="86"/>
      <c r="P137" s="223">
        <f>O137*H137</f>
        <v>0</v>
      </c>
      <c r="Q137" s="223">
        <v>0</v>
      </c>
      <c r="R137" s="223">
        <f>Q137*H137</f>
        <v>0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137</v>
      </c>
      <c r="AT137" s="225" t="s">
        <v>132</v>
      </c>
      <c r="AU137" s="225" t="s">
        <v>81</v>
      </c>
      <c r="AY137" s="19" t="s">
        <v>130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79</v>
      </c>
      <c r="BK137" s="226">
        <f>ROUND(I137*H137,2)</f>
        <v>0</v>
      </c>
      <c r="BL137" s="19" t="s">
        <v>137</v>
      </c>
      <c r="BM137" s="225" t="s">
        <v>183</v>
      </c>
    </row>
    <row r="138" s="2" customFormat="1">
      <c r="A138" s="40"/>
      <c r="B138" s="41"/>
      <c r="C138" s="42"/>
      <c r="D138" s="227" t="s">
        <v>139</v>
      </c>
      <c r="E138" s="42"/>
      <c r="F138" s="228" t="s">
        <v>182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139</v>
      </c>
      <c r="AU138" s="19" t="s">
        <v>81</v>
      </c>
    </row>
    <row r="139" s="2" customFormat="1">
      <c r="A139" s="40"/>
      <c r="B139" s="41"/>
      <c r="C139" s="42"/>
      <c r="D139" s="227" t="s">
        <v>140</v>
      </c>
      <c r="E139" s="42"/>
      <c r="F139" s="232" t="s">
        <v>184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140</v>
      </c>
      <c r="AU139" s="19" t="s">
        <v>81</v>
      </c>
    </row>
    <row r="140" s="13" customFormat="1">
      <c r="A140" s="13"/>
      <c r="B140" s="233"/>
      <c r="C140" s="234"/>
      <c r="D140" s="227" t="s">
        <v>142</v>
      </c>
      <c r="E140" s="235" t="s">
        <v>19</v>
      </c>
      <c r="F140" s="236" t="s">
        <v>143</v>
      </c>
      <c r="G140" s="234"/>
      <c r="H140" s="235" t="s">
        <v>19</v>
      </c>
      <c r="I140" s="237"/>
      <c r="J140" s="234"/>
      <c r="K140" s="234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142</v>
      </c>
      <c r="AU140" s="242" t="s">
        <v>81</v>
      </c>
      <c r="AV140" s="13" t="s">
        <v>79</v>
      </c>
      <c r="AW140" s="13" t="s">
        <v>33</v>
      </c>
      <c r="AX140" s="13" t="s">
        <v>72</v>
      </c>
      <c r="AY140" s="242" t="s">
        <v>130</v>
      </c>
    </row>
    <row r="141" s="13" customFormat="1">
      <c r="A141" s="13"/>
      <c r="B141" s="233"/>
      <c r="C141" s="234"/>
      <c r="D141" s="227" t="s">
        <v>142</v>
      </c>
      <c r="E141" s="235" t="s">
        <v>19</v>
      </c>
      <c r="F141" s="236" t="s">
        <v>153</v>
      </c>
      <c r="G141" s="234"/>
      <c r="H141" s="235" t="s">
        <v>19</v>
      </c>
      <c r="I141" s="237"/>
      <c r="J141" s="234"/>
      <c r="K141" s="234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142</v>
      </c>
      <c r="AU141" s="242" t="s">
        <v>81</v>
      </c>
      <c r="AV141" s="13" t="s">
        <v>79</v>
      </c>
      <c r="AW141" s="13" t="s">
        <v>33</v>
      </c>
      <c r="AX141" s="13" t="s">
        <v>72</v>
      </c>
      <c r="AY141" s="242" t="s">
        <v>130</v>
      </c>
    </row>
    <row r="142" s="13" customFormat="1">
      <c r="A142" s="13"/>
      <c r="B142" s="233"/>
      <c r="C142" s="234"/>
      <c r="D142" s="227" t="s">
        <v>142</v>
      </c>
      <c r="E142" s="235" t="s">
        <v>19</v>
      </c>
      <c r="F142" s="236" t="s">
        <v>185</v>
      </c>
      <c r="G142" s="234"/>
      <c r="H142" s="235" t="s">
        <v>19</v>
      </c>
      <c r="I142" s="237"/>
      <c r="J142" s="234"/>
      <c r="K142" s="234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142</v>
      </c>
      <c r="AU142" s="242" t="s">
        <v>81</v>
      </c>
      <c r="AV142" s="13" t="s">
        <v>79</v>
      </c>
      <c r="AW142" s="13" t="s">
        <v>33</v>
      </c>
      <c r="AX142" s="13" t="s">
        <v>72</v>
      </c>
      <c r="AY142" s="242" t="s">
        <v>130</v>
      </c>
    </row>
    <row r="143" s="14" customFormat="1">
      <c r="A143" s="14"/>
      <c r="B143" s="243"/>
      <c r="C143" s="244"/>
      <c r="D143" s="227" t="s">
        <v>142</v>
      </c>
      <c r="E143" s="245" t="s">
        <v>19</v>
      </c>
      <c r="F143" s="246" t="s">
        <v>186</v>
      </c>
      <c r="G143" s="244"/>
      <c r="H143" s="247">
        <v>2.2730000000000001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142</v>
      </c>
      <c r="AU143" s="253" t="s">
        <v>81</v>
      </c>
      <c r="AV143" s="14" t="s">
        <v>81</v>
      </c>
      <c r="AW143" s="14" t="s">
        <v>33</v>
      </c>
      <c r="AX143" s="14" t="s">
        <v>72</v>
      </c>
      <c r="AY143" s="253" t="s">
        <v>130</v>
      </c>
    </row>
    <row r="144" s="13" customFormat="1">
      <c r="A144" s="13"/>
      <c r="B144" s="233"/>
      <c r="C144" s="234"/>
      <c r="D144" s="227" t="s">
        <v>142</v>
      </c>
      <c r="E144" s="235" t="s">
        <v>19</v>
      </c>
      <c r="F144" s="236" t="s">
        <v>187</v>
      </c>
      <c r="G144" s="234"/>
      <c r="H144" s="235" t="s">
        <v>19</v>
      </c>
      <c r="I144" s="237"/>
      <c r="J144" s="234"/>
      <c r="K144" s="234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142</v>
      </c>
      <c r="AU144" s="242" t="s">
        <v>81</v>
      </c>
      <c r="AV144" s="13" t="s">
        <v>79</v>
      </c>
      <c r="AW144" s="13" t="s">
        <v>33</v>
      </c>
      <c r="AX144" s="13" t="s">
        <v>72</v>
      </c>
      <c r="AY144" s="242" t="s">
        <v>130</v>
      </c>
    </row>
    <row r="145" s="13" customFormat="1">
      <c r="A145" s="13"/>
      <c r="B145" s="233"/>
      <c r="C145" s="234"/>
      <c r="D145" s="227" t="s">
        <v>142</v>
      </c>
      <c r="E145" s="235" t="s">
        <v>19</v>
      </c>
      <c r="F145" s="236" t="s">
        <v>188</v>
      </c>
      <c r="G145" s="234"/>
      <c r="H145" s="235" t="s">
        <v>19</v>
      </c>
      <c r="I145" s="237"/>
      <c r="J145" s="234"/>
      <c r="K145" s="234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142</v>
      </c>
      <c r="AU145" s="242" t="s">
        <v>81</v>
      </c>
      <c r="AV145" s="13" t="s">
        <v>79</v>
      </c>
      <c r="AW145" s="13" t="s">
        <v>33</v>
      </c>
      <c r="AX145" s="13" t="s">
        <v>72</v>
      </c>
      <c r="AY145" s="242" t="s">
        <v>130</v>
      </c>
    </row>
    <row r="146" s="14" customFormat="1">
      <c r="A146" s="14"/>
      <c r="B146" s="243"/>
      <c r="C146" s="244"/>
      <c r="D146" s="227" t="s">
        <v>142</v>
      </c>
      <c r="E146" s="245" t="s">
        <v>19</v>
      </c>
      <c r="F146" s="246" t="s">
        <v>189</v>
      </c>
      <c r="G146" s="244"/>
      <c r="H146" s="247">
        <v>3.782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142</v>
      </c>
      <c r="AU146" s="253" t="s">
        <v>81</v>
      </c>
      <c r="AV146" s="14" t="s">
        <v>81</v>
      </c>
      <c r="AW146" s="14" t="s">
        <v>33</v>
      </c>
      <c r="AX146" s="14" t="s">
        <v>72</v>
      </c>
      <c r="AY146" s="253" t="s">
        <v>130</v>
      </c>
    </row>
    <row r="147" s="13" customFormat="1">
      <c r="A147" s="13"/>
      <c r="B147" s="233"/>
      <c r="C147" s="234"/>
      <c r="D147" s="227" t="s">
        <v>142</v>
      </c>
      <c r="E147" s="235" t="s">
        <v>19</v>
      </c>
      <c r="F147" s="236" t="s">
        <v>190</v>
      </c>
      <c r="G147" s="234"/>
      <c r="H147" s="235" t="s">
        <v>19</v>
      </c>
      <c r="I147" s="237"/>
      <c r="J147" s="234"/>
      <c r="K147" s="234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142</v>
      </c>
      <c r="AU147" s="242" t="s">
        <v>81</v>
      </c>
      <c r="AV147" s="13" t="s">
        <v>79</v>
      </c>
      <c r="AW147" s="13" t="s">
        <v>33</v>
      </c>
      <c r="AX147" s="13" t="s">
        <v>72</v>
      </c>
      <c r="AY147" s="242" t="s">
        <v>130</v>
      </c>
    </row>
    <row r="148" s="14" customFormat="1">
      <c r="A148" s="14"/>
      <c r="B148" s="243"/>
      <c r="C148" s="244"/>
      <c r="D148" s="227" t="s">
        <v>142</v>
      </c>
      <c r="E148" s="245" t="s">
        <v>19</v>
      </c>
      <c r="F148" s="246" t="s">
        <v>191</v>
      </c>
      <c r="G148" s="244"/>
      <c r="H148" s="247">
        <v>3.5699999999999998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142</v>
      </c>
      <c r="AU148" s="253" t="s">
        <v>81</v>
      </c>
      <c r="AV148" s="14" t="s">
        <v>81</v>
      </c>
      <c r="AW148" s="14" t="s">
        <v>33</v>
      </c>
      <c r="AX148" s="14" t="s">
        <v>72</v>
      </c>
      <c r="AY148" s="253" t="s">
        <v>130</v>
      </c>
    </row>
    <row r="149" s="13" customFormat="1">
      <c r="A149" s="13"/>
      <c r="B149" s="233"/>
      <c r="C149" s="234"/>
      <c r="D149" s="227" t="s">
        <v>142</v>
      </c>
      <c r="E149" s="235" t="s">
        <v>19</v>
      </c>
      <c r="F149" s="236" t="s">
        <v>192</v>
      </c>
      <c r="G149" s="234"/>
      <c r="H149" s="235" t="s">
        <v>19</v>
      </c>
      <c r="I149" s="237"/>
      <c r="J149" s="234"/>
      <c r="K149" s="234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142</v>
      </c>
      <c r="AU149" s="242" t="s">
        <v>81</v>
      </c>
      <c r="AV149" s="13" t="s">
        <v>79</v>
      </c>
      <c r="AW149" s="13" t="s">
        <v>33</v>
      </c>
      <c r="AX149" s="13" t="s">
        <v>72</v>
      </c>
      <c r="AY149" s="242" t="s">
        <v>130</v>
      </c>
    </row>
    <row r="150" s="14" customFormat="1">
      <c r="A150" s="14"/>
      <c r="B150" s="243"/>
      <c r="C150" s="244"/>
      <c r="D150" s="227" t="s">
        <v>142</v>
      </c>
      <c r="E150" s="245" t="s">
        <v>19</v>
      </c>
      <c r="F150" s="246" t="s">
        <v>193</v>
      </c>
      <c r="G150" s="244"/>
      <c r="H150" s="247">
        <v>4.3079999999999998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142</v>
      </c>
      <c r="AU150" s="253" t="s">
        <v>81</v>
      </c>
      <c r="AV150" s="14" t="s">
        <v>81</v>
      </c>
      <c r="AW150" s="14" t="s">
        <v>33</v>
      </c>
      <c r="AX150" s="14" t="s">
        <v>72</v>
      </c>
      <c r="AY150" s="253" t="s">
        <v>130</v>
      </c>
    </row>
    <row r="151" s="15" customFormat="1">
      <c r="A151" s="15"/>
      <c r="B151" s="254"/>
      <c r="C151" s="255"/>
      <c r="D151" s="227" t="s">
        <v>142</v>
      </c>
      <c r="E151" s="256" t="s">
        <v>19</v>
      </c>
      <c r="F151" s="257" t="s">
        <v>149</v>
      </c>
      <c r="G151" s="255"/>
      <c r="H151" s="258">
        <v>13.933</v>
      </c>
      <c r="I151" s="259"/>
      <c r="J151" s="255"/>
      <c r="K151" s="255"/>
      <c r="L151" s="260"/>
      <c r="M151" s="261"/>
      <c r="N151" s="262"/>
      <c r="O151" s="262"/>
      <c r="P151" s="262"/>
      <c r="Q151" s="262"/>
      <c r="R151" s="262"/>
      <c r="S151" s="262"/>
      <c r="T151" s="263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4" t="s">
        <v>142</v>
      </c>
      <c r="AU151" s="264" t="s">
        <v>81</v>
      </c>
      <c r="AV151" s="15" t="s">
        <v>137</v>
      </c>
      <c r="AW151" s="15" t="s">
        <v>33</v>
      </c>
      <c r="AX151" s="15" t="s">
        <v>79</v>
      </c>
      <c r="AY151" s="264" t="s">
        <v>130</v>
      </c>
    </row>
    <row r="152" s="2" customFormat="1" ht="16.5" customHeight="1">
      <c r="A152" s="40"/>
      <c r="B152" s="41"/>
      <c r="C152" s="214" t="s">
        <v>194</v>
      </c>
      <c r="D152" s="214" t="s">
        <v>132</v>
      </c>
      <c r="E152" s="215" t="s">
        <v>195</v>
      </c>
      <c r="F152" s="216" t="s">
        <v>196</v>
      </c>
      <c r="G152" s="217" t="s">
        <v>135</v>
      </c>
      <c r="H152" s="218">
        <v>6.1799999999999997</v>
      </c>
      <c r="I152" s="219"/>
      <c r="J152" s="220">
        <f>ROUND(I152*H152,2)</f>
        <v>0</v>
      </c>
      <c r="K152" s="216" t="s">
        <v>136</v>
      </c>
      <c r="L152" s="46"/>
      <c r="M152" s="221" t="s">
        <v>19</v>
      </c>
      <c r="N152" s="222" t="s">
        <v>43</v>
      </c>
      <c r="O152" s="86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137</v>
      </c>
      <c r="AT152" s="225" t="s">
        <v>132</v>
      </c>
      <c r="AU152" s="225" t="s">
        <v>81</v>
      </c>
      <c r="AY152" s="19" t="s">
        <v>130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79</v>
      </c>
      <c r="BK152" s="226">
        <f>ROUND(I152*H152,2)</f>
        <v>0</v>
      </c>
      <c r="BL152" s="19" t="s">
        <v>137</v>
      </c>
      <c r="BM152" s="225" t="s">
        <v>197</v>
      </c>
    </row>
    <row r="153" s="2" customFormat="1">
      <c r="A153" s="40"/>
      <c r="B153" s="41"/>
      <c r="C153" s="42"/>
      <c r="D153" s="227" t="s">
        <v>139</v>
      </c>
      <c r="E153" s="42"/>
      <c r="F153" s="228" t="s">
        <v>196</v>
      </c>
      <c r="G153" s="42"/>
      <c r="H153" s="42"/>
      <c r="I153" s="229"/>
      <c r="J153" s="42"/>
      <c r="K153" s="42"/>
      <c r="L153" s="46"/>
      <c r="M153" s="230"/>
      <c r="N153" s="231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139</v>
      </c>
      <c r="AU153" s="19" t="s">
        <v>81</v>
      </c>
    </row>
    <row r="154" s="2" customFormat="1">
      <c r="A154" s="40"/>
      <c r="B154" s="41"/>
      <c r="C154" s="42"/>
      <c r="D154" s="227" t="s">
        <v>140</v>
      </c>
      <c r="E154" s="42"/>
      <c r="F154" s="232" t="s">
        <v>198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140</v>
      </c>
      <c r="AU154" s="19" t="s">
        <v>81</v>
      </c>
    </row>
    <row r="155" s="13" customFormat="1">
      <c r="A155" s="13"/>
      <c r="B155" s="233"/>
      <c r="C155" s="234"/>
      <c r="D155" s="227" t="s">
        <v>142</v>
      </c>
      <c r="E155" s="235" t="s">
        <v>19</v>
      </c>
      <c r="F155" s="236" t="s">
        <v>143</v>
      </c>
      <c r="G155" s="234"/>
      <c r="H155" s="235" t="s">
        <v>19</v>
      </c>
      <c r="I155" s="237"/>
      <c r="J155" s="234"/>
      <c r="K155" s="234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142</v>
      </c>
      <c r="AU155" s="242" t="s">
        <v>81</v>
      </c>
      <c r="AV155" s="13" t="s">
        <v>79</v>
      </c>
      <c r="AW155" s="13" t="s">
        <v>33</v>
      </c>
      <c r="AX155" s="13" t="s">
        <v>72</v>
      </c>
      <c r="AY155" s="242" t="s">
        <v>130</v>
      </c>
    </row>
    <row r="156" s="13" customFormat="1">
      <c r="A156" s="13"/>
      <c r="B156" s="233"/>
      <c r="C156" s="234"/>
      <c r="D156" s="227" t="s">
        <v>142</v>
      </c>
      <c r="E156" s="235" t="s">
        <v>19</v>
      </c>
      <c r="F156" s="236" t="s">
        <v>144</v>
      </c>
      <c r="G156" s="234"/>
      <c r="H156" s="235" t="s">
        <v>19</v>
      </c>
      <c r="I156" s="237"/>
      <c r="J156" s="234"/>
      <c r="K156" s="234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142</v>
      </c>
      <c r="AU156" s="242" t="s">
        <v>81</v>
      </c>
      <c r="AV156" s="13" t="s">
        <v>79</v>
      </c>
      <c r="AW156" s="13" t="s">
        <v>33</v>
      </c>
      <c r="AX156" s="13" t="s">
        <v>72</v>
      </c>
      <c r="AY156" s="242" t="s">
        <v>130</v>
      </c>
    </row>
    <row r="157" s="14" customFormat="1">
      <c r="A157" s="14"/>
      <c r="B157" s="243"/>
      <c r="C157" s="244"/>
      <c r="D157" s="227" t="s">
        <v>142</v>
      </c>
      <c r="E157" s="245" t="s">
        <v>19</v>
      </c>
      <c r="F157" s="246" t="s">
        <v>199</v>
      </c>
      <c r="G157" s="244"/>
      <c r="H157" s="247">
        <v>6.1799999999999997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142</v>
      </c>
      <c r="AU157" s="253" t="s">
        <v>81</v>
      </c>
      <c r="AV157" s="14" t="s">
        <v>81</v>
      </c>
      <c r="AW157" s="14" t="s">
        <v>33</v>
      </c>
      <c r="AX157" s="14" t="s">
        <v>79</v>
      </c>
      <c r="AY157" s="253" t="s">
        <v>130</v>
      </c>
    </row>
    <row r="158" s="2" customFormat="1" ht="16.5" customHeight="1">
      <c r="A158" s="40"/>
      <c r="B158" s="41"/>
      <c r="C158" s="214" t="s">
        <v>200</v>
      </c>
      <c r="D158" s="214" t="s">
        <v>132</v>
      </c>
      <c r="E158" s="215" t="s">
        <v>201</v>
      </c>
      <c r="F158" s="216" t="s">
        <v>202</v>
      </c>
      <c r="G158" s="217" t="s">
        <v>135</v>
      </c>
      <c r="H158" s="218">
        <v>20.113</v>
      </c>
      <c r="I158" s="219"/>
      <c r="J158" s="220">
        <f>ROUND(I158*H158,2)</f>
        <v>0</v>
      </c>
      <c r="K158" s="216" t="s">
        <v>136</v>
      </c>
      <c r="L158" s="46"/>
      <c r="M158" s="221" t="s">
        <v>19</v>
      </c>
      <c r="N158" s="222" t="s">
        <v>43</v>
      </c>
      <c r="O158" s="86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137</v>
      </c>
      <c r="AT158" s="225" t="s">
        <v>132</v>
      </c>
      <c r="AU158" s="225" t="s">
        <v>81</v>
      </c>
      <c r="AY158" s="19" t="s">
        <v>130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79</v>
      </c>
      <c r="BK158" s="226">
        <f>ROUND(I158*H158,2)</f>
        <v>0</v>
      </c>
      <c r="BL158" s="19" t="s">
        <v>137</v>
      </c>
      <c r="BM158" s="225" t="s">
        <v>203</v>
      </c>
    </row>
    <row r="159" s="2" customFormat="1">
      <c r="A159" s="40"/>
      <c r="B159" s="41"/>
      <c r="C159" s="42"/>
      <c r="D159" s="227" t="s">
        <v>139</v>
      </c>
      <c r="E159" s="42"/>
      <c r="F159" s="228" t="s">
        <v>202</v>
      </c>
      <c r="G159" s="42"/>
      <c r="H159" s="42"/>
      <c r="I159" s="229"/>
      <c r="J159" s="42"/>
      <c r="K159" s="42"/>
      <c r="L159" s="46"/>
      <c r="M159" s="230"/>
      <c r="N159" s="231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139</v>
      </c>
      <c r="AU159" s="19" t="s">
        <v>81</v>
      </c>
    </row>
    <row r="160" s="2" customFormat="1">
      <c r="A160" s="40"/>
      <c r="B160" s="41"/>
      <c r="C160" s="42"/>
      <c r="D160" s="227" t="s">
        <v>140</v>
      </c>
      <c r="E160" s="42"/>
      <c r="F160" s="232" t="s">
        <v>204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140</v>
      </c>
      <c r="AU160" s="19" t="s">
        <v>81</v>
      </c>
    </row>
    <row r="161" s="14" customFormat="1">
      <c r="A161" s="14"/>
      <c r="B161" s="243"/>
      <c r="C161" s="244"/>
      <c r="D161" s="227" t="s">
        <v>142</v>
      </c>
      <c r="E161" s="245" t="s">
        <v>19</v>
      </c>
      <c r="F161" s="246" t="s">
        <v>205</v>
      </c>
      <c r="G161" s="244"/>
      <c r="H161" s="247">
        <v>13.933</v>
      </c>
      <c r="I161" s="248"/>
      <c r="J161" s="244"/>
      <c r="K161" s="244"/>
      <c r="L161" s="249"/>
      <c r="M161" s="250"/>
      <c r="N161" s="251"/>
      <c r="O161" s="251"/>
      <c r="P161" s="251"/>
      <c r="Q161" s="251"/>
      <c r="R161" s="251"/>
      <c r="S161" s="251"/>
      <c r="T161" s="25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3" t="s">
        <v>142</v>
      </c>
      <c r="AU161" s="253" t="s">
        <v>81</v>
      </c>
      <c r="AV161" s="14" t="s">
        <v>81</v>
      </c>
      <c r="AW161" s="14" t="s">
        <v>33</v>
      </c>
      <c r="AX161" s="14" t="s">
        <v>72</v>
      </c>
      <c r="AY161" s="253" t="s">
        <v>130</v>
      </c>
    </row>
    <row r="162" s="14" customFormat="1">
      <c r="A162" s="14"/>
      <c r="B162" s="243"/>
      <c r="C162" s="244"/>
      <c r="D162" s="227" t="s">
        <v>142</v>
      </c>
      <c r="E162" s="245" t="s">
        <v>19</v>
      </c>
      <c r="F162" s="246" t="s">
        <v>206</v>
      </c>
      <c r="G162" s="244"/>
      <c r="H162" s="247">
        <v>6.1799999999999997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142</v>
      </c>
      <c r="AU162" s="253" t="s">
        <v>81</v>
      </c>
      <c r="AV162" s="14" t="s">
        <v>81</v>
      </c>
      <c r="AW162" s="14" t="s">
        <v>33</v>
      </c>
      <c r="AX162" s="14" t="s">
        <v>72</v>
      </c>
      <c r="AY162" s="253" t="s">
        <v>130</v>
      </c>
    </row>
    <row r="163" s="15" customFormat="1">
      <c r="A163" s="15"/>
      <c r="B163" s="254"/>
      <c r="C163" s="255"/>
      <c r="D163" s="227" t="s">
        <v>142</v>
      </c>
      <c r="E163" s="256" t="s">
        <v>19</v>
      </c>
      <c r="F163" s="257" t="s">
        <v>149</v>
      </c>
      <c r="G163" s="255"/>
      <c r="H163" s="258">
        <v>20.113</v>
      </c>
      <c r="I163" s="259"/>
      <c r="J163" s="255"/>
      <c r="K163" s="255"/>
      <c r="L163" s="260"/>
      <c r="M163" s="261"/>
      <c r="N163" s="262"/>
      <c r="O163" s="262"/>
      <c r="P163" s="262"/>
      <c r="Q163" s="262"/>
      <c r="R163" s="262"/>
      <c r="S163" s="262"/>
      <c r="T163" s="263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4" t="s">
        <v>142</v>
      </c>
      <c r="AU163" s="264" t="s">
        <v>81</v>
      </c>
      <c r="AV163" s="15" t="s">
        <v>137</v>
      </c>
      <c r="AW163" s="15" t="s">
        <v>33</v>
      </c>
      <c r="AX163" s="15" t="s">
        <v>79</v>
      </c>
      <c r="AY163" s="264" t="s">
        <v>130</v>
      </c>
    </row>
    <row r="164" s="2" customFormat="1" ht="16.5" customHeight="1">
      <c r="A164" s="40"/>
      <c r="B164" s="41"/>
      <c r="C164" s="214" t="s">
        <v>207</v>
      </c>
      <c r="D164" s="214" t="s">
        <v>132</v>
      </c>
      <c r="E164" s="215" t="s">
        <v>208</v>
      </c>
      <c r="F164" s="216" t="s">
        <v>209</v>
      </c>
      <c r="G164" s="217" t="s">
        <v>135</v>
      </c>
      <c r="H164" s="218">
        <v>7.8780000000000001</v>
      </c>
      <c r="I164" s="219"/>
      <c r="J164" s="220">
        <f>ROUND(I164*H164,2)</f>
        <v>0</v>
      </c>
      <c r="K164" s="216" t="s">
        <v>136</v>
      </c>
      <c r="L164" s="46"/>
      <c r="M164" s="221" t="s">
        <v>19</v>
      </c>
      <c r="N164" s="222" t="s">
        <v>43</v>
      </c>
      <c r="O164" s="86"/>
      <c r="P164" s="223">
        <f>O164*H164</f>
        <v>0</v>
      </c>
      <c r="Q164" s="223">
        <v>0</v>
      </c>
      <c r="R164" s="223">
        <f>Q164*H164</f>
        <v>0</v>
      </c>
      <c r="S164" s="223">
        <v>0</v>
      </c>
      <c r="T164" s="224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5" t="s">
        <v>137</v>
      </c>
      <c r="AT164" s="225" t="s">
        <v>132</v>
      </c>
      <c r="AU164" s="225" t="s">
        <v>81</v>
      </c>
      <c r="AY164" s="19" t="s">
        <v>130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9" t="s">
        <v>79</v>
      </c>
      <c r="BK164" s="226">
        <f>ROUND(I164*H164,2)</f>
        <v>0</v>
      </c>
      <c r="BL164" s="19" t="s">
        <v>137</v>
      </c>
      <c r="BM164" s="225" t="s">
        <v>210</v>
      </c>
    </row>
    <row r="165" s="2" customFormat="1">
      <c r="A165" s="40"/>
      <c r="B165" s="41"/>
      <c r="C165" s="42"/>
      <c r="D165" s="227" t="s">
        <v>139</v>
      </c>
      <c r="E165" s="42"/>
      <c r="F165" s="228" t="s">
        <v>209</v>
      </c>
      <c r="G165" s="42"/>
      <c r="H165" s="42"/>
      <c r="I165" s="229"/>
      <c r="J165" s="42"/>
      <c r="K165" s="42"/>
      <c r="L165" s="46"/>
      <c r="M165" s="230"/>
      <c r="N165" s="231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139</v>
      </c>
      <c r="AU165" s="19" t="s">
        <v>81</v>
      </c>
    </row>
    <row r="166" s="2" customFormat="1">
      <c r="A166" s="40"/>
      <c r="B166" s="41"/>
      <c r="C166" s="42"/>
      <c r="D166" s="227" t="s">
        <v>140</v>
      </c>
      <c r="E166" s="42"/>
      <c r="F166" s="232" t="s">
        <v>211</v>
      </c>
      <c r="G166" s="42"/>
      <c r="H166" s="42"/>
      <c r="I166" s="229"/>
      <c r="J166" s="42"/>
      <c r="K166" s="42"/>
      <c r="L166" s="46"/>
      <c r="M166" s="230"/>
      <c r="N166" s="231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140</v>
      </c>
      <c r="AU166" s="19" t="s">
        <v>81</v>
      </c>
    </row>
    <row r="167" s="13" customFormat="1">
      <c r="A167" s="13"/>
      <c r="B167" s="233"/>
      <c r="C167" s="234"/>
      <c r="D167" s="227" t="s">
        <v>142</v>
      </c>
      <c r="E167" s="235" t="s">
        <v>19</v>
      </c>
      <c r="F167" s="236" t="s">
        <v>212</v>
      </c>
      <c r="G167" s="234"/>
      <c r="H167" s="235" t="s">
        <v>19</v>
      </c>
      <c r="I167" s="237"/>
      <c r="J167" s="234"/>
      <c r="K167" s="234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142</v>
      </c>
      <c r="AU167" s="242" t="s">
        <v>81</v>
      </c>
      <c r="AV167" s="13" t="s">
        <v>79</v>
      </c>
      <c r="AW167" s="13" t="s">
        <v>33</v>
      </c>
      <c r="AX167" s="13" t="s">
        <v>72</v>
      </c>
      <c r="AY167" s="242" t="s">
        <v>130</v>
      </c>
    </row>
    <row r="168" s="13" customFormat="1">
      <c r="A168" s="13"/>
      <c r="B168" s="233"/>
      <c r="C168" s="234"/>
      <c r="D168" s="227" t="s">
        <v>142</v>
      </c>
      <c r="E168" s="235" t="s">
        <v>19</v>
      </c>
      <c r="F168" s="236" t="s">
        <v>213</v>
      </c>
      <c r="G168" s="234"/>
      <c r="H168" s="235" t="s">
        <v>19</v>
      </c>
      <c r="I168" s="237"/>
      <c r="J168" s="234"/>
      <c r="K168" s="234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142</v>
      </c>
      <c r="AU168" s="242" t="s">
        <v>81</v>
      </c>
      <c r="AV168" s="13" t="s">
        <v>79</v>
      </c>
      <c r="AW168" s="13" t="s">
        <v>33</v>
      </c>
      <c r="AX168" s="13" t="s">
        <v>72</v>
      </c>
      <c r="AY168" s="242" t="s">
        <v>130</v>
      </c>
    </row>
    <row r="169" s="14" customFormat="1">
      <c r="A169" s="14"/>
      <c r="B169" s="243"/>
      <c r="C169" s="244"/>
      <c r="D169" s="227" t="s">
        <v>142</v>
      </c>
      <c r="E169" s="245" t="s">
        <v>19</v>
      </c>
      <c r="F169" s="246" t="s">
        <v>191</v>
      </c>
      <c r="G169" s="244"/>
      <c r="H169" s="247">
        <v>3.5699999999999998</v>
      </c>
      <c r="I169" s="248"/>
      <c r="J169" s="244"/>
      <c r="K169" s="244"/>
      <c r="L169" s="249"/>
      <c r="M169" s="250"/>
      <c r="N169" s="251"/>
      <c r="O169" s="251"/>
      <c r="P169" s="251"/>
      <c r="Q169" s="251"/>
      <c r="R169" s="251"/>
      <c r="S169" s="251"/>
      <c r="T169" s="25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3" t="s">
        <v>142</v>
      </c>
      <c r="AU169" s="253" t="s">
        <v>81</v>
      </c>
      <c r="AV169" s="14" t="s">
        <v>81</v>
      </c>
      <c r="AW169" s="14" t="s">
        <v>33</v>
      </c>
      <c r="AX169" s="14" t="s">
        <v>72</v>
      </c>
      <c r="AY169" s="253" t="s">
        <v>130</v>
      </c>
    </row>
    <row r="170" s="14" customFormat="1">
      <c r="A170" s="14"/>
      <c r="B170" s="243"/>
      <c r="C170" s="244"/>
      <c r="D170" s="227" t="s">
        <v>142</v>
      </c>
      <c r="E170" s="245" t="s">
        <v>19</v>
      </c>
      <c r="F170" s="246" t="s">
        <v>193</v>
      </c>
      <c r="G170" s="244"/>
      <c r="H170" s="247">
        <v>4.3079999999999998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142</v>
      </c>
      <c r="AU170" s="253" t="s">
        <v>81</v>
      </c>
      <c r="AV170" s="14" t="s">
        <v>81</v>
      </c>
      <c r="AW170" s="14" t="s">
        <v>33</v>
      </c>
      <c r="AX170" s="14" t="s">
        <v>72</v>
      </c>
      <c r="AY170" s="253" t="s">
        <v>130</v>
      </c>
    </row>
    <row r="171" s="15" customFormat="1">
      <c r="A171" s="15"/>
      <c r="B171" s="254"/>
      <c r="C171" s="255"/>
      <c r="D171" s="227" t="s">
        <v>142</v>
      </c>
      <c r="E171" s="256" t="s">
        <v>19</v>
      </c>
      <c r="F171" s="257" t="s">
        <v>149</v>
      </c>
      <c r="G171" s="255"/>
      <c r="H171" s="258">
        <v>7.8780000000000001</v>
      </c>
      <c r="I171" s="259"/>
      <c r="J171" s="255"/>
      <c r="K171" s="255"/>
      <c r="L171" s="260"/>
      <c r="M171" s="261"/>
      <c r="N171" s="262"/>
      <c r="O171" s="262"/>
      <c r="P171" s="262"/>
      <c r="Q171" s="262"/>
      <c r="R171" s="262"/>
      <c r="S171" s="262"/>
      <c r="T171" s="263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4" t="s">
        <v>142</v>
      </c>
      <c r="AU171" s="264" t="s">
        <v>81</v>
      </c>
      <c r="AV171" s="15" t="s">
        <v>137</v>
      </c>
      <c r="AW171" s="15" t="s">
        <v>33</v>
      </c>
      <c r="AX171" s="15" t="s">
        <v>79</v>
      </c>
      <c r="AY171" s="264" t="s">
        <v>130</v>
      </c>
    </row>
    <row r="172" s="2" customFormat="1" ht="16.5" customHeight="1">
      <c r="A172" s="40"/>
      <c r="B172" s="41"/>
      <c r="C172" s="214" t="s">
        <v>214</v>
      </c>
      <c r="D172" s="214" t="s">
        <v>132</v>
      </c>
      <c r="E172" s="215" t="s">
        <v>215</v>
      </c>
      <c r="F172" s="216" t="s">
        <v>216</v>
      </c>
      <c r="G172" s="217" t="s">
        <v>217</v>
      </c>
      <c r="H172" s="218">
        <v>94.290000000000006</v>
      </c>
      <c r="I172" s="219"/>
      <c r="J172" s="220">
        <f>ROUND(I172*H172,2)</f>
        <v>0</v>
      </c>
      <c r="K172" s="216" t="s">
        <v>136</v>
      </c>
      <c r="L172" s="46"/>
      <c r="M172" s="221" t="s">
        <v>19</v>
      </c>
      <c r="N172" s="222" t="s">
        <v>43</v>
      </c>
      <c r="O172" s="86"/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137</v>
      </c>
      <c r="AT172" s="225" t="s">
        <v>132</v>
      </c>
      <c r="AU172" s="225" t="s">
        <v>81</v>
      </c>
      <c r="AY172" s="19" t="s">
        <v>130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79</v>
      </c>
      <c r="BK172" s="226">
        <f>ROUND(I172*H172,2)</f>
        <v>0</v>
      </c>
      <c r="BL172" s="19" t="s">
        <v>137</v>
      </c>
      <c r="BM172" s="225" t="s">
        <v>218</v>
      </c>
    </row>
    <row r="173" s="2" customFormat="1">
      <c r="A173" s="40"/>
      <c r="B173" s="41"/>
      <c r="C173" s="42"/>
      <c r="D173" s="227" t="s">
        <v>139</v>
      </c>
      <c r="E173" s="42"/>
      <c r="F173" s="228" t="s">
        <v>216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139</v>
      </c>
      <c r="AU173" s="19" t="s">
        <v>81</v>
      </c>
    </row>
    <row r="174" s="2" customFormat="1">
      <c r="A174" s="40"/>
      <c r="B174" s="41"/>
      <c r="C174" s="42"/>
      <c r="D174" s="227" t="s">
        <v>140</v>
      </c>
      <c r="E174" s="42"/>
      <c r="F174" s="232" t="s">
        <v>219</v>
      </c>
      <c r="G174" s="42"/>
      <c r="H174" s="42"/>
      <c r="I174" s="229"/>
      <c r="J174" s="42"/>
      <c r="K174" s="42"/>
      <c r="L174" s="46"/>
      <c r="M174" s="230"/>
      <c r="N174" s="231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140</v>
      </c>
      <c r="AU174" s="19" t="s">
        <v>81</v>
      </c>
    </row>
    <row r="175" s="13" customFormat="1">
      <c r="A175" s="13"/>
      <c r="B175" s="233"/>
      <c r="C175" s="234"/>
      <c r="D175" s="227" t="s">
        <v>142</v>
      </c>
      <c r="E175" s="235" t="s">
        <v>19</v>
      </c>
      <c r="F175" s="236" t="s">
        <v>212</v>
      </c>
      <c r="G175" s="234"/>
      <c r="H175" s="235" t="s">
        <v>19</v>
      </c>
      <c r="I175" s="237"/>
      <c r="J175" s="234"/>
      <c r="K175" s="234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142</v>
      </c>
      <c r="AU175" s="242" t="s">
        <v>81</v>
      </c>
      <c r="AV175" s="13" t="s">
        <v>79</v>
      </c>
      <c r="AW175" s="13" t="s">
        <v>33</v>
      </c>
      <c r="AX175" s="13" t="s">
        <v>72</v>
      </c>
      <c r="AY175" s="242" t="s">
        <v>130</v>
      </c>
    </row>
    <row r="176" s="14" customFormat="1">
      <c r="A176" s="14"/>
      <c r="B176" s="243"/>
      <c r="C176" s="244"/>
      <c r="D176" s="227" t="s">
        <v>142</v>
      </c>
      <c r="E176" s="245" t="s">
        <v>19</v>
      </c>
      <c r="F176" s="246" t="s">
        <v>220</v>
      </c>
      <c r="G176" s="244"/>
      <c r="H176" s="247">
        <v>94.290000000000006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142</v>
      </c>
      <c r="AU176" s="253" t="s">
        <v>81</v>
      </c>
      <c r="AV176" s="14" t="s">
        <v>81</v>
      </c>
      <c r="AW176" s="14" t="s">
        <v>33</v>
      </c>
      <c r="AX176" s="14" t="s">
        <v>79</v>
      </c>
      <c r="AY176" s="253" t="s">
        <v>130</v>
      </c>
    </row>
    <row r="177" s="2" customFormat="1" ht="16.5" customHeight="1">
      <c r="A177" s="40"/>
      <c r="B177" s="41"/>
      <c r="C177" s="214" t="s">
        <v>221</v>
      </c>
      <c r="D177" s="214" t="s">
        <v>132</v>
      </c>
      <c r="E177" s="215" t="s">
        <v>222</v>
      </c>
      <c r="F177" s="216" t="s">
        <v>223</v>
      </c>
      <c r="G177" s="217" t="s">
        <v>217</v>
      </c>
      <c r="H177" s="218">
        <v>45.450000000000003</v>
      </c>
      <c r="I177" s="219"/>
      <c r="J177" s="220">
        <f>ROUND(I177*H177,2)</f>
        <v>0</v>
      </c>
      <c r="K177" s="216" t="s">
        <v>136</v>
      </c>
      <c r="L177" s="46"/>
      <c r="M177" s="221" t="s">
        <v>19</v>
      </c>
      <c r="N177" s="222" t="s">
        <v>43</v>
      </c>
      <c r="O177" s="86"/>
      <c r="P177" s="223">
        <f>O177*H177</f>
        <v>0</v>
      </c>
      <c r="Q177" s="223">
        <v>0</v>
      </c>
      <c r="R177" s="223">
        <f>Q177*H177</f>
        <v>0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137</v>
      </c>
      <c r="AT177" s="225" t="s">
        <v>132</v>
      </c>
      <c r="AU177" s="225" t="s">
        <v>81</v>
      </c>
      <c r="AY177" s="19" t="s">
        <v>130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79</v>
      </c>
      <c r="BK177" s="226">
        <f>ROUND(I177*H177,2)</f>
        <v>0</v>
      </c>
      <c r="BL177" s="19" t="s">
        <v>137</v>
      </c>
      <c r="BM177" s="225" t="s">
        <v>224</v>
      </c>
    </row>
    <row r="178" s="2" customFormat="1">
      <c r="A178" s="40"/>
      <c r="B178" s="41"/>
      <c r="C178" s="42"/>
      <c r="D178" s="227" t="s">
        <v>139</v>
      </c>
      <c r="E178" s="42"/>
      <c r="F178" s="228" t="s">
        <v>223</v>
      </c>
      <c r="G178" s="42"/>
      <c r="H178" s="42"/>
      <c r="I178" s="229"/>
      <c r="J178" s="42"/>
      <c r="K178" s="42"/>
      <c r="L178" s="46"/>
      <c r="M178" s="230"/>
      <c r="N178" s="231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139</v>
      </c>
      <c r="AU178" s="19" t="s">
        <v>81</v>
      </c>
    </row>
    <row r="179" s="2" customFormat="1">
      <c r="A179" s="40"/>
      <c r="B179" s="41"/>
      <c r="C179" s="42"/>
      <c r="D179" s="227" t="s">
        <v>140</v>
      </c>
      <c r="E179" s="42"/>
      <c r="F179" s="232" t="s">
        <v>225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140</v>
      </c>
      <c r="AU179" s="19" t="s">
        <v>81</v>
      </c>
    </row>
    <row r="180" s="13" customFormat="1">
      <c r="A180" s="13"/>
      <c r="B180" s="233"/>
      <c r="C180" s="234"/>
      <c r="D180" s="227" t="s">
        <v>142</v>
      </c>
      <c r="E180" s="235" t="s">
        <v>19</v>
      </c>
      <c r="F180" s="236" t="s">
        <v>212</v>
      </c>
      <c r="G180" s="234"/>
      <c r="H180" s="235" t="s">
        <v>19</v>
      </c>
      <c r="I180" s="237"/>
      <c r="J180" s="234"/>
      <c r="K180" s="234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142</v>
      </c>
      <c r="AU180" s="242" t="s">
        <v>81</v>
      </c>
      <c r="AV180" s="13" t="s">
        <v>79</v>
      </c>
      <c r="AW180" s="13" t="s">
        <v>33</v>
      </c>
      <c r="AX180" s="13" t="s">
        <v>72</v>
      </c>
      <c r="AY180" s="242" t="s">
        <v>130</v>
      </c>
    </row>
    <row r="181" s="13" customFormat="1">
      <c r="A181" s="13"/>
      <c r="B181" s="233"/>
      <c r="C181" s="234"/>
      <c r="D181" s="227" t="s">
        <v>142</v>
      </c>
      <c r="E181" s="235" t="s">
        <v>19</v>
      </c>
      <c r="F181" s="236" t="s">
        <v>226</v>
      </c>
      <c r="G181" s="234"/>
      <c r="H181" s="235" t="s">
        <v>19</v>
      </c>
      <c r="I181" s="237"/>
      <c r="J181" s="234"/>
      <c r="K181" s="234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142</v>
      </c>
      <c r="AU181" s="242" t="s">
        <v>81</v>
      </c>
      <c r="AV181" s="13" t="s">
        <v>79</v>
      </c>
      <c r="AW181" s="13" t="s">
        <v>33</v>
      </c>
      <c r="AX181" s="13" t="s">
        <v>72</v>
      </c>
      <c r="AY181" s="242" t="s">
        <v>130</v>
      </c>
    </row>
    <row r="182" s="14" customFormat="1">
      <c r="A182" s="14"/>
      <c r="B182" s="243"/>
      <c r="C182" s="244"/>
      <c r="D182" s="227" t="s">
        <v>142</v>
      </c>
      <c r="E182" s="245" t="s">
        <v>19</v>
      </c>
      <c r="F182" s="246" t="s">
        <v>227</v>
      </c>
      <c r="G182" s="244"/>
      <c r="H182" s="247">
        <v>45.450000000000003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142</v>
      </c>
      <c r="AU182" s="253" t="s">
        <v>81</v>
      </c>
      <c r="AV182" s="14" t="s">
        <v>81</v>
      </c>
      <c r="AW182" s="14" t="s">
        <v>33</v>
      </c>
      <c r="AX182" s="14" t="s">
        <v>79</v>
      </c>
      <c r="AY182" s="253" t="s">
        <v>130</v>
      </c>
    </row>
    <row r="183" s="2" customFormat="1" ht="16.5" customHeight="1">
      <c r="A183" s="40"/>
      <c r="B183" s="41"/>
      <c r="C183" s="214" t="s">
        <v>228</v>
      </c>
      <c r="D183" s="214" t="s">
        <v>132</v>
      </c>
      <c r="E183" s="215" t="s">
        <v>229</v>
      </c>
      <c r="F183" s="216" t="s">
        <v>230</v>
      </c>
      <c r="G183" s="217" t="s">
        <v>217</v>
      </c>
      <c r="H183" s="218">
        <v>45.450000000000003</v>
      </c>
      <c r="I183" s="219"/>
      <c r="J183" s="220">
        <f>ROUND(I183*H183,2)</f>
        <v>0</v>
      </c>
      <c r="K183" s="216" t="s">
        <v>136</v>
      </c>
      <c r="L183" s="46"/>
      <c r="M183" s="221" t="s">
        <v>19</v>
      </c>
      <c r="N183" s="222" t="s">
        <v>43</v>
      </c>
      <c r="O183" s="86"/>
      <c r="P183" s="223">
        <f>O183*H183</f>
        <v>0</v>
      </c>
      <c r="Q183" s="223">
        <v>0</v>
      </c>
      <c r="R183" s="223">
        <f>Q183*H183</f>
        <v>0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137</v>
      </c>
      <c r="AT183" s="225" t="s">
        <v>132</v>
      </c>
      <c r="AU183" s="225" t="s">
        <v>81</v>
      </c>
      <c r="AY183" s="19" t="s">
        <v>130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79</v>
      </c>
      <c r="BK183" s="226">
        <f>ROUND(I183*H183,2)</f>
        <v>0</v>
      </c>
      <c r="BL183" s="19" t="s">
        <v>137</v>
      </c>
      <c r="BM183" s="225" t="s">
        <v>231</v>
      </c>
    </row>
    <row r="184" s="2" customFormat="1">
      <c r="A184" s="40"/>
      <c r="B184" s="41"/>
      <c r="C184" s="42"/>
      <c r="D184" s="227" t="s">
        <v>139</v>
      </c>
      <c r="E184" s="42"/>
      <c r="F184" s="228" t="s">
        <v>230</v>
      </c>
      <c r="G184" s="42"/>
      <c r="H184" s="42"/>
      <c r="I184" s="229"/>
      <c r="J184" s="42"/>
      <c r="K184" s="42"/>
      <c r="L184" s="46"/>
      <c r="M184" s="230"/>
      <c r="N184" s="231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139</v>
      </c>
      <c r="AU184" s="19" t="s">
        <v>81</v>
      </c>
    </row>
    <row r="185" s="2" customFormat="1">
      <c r="A185" s="40"/>
      <c r="B185" s="41"/>
      <c r="C185" s="42"/>
      <c r="D185" s="227" t="s">
        <v>140</v>
      </c>
      <c r="E185" s="42"/>
      <c r="F185" s="232" t="s">
        <v>232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140</v>
      </c>
      <c r="AU185" s="19" t="s">
        <v>81</v>
      </c>
    </row>
    <row r="186" s="13" customFormat="1">
      <c r="A186" s="13"/>
      <c r="B186" s="233"/>
      <c r="C186" s="234"/>
      <c r="D186" s="227" t="s">
        <v>142</v>
      </c>
      <c r="E186" s="235" t="s">
        <v>19</v>
      </c>
      <c r="F186" s="236" t="s">
        <v>212</v>
      </c>
      <c r="G186" s="234"/>
      <c r="H186" s="235" t="s">
        <v>19</v>
      </c>
      <c r="I186" s="237"/>
      <c r="J186" s="234"/>
      <c r="K186" s="234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142</v>
      </c>
      <c r="AU186" s="242" t="s">
        <v>81</v>
      </c>
      <c r="AV186" s="13" t="s">
        <v>79</v>
      </c>
      <c r="AW186" s="13" t="s">
        <v>33</v>
      </c>
      <c r="AX186" s="13" t="s">
        <v>72</v>
      </c>
      <c r="AY186" s="242" t="s">
        <v>130</v>
      </c>
    </row>
    <row r="187" s="14" customFormat="1">
      <c r="A187" s="14"/>
      <c r="B187" s="243"/>
      <c r="C187" s="244"/>
      <c r="D187" s="227" t="s">
        <v>142</v>
      </c>
      <c r="E187" s="245" t="s">
        <v>19</v>
      </c>
      <c r="F187" s="246" t="s">
        <v>227</v>
      </c>
      <c r="G187" s="244"/>
      <c r="H187" s="247">
        <v>45.450000000000003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3" t="s">
        <v>142</v>
      </c>
      <c r="AU187" s="253" t="s">
        <v>81</v>
      </c>
      <c r="AV187" s="14" t="s">
        <v>81</v>
      </c>
      <c r="AW187" s="14" t="s">
        <v>33</v>
      </c>
      <c r="AX187" s="14" t="s">
        <v>79</v>
      </c>
      <c r="AY187" s="253" t="s">
        <v>130</v>
      </c>
    </row>
    <row r="188" s="12" customFormat="1" ht="22.8" customHeight="1">
      <c r="A188" s="12"/>
      <c r="B188" s="198"/>
      <c r="C188" s="199"/>
      <c r="D188" s="200" t="s">
        <v>71</v>
      </c>
      <c r="E188" s="212" t="s">
        <v>137</v>
      </c>
      <c r="F188" s="212" t="s">
        <v>233</v>
      </c>
      <c r="G188" s="199"/>
      <c r="H188" s="199"/>
      <c r="I188" s="202"/>
      <c r="J188" s="213">
        <f>BK188</f>
        <v>0</v>
      </c>
      <c r="K188" s="199"/>
      <c r="L188" s="204"/>
      <c r="M188" s="205"/>
      <c r="N188" s="206"/>
      <c r="O188" s="206"/>
      <c r="P188" s="207">
        <f>SUM(P189:P201)</f>
        <v>0</v>
      </c>
      <c r="Q188" s="206"/>
      <c r="R188" s="207">
        <f>SUM(R189:R201)</f>
        <v>0</v>
      </c>
      <c r="S188" s="206"/>
      <c r="T188" s="208">
        <f>SUM(T189:T201)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9" t="s">
        <v>79</v>
      </c>
      <c r="AT188" s="210" t="s">
        <v>71</v>
      </c>
      <c r="AU188" s="210" t="s">
        <v>79</v>
      </c>
      <c r="AY188" s="209" t="s">
        <v>130</v>
      </c>
      <c r="BK188" s="211">
        <f>SUM(BK189:BK201)</f>
        <v>0</v>
      </c>
    </row>
    <row r="189" s="2" customFormat="1" ht="16.5" customHeight="1">
      <c r="A189" s="40"/>
      <c r="B189" s="41"/>
      <c r="C189" s="214" t="s">
        <v>234</v>
      </c>
      <c r="D189" s="214" t="s">
        <v>132</v>
      </c>
      <c r="E189" s="215" t="s">
        <v>235</v>
      </c>
      <c r="F189" s="216" t="s">
        <v>236</v>
      </c>
      <c r="G189" s="217" t="s">
        <v>135</v>
      </c>
      <c r="H189" s="218">
        <v>3.7719999999999998</v>
      </c>
      <c r="I189" s="219"/>
      <c r="J189" s="220">
        <f>ROUND(I189*H189,2)</f>
        <v>0</v>
      </c>
      <c r="K189" s="216" t="s">
        <v>136</v>
      </c>
      <c r="L189" s="46"/>
      <c r="M189" s="221" t="s">
        <v>19</v>
      </c>
      <c r="N189" s="222" t="s">
        <v>43</v>
      </c>
      <c r="O189" s="86"/>
      <c r="P189" s="223">
        <f>O189*H189</f>
        <v>0</v>
      </c>
      <c r="Q189" s="223">
        <v>0</v>
      </c>
      <c r="R189" s="223">
        <f>Q189*H189</f>
        <v>0</v>
      </c>
      <c r="S189" s="223">
        <v>0</v>
      </c>
      <c r="T189" s="224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137</v>
      </c>
      <c r="AT189" s="225" t="s">
        <v>132</v>
      </c>
      <c r="AU189" s="225" t="s">
        <v>81</v>
      </c>
      <c r="AY189" s="19" t="s">
        <v>130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79</v>
      </c>
      <c r="BK189" s="226">
        <f>ROUND(I189*H189,2)</f>
        <v>0</v>
      </c>
      <c r="BL189" s="19" t="s">
        <v>137</v>
      </c>
      <c r="BM189" s="225" t="s">
        <v>237</v>
      </c>
    </row>
    <row r="190" s="2" customFormat="1">
      <c r="A190" s="40"/>
      <c r="B190" s="41"/>
      <c r="C190" s="42"/>
      <c r="D190" s="227" t="s">
        <v>139</v>
      </c>
      <c r="E190" s="42"/>
      <c r="F190" s="228" t="s">
        <v>236</v>
      </c>
      <c r="G190" s="42"/>
      <c r="H190" s="42"/>
      <c r="I190" s="229"/>
      <c r="J190" s="42"/>
      <c r="K190" s="42"/>
      <c r="L190" s="46"/>
      <c r="M190" s="230"/>
      <c r="N190" s="231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139</v>
      </c>
      <c r="AU190" s="19" t="s">
        <v>81</v>
      </c>
    </row>
    <row r="191" s="2" customFormat="1">
      <c r="A191" s="40"/>
      <c r="B191" s="41"/>
      <c r="C191" s="42"/>
      <c r="D191" s="227" t="s">
        <v>140</v>
      </c>
      <c r="E191" s="42"/>
      <c r="F191" s="232" t="s">
        <v>238</v>
      </c>
      <c r="G191" s="42"/>
      <c r="H191" s="42"/>
      <c r="I191" s="229"/>
      <c r="J191" s="42"/>
      <c r="K191" s="42"/>
      <c r="L191" s="46"/>
      <c r="M191" s="230"/>
      <c r="N191" s="231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140</v>
      </c>
      <c r="AU191" s="19" t="s">
        <v>81</v>
      </c>
    </row>
    <row r="192" s="13" customFormat="1">
      <c r="A192" s="13"/>
      <c r="B192" s="233"/>
      <c r="C192" s="234"/>
      <c r="D192" s="227" t="s">
        <v>142</v>
      </c>
      <c r="E192" s="235" t="s">
        <v>19</v>
      </c>
      <c r="F192" s="236" t="s">
        <v>143</v>
      </c>
      <c r="G192" s="234"/>
      <c r="H192" s="235" t="s">
        <v>19</v>
      </c>
      <c r="I192" s="237"/>
      <c r="J192" s="234"/>
      <c r="K192" s="234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142</v>
      </c>
      <c r="AU192" s="242" t="s">
        <v>81</v>
      </c>
      <c r="AV192" s="13" t="s">
        <v>79</v>
      </c>
      <c r="AW192" s="13" t="s">
        <v>33</v>
      </c>
      <c r="AX192" s="13" t="s">
        <v>72</v>
      </c>
      <c r="AY192" s="242" t="s">
        <v>130</v>
      </c>
    </row>
    <row r="193" s="13" customFormat="1">
      <c r="A193" s="13"/>
      <c r="B193" s="233"/>
      <c r="C193" s="234"/>
      <c r="D193" s="227" t="s">
        <v>142</v>
      </c>
      <c r="E193" s="235" t="s">
        <v>19</v>
      </c>
      <c r="F193" s="236" t="s">
        <v>239</v>
      </c>
      <c r="G193" s="234"/>
      <c r="H193" s="235" t="s">
        <v>19</v>
      </c>
      <c r="I193" s="237"/>
      <c r="J193" s="234"/>
      <c r="K193" s="234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142</v>
      </c>
      <c r="AU193" s="242" t="s">
        <v>81</v>
      </c>
      <c r="AV193" s="13" t="s">
        <v>79</v>
      </c>
      <c r="AW193" s="13" t="s">
        <v>33</v>
      </c>
      <c r="AX193" s="13" t="s">
        <v>72</v>
      </c>
      <c r="AY193" s="242" t="s">
        <v>130</v>
      </c>
    </row>
    <row r="194" s="14" customFormat="1">
      <c r="A194" s="14"/>
      <c r="B194" s="243"/>
      <c r="C194" s="244"/>
      <c r="D194" s="227" t="s">
        <v>142</v>
      </c>
      <c r="E194" s="245" t="s">
        <v>19</v>
      </c>
      <c r="F194" s="246" t="s">
        <v>240</v>
      </c>
      <c r="G194" s="244"/>
      <c r="H194" s="247">
        <v>3.7719999999999998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3" t="s">
        <v>142</v>
      </c>
      <c r="AU194" s="253" t="s">
        <v>81</v>
      </c>
      <c r="AV194" s="14" t="s">
        <v>81</v>
      </c>
      <c r="AW194" s="14" t="s">
        <v>33</v>
      </c>
      <c r="AX194" s="14" t="s">
        <v>79</v>
      </c>
      <c r="AY194" s="253" t="s">
        <v>130</v>
      </c>
    </row>
    <row r="195" s="2" customFormat="1" ht="16.5" customHeight="1">
      <c r="A195" s="40"/>
      <c r="B195" s="41"/>
      <c r="C195" s="214" t="s">
        <v>241</v>
      </c>
      <c r="D195" s="214" t="s">
        <v>132</v>
      </c>
      <c r="E195" s="215" t="s">
        <v>242</v>
      </c>
      <c r="F195" s="216" t="s">
        <v>243</v>
      </c>
      <c r="G195" s="217" t="s">
        <v>217</v>
      </c>
      <c r="H195" s="218">
        <v>76.950000000000003</v>
      </c>
      <c r="I195" s="219"/>
      <c r="J195" s="220">
        <f>ROUND(I195*H195,2)</f>
        <v>0</v>
      </c>
      <c r="K195" s="216" t="s">
        <v>136</v>
      </c>
      <c r="L195" s="46"/>
      <c r="M195" s="221" t="s">
        <v>19</v>
      </c>
      <c r="N195" s="222" t="s">
        <v>43</v>
      </c>
      <c r="O195" s="86"/>
      <c r="P195" s="223">
        <f>O195*H195</f>
        <v>0</v>
      </c>
      <c r="Q195" s="223">
        <v>0</v>
      </c>
      <c r="R195" s="223">
        <f>Q195*H195</f>
        <v>0</v>
      </c>
      <c r="S195" s="223">
        <v>0</v>
      </c>
      <c r="T195" s="224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5" t="s">
        <v>137</v>
      </c>
      <c r="AT195" s="225" t="s">
        <v>132</v>
      </c>
      <c r="AU195" s="225" t="s">
        <v>81</v>
      </c>
      <c r="AY195" s="19" t="s">
        <v>130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9" t="s">
        <v>79</v>
      </c>
      <c r="BK195" s="226">
        <f>ROUND(I195*H195,2)</f>
        <v>0</v>
      </c>
      <c r="BL195" s="19" t="s">
        <v>137</v>
      </c>
      <c r="BM195" s="225" t="s">
        <v>244</v>
      </c>
    </row>
    <row r="196" s="2" customFormat="1">
      <c r="A196" s="40"/>
      <c r="B196" s="41"/>
      <c r="C196" s="42"/>
      <c r="D196" s="227" t="s">
        <v>139</v>
      </c>
      <c r="E196" s="42"/>
      <c r="F196" s="228" t="s">
        <v>243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139</v>
      </c>
      <c r="AU196" s="19" t="s">
        <v>81</v>
      </c>
    </row>
    <row r="197" s="2" customFormat="1">
      <c r="A197" s="40"/>
      <c r="B197" s="41"/>
      <c r="C197" s="42"/>
      <c r="D197" s="227" t="s">
        <v>140</v>
      </c>
      <c r="E197" s="42"/>
      <c r="F197" s="232" t="s">
        <v>245</v>
      </c>
      <c r="G197" s="42"/>
      <c r="H197" s="42"/>
      <c r="I197" s="229"/>
      <c r="J197" s="42"/>
      <c r="K197" s="42"/>
      <c r="L197" s="46"/>
      <c r="M197" s="230"/>
      <c r="N197" s="231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140</v>
      </c>
      <c r="AU197" s="19" t="s">
        <v>81</v>
      </c>
    </row>
    <row r="198" s="13" customFormat="1">
      <c r="A198" s="13"/>
      <c r="B198" s="233"/>
      <c r="C198" s="234"/>
      <c r="D198" s="227" t="s">
        <v>142</v>
      </c>
      <c r="E198" s="235" t="s">
        <v>19</v>
      </c>
      <c r="F198" s="236" t="s">
        <v>143</v>
      </c>
      <c r="G198" s="234"/>
      <c r="H198" s="235" t="s">
        <v>19</v>
      </c>
      <c r="I198" s="237"/>
      <c r="J198" s="234"/>
      <c r="K198" s="234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142</v>
      </c>
      <c r="AU198" s="242" t="s">
        <v>81</v>
      </c>
      <c r="AV198" s="13" t="s">
        <v>79</v>
      </c>
      <c r="AW198" s="13" t="s">
        <v>33</v>
      </c>
      <c r="AX198" s="13" t="s">
        <v>72</v>
      </c>
      <c r="AY198" s="242" t="s">
        <v>130</v>
      </c>
    </row>
    <row r="199" s="13" customFormat="1">
      <c r="A199" s="13"/>
      <c r="B199" s="233"/>
      <c r="C199" s="234"/>
      <c r="D199" s="227" t="s">
        <v>142</v>
      </c>
      <c r="E199" s="235" t="s">
        <v>19</v>
      </c>
      <c r="F199" s="236" t="s">
        <v>246</v>
      </c>
      <c r="G199" s="234"/>
      <c r="H199" s="235" t="s">
        <v>19</v>
      </c>
      <c r="I199" s="237"/>
      <c r="J199" s="234"/>
      <c r="K199" s="234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142</v>
      </c>
      <c r="AU199" s="242" t="s">
        <v>81</v>
      </c>
      <c r="AV199" s="13" t="s">
        <v>79</v>
      </c>
      <c r="AW199" s="13" t="s">
        <v>33</v>
      </c>
      <c r="AX199" s="13" t="s">
        <v>72</v>
      </c>
      <c r="AY199" s="242" t="s">
        <v>130</v>
      </c>
    </row>
    <row r="200" s="13" customFormat="1">
      <c r="A200" s="13"/>
      <c r="B200" s="233"/>
      <c r="C200" s="234"/>
      <c r="D200" s="227" t="s">
        <v>142</v>
      </c>
      <c r="E200" s="235" t="s">
        <v>19</v>
      </c>
      <c r="F200" s="236" t="s">
        <v>247</v>
      </c>
      <c r="G200" s="234"/>
      <c r="H200" s="235" t="s">
        <v>19</v>
      </c>
      <c r="I200" s="237"/>
      <c r="J200" s="234"/>
      <c r="K200" s="234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142</v>
      </c>
      <c r="AU200" s="242" t="s">
        <v>81</v>
      </c>
      <c r="AV200" s="13" t="s">
        <v>79</v>
      </c>
      <c r="AW200" s="13" t="s">
        <v>33</v>
      </c>
      <c r="AX200" s="13" t="s">
        <v>72</v>
      </c>
      <c r="AY200" s="242" t="s">
        <v>130</v>
      </c>
    </row>
    <row r="201" s="14" customFormat="1">
      <c r="A201" s="14"/>
      <c r="B201" s="243"/>
      <c r="C201" s="244"/>
      <c r="D201" s="227" t="s">
        <v>142</v>
      </c>
      <c r="E201" s="245" t="s">
        <v>19</v>
      </c>
      <c r="F201" s="246" t="s">
        <v>248</v>
      </c>
      <c r="G201" s="244"/>
      <c r="H201" s="247">
        <v>76.950000000000003</v>
      </c>
      <c r="I201" s="248"/>
      <c r="J201" s="244"/>
      <c r="K201" s="244"/>
      <c r="L201" s="249"/>
      <c r="M201" s="250"/>
      <c r="N201" s="251"/>
      <c r="O201" s="251"/>
      <c r="P201" s="251"/>
      <c r="Q201" s="251"/>
      <c r="R201" s="251"/>
      <c r="S201" s="251"/>
      <c r="T201" s="25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3" t="s">
        <v>142</v>
      </c>
      <c r="AU201" s="253" t="s">
        <v>81</v>
      </c>
      <c r="AV201" s="14" t="s">
        <v>81</v>
      </c>
      <c r="AW201" s="14" t="s">
        <v>33</v>
      </c>
      <c r="AX201" s="14" t="s">
        <v>79</v>
      </c>
      <c r="AY201" s="253" t="s">
        <v>130</v>
      </c>
    </row>
    <row r="202" s="12" customFormat="1" ht="22.8" customHeight="1">
      <c r="A202" s="12"/>
      <c r="B202" s="198"/>
      <c r="C202" s="199"/>
      <c r="D202" s="200" t="s">
        <v>71</v>
      </c>
      <c r="E202" s="212" t="s">
        <v>180</v>
      </c>
      <c r="F202" s="212" t="s">
        <v>249</v>
      </c>
      <c r="G202" s="199"/>
      <c r="H202" s="199"/>
      <c r="I202" s="202"/>
      <c r="J202" s="213">
        <f>BK202</f>
        <v>0</v>
      </c>
      <c r="K202" s="199"/>
      <c r="L202" s="204"/>
      <c r="M202" s="205"/>
      <c r="N202" s="206"/>
      <c r="O202" s="206"/>
      <c r="P202" s="207">
        <f>SUM(P203:P270)</f>
        <v>0</v>
      </c>
      <c r="Q202" s="206"/>
      <c r="R202" s="207">
        <f>SUM(R203:R270)</f>
        <v>0</v>
      </c>
      <c r="S202" s="206"/>
      <c r="T202" s="208">
        <f>SUM(T203:T270)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9" t="s">
        <v>79</v>
      </c>
      <c r="AT202" s="210" t="s">
        <v>71</v>
      </c>
      <c r="AU202" s="210" t="s">
        <v>79</v>
      </c>
      <c r="AY202" s="209" t="s">
        <v>130</v>
      </c>
      <c r="BK202" s="211">
        <f>SUM(BK203:BK270)</f>
        <v>0</v>
      </c>
    </row>
    <row r="203" s="2" customFormat="1" ht="16.5" customHeight="1">
      <c r="A203" s="40"/>
      <c r="B203" s="41"/>
      <c r="C203" s="214" t="s">
        <v>8</v>
      </c>
      <c r="D203" s="214" t="s">
        <v>132</v>
      </c>
      <c r="E203" s="215" t="s">
        <v>250</v>
      </c>
      <c r="F203" s="216" t="s">
        <v>251</v>
      </c>
      <c r="G203" s="217" t="s">
        <v>217</v>
      </c>
      <c r="H203" s="218">
        <v>26.731999999999999</v>
      </c>
      <c r="I203" s="219"/>
      <c r="J203" s="220">
        <f>ROUND(I203*H203,2)</f>
        <v>0</v>
      </c>
      <c r="K203" s="216" t="s">
        <v>136</v>
      </c>
      <c r="L203" s="46"/>
      <c r="M203" s="221" t="s">
        <v>19</v>
      </c>
      <c r="N203" s="222" t="s">
        <v>43</v>
      </c>
      <c r="O203" s="86"/>
      <c r="P203" s="223">
        <f>O203*H203</f>
        <v>0</v>
      </c>
      <c r="Q203" s="223">
        <v>0</v>
      </c>
      <c r="R203" s="223">
        <f>Q203*H203</f>
        <v>0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137</v>
      </c>
      <c r="AT203" s="225" t="s">
        <v>132</v>
      </c>
      <c r="AU203" s="225" t="s">
        <v>81</v>
      </c>
      <c r="AY203" s="19" t="s">
        <v>130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79</v>
      </c>
      <c r="BK203" s="226">
        <f>ROUND(I203*H203,2)</f>
        <v>0</v>
      </c>
      <c r="BL203" s="19" t="s">
        <v>137</v>
      </c>
      <c r="BM203" s="225" t="s">
        <v>252</v>
      </c>
    </row>
    <row r="204" s="2" customFormat="1">
      <c r="A204" s="40"/>
      <c r="B204" s="41"/>
      <c r="C204" s="42"/>
      <c r="D204" s="227" t="s">
        <v>139</v>
      </c>
      <c r="E204" s="42"/>
      <c r="F204" s="228" t="s">
        <v>253</v>
      </c>
      <c r="G204" s="42"/>
      <c r="H204" s="42"/>
      <c r="I204" s="229"/>
      <c r="J204" s="42"/>
      <c r="K204" s="42"/>
      <c r="L204" s="46"/>
      <c r="M204" s="230"/>
      <c r="N204" s="231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139</v>
      </c>
      <c r="AU204" s="19" t="s">
        <v>81</v>
      </c>
    </row>
    <row r="205" s="2" customFormat="1">
      <c r="A205" s="40"/>
      <c r="B205" s="41"/>
      <c r="C205" s="42"/>
      <c r="D205" s="227" t="s">
        <v>140</v>
      </c>
      <c r="E205" s="42"/>
      <c r="F205" s="232" t="s">
        <v>254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140</v>
      </c>
      <c r="AU205" s="19" t="s">
        <v>81</v>
      </c>
    </row>
    <row r="206" s="13" customFormat="1">
      <c r="A206" s="13"/>
      <c r="B206" s="233"/>
      <c r="C206" s="234"/>
      <c r="D206" s="227" t="s">
        <v>142</v>
      </c>
      <c r="E206" s="235" t="s">
        <v>19</v>
      </c>
      <c r="F206" s="236" t="s">
        <v>212</v>
      </c>
      <c r="G206" s="234"/>
      <c r="H206" s="235" t="s">
        <v>19</v>
      </c>
      <c r="I206" s="237"/>
      <c r="J206" s="234"/>
      <c r="K206" s="234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142</v>
      </c>
      <c r="AU206" s="242" t="s">
        <v>81</v>
      </c>
      <c r="AV206" s="13" t="s">
        <v>79</v>
      </c>
      <c r="AW206" s="13" t="s">
        <v>33</v>
      </c>
      <c r="AX206" s="13" t="s">
        <v>72</v>
      </c>
      <c r="AY206" s="242" t="s">
        <v>130</v>
      </c>
    </row>
    <row r="207" s="13" customFormat="1">
      <c r="A207" s="13"/>
      <c r="B207" s="233"/>
      <c r="C207" s="234"/>
      <c r="D207" s="227" t="s">
        <v>142</v>
      </c>
      <c r="E207" s="235" t="s">
        <v>19</v>
      </c>
      <c r="F207" s="236" t="s">
        <v>255</v>
      </c>
      <c r="G207" s="234"/>
      <c r="H207" s="235" t="s">
        <v>19</v>
      </c>
      <c r="I207" s="237"/>
      <c r="J207" s="234"/>
      <c r="K207" s="234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142</v>
      </c>
      <c r="AU207" s="242" t="s">
        <v>81</v>
      </c>
      <c r="AV207" s="13" t="s">
        <v>79</v>
      </c>
      <c r="AW207" s="13" t="s">
        <v>33</v>
      </c>
      <c r="AX207" s="13" t="s">
        <v>72</v>
      </c>
      <c r="AY207" s="242" t="s">
        <v>130</v>
      </c>
    </row>
    <row r="208" s="14" customFormat="1">
      <c r="A208" s="14"/>
      <c r="B208" s="243"/>
      <c r="C208" s="244"/>
      <c r="D208" s="227" t="s">
        <v>142</v>
      </c>
      <c r="E208" s="245" t="s">
        <v>19</v>
      </c>
      <c r="F208" s="246" t="s">
        <v>256</v>
      </c>
      <c r="G208" s="244"/>
      <c r="H208" s="247">
        <v>26.731999999999999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142</v>
      </c>
      <c r="AU208" s="253" t="s">
        <v>81</v>
      </c>
      <c r="AV208" s="14" t="s">
        <v>81</v>
      </c>
      <c r="AW208" s="14" t="s">
        <v>33</v>
      </c>
      <c r="AX208" s="14" t="s">
        <v>79</v>
      </c>
      <c r="AY208" s="253" t="s">
        <v>130</v>
      </c>
    </row>
    <row r="209" s="2" customFormat="1" ht="16.5" customHeight="1">
      <c r="A209" s="40"/>
      <c r="B209" s="41"/>
      <c r="C209" s="214" t="s">
        <v>257</v>
      </c>
      <c r="D209" s="214" t="s">
        <v>132</v>
      </c>
      <c r="E209" s="215" t="s">
        <v>258</v>
      </c>
      <c r="F209" s="216" t="s">
        <v>259</v>
      </c>
      <c r="G209" s="217" t="s">
        <v>217</v>
      </c>
      <c r="H209" s="218">
        <v>100.108</v>
      </c>
      <c r="I209" s="219"/>
      <c r="J209" s="220">
        <f>ROUND(I209*H209,2)</f>
        <v>0</v>
      </c>
      <c r="K209" s="216" t="s">
        <v>136</v>
      </c>
      <c r="L209" s="46"/>
      <c r="M209" s="221" t="s">
        <v>19</v>
      </c>
      <c r="N209" s="222" t="s">
        <v>43</v>
      </c>
      <c r="O209" s="86"/>
      <c r="P209" s="223">
        <f>O209*H209</f>
        <v>0</v>
      </c>
      <c r="Q209" s="223">
        <v>0</v>
      </c>
      <c r="R209" s="223">
        <f>Q209*H209</f>
        <v>0</v>
      </c>
      <c r="S209" s="223">
        <v>0</v>
      </c>
      <c r="T209" s="224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5" t="s">
        <v>137</v>
      </c>
      <c r="AT209" s="225" t="s">
        <v>132</v>
      </c>
      <c r="AU209" s="225" t="s">
        <v>81</v>
      </c>
      <c r="AY209" s="19" t="s">
        <v>130</v>
      </c>
      <c r="BE209" s="226">
        <f>IF(N209="základní",J209,0)</f>
        <v>0</v>
      </c>
      <c r="BF209" s="226">
        <f>IF(N209="snížená",J209,0)</f>
        <v>0</v>
      </c>
      <c r="BG209" s="226">
        <f>IF(N209="zákl. přenesená",J209,0)</f>
        <v>0</v>
      </c>
      <c r="BH209" s="226">
        <f>IF(N209="sníž. přenesená",J209,0)</f>
        <v>0</v>
      </c>
      <c r="BI209" s="226">
        <f>IF(N209="nulová",J209,0)</f>
        <v>0</v>
      </c>
      <c r="BJ209" s="19" t="s">
        <v>79</v>
      </c>
      <c r="BK209" s="226">
        <f>ROUND(I209*H209,2)</f>
        <v>0</v>
      </c>
      <c r="BL209" s="19" t="s">
        <v>137</v>
      </c>
      <c r="BM209" s="225" t="s">
        <v>260</v>
      </c>
    </row>
    <row r="210" s="2" customFormat="1">
      <c r="A210" s="40"/>
      <c r="B210" s="41"/>
      <c r="C210" s="42"/>
      <c r="D210" s="227" t="s">
        <v>139</v>
      </c>
      <c r="E210" s="42"/>
      <c r="F210" s="228" t="s">
        <v>259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139</v>
      </c>
      <c r="AU210" s="19" t="s">
        <v>81</v>
      </c>
    </row>
    <row r="211" s="2" customFormat="1">
      <c r="A211" s="40"/>
      <c r="B211" s="41"/>
      <c r="C211" s="42"/>
      <c r="D211" s="227" t="s">
        <v>140</v>
      </c>
      <c r="E211" s="42"/>
      <c r="F211" s="232" t="s">
        <v>261</v>
      </c>
      <c r="G211" s="42"/>
      <c r="H211" s="42"/>
      <c r="I211" s="229"/>
      <c r="J211" s="42"/>
      <c r="K211" s="42"/>
      <c r="L211" s="46"/>
      <c r="M211" s="230"/>
      <c r="N211" s="231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140</v>
      </c>
      <c r="AU211" s="19" t="s">
        <v>81</v>
      </c>
    </row>
    <row r="212" s="13" customFormat="1">
      <c r="A212" s="13"/>
      <c r="B212" s="233"/>
      <c r="C212" s="234"/>
      <c r="D212" s="227" t="s">
        <v>142</v>
      </c>
      <c r="E212" s="235" t="s">
        <v>19</v>
      </c>
      <c r="F212" s="236" t="s">
        <v>212</v>
      </c>
      <c r="G212" s="234"/>
      <c r="H212" s="235" t="s">
        <v>19</v>
      </c>
      <c r="I212" s="237"/>
      <c r="J212" s="234"/>
      <c r="K212" s="234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142</v>
      </c>
      <c r="AU212" s="242" t="s">
        <v>81</v>
      </c>
      <c r="AV212" s="13" t="s">
        <v>79</v>
      </c>
      <c r="AW212" s="13" t="s">
        <v>33</v>
      </c>
      <c r="AX212" s="13" t="s">
        <v>72</v>
      </c>
      <c r="AY212" s="242" t="s">
        <v>130</v>
      </c>
    </row>
    <row r="213" s="13" customFormat="1">
      <c r="A213" s="13"/>
      <c r="B213" s="233"/>
      <c r="C213" s="234"/>
      <c r="D213" s="227" t="s">
        <v>142</v>
      </c>
      <c r="E213" s="235" t="s">
        <v>19</v>
      </c>
      <c r="F213" s="236" t="s">
        <v>262</v>
      </c>
      <c r="G213" s="234"/>
      <c r="H213" s="235" t="s">
        <v>19</v>
      </c>
      <c r="I213" s="237"/>
      <c r="J213" s="234"/>
      <c r="K213" s="234"/>
      <c r="L213" s="238"/>
      <c r="M213" s="239"/>
      <c r="N213" s="240"/>
      <c r="O213" s="240"/>
      <c r="P213" s="240"/>
      <c r="Q213" s="240"/>
      <c r="R213" s="240"/>
      <c r="S213" s="240"/>
      <c r="T213" s="24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2" t="s">
        <v>142</v>
      </c>
      <c r="AU213" s="242" t="s">
        <v>81</v>
      </c>
      <c r="AV213" s="13" t="s">
        <v>79</v>
      </c>
      <c r="AW213" s="13" t="s">
        <v>33</v>
      </c>
      <c r="AX213" s="13" t="s">
        <v>72</v>
      </c>
      <c r="AY213" s="242" t="s">
        <v>130</v>
      </c>
    </row>
    <row r="214" s="13" customFormat="1">
      <c r="A214" s="13"/>
      <c r="B214" s="233"/>
      <c r="C214" s="234"/>
      <c r="D214" s="227" t="s">
        <v>142</v>
      </c>
      <c r="E214" s="235" t="s">
        <v>19</v>
      </c>
      <c r="F214" s="236" t="s">
        <v>263</v>
      </c>
      <c r="G214" s="234"/>
      <c r="H214" s="235" t="s">
        <v>19</v>
      </c>
      <c r="I214" s="237"/>
      <c r="J214" s="234"/>
      <c r="K214" s="234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142</v>
      </c>
      <c r="AU214" s="242" t="s">
        <v>81</v>
      </c>
      <c r="AV214" s="13" t="s">
        <v>79</v>
      </c>
      <c r="AW214" s="13" t="s">
        <v>33</v>
      </c>
      <c r="AX214" s="13" t="s">
        <v>72</v>
      </c>
      <c r="AY214" s="242" t="s">
        <v>130</v>
      </c>
    </row>
    <row r="215" s="14" customFormat="1">
      <c r="A215" s="14"/>
      <c r="B215" s="243"/>
      <c r="C215" s="244"/>
      <c r="D215" s="227" t="s">
        <v>142</v>
      </c>
      <c r="E215" s="245" t="s">
        <v>19</v>
      </c>
      <c r="F215" s="246" t="s">
        <v>264</v>
      </c>
      <c r="G215" s="244"/>
      <c r="H215" s="247">
        <v>94.299999999999997</v>
      </c>
      <c r="I215" s="248"/>
      <c r="J215" s="244"/>
      <c r="K215" s="244"/>
      <c r="L215" s="249"/>
      <c r="M215" s="250"/>
      <c r="N215" s="251"/>
      <c r="O215" s="251"/>
      <c r="P215" s="251"/>
      <c r="Q215" s="251"/>
      <c r="R215" s="251"/>
      <c r="S215" s="251"/>
      <c r="T215" s="25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3" t="s">
        <v>142</v>
      </c>
      <c r="AU215" s="253" t="s">
        <v>81</v>
      </c>
      <c r="AV215" s="14" t="s">
        <v>81</v>
      </c>
      <c r="AW215" s="14" t="s">
        <v>33</v>
      </c>
      <c r="AX215" s="14" t="s">
        <v>72</v>
      </c>
      <c r="AY215" s="253" t="s">
        <v>130</v>
      </c>
    </row>
    <row r="216" s="13" customFormat="1">
      <c r="A216" s="13"/>
      <c r="B216" s="233"/>
      <c r="C216" s="234"/>
      <c r="D216" s="227" t="s">
        <v>142</v>
      </c>
      <c r="E216" s="235" t="s">
        <v>19</v>
      </c>
      <c r="F216" s="236" t="s">
        <v>265</v>
      </c>
      <c r="G216" s="234"/>
      <c r="H216" s="235" t="s">
        <v>19</v>
      </c>
      <c r="I216" s="237"/>
      <c r="J216" s="234"/>
      <c r="K216" s="234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142</v>
      </c>
      <c r="AU216" s="242" t="s">
        <v>81</v>
      </c>
      <c r="AV216" s="13" t="s">
        <v>79</v>
      </c>
      <c r="AW216" s="13" t="s">
        <v>33</v>
      </c>
      <c r="AX216" s="13" t="s">
        <v>72</v>
      </c>
      <c r="AY216" s="242" t="s">
        <v>130</v>
      </c>
    </row>
    <row r="217" s="14" customFormat="1">
      <c r="A217" s="14"/>
      <c r="B217" s="243"/>
      <c r="C217" s="244"/>
      <c r="D217" s="227" t="s">
        <v>142</v>
      </c>
      <c r="E217" s="245" t="s">
        <v>19</v>
      </c>
      <c r="F217" s="246" t="s">
        <v>266</v>
      </c>
      <c r="G217" s="244"/>
      <c r="H217" s="247">
        <v>5.8079999999999998</v>
      </c>
      <c r="I217" s="248"/>
      <c r="J217" s="244"/>
      <c r="K217" s="244"/>
      <c r="L217" s="249"/>
      <c r="M217" s="250"/>
      <c r="N217" s="251"/>
      <c r="O217" s="251"/>
      <c r="P217" s="251"/>
      <c r="Q217" s="251"/>
      <c r="R217" s="251"/>
      <c r="S217" s="251"/>
      <c r="T217" s="25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3" t="s">
        <v>142</v>
      </c>
      <c r="AU217" s="253" t="s">
        <v>81</v>
      </c>
      <c r="AV217" s="14" t="s">
        <v>81</v>
      </c>
      <c r="AW217" s="14" t="s">
        <v>33</v>
      </c>
      <c r="AX217" s="14" t="s">
        <v>72</v>
      </c>
      <c r="AY217" s="253" t="s">
        <v>130</v>
      </c>
    </row>
    <row r="218" s="15" customFormat="1">
      <c r="A218" s="15"/>
      <c r="B218" s="254"/>
      <c r="C218" s="255"/>
      <c r="D218" s="227" t="s">
        <v>142</v>
      </c>
      <c r="E218" s="256" t="s">
        <v>19</v>
      </c>
      <c r="F218" s="257" t="s">
        <v>149</v>
      </c>
      <c r="G218" s="255"/>
      <c r="H218" s="258">
        <v>100.108</v>
      </c>
      <c r="I218" s="259"/>
      <c r="J218" s="255"/>
      <c r="K218" s="255"/>
      <c r="L218" s="260"/>
      <c r="M218" s="261"/>
      <c r="N218" s="262"/>
      <c r="O218" s="262"/>
      <c r="P218" s="262"/>
      <c r="Q218" s="262"/>
      <c r="R218" s="262"/>
      <c r="S218" s="262"/>
      <c r="T218" s="263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4" t="s">
        <v>142</v>
      </c>
      <c r="AU218" s="264" t="s">
        <v>81</v>
      </c>
      <c r="AV218" s="15" t="s">
        <v>137</v>
      </c>
      <c r="AW218" s="15" t="s">
        <v>33</v>
      </c>
      <c r="AX218" s="15" t="s">
        <v>79</v>
      </c>
      <c r="AY218" s="264" t="s">
        <v>130</v>
      </c>
    </row>
    <row r="219" s="2" customFormat="1" ht="16.5" customHeight="1">
      <c r="A219" s="40"/>
      <c r="B219" s="41"/>
      <c r="C219" s="214" t="s">
        <v>267</v>
      </c>
      <c r="D219" s="214" t="s">
        <v>132</v>
      </c>
      <c r="E219" s="215" t="s">
        <v>268</v>
      </c>
      <c r="F219" s="216" t="s">
        <v>269</v>
      </c>
      <c r="G219" s="217" t="s">
        <v>217</v>
      </c>
      <c r="H219" s="218">
        <v>50.43</v>
      </c>
      <c r="I219" s="219"/>
      <c r="J219" s="220">
        <f>ROUND(I219*H219,2)</f>
        <v>0</v>
      </c>
      <c r="K219" s="216" t="s">
        <v>136</v>
      </c>
      <c r="L219" s="46"/>
      <c r="M219" s="221" t="s">
        <v>19</v>
      </c>
      <c r="N219" s="222" t="s">
        <v>43</v>
      </c>
      <c r="O219" s="86"/>
      <c r="P219" s="223">
        <f>O219*H219</f>
        <v>0</v>
      </c>
      <c r="Q219" s="223">
        <v>0</v>
      </c>
      <c r="R219" s="223">
        <f>Q219*H219</f>
        <v>0</v>
      </c>
      <c r="S219" s="223">
        <v>0</v>
      </c>
      <c r="T219" s="224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25" t="s">
        <v>137</v>
      </c>
      <c r="AT219" s="225" t="s">
        <v>132</v>
      </c>
      <c r="AU219" s="225" t="s">
        <v>81</v>
      </c>
      <c r="AY219" s="19" t="s">
        <v>130</v>
      </c>
      <c r="BE219" s="226">
        <f>IF(N219="základní",J219,0)</f>
        <v>0</v>
      </c>
      <c r="BF219" s="226">
        <f>IF(N219="snížená",J219,0)</f>
        <v>0</v>
      </c>
      <c r="BG219" s="226">
        <f>IF(N219="zákl. přenesená",J219,0)</f>
        <v>0</v>
      </c>
      <c r="BH219" s="226">
        <f>IF(N219="sníž. přenesená",J219,0)</f>
        <v>0</v>
      </c>
      <c r="BI219" s="226">
        <f>IF(N219="nulová",J219,0)</f>
        <v>0</v>
      </c>
      <c r="BJ219" s="19" t="s">
        <v>79</v>
      </c>
      <c r="BK219" s="226">
        <f>ROUND(I219*H219,2)</f>
        <v>0</v>
      </c>
      <c r="BL219" s="19" t="s">
        <v>137</v>
      </c>
      <c r="BM219" s="225" t="s">
        <v>270</v>
      </c>
    </row>
    <row r="220" s="2" customFormat="1">
      <c r="A220" s="40"/>
      <c r="B220" s="41"/>
      <c r="C220" s="42"/>
      <c r="D220" s="227" t="s">
        <v>139</v>
      </c>
      <c r="E220" s="42"/>
      <c r="F220" s="228" t="s">
        <v>269</v>
      </c>
      <c r="G220" s="42"/>
      <c r="H220" s="42"/>
      <c r="I220" s="229"/>
      <c r="J220" s="42"/>
      <c r="K220" s="42"/>
      <c r="L220" s="46"/>
      <c r="M220" s="230"/>
      <c r="N220" s="231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139</v>
      </c>
      <c r="AU220" s="19" t="s">
        <v>81</v>
      </c>
    </row>
    <row r="221" s="2" customFormat="1">
      <c r="A221" s="40"/>
      <c r="B221" s="41"/>
      <c r="C221" s="42"/>
      <c r="D221" s="227" t="s">
        <v>140</v>
      </c>
      <c r="E221" s="42"/>
      <c r="F221" s="232" t="s">
        <v>261</v>
      </c>
      <c r="G221" s="42"/>
      <c r="H221" s="42"/>
      <c r="I221" s="229"/>
      <c r="J221" s="42"/>
      <c r="K221" s="42"/>
      <c r="L221" s="46"/>
      <c r="M221" s="230"/>
      <c r="N221" s="231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140</v>
      </c>
      <c r="AU221" s="19" t="s">
        <v>81</v>
      </c>
    </row>
    <row r="222" s="13" customFormat="1">
      <c r="A222" s="13"/>
      <c r="B222" s="233"/>
      <c r="C222" s="234"/>
      <c r="D222" s="227" t="s">
        <v>142</v>
      </c>
      <c r="E222" s="235" t="s">
        <v>19</v>
      </c>
      <c r="F222" s="236" t="s">
        <v>143</v>
      </c>
      <c r="G222" s="234"/>
      <c r="H222" s="235" t="s">
        <v>19</v>
      </c>
      <c r="I222" s="237"/>
      <c r="J222" s="234"/>
      <c r="K222" s="234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142</v>
      </c>
      <c r="AU222" s="242" t="s">
        <v>81</v>
      </c>
      <c r="AV222" s="13" t="s">
        <v>79</v>
      </c>
      <c r="AW222" s="13" t="s">
        <v>33</v>
      </c>
      <c r="AX222" s="13" t="s">
        <v>72</v>
      </c>
      <c r="AY222" s="242" t="s">
        <v>130</v>
      </c>
    </row>
    <row r="223" s="13" customFormat="1">
      <c r="A223" s="13"/>
      <c r="B223" s="233"/>
      <c r="C223" s="234"/>
      <c r="D223" s="227" t="s">
        <v>142</v>
      </c>
      <c r="E223" s="235" t="s">
        <v>19</v>
      </c>
      <c r="F223" s="236" t="s">
        <v>271</v>
      </c>
      <c r="G223" s="234"/>
      <c r="H223" s="235" t="s">
        <v>19</v>
      </c>
      <c r="I223" s="237"/>
      <c r="J223" s="234"/>
      <c r="K223" s="234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142</v>
      </c>
      <c r="AU223" s="242" t="s">
        <v>81</v>
      </c>
      <c r="AV223" s="13" t="s">
        <v>79</v>
      </c>
      <c r="AW223" s="13" t="s">
        <v>33</v>
      </c>
      <c r="AX223" s="13" t="s">
        <v>72</v>
      </c>
      <c r="AY223" s="242" t="s">
        <v>130</v>
      </c>
    </row>
    <row r="224" s="14" customFormat="1">
      <c r="A224" s="14"/>
      <c r="B224" s="243"/>
      <c r="C224" s="244"/>
      <c r="D224" s="227" t="s">
        <v>142</v>
      </c>
      <c r="E224" s="245" t="s">
        <v>19</v>
      </c>
      <c r="F224" s="246" t="s">
        <v>272</v>
      </c>
      <c r="G224" s="244"/>
      <c r="H224" s="247">
        <v>50.43</v>
      </c>
      <c r="I224" s="248"/>
      <c r="J224" s="244"/>
      <c r="K224" s="244"/>
      <c r="L224" s="249"/>
      <c r="M224" s="250"/>
      <c r="N224" s="251"/>
      <c r="O224" s="251"/>
      <c r="P224" s="251"/>
      <c r="Q224" s="251"/>
      <c r="R224" s="251"/>
      <c r="S224" s="251"/>
      <c r="T224" s="25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3" t="s">
        <v>142</v>
      </c>
      <c r="AU224" s="253" t="s">
        <v>81</v>
      </c>
      <c r="AV224" s="14" t="s">
        <v>81</v>
      </c>
      <c r="AW224" s="14" t="s">
        <v>33</v>
      </c>
      <c r="AX224" s="14" t="s">
        <v>79</v>
      </c>
      <c r="AY224" s="253" t="s">
        <v>130</v>
      </c>
    </row>
    <row r="225" s="2" customFormat="1" ht="16.5" customHeight="1">
      <c r="A225" s="40"/>
      <c r="B225" s="41"/>
      <c r="C225" s="214" t="s">
        <v>273</v>
      </c>
      <c r="D225" s="214" t="s">
        <v>132</v>
      </c>
      <c r="E225" s="215" t="s">
        <v>274</v>
      </c>
      <c r="F225" s="216" t="s">
        <v>275</v>
      </c>
      <c r="G225" s="217" t="s">
        <v>217</v>
      </c>
      <c r="H225" s="218">
        <v>787.60000000000002</v>
      </c>
      <c r="I225" s="219"/>
      <c r="J225" s="220">
        <f>ROUND(I225*H225,2)</f>
        <v>0</v>
      </c>
      <c r="K225" s="216" t="s">
        <v>136</v>
      </c>
      <c r="L225" s="46"/>
      <c r="M225" s="221" t="s">
        <v>19</v>
      </c>
      <c r="N225" s="222" t="s">
        <v>43</v>
      </c>
      <c r="O225" s="86"/>
      <c r="P225" s="223">
        <f>O225*H225</f>
        <v>0</v>
      </c>
      <c r="Q225" s="223">
        <v>0</v>
      </c>
      <c r="R225" s="223">
        <f>Q225*H225</f>
        <v>0</v>
      </c>
      <c r="S225" s="223">
        <v>0</v>
      </c>
      <c r="T225" s="224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5" t="s">
        <v>137</v>
      </c>
      <c r="AT225" s="225" t="s">
        <v>132</v>
      </c>
      <c r="AU225" s="225" t="s">
        <v>81</v>
      </c>
      <c r="AY225" s="19" t="s">
        <v>130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9" t="s">
        <v>79</v>
      </c>
      <c r="BK225" s="226">
        <f>ROUND(I225*H225,2)</f>
        <v>0</v>
      </c>
      <c r="BL225" s="19" t="s">
        <v>137</v>
      </c>
      <c r="BM225" s="225" t="s">
        <v>276</v>
      </c>
    </row>
    <row r="226" s="2" customFormat="1">
      <c r="A226" s="40"/>
      <c r="B226" s="41"/>
      <c r="C226" s="42"/>
      <c r="D226" s="227" t="s">
        <v>139</v>
      </c>
      <c r="E226" s="42"/>
      <c r="F226" s="228" t="s">
        <v>275</v>
      </c>
      <c r="G226" s="42"/>
      <c r="H226" s="42"/>
      <c r="I226" s="229"/>
      <c r="J226" s="42"/>
      <c r="K226" s="42"/>
      <c r="L226" s="46"/>
      <c r="M226" s="230"/>
      <c r="N226" s="231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139</v>
      </c>
      <c r="AU226" s="19" t="s">
        <v>81</v>
      </c>
    </row>
    <row r="227" s="2" customFormat="1">
      <c r="A227" s="40"/>
      <c r="B227" s="41"/>
      <c r="C227" s="42"/>
      <c r="D227" s="227" t="s">
        <v>140</v>
      </c>
      <c r="E227" s="42"/>
      <c r="F227" s="232" t="s">
        <v>277</v>
      </c>
      <c r="G227" s="42"/>
      <c r="H227" s="42"/>
      <c r="I227" s="229"/>
      <c r="J227" s="42"/>
      <c r="K227" s="42"/>
      <c r="L227" s="46"/>
      <c r="M227" s="230"/>
      <c r="N227" s="231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140</v>
      </c>
      <c r="AU227" s="19" t="s">
        <v>81</v>
      </c>
    </row>
    <row r="228" s="13" customFormat="1">
      <c r="A228" s="13"/>
      <c r="B228" s="233"/>
      <c r="C228" s="234"/>
      <c r="D228" s="227" t="s">
        <v>142</v>
      </c>
      <c r="E228" s="235" t="s">
        <v>19</v>
      </c>
      <c r="F228" s="236" t="s">
        <v>212</v>
      </c>
      <c r="G228" s="234"/>
      <c r="H228" s="235" t="s">
        <v>19</v>
      </c>
      <c r="I228" s="237"/>
      <c r="J228" s="234"/>
      <c r="K228" s="234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142</v>
      </c>
      <c r="AU228" s="242" t="s">
        <v>81</v>
      </c>
      <c r="AV228" s="13" t="s">
        <v>79</v>
      </c>
      <c r="AW228" s="13" t="s">
        <v>33</v>
      </c>
      <c r="AX228" s="13" t="s">
        <v>72</v>
      </c>
      <c r="AY228" s="242" t="s">
        <v>130</v>
      </c>
    </row>
    <row r="229" s="14" customFormat="1">
      <c r="A229" s="14"/>
      <c r="B229" s="243"/>
      <c r="C229" s="244"/>
      <c r="D229" s="227" t="s">
        <v>142</v>
      </c>
      <c r="E229" s="245" t="s">
        <v>19</v>
      </c>
      <c r="F229" s="246" t="s">
        <v>278</v>
      </c>
      <c r="G229" s="244"/>
      <c r="H229" s="247">
        <v>678</v>
      </c>
      <c r="I229" s="248"/>
      <c r="J229" s="244"/>
      <c r="K229" s="244"/>
      <c r="L229" s="249"/>
      <c r="M229" s="250"/>
      <c r="N229" s="251"/>
      <c r="O229" s="251"/>
      <c r="P229" s="251"/>
      <c r="Q229" s="251"/>
      <c r="R229" s="251"/>
      <c r="S229" s="251"/>
      <c r="T229" s="25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3" t="s">
        <v>142</v>
      </c>
      <c r="AU229" s="253" t="s">
        <v>81</v>
      </c>
      <c r="AV229" s="14" t="s">
        <v>81</v>
      </c>
      <c r="AW229" s="14" t="s">
        <v>33</v>
      </c>
      <c r="AX229" s="14" t="s">
        <v>72</v>
      </c>
      <c r="AY229" s="253" t="s">
        <v>130</v>
      </c>
    </row>
    <row r="230" s="13" customFormat="1">
      <c r="A230" s="13"/>
      <c r="B230" s="233"/>
      <c r="C230" s="234"/>
      <c r="D230" s="227" t="s">
        <v>142</v>
      </c>
      <c r="E230" s="235" t="s">
        <v>19</v>
      </c>
      <c r="F230" s="236" t="s">
        <v>279</v>
      </c>
      <c r="G230" s="234"/>
      <c r="H230" s="235" t="s">
        <v>19</v>
      </c>
      <c r="I230" s="237"/>
      <c r="J230" s="234"/>
      <c r="K230" s="234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142</v>
      </c>
      <c r="AU230" s="242" t="s">
        <v>81</v>
      </c>
      <c r="AV230" s="13" t="s">
        <v>79</v>
      </c>
      <c r="AW230" s="13" t="s">
        <v>33</v>
      </c>
      <c r="AX230" s="13" t="s">
        <v>72</v>
      </c>
      <c r="AY230" s="242" t="s">
        <v>130</v>
      </c>
    </row>
    <row r="231" s="14" customFormat="1">
      <c r="A231" s="14"/>
      <c r="B231" s="243"/>
      <c r="C231" s="244"/>
      <c r="D231" s="227" t="s">
        <v>142</v>
      </c>
      <c r="E231" s="245" t="s">
        <v>19</v>
      </c>
      <c r="F231" s="246" t="s">
        <v>280</v>
      </c>
      <c r="G231" s="244"/>
      <c r="H231" s="247">
        <v>109.59999999999999</v>
      </c>
      <c r="I231" s="248"/>
      <c r="J231" s="244"/>
      <c r="K231" s="244"/>
      <c r="L231" s="249"/>
      <c r="M231" s="250"/>
      <c r="N231" s="251"/>
      <c r="O231" s="251"/>
      <c r="P231" s="251"/>
      <c r="Q231" s="251"/>
      <c r="R231" s="251"/>
      <c r="S231" s="251"/>
      <c r="T231" s="25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3" t="s">
        <v>142</v>
      </c>
      <c r="AU231" s="253" t="s">
        <v>81</v>
      </c>
      <c r="AV231" s="14" t="s">
        <v>81</v>
      </c>
      <c r="AW231" s="14" t="s">
        <v>33</v>
      </c>
      <c r="AX231" s="14" t="s">
        <v>72</v>
      </c>
      <c r="AY231" s="253" t="s">
        <v>130</v>
      </c>
    </row>
    <row r="232" s="15" customFormat="1">
      <c r="A232" s="15"/>
      <c r="B232" s="254"/>
      <c r="C232" s="255"/>
      <c r="D232" s="227" t="s">
        <v>142</v>
      </c>
      <c r="E232" s="256" t="s">
        <v>19</v>
      </c>
      <c r="F232" s="257" t="s">
        <v>149</v>
      </c>
      <c r="G232" s="255"/>
      <c r="H232" s="258">
        <v>787.60000000000002</v>
      </c>
      <c r="I232" s="259"/>
      <c r="J232" s="255"/>
      <c r="K232" s="255"/>
      <c r="L232" s="260"/>
      <c r="M232" s="261"/>
      <c r="N232" s="262"/>
      <c r="O232" s="262"/>
      <c r="P232" s="262"/>
      <c r="Q232" s="262"/>
      <c r="R232" s="262"/>
      <c r="S232" s="262"/>
      <c r="T232" s="263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4" t="s">
        <v>142</v>
      </c>
      <c r="AU232" s="264" t="s">
        <v>81</v>
      </c>
      <c r="AV232" s="15" t="s">
        <v>137</v>
      </c>
      <c r="AW232" s="15" t="s">
        <v>33</v>
      </c>
      <c r="AX232" s="15" t="s">
        <v>79</v>
      </c>
      <c r="AY232" s="264" t="s">
        <v>130</v>
      </c>
    </row>
    <row r="233" s="2" customFormat="1" ht="16.5" customHeight="1">
      <c r="A233" s="40"/>
      <c r="B233" s="41"/>
      <c r="C233" s="214" t="s">
        <v>281</v>
      </c>
      <c r="D233" s="214" t="s">
        <v>132</v>
      </c>
      <c r="E233" s="215" t="s">
        <v>282</v>
      </c>
      <c r="F233" s="216" t="s">
        <v>283</v>
      </c>
      <c r="G233" s="217" t="s">
        <v>217</v>
      </c>
      <c r="H233" s="218">
        <v>393.80000000000001</v>
      </c>
      <c r="I233" s="219"/>
      <c r="J233" s="220">
        <f>ROUND(I233*H233,2)</f>
        <v>0</v>
      </c>
      <c r="K233" s="216" t="s">
        <v>136</v>
      </c>
      <c r="L233" s="46"/>
      <c r="M233" s="221" t="s">
        <v>19</v>
      </c>
      <c r="N233" s="222" t="s">
        <v>43</v>
      </c>
      <c r="O233" s="86"/>
      <c r="P233" s="223">
        <f>O233*H233</f>
        <v>0</v>
      </c>
      <c r="Q233" s="223">
        <v>0</v>
      </c>
      <c r="R233" s="223">
        <f>Q233*H233</f>
        <v>0</v>
      </c>
      <c r="S233" s="223">
        <v>0</v>
      </c>
      <c r="T233" s="224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5" t="s">
        <v>137</v>
      </c>
      <c r="AT233" s="225" t="s">
        <v>132</v>
      </c>
      <c r="AU233" s="225" t="s">
        <v>81</v>
      </c>
      <c r="AY233" s="19" t="s">
        <v>130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9" t="s">
        <v>79</v>
      </c>
      <c r="BK233" s="226">
        <f>ROUND(I233*H233,2)</f>
        <v>0</v>
      </c>
      <c r="BL233" s="19" t="s">
        <v>137</v>
      </c>
      <c r="BM233" s="225" t="s">
        <v>284</v>
      </c>
    </row>
    <row r="234" s="2" customFormat="1">
      <c r="A234" s="40"/>
      <c r="B234" s="41"/>
      <c r="C234" s="42"/>
      <c r="D234" s="227" t="s">
        <v>139</v>
      </c>
      <c r="E234" s="42"/>
      <c r="F234" s="228" t="s">
        <v>283</v>
      </c>
      <c r="G234" s="42"/>
      <c r="H234" s="42"/>
      <c r="I234" s="229"/>
      <c r="J234" s="42"/>
      <c r="K234" s="42"/>
      <c r="L234" s="46"/>
      <c r="M234" s="230"/>
      <c r="N234" s="231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139</v>
      </c>
      <c r="AU234" s="19" t="s">
        <v>81</v>
      </c>
    </row>
    <row r="235" s="2" customFormat="1">
      <c r="A235" s="40"/>
      <c r="B235" s="41"/>
      <c r="C235" s="42"/>
      <c r="D235" s="227" t="s">
        <v>140</v>
      </c>
      <c r="E235" s="42"/>
      <c r="F235" s="232" t="s">
        <v>285</v>
      </c>
      <c r="G235" s="42"/>
      <c r="H235" s="42"/>
      <c r="I235" s="229"/>
      <c r="J235" s="42"/>
      <c r="K235" s="42"/>
      <c r="L235" s="46"/>
      <c r="M235" s="230"/>
      <c r="N235" s="231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140</v>
      </c>
      <c r="AU235" s="19" t="s">
        <v>81</v>
      </c>
    </row>
    <row r="236" s="13" customFormat="1">
      <c r="A236" s="13"/>
      <c r="B236" s="233"/>
      <c r="C236" s="234"/>
      <c r="D236" s="227" t="s">
        <v>142</v>
      </c>
      <c r="E236" s="235" t="s">
        <v>19</v>
      </c>
      <c r="F236" s="236" t="s">
        <v>212</v>
      </c>
      <c r="G236" s="234"/>
      <c r="H236" s="235" t="s">
        <v>19</v>
      </c>
      <c r="I236" s="237"/>
      <c r="J236" s="234"/>
      <c r="K236" s="234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142</v>
      </c>
      <c r="AU236" s="242" t="s">
        <v>81</v>
      </c>
      <c r="AV236" s="13" t="s">
        <v>79</v>
      </c>
      <c r="AW236" s="13" t="s">
        <v>33</v>
      </c>
      <c r="AX236" s="13" t="s">
        <v>72</v>
      </c>
      <c r="AY236" s="242" t="s">
        <v>130</v>
      </c>
    </row>
    <row r="237" s="13" customFormat="1">
      <c r="A237" s="13"/>
      <c r="B237" s="233"/>
      <c r="C237" s="234"/>
      <c r="D237" s="227" t="s">
        <v>142</v>
      </c>
      <c r="E237" s="235" t="s">
        <v>19</v>
      </c>
      <c r="F237" s="236" t="s">
        <v>286</v>
      </c>
      <c r="G237" s="234"/>
      <c r="H237" s="235" t="s">
        <v>19</v>
      </c>
      <c r="I237" s="237"/>
      <c r="J237" s="234"/>
      <c r="K237" s="234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142</v>
      </c>
      <c r="AU237" s="242" t="s">
        <v>81</v>
      </c>
      <c r="AV237" s="13" t="s">
        <v>79</v>
      </c>
      <c r="AW237" s="13" t="s">
        <v>33</v>
      </c>
      <c r="AX237" s="13" t="s">
        <v>72</v>
      </c>
      <c r="AY237" s="242" t="s">
        <v>130</v>
      </c>
    </row>
    <row r="238" s="14" customFormat="1">
      <c r="A238" s="14"/>
      <c r="B238" s="243"/>
      <c r="C238" s="244"/>
      <c r="D238" s="227" t="s">
        <v>142</v>
      </c>
      <c r="E238" s="245" t="s">
        <v>19</v>
      </c>
      <c r="F238" s="246" t="s">
        <v>287</v>
      </c>
      <c r="G238" s="244"/>
      <c r="H238" s="247">
        <v>339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142</v>
      </c>
      <c r="AU238" s="253" t="s">
        <v>81</v>
      </c>
      <c r="AV238" s="14" t="s">
        <v>81</v>
      </c>
      <c r="AW238" s="14" t="s">
        <v>33</v>
      </c>
      <c r="AX238" s="14" t="s">
        <v>72</v>
      </c>
      <c r="AY238" s="253" t="s">
        <v>130</v>
      </c>
    </row>
    <row r="239" s="13" customFormat="1">
      <c r="A239" s="13"/>
      <c r="B239" s="233"/>
      <c r="C239" s="234"/>
      <c r="D239" s="227" t="s">
        <v>142</v>
      </c>
      <c r="E239" s="235" t="s">
        <v>19</v>
      </c>
      <c r="F239" s="236" t="s">
        <v>279</v>
      </c>
      <c r="G239" s="234"/>
      <c r="H239" s="235" t="s">
        <v>19</v>
      </c>
      <c r="I239" s="237"/>
      <c r="J239" s="234"/>
      <c r="K239" s="234"/>
      <c r="L239" s="238"/>
      <c r="M239" s="239"/>
      <c r="N239" s="240"/>
      <c r="O239" s="240"/>
      <c r="P239" s="240"/>
      <c r="Q239" s="240"/>
      <c r="R239" s="240"/>
      <c r="S239" s="240"/>
      <c r="T239" s="24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2" t="s">
        <v>142</v>
      </c>
      <c r="AU239" s="242" t="s">
        <v>81</v>
      </c>
      <c r="AV239" s="13" t="s">
        <v>79</v>
      </c>
      <c r="AW239" s="13" t="s">
        <v>33</v>
      </c>
      <c r="AX239" s="13" t="s">
        <v>72</v>
      </c>
      <c r="AY239" s="242" t="s">
        <v>130</v>
      </c>
    </row>
    <row r="240" s="14" customFormat="1">
      <c r="A240" s="14"/>
      <c r="B240" s="243"/>
      <c r="C240" s="244"/>
      <c r="D240" s="227" t="s">
        <v>142</v>
      </c>
      <c r="E240" s="245" t="s">
        <v>19</v>
      </c>
      <c r="F240" s="246" t="s">
        <v>288</v>
      </c>
      <c r="G240" s="244"/>
      <c r="H240" s="247">
        <v>54.799999999999997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3" t="s">
        <v>142</v>
      </c>
      <c r="AU240" s="253" t="s">
        <v>81</v>
      </c>
      <c r="AV240" s="14" t="s">
        <v>81</v>
      </c>
      <c r="AW240" s="14" t="s">
        <v>33</v>
      </c>
      <c r="AX240" s="14" t="s">
        <v>72</v>
      </c>
      <c r="AY240" s="253" t="s">
        <v>130</v>
      </c>
    </row>
    <row r="241" s="15" customFormat="1">
      <c r="A241" s="15"/>
      <c r="B241" s="254"/>
      <c r="C241" s="255"/>
      <c r="D241" s="227" t="s">
        <v>142</v>
      </c>
      <c r="E241" s="256" t="s">
        <v>19</v>
      </c>
      <c r="F241" s="257" t="s">
        <v>149</v>
      </c>
      <c r="G241" s="255"/>
      <c r="H241" s="258">
        <v>393.80000000000001</v>
      </c>
      <c r="I241" s="259"/>
      <c r="J241" s="255"/>
      <c r="K241" s="255"/>
      <c r="L241" s="260"/>
      <c r="M241" s="261"/>
      <c r="N241" s="262"/>
      <c r="O241" s="262"/>
      <c r="P241" s="262"/>
      <c r="Q241" s="262"/>
      <c r="R241" s="262"/>
      <c r="S241" s="262"/>
      <c r="T241" s="263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4" t="s">
        <v>142</v>
      </c>
      <c r="AU241" s="264" t="s">
        <v>81</v>
      </c>
      <c r="AV241" s="15" t="s">
        <v>137</v>
      </c>
      <c r="AW241" s="15" t="s">
        <v>33</v>
      </c>
      <c r="AX241" s="15" t="s">
        <v>79</v>
      </c>
      <c r="AY241" s="264" t="s">
        <v>130</v>
      </c>
    </row>
    <row r="242" s="2" customFormat="1" ht="16.5" customHeight="1">
      <c r="A242" s="40"/>
      <c r="B242" s="41"/>
      <c r="C242" s="214" t="s">
        <v>289</v>
      </c>
      <c r="D242" s="214" t="s">
        <v>132</v>
      </c>
      <c r="E242" s="215" t="s">
        <v>290</v>
      </c>
      <c r="F242" s="216" t="s">
        <v>291</v>
      </c>
      <c r="G242" s="217" t="s">
        <v>217</v>
      </c>
      <c r="H242" s="218">
        <v>393.80000000000001</v>
      </c>
      <c r="I242" s="219"/>
      <c r="J242" s="220">
        <f>ROUND(I242*H242,2)</f>
        <v>0</v>
      </c>
      <c r="K242" s="216" t="s">
        <v>136</v>
      </c>
      <c r="L242" s="46"/>
      <c r="M242" s="221" t="s">
        <v>19</v>
      </c>
      <c r="N242" s="222" t="s">
        <v>43</v>
      </c>
      <c r="O242" s="86"/>
      <c r="P242" s="223">
        <f>O242*H242</f>
        <v>0</v>
      </c>
      <c r="Q242" s="223">
        <v>0</v>
      </c>
      <c r="R242" s="223">
        <f>Q242*H242</f>
        <v>0</v>
      </c>
      <c r="S242" s="223">
        <v>0</v>
      </c>
      <c r="T242" s="224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5" t="s">
        <v>137</v>
      </c>
      <c r="AT242" s="225" t="s">
        <v>132</v>
      </c>
      <c r="AU242" s="225" t="s">
        <v>81</v>
      </c>
      <c r="AY242" s="19" t="s">
        <v>130</v>
      </c>
      <c r="BE242" s="226">
        <f>IF(N242="základní",J242,0)</f>
        <v>0</v>
      </c>
      <c r="BF242" s="226">
        <f>IF(N242="snížená",J242,0)</f>
        <v>0</v>
      </c>
      <c r="BG242" s="226">
        <f>IF(N242="zákl. přenesená",J242,0)</f>
        <v>0</v>
      </c>
      <c r="BH242" s="226">
        <f>IF(N242="sníž. přenesená",J242,0)</f>
        <v>0</v>
      </c>
      <c r="BI242" s="226">
        <f>IF(N242="nulová",J242,0)</f>
        <v>0</v>
      </c>
      <c r="BJ242" s="19" t="s">
        <v>79</v>
      </c>
      <c r="BK242" s="226">
        <f>ROUND(I242*H242,2)</f>
        <v>0</v>
      </c>
      <c r="BL242" s="19" t="s">
        <v>137</v>
      </c>
      <c r="BM242" s="225" t="s">
        <v>292</v>
      </c>
    </row>
    <row r="243" s="2" customFormat="1">
      <c r="A243" s="40"/>
      <c r="B243" s="41"/>
      <c r="C243" s="42"/>
      <c r="D243" s="227" t="s">
        <v>139</v>
      </c>
      <c r="E243" s="42"/>
      <c r="F243" s="228" t="s">
        <v>291</v>
      </c>
      <c r="G243" s="42"/>
      <c r="H243" s="42"/>
      <c r="I243" s="229"/>
      <c r="J243" s="42"/>
      <c r="K243" s="42"/>
      <c r="L243" s="46"/>
      <c r="M243" s="230"/>
      <c r="N243" s="231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139</v>
      </c>
      <c r="AU243" s="19" t="s">
        <v>81</v>
      </c>
    </row>
    <row r="244" s="2" customFormat="1">
      <c r="A244" s="40"/>
      <c r="B244" s="41"/>
      <c r="C244" s="42"/>
      <c r="D244" s="227" t="s">
        <v>140</v>
      </c>
      <c r="E244" s="42"/>
      <c r="F244" s="232" t="s">
        <v>285</v>
      </c>
      <c r="G244" s="42"/>
      <c r="H244" s="42"/>
      <c r="I244" s="229"/>
      <c r="J244" s="42"/>
      <c r="K244" s="42"/>
      <c r="L244" s="46"/>
      <c r="M244" s="230"/>
      <c r="N244" s="231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140</v>
      </c>
      <c r="AU244" s="19" t="s">
        <v>81</v>
      </c>
    </row>
    <row r="245" s="13" customFormat="1">
      <c r="A245" s="13"/>
      <c r="B245" s="233"/>
      <c r="C245" s="234"/>
      <c r="D245" s="227" t="s">
        <v>142</v>
      </c>
      <c r="E245" s="235" t="s">
        <v>19</v>
      </c>
      <c r="F245" s="236" t="s">
        <v>212</v>
      </c>
      <c r="G245" s="234"/>
      <c r="H245" s="235" t="s">
        <v>19</v>
      </c>
      <c r="I245" s="237"/>
      <c r="J245" s="234"/>
      <c r="K245" s="234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142</v>
      </c>
      <c r="AU245" s="242" t="s">
        <v>81</v>
      </c>
      <c r="AV245" s="13" t="s">
        <v>79</v>
      </c>
      <c r="AW245" s="13" t="s">
        <v>33</v>
      </c>
      <c r="AX245" s="13" t="s">
        <v>72</v>
      </c>
      <c r="AY245" s="242" t="s">
        <v>130</v>
      </c>
    </row>
    <row r="246" s="13" customFormat="1">
      <c r="A246" s="13"/>
      <c r="B246" s="233"/>
      <c r="C246" s="234"/>
      <c r="D246" s="227" t="s">
        <v>142</v>
      </c>
      <c r="E246" s="235" t="s">
        <v>19</v>
      </c>
      <c r="F246" s="236" t="s">
        <v>293</v>
      </c>
      <c r="G246" s="234"/>
      <c r="H246" s="235" t="s">
        <v>19</v>
      </c>
      <c r="I246" s="237"/>
      <c r="J246" s="234"/>
      <c r="K246" s="234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142</v>
      </c>
      <c r="AU246" s="242" t="s">
        <v>81</v>
      </c>
      <c r="AV246" s="13" t="s">
        <v>79</v>
      </c>
      <c r="AW246" s="13" t="s">
        <v>33</v>
      </c>
      <c r="AX246" s="13" t="s">
        <v>72</v>
      </c>
      <c r="AY246" s="242" t="s">
        <v>130</v>
      </c>
    </row>
    <row r="247" s="14" customFormat="1">
      <c r="A247" s="14"/>
      <c r="B247" s="243"/>
      <c r="C247" s="244"/>
      <c r="D247" s="227" t="s">
        <v>142</v>
      </c>
      <c r="E247" s="245" t="s">
        <v>19</v>
      </c>
      <c r="F247" s="246" t="s">
        <v>287</v>
      </c>
      <c r="G247" s="244"/>
      <c r="H247" s="247">
        <v>339</v>
      </c>
      <c r="I247" s="248"/>
      <c r="J247" s="244"/>
      <c r="K247" s="244"/>
      <c r="L247" s="249"/>
      <c r="M247" s="250"/>
      <c r="N247" s="251"/>
      <c r="O247" s="251"/>
      <c r="P247" s="251"/>
      <c r="Q247" s="251"/>
      <c r="R247" s="251"/>
      <c r="S247" s="251"/>
      <c r="T247" s="252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3" t="s">
        <v>142</v>
      </c>
      <c r="AU247" s="253" t="s">
        <v>81</v>
      </c>
      <c r="AV247" s="14" t="s">
        <v>81</v>
      </c>
      <c r="AW247" s="14" t="s">
        <v>33</v>
      </c>
      <c r="AX247" s="14" t="s">
        <v>72</v>
      </c>
      <c r="AY247" s="253" t="s">
        <v>130</v>
      </c>
    </row>
    <row r="248" s="13" customFormat="1">
      <c r="A248" s="13"/>
      <c r="B248" s="233"/>
      <c r="C248" s="234"/>
      <c r="D248" s="227" t="s">
        <v>142</v>
      </c>
      <c r="E248" s="235" t="s">
        <v>19</v>
      </c>
      <c r="F248" s="236" t="s">
        <v>279</v>
      </c>
      <c r="G248" s="234"/>
      <c r="H248" s="235" t="s">
        <v>19</v>
      </c>
      <c r="I248" s="237"/>
      <c r="J248" s="234"/>
      <c r="K248" s="234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142</v>
      </c>
      <c r="AU248" s="242" t="s">
        <v>81</v>
      </c>
      <c r="AV248" s="13" t="s">
        <v>79</v>
      </c>
      <c r="AW248" s="13" t="s">
        <v>33</v>
      </c>
      <c r="AX248" s="13" t="s">
        <v>72</v>
      </c>
      <c r="AY248" s="242" t="s">
        <v>130</v>
      </c>
    </row>
    <row r="249" s="14" customFormat="1">
      <c r="A249" s="14"/>
      <c r="B249" s="243"/>
      <c r="C249" s="244"/>
      <c r="D249" s="227" t="s">
        <v>142</v>
      </c>
      <c r="E249" s="245" t="s">
        <v>19</v>
      </c>
      <c r="F249" s="246" t="s">
        <v>288</v>
      </c>
      <c r="G249" s="244"/>
      <c r="H249" s="247">
        <v>54.799999999999997</v>
      </c>
      <c r="I249" s="248"/>
      <c r="J249" s="244"/>
      <c r="K249" s="244"/>
      <c r="L249" s="249"/>
      <c r="M249" s="250"/>
      <c r="N249" s="251"/>
      <c r="O249" s="251"/>
      <c r="P249" s="251"/>
      <c r="Q249" s="251"/>
      <c r="R249" s="251"/>
      <c r="S249" s="251"/>
      <c r="T249" s="25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3" t="s">
        <v>142</v>
      </c>
      <c r="AU249" s="253" t="s">
        <v>81</v>
      </c>
      <c r="AV249" s="14" t="s">
        <v>81</v>
      </c>
      <c r="AW249" s="14" t="s">
        <v>33</v>
      </c>
      <c r="AX249" s="14" t="s">
        <v>72</v>
      </c>
      <c r="AY249" s="253" t="s">
        <v>130</v>
      </c>
    </row>
    <row r="250" s="15" customFormat="1">
      <c r="A250" s="15"/>
      <c r="B250" s="254"/>
      <c r="C250" s="255"/>
      <c r="D250" s="227" t="s">
        <v>142</v>
      </c>
      <c r="E250" s="256" t="s">
        <v>19</v>
      </c>
      <c r="F250" s="257" t="s">
        <v>149</v>
      </c>
      <c r="G250" s="255"/>
      <c r="H250" s="258">
        <v>393.80000000000001</v>
      </c>
      <c r="I250" s="259"/>
      <c r="J250" s="255"/>
      <c r="K250" s="255"/>
      <c r="L250" s="260"/>
      <c r="M250" s="261"/>
      <c r="N250" s="262"/>
      <c r="O250" s="262"/>
      <c r="P250" s="262"/>
      <c r="Q250" s="262"/>
      <c r="R250" s="262"/>
      <c r="S250" s="262"/>
      <c r="T250" s="263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4" t="s">
        <v>142</v>
      </c>
      <c r="AU250" s="264" t="s">
        <v>81</v>
      </c>
      <c r="AV250" s="15" t="s">
        <v>137</v>
      </c>
      <c r="AW250" s="15" t="s">
        <v>33</v>
      </c>
      <c r="AX250" s="15" t="s">
        <v>79</v>
      </c>
      <c r="AY250" s="264" t="s">
        <v>130</v>
      </c>
    </row>
    <row r="251" s="2" customFormat="1" ht="16.5" customHeight="1">
      <c r="A251" s="40"/>
      <c r="B251" s="41"/>
      <c r="C251" s="214" t="s">
        <v>294</v>
      </c>
      <c r="D251" s="214" t="s">
        <v>132</v>
      </c>
      <c r="E251" s="215" t="s">
        <v>295</v>
      </c>
      <c r="F251" s="216" t="s">
        <v>296</v>
      </c>
      <c r="G251" s="217" t="s">
        <v>217</v>
      </c>
      <c r="H251" s="218">
        <v>4.8300000000000001</v>
      </c>
      <c r="I251" s="219"/>
      <c r="J251" s="220">
        <f>ROUND(I251*H251,2)</f>
        <v>0</v>
      </c>
      <c r="K251" s="216" t="s">
        <v>136</v>
      </c>
      <c r="L251" s="46"/>
      <c r="M251" s="221" t="s">
        <v>19</v>
      </c>
      <c r="N251" s="222" t="s">
        <v>43</v>
      </c>
      <c r="O251" s="86"/>
      <c r="P251" s="223">
        <f>O251*H251</f>
        <v>0</v>
      </c>
      <c r="Q251" s="223">
        <v>0</v>
      </c>
      <c r="R251" s="223">
        <f>Q251*H251</f>
        <v>0</v>
      </c>
      <c r="S251" s="223">
        <v>0</v>
      </c>
      <c r="T251" s="224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5" t="s">
        <v>137</v>
      </c>
      <c r="AT251" s="225" t="s">
        <v>132</v>
      </c>
      <c r="AU251" s="225" t="s">
        <v>81</v>
      </c>
      <c r="AY251" s="19" t="s">
        <v>130</v>
      </c>
      <c r="BE251" s="226">
        <f>IF(N251="základní",J251,0)</f>
        <v>0</v>
      </c>
      <c r="BF251" s="226">
        <f>IF(N251="snížená",J251,0)</f>
        <v>0</v>
      </c>
      <c r="BG251" s="226">
        <f>IF(N251="zákl. přenesená",J251,0)</f>
        <v>0</v>
      </c>
      <c r="BH251" s="226">
        <f>IF(N251="sníž. přenesená",J251,0)</f>
        <v>0</v>
      </c>
      <c r="BI251" s="226">
        <f>IF(N251="nulová",J251,0)</f>
        <v>0</v>
      </c>
      <c r="BJ251" s="19" t="s">
        <v>79</v>
      </c>
      <c r="BK251" s="226">
        <f>ROUND(I251*H251,2)</f>
        <v>0</v>
      </c>
      <c r="BL251" s="19" t="s">
        <v>137</v>
      </c>
      <c r="BM251" s="225" t="s">
        <v>297</v>
      </c>
    </row>
    <row r="252" s="2" customFormat="1">
      <c r="A252" s="40"/>
      <c r="B252" s="41"/>
      <c r="C252" s="42"/>
      <c r="D252" s="227" t="s">
        <v>139</v>
      </c>
      <c r="E252" s="42"/>
      <c r="F252" s="228" t="s">
        <v>296</v>
      </c>
      <c r="G252" s="42"/>
      <c r="H252" s="42"/>
      <c r="I252" s="229"/>
      <c r="J252" s="42"/>
      <c r="K252" s="42"/>
      <c r="L252" s="46"/>
      <c r="M252" s="230"/>
      <c r="N252" s="231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139</v>
      </c>
      <c r="AU252" s="19" t="s">
        <v>81</v>
      </c>
    </row>
    <row r="253" s="2" customFormat="1">
      <c r="A253" s="40"/>
      <c r="B253" s="41"/>
      <c r="C253" s="42"/>
      <c r="D253" s="227" t="s">
        <v>140</v>
      </c>
      <c r="E253" s="42"/>
      <c r="F253" s="232" t="s">
        <v>298</v>
      </c>
      <c r="G253" s="42"/>
      <c r="H253" s="42"/>
      <c r="I253" s="229"/>
      <c r="J253" s="42"/>
      <c r="K253" s="42"/>
      <c r="L253" s="46"/>
      <c r="M253" s="230"/>
      <c r="N253" s="231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140</v>
      </c>
      <c r="AU253" s="19" t="s">
        <v>81</v>
      </c>
    </row>
    <row r="254" s="13" customFormat="1">
      <c r="A254" s="13"/>
      <c r="B254" s="233"/>
      <c r="C254" s="234"/>
      <c r="D254" s="227" t="s">
        <v>142</v>
      </c>
      <c r="E254" s="235" t="s">
        <v>19</v>
      </c>
      <c r="F254" s="236" t="s">
        <v>212</v>
      </c>
      <c r="G254" s="234"/>
      <c r="H254" s="235" t="s">
        <v>19</v>
      </c>
      <c r="I254" s="237"/>
      <c r="J254" s="234"/>
      <c r="K254" s="234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142</v>
      </c>
      <c r="AU254" s="242" t="s">
        <v>81</v>
      </c>
      <c r="AV254" s="13" t="s">
        <v>79</v>
      </c>
      <c r="AW254" s="13" t="s">
        <v>33</v>
      </c>
      <c r="AX254" s="13" t="s">
        <v>72</v>
      </c>
      <c r="AY254" s="242" t="s">
        <v>130</v>
      </c>
    </row>
    <row r="255" s="13" customFormat="1">
      <c r="A255" s="13"/>
      <c r="B255" s="233"/>
      <c r="C255" s="234"/>
      <c r="D255" s="227" t="s">
        <v>142</v>
      </c>
      <c r="E255" s="235" t="s">
        <v>19</v>
      </c>
      <c r="F255" s="236" t="s">
        <v>299</v>
      </c>
      <c r="G255" s="234"/>
      <c r="H255" s="235" t="s">
        <v>19</v>
      </c>
      <c r="I255" s="237"/>
      <c r="J255" s="234"/>
      <c r="K255" s="234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142</v>
      </c>
      <c r="AU255" s="242" t="s">
        <v>81</v>
      </c>
      <c r="AV255" s="13" t="s">
        <v>79</v>
      </c>
      <c r="AW255" s="13" t="s">
        <v>33</v>
      </c>
      <c r="AX255" s="13" t="s">
        <v>72</v>
      </c>
      <c r="AY255" s="242" t="s">
        <v>130</v>
      </c>
    </row>
    <row r="256" s="14" customFormat="1">
      <c r="A256" s="14"/>
      <c r="B256" s="243"/>
      <c r="C256" s="244"/>
      <c r="D256" s="227" t="s">
        <v>142</v>
      </c>
      <c r="E256" s="245" t="s">
        <v>19</v>
      </c>
      <c r="F256" s="246" t="s">
        <v>300</v>
      </c>
      <c r="G256" s="244"/>
      <c r="H256" s="247">
        <v>4.8300000000000001</v>
      </c>
      <c r="I256" s="248"/>
      <c r="J256" s="244"/>
      <c r="K256" s="244"/>
      <c r="L256" s="249"/>
      <c r="M256" s="250"/>
      <c r="N256" s="251"/>
      <c r="O256" s="251"/>
      <c r="P256" s="251"/>
      <c r="Q256" s="251"/>
      <c r="R256" s="251"/>
      <c r="S256" s="251"/>
      <c r="T256" s="25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3" t="s">
        <v>142</v>
      </c>
      <c r="AU256" s="253" t="s">
        <v>81</v>
      </c>
      <c r="AV256" s="14" t="s">
        <v>81</v>
      </c>
      <c r="AW256" s="14" t="s">
        <v>33</v>
      </c>
      <c r="AX256" s="14" t="s">
        <v>79</v>
      </c>
      <c r="AY256" s="253" t="s">
        <v>130</v>
      </c>
    </row>
    <row r="257" s="2" customFormat="1" ht="16.5" customHeight="1">
      <c r="A257" s="40"/>
      <c r="B257" s="41"/>
      <c r="C257" s="214" t="s">
        <v>301</v>
      </c>
      <c r="D257" s="214" t="s">
        <v>132</v>
      </c>
      <c r="E257" s="215" t="s">
        <v>302</v>
      </c>
      <c r="F257" s="216" t="s">
        <v>303</v>
      </c>
      <c r="G257" s="217" t="s">
        <v>217</v>
      </c>
      <c r="H257" s="218">
        <v>12.52</v>
      </c>
      <c r="I257" s="219"/>
      <c r="J257" s="220">
        <f>ROUND(I257*H257,2)</f>
        <v>0</v>
      </c>
      <c r="K257" s="216" t="s">
        <v>136</v>
      </c>
      <c r="L257" s="46"/>
      <c r="M257" s="221" t="s">
        <v>19</v>
      </c>
      <c r="N257" s="222" t="s">
        <v>43</v>
      </c>
      <c r="O257" s="86"/>
      <c r="P257" s="223">
        <f>O257*H257</f>
        <v>0</v>
      </c>
      <c r="Q257" s="223">
        <v>0</v>
      </c>
      <c r="R257" s="223">
        <f>Q257*H257</f>
        <v>0</v>
      </c>
      <c r="S257" s="223">
        <v>0</v>
      </c>
      <c r="T257" s="224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25" t="s">
        <v>137</v>
      </c>
      <c r="AT257" s="225" t="s">
        <v>132</v>
      </c>
      <c r="AU257" s="225" t="s">
        <v>81</v>
      </c>
      <c r="AY257" s="19" t="s">
        <v>130</v>
      </c>
      <c r="BE257" s="226">
        <f>IF(N257="základní",J257,0)</f>
        <v>0</v>
      </c>
      <c r="BF257" s="226">
        <f>IF(N257="snížená",J257,0)</f>
        <v>0</v>
      </c>
      <c r="BG257" s="226">
        <f>IF(N257="zákl. přenesená",J257,0)</f>
        <v>0</v>
      </c>
      <c r="BH257" s="226">
        <f>IF(N257="sníž. přenesená",J257,0)</f>
        <v>0</v>
      </c>
      <c r="BI257" s="226">
        <f>IF(N257="nulová",J257,0)</f>
        <v>0</v>
      </c>
      <c r="BJ257" s="19" t="s">
        <v>79</v>
      </c>
      <c r="BK257" s="226">
        <f>ROUND(I257*H257,2)</f>
        <v>0</v>
      </c>
      <c r="BL257" s="19" t="s">
        <v>137</v>
      </c>
      <c r="BM257" s="225" t="s">
        <v>304</v>
      </c>
    </row>
    <row r="258" s="2" customFormat="1">
      <c r="A258" s="40"/>
      <c r="B258" s="41"/>
      <c r="C258" s="42"/>
      <c r="D258" s="227" t="s">
        <v>139</v>
      </c>
      <c r="E258" s="42"/>
      <c r="F258" s="228" t="s">
        <v>303</v>
      </c>
      <c r="G258" s="42"/>
      <c r="H258" s="42"/>
      <c r="I258" s="229"/>
      <c r="J258" s="42"/>
      <c r="K258" s="42"/>
      <c r="L258" s="46"/>
      <c r="M258" s="230"/>
      <c r="N258" s="231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139</v>
      </c>
      <c r="AU258" s="19" t="s">
        <v>81</v>
      </c>
    </row>
    <row r="259" s="2" customFormat="1">
      <c r="A259" s="40"/>
      <c r="B259" s="41"/>
      <c r="C259" s="42"/>
      <c r="D259" s="227" t="s">
        <v>140</v>
      </c>
      <c r="E259" s="42"/>
      <c r="F259" s="232" t="s">
        <v>305</v>
      </c>
      <c r="G259" s="42"/>
      <c r="H259" s="42"/>
      <c r="I259" s="229"/>
      <c r="J259" s="42"/>
      <c r="K259" s="42"/>
      <c r="L259" s="46"/>
      <c r="M259" s="230"/>
      <c r="N259" s="231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140</v>
      </c>
      <c r="AU259" s="19" t="s">
        <v>81</v>
      </c>
    </row>
    <row r="260" s="13" customFormat="1">
      <c r="A260" s="13"/>
      <c r="B260" s="233"/>
      <c r="C260" s="234"/>
      <c r="D260" s="227" t="s">
        <v>142</v>
      </c>
      <c r="E260" s="235" t="s">
        <v>19</v>
      </c>
      <c r="F260" s="236" t="s">
        <v>143</v>
      </c>
      <c r="G260" s="234"/>
      <c r="H260" s="235" t="s">
        <v>19</v>
      </c>
      <c r="I260" s="237"/>
      <c r="J260" s="234"/>
      <c r="K260" s="234"/>
      <c r="L260" s="238"/>
      <c r="M260" s="239"/>
      <c r="N260" s="240"/>
      <c r="O260" s="240"/>
      <c r="P260" s="240"/>
      <c r="Q260" s="240"/>
      <c r="R260" s="240"/>
      <c r="S260" s="240"/>
      <c r="T260" s="24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2" t="s">
        <v>142</v>
      </c>
      <c r="AU260" s="242" t="s">
        <v>81</v>
      </c>
      <c r="AV260" s="13" t="s">
        <v>79</v>
      </c>
      <c r="AW260" s="13" t="s">
        <v>33</v>
      </c>
      <c r="AX260" s="13" t="s">
        <v>72</v>
      </c>
      <c r="AY260" s="242" t="s">
        <v>130</v>
      </c>
    </row>
    <row r="261" s="13" customFormat="1">
      <c r="A261" s="13"/>
      <c r="B261" s="233"/>
      <c r="C261" s="234"/>
      <c r="D261" s="227" t="s">
        <v>142</v>
      </c>
      <c r="E261" s="235" t="s">
        <v>19</v>
      </c>
      <c r="F261" s="236" t="s">
        <v>306</v>
      </c>
      <c r="G261" s="234"/>
      <c r="H261" s="235" t="s">
        <v>19</v>
      </c>
      <c r="I261" s="237"/>
      <c r="J261" s="234"/>
      <c r="K261" s="234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142</v>
      </c>
      <c r="AU261" s="242" t="s">
        <v>81</v>
      </c>
      <c r="AV261" s="13" t="s">
        <v>79</v>
      </c>
      <c r="AW261" s="13" t="s">
        <v>33</v>
      </c>
      <c r="AX261" s="13" t="s">
        <v>72</v>
      </c>
      <c r="AY261" s="242" t="s">
        <v>130</v>
      </c>
    </row>
    <row r="262" s="14" customFormat="1">
      <c r="A262" s="14"/>
      <c r="B262" s="243"/>
      <c r="C262" s="244"/>
      <c r="D262" s="227" t="s">
        <v>142</v>
      </c>
      <c r="E262" s="245" t="s">
        <v>19</v>
      </c>
      <c r="F262" s="246" t="s">
        <v>307</v>
      </c>
      <c r="G262" s="244"/>
      <c r="H262" s="247">
        <v>12.52</v>
      </c>
      <c r="I262" s="248"/>
      <c r="J262" s="244"/>
      <c r="K262" s="244"/>
      <c r="L262" s="249"/>
      <c r="M262" s="250"/>
      <c r="N262" s="251"/>
      <c r="O262" s="251"/>
      <c r="P262" s="251"/>
      <c r="Q262" s="251"/>
      <c r="R262" s="251"/>
      <c r="S262" s="251"/>
      <c r="T262" s="25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3" t="s">
        <v>142</v>
      </c>
      <c r="AU262" s="253" t="s">
        <v>81</v>
      </c>
      <c r="AV262" s="14" t="s">
        <v>81</v>
      </c>
      <c r="AW262" s="14" t="s">
        <v>33</v>
      </c>
      <c r="AX262" s="14" t="s">
        <v>79</v>
      </c>
      <c r="AY262" s="253" t="s">
        <v>130</v>
      </c>
    </row>
    <row r="263" s="2" customFormat="1" ht="16.5" customHeight="1">
      <c r="A263" s="40"/>
      <c r="B263" s="41"/>
      <c r="C263" s="214" t="s">
        <v>308</v>
      </c>
      <c r="D263" s="214" t="s">
        <v>132</v>
      </c>
      <c r="E263" s="215" t="s">
        <v>309</v>
      </c>
      <c r="F263" s="216" t="s">
        <v>310</v>
      </c>
      <c r="G263" s="217" t="s">
        <v>167</v>
      </c>
      <c r="H263" s="218">
        <v>14.26</v>
      </c>
      <c r="I263" s="219"/>
      <c r="J263" s="220">
        <f>ROUND(I263*H263,2)</f>
        <v>0</v>
      </c>
      <c r="K263" s="216" t="s">
        <v>136</v>
      </c>
      <c r="L263" s="46"/>
      <c r="M263" s="221" t="s">
        <v>19</v>
      </c>
      <c r="N263" s="222" t="s">
        <v>43</v>
      </c>
      <c r="O263" s="86"/>
      <c r="P263" s="223">
        <f>O263*H263</f>
        <v>0</v>
      </c>
      <c r="Q263" s="223">
        <v>0</v>
      </c>
      <c r="R263" s="223">
        <f>Q263*H263</f>
        <v>0</v>
      </c>
      <c r="S263" s="223">
        <v>0</v>
      </c>
      <c r="T263" s="224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25" t="s">
        <v>137</v>
      </c>
      <c r="AT263" s="225" t="s">
        <v>132</v>
      </c>
      <c r="AU263" s="225" t="s">
        <v>81</v>
      </c>
      <c r="AY263" s="19" t="s">
        <v>130</v>
      </c>
      <c r="BE263" s="226">
        <f>IF(N263="základní",J263,0)</f>
        <v>0</v>
      </c>
      <c r="BF263" s="226">
        <f>IF(N263="snížená",J263,0)</f>
        <v>0</v>
      </c>
      <c r="BG263" s="226">
        <f>IF(N263="zákl. přenesená",J263,0)</f>
        <v>0</v>
      </c>
      <c r="BH263" s="226">
        <f>IF(N263="sníž. přenesená",J263,0)</f>
        <v>0</v>
      </c>
      <c r="BI263" s="226">
        <f>IF(N263="nulová",J263,0)</f>
        <v>0</v>
      </c>
      <c r="BJ263" s="19" t="s">
        <v>79</v>
      </c>
      <c r="BK263" s="226">
        <f>ROUND(I263*H263,2)</f>
        <v>0</v>
      </c>
      <c r="BL263" s="19" t="s">
        <v>137</v>
      </c>
      <c r="BM263" s="225" t="s">
        <v>311</v>
      </c>
    </row>
    <row r="264" s="2" customFormat="1">
      <c r="A264" s="40"/>
      <c r="B264" s="41"/>
      <c r="C264" s="42"/>
      <c r="D264" s="227" t="s">
        <v>139</v>
      </c>
      <c r="E264" s="42"/>
      <c r="F264" s="228" t="s">
        <v>310</v>
      </c>
      <c r="G264" s="42"/>
      <c r="H264" s="42"/>
      <c r="I264" s="229"/>
      <c r="J264" s="42"/>
      <c r="K264" s="42"/>
      <c r="L264" s="46"/>
      <c r="M264" s="230"/>
      <c r="N264" s="231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139</v>
      </c>
      <c r="AU264" s="19" t="s">
        <v>81</v>
      </c>
    </row>
    <row r="265" s="2" customFormat="1">
      <c r="A265" s="40"/>
      <c r="B265" s="41"/>
      <c r="C265" s="42"/>
      <c r="D265" s="227" t="s">
        <v>140</v>
      </c>
      <c r="E265" s="42"/>
      <c r="F265" s="232" t="s">
        <v>312</v>
      </c>
      <c r="G265" s="42"/>
      <c r="H265" s="42"/>
      <c r="I265" s="229"/>
      <c r="J265" s="42"/>
      <c r="K265" s="42"/>
      <c r="L265" s="46"/>
      <c r="M265" s="230"/>
      <c r="N265" s="231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140</v>
      </c>
      <c r="AU265" s="19" t="s">
        <v>81</v>
      </c>
    </row>
    <row r="266" s="13" customFormat="1">
      <c r="A266" s="13"/>
      <c r="B266" s="233"/>
      <c r="C266" s="234"/>
      <c r="D266" s="227" t="s">
        <v>142</v>
      </c>
      <c r="E266" s="235" t="s">
        <v>19</v>
      </c>
      <c r="F266" s="236" t="s">
        <v>212</v>
      </c>
      <c r="G266" s="234"/>
      <c r="H266" s="235" t="s">
        <v>19</v>
      </c>
      <c r="I266" s="237"/>
      <c r="J266" s="234"/>
      <c r="K266" s="234"/>
      <c r="L266" s="238"/>
      <c r="M266" s="239"/>
      <c r="N266" s="240"/>
      <c r="O266" s="240"/>
      <c r="P266" s="240"/>
      <c r="Q266" s="240"/>
      <c r="R266" s="240"/>
      <c r="S266" s="240"/>
      <c r="T266" s="24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2" t="s">
        <v>142</v>
      </c>
      <c r="AU266" s="242" t="s">
        <v>81</v>
      </c>
      <c r="AV266" s="13" t="s">
        <v>79</v>
      </c>
      <c r="AW266" s="13" t="s">
        <v>33</v>
      </c>
      <c r="AX266" s="13" t="s">
        <v>72</v>
      </c>
      <c r="AY266" s="242" t="s">
        <v>130</v>
      </c>
    </row>
    <row r="267" s="13" customFormat="1">
      <c r="A267" s="13"/>
      <c r="B267" s="233"/>
      <c r="C267" s="234"/>
      <c r="D267" s="227" t="s">
        <v>142</v>
      </c>
      <c r="E267" s="235" t="s">
        <v>19</v>
      </c>
      <c r="F267" s="236" t="s">
        <v>313</v>
      </c>
      <c r="G267" s="234"/>
      <c r="H267" s="235" t="s">
        <v>19</v>
      </c>
      <c r="I267" s="237"/>
      <c r="J267" s="234"/>
      <c r="K267" s="234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142</v>
      </c>
      <c r="AU267" s="242" t="s">
        <v>81</v>
      </c>
      <c r="AV267" s="13" t="s">
        <v>79</v>
      </c>
      <c r="AW267" s="13" t="s">
        <v>33</v>
      </c>
      <c r="AX267" s="13" t="s">
        <v>72</v>
      </c>
      <c r="AY267" s="242" t="s">
        <v>130</v>
      </c>
    </row>
    <row r="268" s="14" customFormat="1">
      <c r="A268" s="14"/>
      <c r="B268" s="243"/>
      <c r="C268" s="244"/>
      <c r="D268" s="227" t="s">
        <v>142</v>
      </c>
      <c r="E268" s="245" t="s">
        <v>19</v>
      </c>
      <c r="F268" s="246" t="s">
        <v>314</v>
      </c>
      <c r="G268" s="244"/>
      <c r="H268" s="247">
        <v>4.7599999999999998</v>
      </c>
      <c r="I268" s="248"/>
      <c r="J268" s="244"/>
      <c r="K268" s="244"/>
      <c r="L268" s="249"/>
      <c r="M268" s="250"/>
      <c r="N268" s="251"/>
      <c r="O268" s="251"/>
      <c r="P268" s="251"/>
      <c r="Q268" s="251"/>
      <c r="R268" s="251"/>
      <c r="S268" s="251"/>
      <c r="T268" s="25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3" t="s">
        <v>142</v>
      </c>
      <c r="AU268" s="253" t="s">
        <v>81</v>
      </c>
      <c r="AV268" s="14" t="s">
        <v>81</v>
      </c>
      <c r="AW268" s="14" t="s">
        <v>33</v>
      </c>
      <c r="AX268" s="14" t="s">
        <v>72</v>
      </c>
      <c r="AY268" s="253" t="s">
        <v>130</v>
      </c>
    </row>
    <row r="269" s="14" customFormat="1">
      <c r="A269" s="14"/>
      <c r="B269" s="243"/>
      <c r="C269" s="244"/>
      <c r="D269" s="227" t="s">
        <v>142</v>
      </c>
      <c r="E269" s="245" t="s">
        <v>19</v>
      </c>
      <c r="F269" s="246" t="s">
        <v>315</v>
      </c>
      <c r="G269" s="244"/>
      <c r="H269" s="247">
        <v>9.5</v>
      </c>
      <c r="I269" s="248"/>
      <c r="J269" s="244"/>
      <c r="K269" s="244"/>
      <c r="L269" s="249"/>
      <c r="M269" s="250"/>
      <c r="N269" s="251"/>
      <c r="O269" s="251"/>
      <c r="P269" s="251"/>
      <c r="Q269" s="251"/>
      <c r="R269" s="251"/>
      <c r="S269" s="251"/>
      <c r="T269" s="25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3" t="s">
        <v>142</v>
      </c>
      <c r="AU269" s="253" t="s">
        <v>81</v>
      </c>
      <c r="AV269" s="14" t="s">
        <v>81</v>
      </c>
      <c r="AW269" s="14" t="s">
        <v>33</v>
      </c>
      <c r="AX269" s="14" t="s">
        <v>72</v>
      </c>
      <c r="AY269" s="253" t="s">
        <v>130</v>
      </c>
    </row>
    <row r="270" s="15" customFormat="1">
      <c r="A270" s="15"/>
      <c r="B270" s="254"/>
      <c r="C270" s="255"/>
      <c r="D270" s="227" t="s">
        <v>142</v>
      </c>
      <c r="E270" s="256" t="s">
        <v>19</v>
      </c>
      <c r="F270" s="257" t="s">
        <v>149</v>
      </c>
      <c r="G270" s="255"/>
      <c r="H270" s="258">
        <v>14.26</v>
      </c>
      <c r="I270" s="259"/>
      <c r="J270" s="255"/>
      <c r="K270" s="255"/>
      <c r="L270" s="260"/>
      <c r="M270" s="261"/>
      <c r="N270" s="262"/>
      <c r="O270" s="262"/>
      <c r="P270" s="262"/>
      <c r="Q270" s="262"/>
      <c r="R270" s="262"/>
      <c r="S270" s="262"/>
      <c r="T270" s="263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4" t="s">
        <v>142</v>
      </c>
      <c r="AU270" s="264" t="s">
        <v>81</v>
      </c>
      <c r="AV270" s="15" t="s">
        <v>137</v>
      </c>
      <c r="AW270" s="15" t="s">
        <v>33</v>
      </c>
      <c r="AX270" s="15" t="s">
        <v>79</v>
      </c>
      <c r="AY270" s="264" t="s">
        <v>130</v>
      </c>
    </row>
    <row r="271" s="12" customFormat="1" ht="22.8" customHeight="1">
      <c r="A271" s="12"/>
      <c r="B271" s="198"/>
      <c r="C271" s="199"/>
      <c r="D271" s="200" t="s">
        <v>71</v>
      </c>
      <c r="E271" s="212" t="s">
        <v>207</v>
      </c>
      <c r="F271" s="212" t="s">
        <v>316</v>
      </c>
      <c r="G271" s="199"/>
      <c r="H271" s="199"/>
      <c r="I271" s="202"/>
      <c r="J271" s="213">
        <f>BK271</f>
        <v>0</v>
      </c>
      <c r="K271" s="199"/>
      <c r="L271" s="204"/>
      <c r="M271" s="205"/>
      <c r="N271" s="206"/>
      <c r="O271" s="206"/>
      <c r="P271" s="207">
        <f>SUM(P272:P282)</f>
        <v>0</v>
      </c>
      <c r="Q271" s="206"/>
      <c r="R271" s="207">
        <f>SUM(R272:R282)</f>
        <v>0</v>
      </c>
      <c r="S271" s="206"/>
      <c r="T271" s="208">
        <f>SUM(T272:T282)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09" t="s">
        <v>79</v>
      </c>
      <c r="AT271" s="210" t="s">
        <v>71</v>
      </c>
      <c r="AU271" s="210" t="s">
        <v>79</v>
      </c>
      <c r="AY271" s="209" t="s">
        <v>130</v>
      </c>
      <c r="BK271" s="211">
        <f>SUM(BK272:BK282)</f>
        <v>0</v>
      </c>
    </row>
    <row r="272" s="2" customFormat="1" ht="16.5" customHeight="1">
      <c r="A272" s="40"/>
      <c r="B272" s="41"/>
      <c r="C272" s="214" t="s">
        <v>7</v>
      </c>
      <c r="D272" s="214" t="s">
        <v>132</v>
      </c>
      <c r="E272" s="215" t="s">
        <v>317</v>
      </c>
      <c r="F272" s="216" t="s">
        <v>318</v>
      </c>
      <c r="G272" s="217" t="s">
        <v>319</v>
      </c>
      <c r="H272" s="218">
        <v>3</v>
      </c>
      <c r="I272" s="219"/>
      <c r="J272" s="220">
        <f>ROUND(I272*H272,2)</f>
        <v>0</v>
      </c>
      <c r="K272" s="216" t="s">
        <v>136</v>
      </c>
      <c r="L272" s="46"/>
      <c r="M272" s="221" t="s">
        <v>19</v>
      </c>
      <c r="N272" s="222" t="s">
        <v>43</v>
      </c>
      <c r="O272" s="86"/>
      <c r="P272" s="223">
        <f>O272*H272</f>
        <v>0</v>
      </c>
      <c r="Q272" s="223">
        <v>0</v>
      </c>
      <c r="R272" s="223">
        <f>Q272*H272</f>
        <v>0</v>
      </c>
      <c r="S272" s="223">
        <v>0</v>
      </c>
      <c r="T272" s="224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25" t="s">
        <v>137</v>
      </c>
      <c r="AT272" s="225" t="s">
        <v>132</v>
      </c>
      <c r="AU272" s="225" t="s">
        <v>81</v>
      </c>
      <c r="AY272" s="19" t="s">
        <v>130</v>
      </c>
      <c r="BE272" s="226">
        <f>IF(N272="základní",J272,0)</f>
        <v>0</v>
      </c>
      <c r="BF272" s="226">
        <f>IF(N272="snížená",J272,0)</f>
        <v>0</v>
      </c>
      <c r="BG272" s="226">
        <f>IF(N272="zákl. přenesená",J272,0)</f>
        <v>0</v>
      </c>
      <c r="BH272" s="226">
        <f>IF(N272="sníž. přenesená",J272,0)</f>
        <v>0</v>
      </c>
      <c r="BI272" s="226">
        <f>IF(N272="nulová",J272,0)</f>
        <v>0</v>
      </c>
      <c r="BJ272" s="19" t="s">
        <v>79</v>
      </c>
      <c r="BK272" s="226">
        <f>ROUND(I272*H272,2)</f>
        <v>0</v>
      </c>
      <c r="BL272" s="19" t="s">
        <v>137</v>
      </c>
      <c r="BM272" s="225" t="s">
        <v>320</v>
      </c>
    </row>
    <row r="273" s="2" customFormat="1">
      <c r="A273" s="40"/>
      <c r="B273" s="41"/>
      <c r="C273" s="42"/>
      <c r="D273" s="227" t="s">
        <v>139</v>
      </c>
      <c r="E273" s="42"/>
      <c r="F273" s="228" t="s">
        <v>318</v>
      </c>
      <c r="G273" s="42"/>
      <c r="H273" s="42"/>
      <c r="I273" s="229"/>
      <c r="J273" s="42"/>
      <c r="K273" s="42"/>
      <c r="L273" s="46"/>
      <c r="M273" s="230"/>
      <c r="N273" s="231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139</v>
      </c>
      <c r="AU273" s="19" t="s">
        <v>81</v>
      </c>
    </row>
    <row r="274" s="2" customFormat="1">
      <c r="A274" s="40"/>
      <c r="B274" s="41"/>
      <c r="C274" s="42"/>
      <c r="D274" s="227" t="s">
        <v>140</v>
      </c>
      <c r="E274" s="42"/>
      <c r="F274" s="232" t="s">
        <v>321</v>
      </c>
      <c r="G274" s="42"/>
      <c r="H274" s="42"/>
      <c r="I274" s="229"/>
      <c r="J274" s="42"/>
      <c r="K274" s="42"/>
      <c r="L274" s="46"/>
      <c r="M274" s="230"/>
      <c r="N274" s="231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140</v>
      </c>
      <c r="AU274" s="19" t="s">
        <v>81</v>
      </c>
    </row>
    <row r="275" s="13" customFormat="1">
      <c r="A275" s="13"/>
      <c r="B275" s="233"/>
      <c r="C275" s="234"/>
      <c r="D275" s="227" t="s">
        <v>142</v>
      </c>
      <c r="E275" s="235" t="s">
        <v>19</v>
      </c>
      <c r="F275" s="236" t="s">
        <v>212</v>
      </c>
      <c r="G275" s="234"/>
      <c r="H275" s="235" t="s">
        <v>19</v>
      </c>
      <c r="I275" s="237"/>
      <c r="J275" s="234"/>
      <c r="K275" s="234"/>
      <c r="L275" s="238"/>
      <c r="M275" s="239"/>
      <c r="N275" s="240"/>
      <c r="O275" s="240"/>
      <c r="P275" s="240"/>
      <c r="Q275" s="240"/>
      <c r="R275" s="240"/>
      <c r="S275" s="240"/>
      <c r="T275" s="24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2" t="s">
        <v>142</v>
      </c>
      <c r="AU275" s="242" t="s">
        <v>81</v>
      </c>
      <c r="AV275" s="13" t="s">
        <v>79</v>
      </c>
      <c r="AW275" s="13" t="s">
        <v>33</v>
      </c>
      <c r="AX275" s="13" t="s">
        <v>72</v>
      </c>
      <c r="AY275" s="242" t="s">
        <v>130</v>
      </c>
    </row>
    <row r="276" s="13" customFormat="1">
      <c r="A276" s="13"/>
      <c r="B276" s="233"/>
      <c r="C276" s="234"/>
      <c r="D276" s="227" t="s">
        <v>142</v>
      </c>
      <c r="E276" s="235" t="s">
        <v>19</v>
      </c>
      <c r="F276" s="236" t="s">
        <v>322</v>
      </c>
      <c r="G276" s="234"/>
      <c r="H276" s="235" t="s">
        <v>19</v>
      </c>
      <c r="I276" s="237"/>
      <c r="J276" s="234"/>
      <c r="K276" s="234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142</v>
      </c>
      <c r="AU276" s="242" t="s">
        <v>81</v>
      </c>
      <c r="AV276" s="13" t="s">
        <v>79</v>
      </c>
      <c r="AW276" s="13" t="s">
        <v>33</v>
      </c>
      <c r="AX276" s="13" t="s">
        <v>72</v>
      </c>
      <c r="AY276" s="242" t="s">
        <v>130</v>
      </c>
    </row>
    <row r="277" s="14" customFormat="1">
      <c r="A277" s="14"/>
      <c r="B277" s="243"/>
      <c r="C277" s="244"/>
      <c r="D277" s="227" t="s">
        <v>142</v>
      </c>
      <c r="E277" s="245" t="s">
        <v>19</v>
      </c>
      <c r="F277" s="246" t="s">
        <v>158</v>
      </c>
      <c r="G277" s="244"/>
      <c r="H277" s="247">
        <v>3</v>
      </c>
      <c r="I277" s="248"/>
      <c r="J277" s="244"/>
      <c r="K277" s="244"/>
      <c r="L277" s="249"/>
      <c r="M277" s="250"/>
      <c r="N277" s="251"/>
      <c r="O277" s="251"/>
      <c r="P277" s="251"/>
      <c r="Q277" s="251"/>
      <c r="R277" s="251"/>
      <c r="S277" s="251"/>
      <c r="T277" s="252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3" t="s">
        <v>142</v>
      </c>
      <c r="AU277" s="253" t="s">
        <v>81</v>
      </c>
      <c r="AV277" s="14" t="s">
        <v>81</v>
      </c>
      <c r="AW277" s="14" t="s">
        <v>33</v>
      </c>
      <c r="AX277" s="14" t="s">
        <v>79</v>
      </c>
      <c r="AY277" s="253" t="s">
        <v>130</v>
      </c>
    </row>
    <row r="278" s="2" customFormat="1" ht="16.5" customHeight="1">
      <c r="A278" s="40"/>
      <c r="B278" s="41"/>
      <c r="C278" s="214" t="s">
        <v>323</v>
      </c>
      <c r="D278" s="214" t="s">
        <v>132</v>
      </c>
      <c r="E278" s="215" t="s">
        <v>324</v>
      </c>
      <c r="F278" s="216" t="s">
        <v>325</v>
      </c>
      <c r="G278" s="217" t="s">
        <v>319</v>
      </c>
      <c r="H278" s="218">
        <v>1</v>
      </c>
      <c r="I278" s="219"/>
      <c r="J278" s="220">
        <f>ROUND(I278*H278,2)</f>
        <v>0</v>
      </c>
      <c r="K278" s="216" t="s">
        <v>136</v>
      </c>
      <c r="L278" s="46"/>
      <c r="M278" s="221" t="s">
        <v>19</v>
      </c>
      <c r="N278" s="222" t="s">
        <v>43</v>
      </c>
      <c r="O278" s="86"/>
      <c r="P278" s="223">
        <f>O278*H278</f>
        <v>0</v>
      </c>
      <c r="Q278" s="223">
        <v>0</v>
      </c>
      <c r="R278" s="223">
        <f>Q278*H278</f>
        <v>0</v>
      </c>
      <c r="S278" s="223">
        <v>0</v>
      </c>
      <c r="T278" s="224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25" t="s">
        <v>137</v>
      </c>
      <c r="AT278" s="225" t="s">
        <v>132</v>
      </c>
      <c r="AU278" s="225" t="s">
        <v>81</v>
      </c>
      <c r="AY278" s="19" t="s">
        <v>130</v>
      </c>
      <c r="BE278" s="226">
        <f>IF(N278="základní",J278,0)</f>
        <v>0</v>
      </c>
      <c r="BF278" s="226">
        <f>IF(N278="snížená",J278,0)</f>
        <v>0</v>
      </c>
      <c r="BG278" s="226">
        <f>IF(N278="zákl. přenesená",J278,0)</f>
        <v>0</v>
      </c>
      <c r="BH278" s="226">
        <f>IF(N278="sníž. přenesená",J278,0)</f>
        <v>0</v>
      </c>
      <c r="BI278" s="226">
        <f>IF(N278="nulová",J278,0)</f>
        <v>0</v>
      </c>
      <c r="BJ278" s="19" t="s">
        <v>79</v>
      </c>
      <c r="BK278" s="226">
        <f>ROUND(I278*H278,2)</f>
        <v>0</v>
      </c>
      <c r="BL278" s="19" t="s">
        <v>137</v>
      </c>
      <c r="BM278" s="225" t="s">
        <v>326</v>
      </c>
    </row>
    <row r="279" s="2" customFormat="1">
      <c r="A279" s="40"/>
      <c r="B279" s="41"/>
      <c r="C279" s="42"/>
      <c r="D279" s="227" t="s">
        <v>139</v>
      </c>
      <c r="E279" s="42"/>
      <c r="F279" s="228" t="s">
        <v>325</v>
      </c>
      <c r="G279" s="42"/>
      <c r="H279" s="42"/>
      <c r="I279" s="229"/>
      <c r="J279" s="42"/>
      <c r="K279" s="42"/>
      <c r="L279" s="46"/>
      <c r="M279" s="230"/>
      <c r="N279" s="231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139</v>
      </c>
      <c r="AU279" s="19" t="s">
        <v>81</v>
      </c>
    </row>
    <row r="280" s="2" customFormat="1">
      <c r="A280" s="40"/>
      <c r="B280" s="41"/>
      <c r="C280" s="42"/>
      <c r="D280" s="227" t="s">
        <v>140</v>
      </c>
      <c r="E280" s="42"/>
      <c r="F280" s="232" t="s">
        <v>321</v>
      </c>
      <c r="G280" s="42"/>
      <c r="H280" s="42"/>
      <c r="I280" s="229"/>
      <c r="J280" s="42"/>
      <c r="K280" s="42"/>
      <c r="L280" s="46"/>
      <c r="M280" s="230"/>
      <c r="N280" s="231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140</v>
      </c>
      <c r="AU280" s="19" t="s">
        <v>81</v>
      </c>
    </row>
    <row r="281" s="13" customFormat="1">
      <c r="A281" s="13"/>
      <c r="B281" s="233"/>
      <c r="C281" s="234"/>
      <c r="D281" s="227" t="s">
        <v>142</v>
      </c>
      <c r="E281" s="235" t="s">
        <v>19</v>
      </c>
      <c r="F281" s="236" t="s">
        <v>212</v>
      </c>
      <c r="G281" s="234"/>
      <c r="H281" s="235" t="s">
        <v>19</v>
      </c>
      <c r="I281" s="237"/>
      <c r="J281" s="234"/>
      <c r="K281" s="234"/>
      <c r="L281" s="238"/>
      <c r="M281" s="239"/>
      <c r="N281" s="240"/>
      <c r="O281" s="240"/>
      <c r="P281" s="240"/>
      <c r="Q281" s="240"/>
      <c r="R281" s="240"/>
      <c r="S281" s="240"/>
      <c r="T281" s="24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2" t="s">
        <v>142</v>
      </c>
      <c r="AU281" s="242" t="s">
        <v>81</v>
      </c>
      <c r="AV281" s="13" t="s">
        <v>79</v>
      </c>
      <c r="AW281" s="13" t="s">
        <v>33</v>
      </c>
      <c r="AX281" s="13" t="s">
        <v>72</v>
      </c>
      <c r="AY281" s="242" t="s">
        <v>130</v>
      </c>
    </row>
    <row r="282" s="14" customFormat="1">
      <c r="A282" s="14"/>
      <c r="B282" s="243"/>
      <c r="C282" s="244"/>
      <c r="D282" s="227" t="s">
        <v>142</v>
      </c>
      <c r="E282" s="245" t="s">
        <v>19</v>
      </c>
      <c r="F282" s="246" t="s">
        <v>79</v>
      </c>
      <c r="G282" s="244"/>
      <c r="H282" s="247">
        <v>1</v>
      </c>
      <c r="I282" s="248"/>
      <c r="J282" s="244"/>
      <c r="K282" s="244"/>
      <c r="L282" s="249"/>
      <c r="M282" s="250"/>
      <c r="N282" s="251"/>
      <c r="O282" s="251"/>
      <c r="P282" s="251"/>
      <c r="Q282" s="251"/>
      <c r="R282" s="251"/>
      <c r="S282" s="251"/>
      <c r="T282" s="252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3" t="s">
        <v>142</v>
      </c>
      <c r="AU282" s="253" t="s">
        <v>81</v>
      </c>
      <c r="AV282" s="14" t="s">
        <v>81</v>
      </c>
      <c r="AW282" s="14" t="s">
        <v>33</v>
      </c>
      <c r="AX282" s="14" t="s">
        <v>79</v>
      </c>
      <c r="AY282" s="253" t="s">
        <v>130</v>
      </c>
    </row>
    <row r="283" s="12" customFormat="1" ht="22.8" customHeight="1">
      <c r="A283" s="12"/>
      <c r="B283" s="198"/>
      <c r="C283" s="199"/>
      <c r="D283" s="200" t="s">
        <v>71</v>
      </c>
      <c r="E283" s="212" t="s">
        <v>214</v>
      </c>
      <c r="F283" s="212" t="s">
        <v>327</v>
      </c>
      <c r="G283" s="199"/>
      <c r="H283" s="199"/>
      <c r="I283" s="202"/>
      <c r="J283" s="213">
        <f>BK283</f>
        <v>0</v>
      </c>
      <c r="K283" s="199"/>
      <c r="L283" s="204"/>
      <c r="M283" s="205"/>
      <c r="N283" s="206"/>
      <c r="O283" s="206"/>
      <c r="P283" s="207">
        <f>SUM(P284:P311)</f>
        <v>0</v>
      </c>
      <c r="Q283" s="206"/>
      <c r="R283" s="207">
        <f>SUM(R284:R311)</f>
        <v>0</v>
      </c>
      <c r="S283" s="206"/>
      <c r="T283" s="208">
        <f>SUM(T284:T311)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09" t="s">
        <v>79</v>
      </c>
      <c r="AT283" s="210" t="s">
        <v>71</v>
      </c>
      <c r="AU283" s="210" t="s">
        <v>79</v>
      </c>
      <c r="AY283" s="209" t="s">
        <v>130</v>
      </c>
      <c r="BK283" s="211">
        <f>SUM(BK284:BK311)</f>
        <v>0</v>
      </c>
    </row>
    <row r="284" s="2" customFormat="1" ht="16.5" customHeight="1">
      <c r="A284" s="40"/>
      <c r="B284" s="41"/>
      <c r="C284" s="214" t="s">
        <v>328</v>
      </c>
      <c r="D284" s="214" t="s">
        <v>132</v>
      </c>
      <c r="E284" s="215" t="s">
        <v>329</v>
      </c>
      <c r="F284" s="216" t="s">
        <v>330</v>
      </c>
      <c r="G284" s="217" t="s">
        <v>167</v>
      </c>
      <c r="H284" s="218">
        <v>53.020000000000003</v>
      </c>
      <c r="I284" s="219"/>
      <c r="J284" s="220">
        <f>ROUND(I284*H284,2)</f>
        <v>0</v>
      </c>
      <c r="K284" s="216" t="s">
        <v>136</v>
      </c>
      <c r="L284" s="46"/>
      <c r="M284" s="221" t="s">
        <v>19</v>
      </c>
      <c r="N284" s="222" t="s">
        <v>43</v>
      </c>
      <c r="O284" s="86"/>
      <c r="P284" s="223">
        <f>O284*H284</f>
        <v>0</v>
      </c>
      <c r="Q284" s="223">
        <v>0</v>
      </c>
      <c r="R284" s="223">
        <f>Q284*H284</f>
        <v>0</v>
      </c>
      <c r="S284" s="223">
        <v>0</v>
      </c>
      <c r="T284" s="224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25" t="s">
        <v>137</v>
      </c>
      <c r="AT284" s="225" t="s">
        <v>132</v>
      </c>
      <c r="AU284" s="225" t="s">
        <v>81</v>
      </c>
      <c r="AY284" s="19" t="s">
        <v>130</v>
      </c>
      <c r="BE284" s="226">
        <f>IF(N284="základní",J284,0)</f>
        <v>0</v>
      </c>
      <c r="BF284" s="226">
        <f>IF(N284="snížená",J284,0)</f>
        <v>0</v>
      </c>
      <c r="BG284" s="226">
        <f>IF(N284="zákl. přenesená",J284,0)</f>
        <v>0</v>
      </c>
      <c r="BH284" s="226">
        <f>IF(N284="sníž. přenesená",J284,0)</f>
        <v>0</v>
      </c>
      <c r="BI284" s="226">
        <f>IF(N284="nulová",J284,0)</f>
        <v>0</v>
      </c>
      <c r="BJ284" s="19" t="s">
        <v>79</v>
      </c>
      <c r="BK284" s="226">
        <f>ROUND(I284*H284,2)</f>
        <v>0</v>
      </c>
      <c r="BL284" s="19" t="s">
        <v>137</v>
      </c>
      <c r="BM284" s="225" t="s">
        <v>331</v>
      </c>
    </row>
    <row r="285" s="2" customFormat="1">
      <c r="A285" s="40"/>
      <c r="B285" s="41"/>
      <c r="C285" s="42"/>
      <c r="D285" s="227" t="s">
        <v>139</v>
      </c>
      <c r="E285" s="42"/>
      <c r="F285" s="228" t="s">
        <v>330</v>
      </c>
      <c r="G285" s="42"/>
      <c r="H285" s="42"/>
      <c r="I285" s="229"/>
      <c r="J285" s="42"/>
      <c r="K285" s="42"/>
      <c r="L285" s="46"/>
      <c r="M285" s="230"/>
      <c r="N285" s="231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139</v>
      </c>
      <c r="AU285" s="19" t="s">
        <v>81</v>
      </c>
    </row>
    <row r="286" s="2" customFormat="1">
      <c r="A286" s="40"/>
      <c r="B286" s="41"/>
      <c r="C286" s="42"/>
      <c r="D286" s="227" t="s">
        <v>140</v>
      </c>
      <c r="E286" s="42"/>
      <c r="F286" s="232" t="s">
        <v>332</v>
      </c>
      <c r="G286" s="42"/>
      <c r="H286" s="42"/>
      <c r="I286" s="229"/>
      <c r="J286" s="42"/>
      <c r="K286" s="42"/>
      <c r="L286" s="46"/>
      <c r="M286" s="230"/>
      <c r="N286" s="231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140</v>
      </c>
      <c r="AU286" s="19" t="s">
        <v>81</v>
      </c>
    </row>
    <row r="287" s="13" customFormat="1">
      <c r="A287" s="13"/>
      <c r="B287" s="233"/>
      <c r="C287" s="234"/>
      <c r="D287" s="227" t="s">
        <v>142</v>
      </c>
      <c r="E287" s="235" t="s">
        <v>19</v>
      </c>
      <c r="F287" s="236" t="s">
        <v>143</v>
      </c>
      <c r="G287" s="234"/>
      <c r="H287" s="235" t="s">
        <v>19</v>
      </c>
      <c r="I287" s="237"/>
      <c r="J287" s="234"/>
      <c r="K287" s="234"/>
      <c r="L287" s="238"/>
      <c r="M287" s="239"/>
      <c r="N287" s="240"/>
      <c r="O287" s="240"/>
      <c r="P287" s="240"/>
      <c r="Q287" s="240"/>
      <c r="R287" s="240"/>
      <c r="S287" s="240"/>
      <c r="T287" s="24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2" t="s">
        <v>142</v>
      </c>
      <c r="AU287" s="242" t="s">
        <v>81</v>
      </c>
      <c r="AV287" s="13" t="s">
        <v>79</v>
      </c>
      <c r="AW287" s="13" t="s">
        <v>33</v>
      </c>
      <c r="AX287" s="13" t="s">
        <v>72</v>
      </c>
      <c r="AY287" s="242" t="s">
        <v>130</v>
      </c>
    </row>
    <row r="288" s="13" customFormat="1">
      <c r="A288" s="13"/>
      <c r="B288" s="233"/>
      <c r="C288" s="234"/>
      <c r="D288" s="227" t="s">
        <v>142</v>
      </c>
      <c r="E288" s="235" t="s">
        <v>19</v>
      </c>
      <c r="F288" s="236" t="s">
        <v>333</v>
      </c>
      <c r="G288" s="234"/>
      <c r="H288" s="235" t="s">
        <v>19</v>
      </c>
      <c r="I288" s="237"/>
      <c r="J288" s="234"/>
      <c r="K288" s="234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142</v>
      </c>
      <c r="AU288" s="242" t="s">
        <v>81</v>
      </c>
      <c r="AV288" s="13" t="s">
        <v>79</v>
      </c>
      <c r="AW288" s="13" t="s">
        <v>33</v>
      </c>
      <c r="AX288" s="13" t="s">
        <v>72</v>
      </c>
      <c r="AY288" s="242" t="s">
        <v>130</v>
      </c>
    </row>
    <row r="289" s="14" customFormat="1">
      <c r="A289" s="14"/>
      <c r="B289" s="243"/>
      <c r="C289" s="244"/>
      <c r="D289" s="227" t="s">
        <v>142</v>
      </c>
      <c r="E289" s="245" t="s">
        <v>19</v>
      </c>
      <c r="F289" s="246" t="s">
        <v>334</v>
      </c>
      <c r="G289" s="244"/>
      <c r="H289" s="247">
        <v>53.020000000000003</v>
      </c>
      <c r="I289" s="248"/>
      <c r="J289" s="244"/>
      <c r="K289" s="244"/>
      <c r="L289" s="249"/>
      <c r="M289" s="250"/>
      <c r="N289" s="251"/>
      <c r="O289" s="251"/>
      <c r="P289" s="251"/>
      <c r="Q289" s="251"/>
      <c r="R289" s="251"/>
      <c r="S289" s="251"/>
      <c r="T289" s="25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3" t="s">
        <v>142</v>
      </c>
      <c r="AU289" s="253" t="s">
        <v>81</v>
      </c>
      <c r="AV289" s="14" t="s">
        <v>81</v>
      </c>
      <c r="AW289" s="14" t="s">
        <v>33</v>
      </c>
      <c r="AX289" s="14" t="s">
        <v>79</v>
      </c>
      <c r="AY289" s="253" t="s">
        <v>130</v>
      </c>
    </row>
    <row r="290" s="2" customFormat="1" ht="16.5" customHeight="1">
      <c r="A290" s="40"/>
      <c r="B290" s="41"/>
      <c r="C290" s="214" t="s">
        <v>335</v>
      </c>
      <c r="D290" s="214" t="s">
        <v>132</v>
      </c>
      <c r="E290" s="215" t="s">
        <v>336</v>
      </c>
      <c r="F290" s="216" t="s">
        <v>337</v>
      </c>
      <c r="G290" s="217" t="s">
        <v>167</v>
      </c>
      <c r="H290" s="218">
        <v>125.41</v>
      </c>
      <c r="I290" s="219"/>
      <c r="J290" s="220">
        <f>ROUND(I290*H290,2)</f>
        <v>0</v>
      </c>
      <c r="K290" s="216" t="s">
        <v>136</v>
      </c>
      <c r="L290" s="46"/>
      <c r="M290" s="221" t="s">
        <v>19</v>
      </c>
      <c r="N290" s="222" t="s">
        <v>43</v>
      </c>
      <c r="O290" s="86"/>
      <c r="P290" s="223">
        <f>O290*H290</f>
        <v>0</v>
      </c>
      <c r="Q290" s="223">
        <v>0</v>
      </c>
      <c r="R290" s="223">
        <f>Q290*H290</f>
        <v>0</v>
      </c>
      <c r="S290" s="223">
        <v>0</v>
      </c>
      <c r="T290" s="224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25" t="s">
        <v>137</v>
      </c>
      <c r="AT290" s="225" t="s">
        <v>132</v>
      </c>
      <c r="AU290" s="225" t="s">
        <v>81</v>
      </c>
      <c r="AY290" s="19" t="s">
        <v>130</v>
      </c>
      <c r="BE290" s="226">
        <f>IF(N290="základní",J290,0)</f>
        <v>0</v>
      </c>
      <c r="BF290" s="226">
        <f>IF(N290="snížená",J290,0)</f>
        <v>0</v>
      </c>
      <c r="BG290" s="226">
        <f>IF(N290="zákl. přenesená",J290,0)</f>
        <v>0</v>
      </c>
      <c r="BH290" s="226">
        <f>IF(N290="sníž. přenesená",J290,0)</f>
        <v>0</v>
      </c>
      <c r="BI290" s="226">
        <f>IF(N290="nulová",J290,0)</f>
        <v>0</v>
      </c>
      <c r="BJ290" s="19" t="s">
        <v>79</v>
      </c>
      <c r="BK290" s="226">
        <f>ROUND(I290*H290,2)</f>
        <v>0</v>
      </c>
      <c r="BL290" s="19" t="s">
        <v>137</v>
      </c>
      <c r="BM290" s="225" t="s">
        <v>338</v>
      </c>
    </row>
    <row r="291" s="2" customFormat="1">
      <c r="A291" s="40"/>
      <c r="B291" s="41"/>
      <c r="C291" s="42"/>
      <c r="D291" s="227" t="s">
        <v>139</v>
      </c>
      <c r="E291" s="42"/>
      <c r="F291" s="228" t="s">
        <v>337</v>
      </c>
      <c r="G291" s="42"/>
      <c r="H291" s="42"/>
      <c r="I291" s="229"/>
      <c r="J291" s="42"/>
      <c r="K291" s="42"/>
      <c r="L291" s="46"/>
      <c r="M291" s="230"/>
      <c r="N291" s="231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139</v>
      </c>
      <c r="AU291" s="19" t="s">
        <v>81</v>
      </c>
    </row>
    <row r="292" s="2" customFormat="1">
      <c r="A292" s="40"/>
      <c r="B292" s="41"/>
      <c r="C292" s="42"/>
      <c r="D292" s="227" t="s">
        <v>140</v>
      </c>
      <c r="E292" s="42"/>
      <c r="F292" s="232" t="s">
        <v>332</v>
      </c>
      <c r="G292" s="42"/>
      <c r="H292" s="42"/>
      <c r="I292" s="229"/>
      <c r="J292" s="42"/>
      <c r="K292" s="42"/>
      <c r="L292" s="46"/>
      <c r="M292" s="230"/>
      <c r="N292" s="231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140</v>
      </c>
      <c r="AU292" s="19" t="s">
        <v>81</v>
      </c>
    </row>
    <row r="293" s="13" customFormat="1">
      <c r="A293" s="13"/>
      <c r="B293" s="233"/>
      <c r="C293" s="234"/>
      <c r="D293" s="227" t="s">
        <v>142</v>
      </c>
      <c r="E293" s="235" t="s">
        <v>19</v>
      </c>
      <c r="F293" s="236" t="s">
        <v>143</v>
      </c>
      <c r="G293" s="234"/>
      <c r="H293" s="235" t="s">
        <v>19</v>
      </c>
      <c r="I293" s="237"/>
      <c r="J293" s="234"/>
      <c r="K293" s="234"/>
      <c r="L293" s="238"/>
      <c r="M293" s="239"/>
      <c r="N293" s="240"/>
      <c r="O293" s="240"/>
      <c r="P293" s="240"/>
      <c r="Q293" s="240"/>
      <c r="R293" s="240"/>
      <c r="S293" s="240"/>
      <c r="T293" s="24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2" t="s">
        <v>142</v>
      </c>
      <c r="AU293" s="242" t="s">
        <v>81</v>
      </c>
      <c r="AV293" s="13" t="s">
        <v>79</v>
      </c>
      <c r="AW293" s="13" t="s">
        <v>33</v>
      </c>
      <c r="AX293" s="13" t="s">
        <v>72</v>
      </c>
      <c r="AY293" s="242" t="s">
        <v>130</v>
      </c>
    </row>
    <row r="294" s="13" customFormat="1">
      <c r="A294" s="13"/>
      <c r="B294" s="233"/>
      <c r="C294" s="234"/>
      <c r="D294" s="227" t="s">
        <v>142</v>
      </c>
      <c r="E294" s="235" t="s">
        <v>19</v>
      </c>
      <c r="F294" s="236" t="s">
        <v>339</v>
      </c>
      <c r="G294" s="234"/>
      <c r="H294" s="235" t="s">
        <v>19</v>
      </c>
      <c r="I294" s="237"/>
      <c r="J294" s="234"/>
      <c r="K294" s="234"/>
      <c r="L294" s="238"/>
      <c r="M294" s="239"/>
      <c r="N294" s="240"/>
      <c r="O294" s="240"/>
      <c r="P294" s="240"/>
      <c r="Q294" s="240"/>
      <c r="R294" s="240"/>
      <c r="S294" s="240"/>
      <c r="T294" s="24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2" t="s">
        <v>142</v>
      </c>
      <c r="AU294" s="242" t="s">
        <v>81</v>
      </c>
      <c r="AV294" s="13" t="s">
        <v>79</v>
      </c>
      <c r="AW294" s="13" t="s">
        <v>33</v>
      </c>
      <c r="AX294" s="13" t="s">
        <v>72</v>
      </c>
      <c r="AY294" s="242" t="s">
        <v>130</v>
      </c>
    </row>
    <row r="295" s="14" customFormat="1">
      <c r="A295" s="14"/>
      <c r="B295" s="243"/>
      <c r="C295" s="244"/>
      <c r="D295" s="227" t="s">
        <v>142</v>
      </c>
      <c r="E295" s="245" t="s">
        <v>19</v>
      </c>
      <c r="F295" s="246" t="s">
        <v>340</v>
      </c>
      <c r="G295" s="244"/>
      <c r="H295" s="247">
        <v>57.409999999999997</v>
      </c>
      <c r="I295" s="248"/>
      <c r="J295" s="244"/>
      <c r="K295" s="244"/>
      <c r="L295" s="249"/>
      <c r="M295" s="250"/>
      <c r="N295" s="251"/>
      <c r="O295" s="251"/>
      <c r="P295" s="251"/>
      <c r="Q295" s="251"/>
      <c r="R295" s="251"/>
      <c r="S295" s="251"/>
      <c r="T295" s="25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3" t="s">
        <v>142</v>
      </c>
      <c r="AU295" s="253" t="s">
        <v>81</v>
      </c>
      <c r="AV295" s="14" t="s">
        <v>81</v>
      </c>
      <c r="AW295" s="14" t="s">
        <v>33</v>
      </c>
      <c r="AX295" s="14" t="s">
        <v>72</v>
      </c>
      <c r="AY295" s="253" t="s">
        <v>130</v>
      </c>
    </row>
    <row r="296" s="13" customFormat="1">
      <c r="A296" s="13"/>
      <c r="B296" s="233"/>
      <c r="C296" s="234"/>
      <c r="D296" s="227" t="s">
        <v>142</v>
      </c>
      <c r="E296" s="235" t="s">
        <v>19</v>
      </c>
      <c r="F296" s="236" t="s">
        <v>341</v>
      </c>
      <c r="G296" s="234"/>
      <c r="H296" s="235" t="s">
        <v>19</v>
      </c>
      <c r="I296" s="237"/>
      <c r="J296" s="234"/>
      <c r="K296" s="234"/>
      <c r="L296" s="238"/>
      <c r="M296" s="239"/>
      <c r="N296" s="240"/>
      <c r="O296" s="240"/>
      <c r="P296" s="240"/>
      <c r="Q296" s="240"/>
      <c r="R296" s="240"/>
      <c r="S296" s="240"/>
      <c r="T296" s="24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2" t="s">
        <v>142</v>
      </c>
      <c r="AU296" s="242" t="s">
        <v>81</v>
      </c>
      <c r="AV296" s="13" t="s">
        <v>79</v>
      </c>
      <c r="AW296" s="13" t="s">
        <v>33</v>
      </c>
      <c r="AX296" s="13" t="s">
        <v>72</v>
      </c>
      <c r="AY296" s="242" t="s">
        <v>130</v>
      </c>
    </row>
    <row r="297" s="14" customFormat="1">
      <c r="A297" s="14"/>
      <c r="B297" s="243"/>
      <c r="C297" s="244"/>
      <c r="D297" s="227" t="s">
        <v>142</v>
      </c>
      <c r="E297" s="245" t="s">
        <v>19</v>
      </c>
      <c r="F297" s="246" t="s">
        <v>342</v>
      </c>
      <c r="G297" s="244"/>
      <c r="H297" s="247">
        <v>62</v>
      </c>
      <c r="I297" s="248"/>
      <c r="J297" s="244"/>
      <c r="K297" s="244"/>
      <c r="L297" s="249"/>
      <c r="M297" s="250"/>
      <c r="N297" s="251"/>
      <c r="O297" s="251"/>
      <c r="P297" s="251"/>
      <c r="Q297" s="251"/>
      <c r="R297" s="251"/>
      <c r="S297" s="251"/>
      <c r="T297" s="25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3" t="s">
        <v>142</v>
      </c>
      <c r="AU297" s="253" t="s">
        <v>81</v>
      </c>
      <c r="AV297" s="14" t="s">
        <v>81</v>
      </c>
      <c r="AW297" s="14" t="s">
        <v>33</v>
      </c>
      <c r="AX297" s="14" t="s">
        <v>72</v>
      </c>
      <c r="AY297" s="253" t="s">
        <v>130</v>
      </c>
    </row>
    <row r="298" s="13" customFormat="1">
      <c r="A298" s="13"/>
      <c r="B298" s="233"/>
      <c r="C298" s="234"/>
      <c r="D298" s="227" t="s">
        <v>142</v>
      </c>
      <c r="E298" s="235" t="s">
        <v>19</v>
      </c>
      <c r="F298" s="236" t="s">
        <v>343</v>
      </c>
      <c r="G298" s="234"/>
      <c r="H298" s="235" t="s">
        <v>19</v>
      </c>
      <c r="I298" s="237"/>
      <c r="J298" s="234"/>
      <c r="K298" s="234"/>
      <c r="L298" s="238"/>
      <c r="M298" s="239"/>
      <c r="N298" s="240"/>
      <c r="O298" s="240"/>
      <c r="P298" s="240"/>
      <c r="Q298" s="240"/>
      <c r="R298" s="240"/>
      <c r="S298" s="240"/>
      <c r="T298" s="24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2" t="s">
        <v>142</v>
      </c>
      <c r="AU298" s="242" t="s">
        <v>81</v>
      </c>
      <c r="AV298" s="13" t="s">
        <v>79</v>
      </c>
      <c r="AW298" s="13" t="s">
        <v>33</v>
      </c>
      <c r="AX298" s="13" t="s">
        <v>72</v>
      </c>
      <c r="AY298" s="242" t="s">
        <v>130</v>
      </c>
    </row>
    <row r="299" s="14" customFormat="1">
      <c r="A299" s="14"/>
      <c r="B299" s="243"/>
      <c r="C299" s="244"/>
      <c r="D299" s="227" t="s">
        <v>142</v>
      </c>
      <c r="E299" s="245" t="s">
        <v>19</v>
      </c>
      <c r="F299" s="246" t="s">
        <v>344</v>
      </c>
      <c r="G299" s="244"/>
      <c r="H299" s="247">
        <v>6</v>
      </c>
      <c r="I299" s="248"/>
      <c r="J299" s="244"/>
      <c r="K299" s="244"/>
      <c r="L299" s="249"/>
      <c r="M299" s="250"/>
      <c r="N299" s="251"/>
      <c r="O299" s="251"/>
      <c r="P299" s="251"/>
      <c r="Q299" s="251"/>
      <c r="R299" s="251"/>
      <c r="S299" s="251"/>
      <c r="T299" s="252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3" t="s">
        <v>142</v>
      </c>
      <c r="AU299" s="253" t="s">
        <v>81</v>
      </c>
      <c r="AV299" s="14" t="s">
        <v>81</v>
      </c>
      <c r="AW299" s="14" t="s">
        <v>33</v>
      </c>
      <c r="AX299" s="14" t="s">
        <v>72</v>
      </c>
      <c r="AY299" s="253" t="s">
        <v>130</v>
      </c>
    </row>
    <row r="300" s="15" customFormat="1">
      <c r="A300" s="15"/>
      <c r="B300" s="254"/>
      <c r="C300" s="255"/>
      <c r="D300" s="227" t="s">
        <v>142</v>
      </c>
      <c r="E300" s="256" t="s">
        <v>19</v>
      </c>
      <c r="F300" s="257" t="s">
        <v>149</v>
      </c>
      <c r="G300" s="255"/>
      <c r="H300" s="258">
        <v>125.41</v>
      </c>
      <c r="I300" s="259"/>
      <c r="J300" s="255"/>
      <c r="K300" s="255"/>
      <c r="L300" s="260"/>
      <c r="M300" s="261"/>
      <c r="N300" s="262"/>
      <c r="O300" s="262"/>
      <c r="P300" s="262"/>
      <c r="Q300" s="262"/>
      <c r="R300" s="262"/>
      <c r="S300" s="262"/>
      <c r="T300" s="263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4" t="s">
        <v>142</v>
      </c>
      <c r="AU300" s="264" t="s">
        <v>81</v>
      </c>
      <c r="AV300" s="15" t="s">
        <v>137</v>
      </c>
      <c r="AW300" s="15" t="s">
        <v>33</v>
      </c>
      <c r="AX300" s="15" t="s">
        <v>79</v>
      </c>
      <c r="AY300" s="264" t="s">
        <v>130</v>
      </c>
    </row>
    <row r="301" s="2" customFormat="1" ht="16.5" customHeight="1">
      <c r="A301" s="40"/>
      <c r="B301" s="41"/>
      <c r="C301" s="214" t="s">
        <v>345</v>
      </c>
      <c r="D301" s="214" t="s">
        <v>132</v>
      </c>
      <c r="E301" s="215" t="s">
        <v>346</v>
      </c>
      <c r="F301" s="216" t="s">
        <v>347</v>
      </c>
      <c r="G301" s="217" t="s">
        <v>167</v>
      </c>
      <c r="H301" s="218">
        <v>14.26</v>
      </c>
      <c r="I301" s="219"/>
      <c r="J301" s="220">
        <f>ROUND(I301*H301,2)</f>
        <v>0</v>
      </c>
      <c r="K301" s="216" t="s">
        <v>136</v>
      </c>
      <c r="L301" s="46"/>
      <c r="M301" s="221" t="s">
        <v>19</v>
      </c>
      <c r="N301" s="222" t="s">
        <v>43</v>
      </c>
      <c r="O301" s="86"/>
      <c r="P301" s="223">
        <f>O301*H301</f>
        <v>0</v>
      </c>
      <c r="Q301" s="223">
        <v>0</v>
      </c>
      <c r="R301" s="223">
        <f>Q301*H301</f>
        <v>0</v>
      </c>
      <c r="S301" s="223">
        <v>0</v>
      </c>
      <c r="T301" s="224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25" t="s">
        <v>137</v>
      </c>
      <c r="AT301" s="225" t="s">
        <v>132</v>
      </c>
      <c r="AU301" s="225" t="s">
        <v>81</v>
      </c>
      <c r="AY301" s="19" t="s">
        <v>130</v>
      </c>
      <c r="BE301" s="226">
        <f>IF(N301="základní",J301,0)</f>
        <v>0</v>
      </c>
      <c r="BF301" s="226">
        <f>IF(N301="snížená",J301,0)</f>
        <v>0</v>
      </c>
      <c r="BG301" s="226">
        <f>IF(N301="zákl. přenesená",J301,0)</f>
        <v>0</v>
      </c>
      <c r="BH301" s="226">
        <f>IF(N301="sníž. přenesená",J301,0)</f>
        <v>0</v>
      </c>
      <c r="BI301" s="226">
        <f>IF(N301="nulová",J301,0)</f>
        <v>0</v>
      </c>
      <c r="BJ301" s="19" t="s">
        <v>79</v>
      </c>
      <c r="BK301" s="226">
        <f>ROUND(I301*H301,2)</f>
        <v>0</v>
      </c>
      <c r="BL301" s="19" t="s">
        <v>137</v>
      </c>
      <c r="BM301" s="225" t="s">
        <v>348</v>
      </c>
    </row>
    <row r="302" s="2" customFormat="1">
      <c r="A302" s="40"/>
      <c r="B302" s="41"/>
      <c r="C302" s="42"/>
      <c r="D302" s="227" t="s">
        <v>139</v>
      </c>
      <c r="E302" s="42"/>
      <c r="F302" s="228" t="s">
        <v>347</v>
      </c>
      <c r="G302" s="42"/>
      <c r="H302" s="42"/>
      <c r="I302" s="229"/>
      <c r="J302" s="42"/>
      <c r="K302" s="42"/>
      <c r="L302" s="46"/>
      <c r="M302" s="230"/>
      <c r="N302" s="231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139</v>
      </c>
      <c r="AU302" s="19" t="s">
        <v>81</v>
      </c>
    </row>
    <row r="303" s="2" customFormat="1">
      <c r="A303" s="40"/>
      <c r="B303" s="41"/>
      <c r="C303" s="42"/>
      <c r="D303" s="227" t="s">
        <v>140</v>
      </c>
      <c r="E303" s="42"/>
      <c r="F303" s="232" t="s">
        <v>349</v>
      </c>
      <c r="G303" s="42"/>
      <c r="H303" s="42"/>
      <c r="I303" s="229"/>
      <c r="J303" s="42"/>
      <c r="K303" s="42"/>
      <c r="L303" s="46"/>
      <c r="M303" s="230"/>
      <c r="N303" s="231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140</v>
      </c>
      <c r="AU303" s="19" t="s">
        <v>81</v>
      </c>
    </row>
    <row r="304" s="13" customFormat="1">
      <c r="A304" s="13"/>
      <c r="B304" s="233"/>
      <c r="C304" s="234"/>
      <c r="D304" s="227" t="s">
        <v>142</v>
      </c>
      <c r="E304" s="235" t="s">
        <v>19</v>
      </c>
      <c r="F304" s="236" t="s">
        <v>212</v>
      </c>
      <c r="G304" s="234"/>
      <c r="H304" s="235" t="s">
        <v>19</v>
      </c>
      <c r="I304" s="237"/>
      <c r="J304" s="234"/>
      <c r="K304" s="234"/>
      <c r="L304" s="238"/>
      <c r="M304" s="239"/>
      <c r="N304" s="240"/>
      <c r="O304" s="240"/>
      <c r="P304" s="240"/>
      <c r="Q304" s="240"/>
      <c r="R304" s="240"/>
      <c r="S304" s="240"/>
      <c r="T304" s="24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2" t="s">
        <v>142</v>
      </c>
      <c r="AU304" s="242" t="s">
        <v>81</v>
      </c>
      <c r="AV304" s="13" t="s">
        <v>79</v>
      </c>
      <c r="AW304" s="13" t="s">
        <v>33</v>
      </c>
      <c r="AX304" s="13" t="s">
        <v>72</v>
      </c>
      <c r="AY304" s="242" t="s">
        <v>130</v>
      </c>
    </row>
    <row r="305" s="13" customFormat="1">
      <c r="A305" s="13"/>
      <c r="B305" s="233"/>
      <c r="C305" s="234"/>
      <c r="D305" s="227" t="s">
        <v>142</v>
      </c>
      <c r="E305" s="235" t="s">
        <v>19</v>
      </c>
      <c r="F305" s="236" t="s">
        <v>350</v>
      </c>
      <c r="G305" s="234"/>
      <c r="H305" s="235" t="s">
        <v>19</v>
      </c>
      <c r="I305" s="237"/>
      <c r="J305" s="234"/>
      <c r="K305" s="234"/>
      <c r="L305" s="238"/>
      <c r="M305" s="239"/>
      <c r="N305" s="240"/>
      <c r="O305" s="240"/>
      <c r="P305" s="240"/>
      <c r="Q305" s="240"/>
      <c r="R305" s="240"/>
      <c r="S305" s="240"/>
      <c r="T305" s="24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2" t="s">
        <v>142</v>
      </c>
      <c r="AU305" s="242" t="s">
        <v>81</v>
      </c>
      <c r="AV305" s="13" t="s">
        <v>79</v>
      </c>
      <c r="AW305" s="13" t="s">
        <v>33</v>
      </c>
      <c r="AX305" s="13" t="s">
        <v>72</v>
      </c>
      <c r="AY305" s="242" t="s">
        <v>130</v>
      </c>
    </row>
    <row r="306" s="14" customFormat="1">
      <c r="A306" s="14"/>
      <c r="B306" s="243"/>
      <c r="C306" s="244"/>
      <c r="D306" s="227" t="s">
        <v>142</v>
      </c>
      <c r="E306" s="245" t="s">
        <v>19</v>
      </c>
      <c r="F306" s="246" t="s">
        <v>351</v>
      </c>
      <c r="G306" s="244"/>
      <c r="H306" s="247">
        <v>14.26</v>
      </c>
      <c r="I306" s="248"/>
      <c r="J306" s="244"/>
      <c r="K306" s="244"/>
      <c r="L306" s="249"/>
      <c r="M306" s="250"/>
      <c r="N306" s="251"/>
      <c r="O306" s="251"/>
      <c r="P306" s="251"/>
      <c r="Q306" s="251"/>
      <c r="R306" s="251"/>
      <c r="S306" s="251"/>
      <c r="T306" s="252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3" t="s">
        <v>142</v>
      </c>
      <c r="AU306" s="253" t="s">
        <v>81</v>
      </c>
      <c r="AV306" s="14" t="s">
        <v>81</v>
      </c>
      <c r="AW306" s="14" t="s">
        <v>33</v>
      </c>
      <c r="AX306" s="14" t="s">
        <v>79</v>
      </c>
      <c r="AY306" s="253" t="s">
        <v>130</v>
      </c>
    </row>
    <row r="307" s="2" customFormat="1" ht="16.5" customHeight="1">
      <c r="A307" s="40"/>
      <c r="B307" s="41"/>
      <c r="C307" s="214" t="s">
        <v>352</v>
      </c>
      <c r="D307" s="214" t="s">
        <v>132</v>
      </c>
      <c r="E307" s="215" t="s">
        <v>353</v>
      </c>
      <c r="F307" s="216" t="s">
        <v>354</v>
      </c>
      <c r="G307" s="217" t="s">
        <v>217</v>
      </c>
      <c r="H307" s="218">
        <v>393.80000000000001</v>
      </c>
      <c r="I307" s="219"/>
      <c r="J307" s="220">
        <f>ROUND(I307*H307,2)</f>
        <v>0</v>
      </c>
      <c r="K307" s="216" t="s">
        <v>136</v>
      </c>
      <c r="L307" s="46"/>
      <c r="M307" s="221" t="s">
        <v>19</v>
      </c>
      <c r="N307" s="222" t="s">
        <v>43</v>
      </c>
      <c r="O307" s="86"/>
      <c r="P307" s="223">
        <f>O307*H307</f>
        <v>0</v>
      </c>
      <c r="Q307" s="223">
        <v>0</v>
      </c>
      <c r="R307" s="223">
        <f>Q307*H307</f>
        <v>0</v>
      </c>
      <c r="S307" s="223">
        <v>0</v>
      </c>
      <c r="T307" s="224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25" t="s">
        <v>137</v>
      </c>
      <c r="AT307" s="225" t="s">
        <v>132</v>
      </c>
      <c r="AU307" s="225" t="s">
        <v>81</v>
      </c>
      <c r="AY307" s="19" t="s">
        <v>130</v>
      </c>
      <c r="BE307" s="226">
        <f>IF(N307="základní",J307,0)</f>
        <v>0</v>
      </c>
      <c r="BF307" s="226">
        <f>IF(N307="snížená",J307,0)</f>
        <v>0</v>
      </c>
      <c r="BG307" s="226">
        <f>IF(N307="zákl. přenesená",J307,0)</f>
        <v>0</v>
      </c>
      <c r="BH307" s="226">
        <f>IF(N307="sníž. přenesená",J307,0)</f>
        <v>0</v>
      </c>
      <c r="BI307" s="226">
        <f>IF(N307="nulová",J307,0)</f>
        <v>0</v>
      </c>
      <c r="BJ307" s="19" t="s">
        <v>79</v>
      </c>
      <c r="BK307" s="226">
        <f>ROUND(I307*H307,2)</f>
        <v>0</v>
      </c>
      <c r="BL307" s="19" t="s">
        <v>137</v>
      </c>
      <c r="BM307" s="225" t="s">
        <v>355</v>
      </c>
    </row>
    <row r="308" s="2" customFormat="1">
      <c r="A308" s="40"/>
      <c r="B308" s="41"/>
      <c r="C308" s="42"/>
      <c r="D308" s="227" t="s">
        <v>139</v>
      </c>
      <c r="E308" s="42"/>
      <c r="F308" s="228" t="s">
        <v>354</v>
      </c>
      <c r="G308" s="42"/>
      <c r="H308" s="42"/>
      <c r="I308" s="229"/>
      <c r="J308" s="42"/>
      <c r="K308" s="42"/>
      <c r="L308" s="46"/>
      <c r="M308" s="230"/>
      <c r="N308" s="231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139</v>
      </c>
      <c r="AU308" s="19" t="s">
        <v>81</v>
      </c>
    </row>
    <row r="309" s="2" customFormat="1">
      <c r="A309" s="40"/>
      <c r="B309" s="41"/>
      <c r="C309" s="42"/>
      <c r="D309" s="227" t="s">
        <v>140</v>
      </c>
      <c r="E309" s="42"/>
      <c r="F309" s="232" t="s">
        <v>356</v>
      </c>
      <c r="G309" s="42"/>
      <c r="H309" s="42"/>
      <c r="I309" s="229"/>
      <c r="J309" s="42"/>
      <c r="K309" s="42"/>
      <c r="L309" s="46"/>
      <c r="M309" s="230"/>
      <c r="N309" s="231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140</v>
      </c>
      <c r="AU309" s="19" t="s">
        <v>81</v>
      </c>
    </row>
    <row r="310" s="13" customFormat="1">
      <c r="A310" s="13"/>
      <c r="B310" s="233"/>
      <c r="C310" s="234"/>
      <c r="D310" s="227" t="s">
        <v>142</v>
      </c>
      <c r="E310" s="235" t="s">
        <v>19</v>
      </c>
      <c r="F310" s="236" t="s">
        <v>212</v>
      </c>
      <c r="G310" s="234"/>
      <c r="H310" s="235" t="s">
        <v>19</v>
      </c>
      <c r="I310" s="237"/>
      <c r="J310" s="234"/>
      <c r="K310" s="234"/>
      <c r="L310" s="238"/>
      <c r="M310" s="239"/>
      <c r="N310" s="240"/>
      <c r="O310" s="240"/>
      <c r="P310" s="240"/>
      <c r="Q310" s="240"/>
      <c r="R310" s="240"/>
      <c r="S310" s="240"/>
      <c r="T310" s="24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2" t="s">
        <v>142</v>
      </c>
      <c r="AU310" s="242" t="s">
        <v>81</v>
      </c>
      <c r="AV310" s="13" t="s">
        <v>79</v>
      </c>
      <c r="AW310" s="13" t="s">
        <v>33</v>
      </c>
      <c r="AX310" s="13" t="s">
        <v>72</v>
      </c>
      <c r="AY310" s="242" t="s">
        <v>130</v>
      </c>
    </row>
    <row r="311" s="14" customFormat="1">
      <c r="A311" s="14"/>
      <c r="B311" s="243"/>
      <c r="C311" s="244"/>
      <c r="D311" s="227" t="s">
        <v>142</v>
      </c>
      <c r="E311" s="245" t="s">
        <v>19</v>
      </c>
      <c r="F311" s="246" t="s">
        <v>357</v>
      </c>
      <c r="G311" s="244"/>
      <c r="H311" s="247">
        <v>393.80000000000001</v>
      </c>
      <c r="I311" s="248"/>
      <c r="J311" s="244"/>
      <c r="K311" s="244"/>
      <c r="L311" s="249"/>
      <c r="M311" s="250"/>
      <c r="N311" s="251"/>
      <c r="O311" s="251"/>
      <c r="P311" s="251"/>
      <c r="Q311" s="251"/>
      <c r="R311" s="251"/>
      <c r="S311" s="251"/>
      <c r="T311" s="252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3" t="s">
        <v>142</v>
      </c>
      <c r="AU311" s="253" t="s">
        <v>81</v>
      </c>
      <c r="AV311" s="14" t="s">
        <v>81</v>
      </c>
      <c r="AW311" s="14" t="s">
        <v>33</v>
      </c>
      <c r="AX311" s="14" t="s">
        <v>79</v>
      </c>
      <c r="AY311" s="253" t="s">
        <v>130</v>
      </c>
    </row>
    <row r="312" s="12" customFormat="1" ht="25.92" customHeight="1">
      <c r="A312" s="12"/>
      <c r="B312" s="198"/>
      <c r="C312" s="199"/>
      <c r="D312" s="200" t="s">
        <v>71</v>
      </c>
      <c r="E312" s="201" t="s">
        <v>358</v>
      </c>
      <c r="F312" s="201" t="s">
        <v>359</v>
      </c>
      <c r="G312" s="199"/>
      <c r="H312" s="199"/>
      <c r="I312" s="202"/>
      <c r="J312" s="203">
        <f>BK312</f>
        <v>0</v>
      </c>
      <c r="K312" s="199"/>
      <c r="L312" s="204"/>
      <c r="M312" s="205"/>
      <c r="N312" s="206"/>
      <c r="O312" s="206"/>
      <c r="P312" s="207">
        <f>SUM(P313:P329)</f>
        <v>0</v>
      </c>
      <c r="Q312" s="206"/>
      <c r="R312" s="207">
        <f>SUM(R313:R329)</f>
        <v>0</v>
      </c>
      <c r="S312" s="206"/>
      <c r="T312" s="208">
        <f>SUM(T313:T329)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09" t="s">
        <v>137</v>
      </c>
      <c r="AT312" s="210" t="s">
        <v>71</v>
      </c>
      <c r="AU312" s="210" t="s">
        <v>72</v>
      </c>
      <c r="AY312" s="209" t="s">
        <v>130</v>
      </c>
      <c r="BK312" s="211">
        <f>SUM(BK313:BK329)</f>
        <v>0</v>
      </c>
    </row>
    <row r="313" s="2" customFormat="1" ht="24.15" customHeight="1">
      <c r="A313" s="40"/>
      <c r="B313" s="41"/>
      <c r="C313" s="214" t="s">
        <v>360</v>
      </c>
      <c r="D313" s="214" t="s">
        <v>132</v>
      </c>
      <c r="E313" s="215" t="s">
        <v>361</v>
      </c>
      <c r="F313" s="216" t="s">
        <v>362</v>
      </c>
      <c r="G313" s="217" t="s">
        <v>363</v>
      </c>
      <c r="H313" s="218">
        <v>41.841000000000001</v>
      </c>
      <c r="I313" s="219"/>
      <c r="J313" s="220">
        <f>ROUND(I313*H313,2)</f>
        <v>0</v>
      </c>
      <c r="K313" s="216" t="s">
        <v>136</v>
      </c>
      <c r="L313" s="46"/>
      <c r="M313" s="221" t="s">
        <v>19</v>
      </c>
      <c r="N313" s="222" t="s">
        <v>43</v>
      </c>
      <c r="O313" s="86"/>
      <c r="P313" s="223">
        <f>O313*H313</f>
        <v>0</v>
      </c>
      <c r="Q313" s="223">
        <v>0</v>
      </c>
      <c r="R313" s="223">
        <f>Q313*H313</f>
        <v>0</v>
      </c>
      <c r="S313" s="223">
        <v>0</v>
      </c>
      <c r="T313" s="224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25" t="s">
        <v>364</v>
      </c>
      <c r="AT313" s="225" t="s">
        <v>132</v>
      </c>
      <c r="AU313" s="225" t="s">
        <v>79</v>
      </c>
      <c r="AY313" s="19" t="s">
        <v>130</v>
      </c>
      <c r="BE313" s="226">
        <f>IF(N313="základní",J313,0)</f>
        <v>0</v>
      </c>
      <c r="BF313" s="226">
        <f>IF(N313="snížená",J313,0)</f>
        <v>0</v>
      </c>
      <c r="BG313" s="226">
        <f>IF(N313="zákl. přenesená",J313,0)</f>
        <v>0</v>
      </c>
      <c r="BH313" s="226">
        <f>IF(N313="sníž. přenesená",J313,0)</f>
        <v>0</v>
      </c>
      <c r="BI313" s="226">
        <f>IF(N313="nulová",J313,0)</f>
        <v>0</v>
      </c>
      <c r="BJ313" s="19" t="s">
        <v>79</v>
      </c>
      <c r="BK313" s="226">
        <f>ROUND(I313*H313,2)</f>
        <v>0</v>
      </c>
      <c r="BL313" s="19" t="s">
        <v>364</v>
      </c>
      <c r="BM313" s="225" t="s">
        <v>365</v>
      </c>
    </row>
    <row r="314" s="2" customFormat="1">
      <c r="A314" s="40"/>
      <c r="B314" s="41"/>
      <c r="C314" s="42"/>
      <c r="D314" s="227" t="s">
        <v>139</v>
      </c>
      <c r="E314" s="42"/>
      <c r="F314" s="228" t="s">
        <v>366</v>
      </c>
      <c r="G314" s="42"/>
      <c r="H314" s="42"/>
      <c r="I314" s="229"/>
      <c r="J314" s="42"/>
      <c r="K314" s="42"/>
      <c r="L314" s="46"/>
      <c r="M314" s="230"/>
      <c r="N314" s="231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139</v>
      </c>
      <c r="AU314" s="19" t="s">
        <v>79</v>
      </c>
    </row>
    <row r="315" s="2" customFormat="1">
      <c r="A315" s="40"/>
      <c r="B315" s="41"/>
      <c r="C315" s="42"/>
      <c r="D315" s="227" t="s">
        <v>140</v>
      </c>
      <c r="E315" s="42"/>
      <c r="F315" s="232" t="s">
        <v>367</v>
      </c>
      <c r="G315" s="42"/>
      <c r="H315" s="42"/>
      <c r="I315" s="229"/>
      <c r="J315" s="42"/>
      <c r="K315" s="42"/>
      <c r="L315" s="46"/>
      <c r="M315" s="230"/>
      <c r="N315" s="231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140</v>
      </c>
      <c r="AU315" s="19" t="s">
        <v>79</v>
      </c>
    </row>
    <row r="316" s="14" customFormat="1">
      <c r="A316" s="14"/>
      <c r="B316" s="243"/>
      <c r="C316" s="244"/>
      <c r="D316" s="227" t="s">
        <v>142</v>
      </c>
      <c r="E316" s="245" t="s">
        <v>19</v>
      </c>
      <c r="F316" s="246" t="s">
        <v>368</v>
      </c>
      <c r="G316" s="244"/>
      <c r="H316" s="247">
        <v>19.818000000000001</v>
      </c>
      <c r="I316" s="248"/>
      <c r="J316" s="244"/>
      <c r="K316" s="244"/>
      <c r="L316" s="249"/>
      <c r="M316" s="250"/>
      <c r="N316" s="251"/>
      <c r="O316" s="251"/>
      <c r="P316" s="251"/>
      <c r="Q316" s="251"/>
      <c r="R316" s="251"/>
      <c r="S316" s="251"/>
      <c r="T316" s="25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3" t="s">
        <v>142</v>
      </c>
      <c r="AU316" s="253" t="s">
        <v>79</v>
      </c>
      <c r="AV316" s="14" t="s">
        <v>81</v>
      </c>
      <c r="AW316" s="14" t="s">
        <v>33</v>
      </c>
      <c r="AX316" s="14" t="s">
        <v>72</v>
      </c>
      <c r="AY316" s="253" t="s">
        <v>130</v>
      </c>
    </row>
    <row r="317" s="14" customFormat="1">
      <c r="A317" s="14"/>
      <c r="B317" s="243"/>
      <c r="C317" s="244"/>
      <c r="D317" s="227" t="s">
        <v>142</v>
      </c>
      <c r="E317" s="245" t="s">
        <v>19</v>
      </c>
      <c r="F317" s="246" t="s">
        <v>369</v>
      </c>
      <c r="G317" s="244"/>
      <c r="H317" s="247">
        <v>10.898999999999999</v>
      </c>
      <c r="I317" s="248"/>
      <c r="J317" s="244"/>
      <c r="K317" s="244"/>
      <c r="L317" s="249"/>
      <c r="M317" s="250"/>
      <c r="N317" s="251"/>
      <c r="O317" s="251"/>
      <c r="P317" s="251"/>
      <c r="Q317" s="251"/>
      <c r="R317" s="251"/>
      <c r="S317" s="251"/>
      <c r="T317" s="252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3" t="s">
        <v>142</v>
      </c>
      <c r="AU317" s="253" t="s">
        <v>79</v>
      </c>
      <c r="AV317" s="14" t="s">
        <v>81</v>
      </c>
      <c r="AW317" s="14" t="s">
        <v>33</v>
      </c>
      <c r="AX317" s="14" t="s">
        <v>72</v>
      </c>
      <c r="AY317" s="253" t="s">
        <v>130</v>
      </c>
    </row>
    <row r="318" s="14" customFormat="1">
      <c r="A318" s="14"/>
      <c r="B318" s="243"/>
      <c r="C318" s="244"/>
      <c r="D318" s="227" t="s">
        <v>142</v>
      </c>
      <c r="E318" s="245" t="s">
        <v>19</v>
      </c>
      <c r="F318" s="246" t="s">
        <v>370</v>
      </c>
      <c r="G318" s="244"/>
      <c r="H318" s="247">
        <v>11.124000000000001</v>
      </c>
      <c r="I318" s="248"/>
      <c r="J318" s="244"/>
      <c r="K318" s="244"/>
      <c r="L318" s="249"/>
      <c r="M318" s="250"/>
      <c r="N318" s="251"/>
      <c r="O318" s="251"/>
      <c r="P318" s="251"/>
      <c r="Q318" s="251"/>
      <c r="R318" s="251"/>
      <c r="S318" s="251"/>
      <c r="T318" s="252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3" t="s">
        <v>142</v>
      </c>
      <c r="AU318" s="253" t="s">
        <v>79</v>
      </c>
      <c r="AV318" s="14" t="s">
        <v>81</v>
      </c>
      <c r="AW318" s="14" t="s">
        <v>33</v>
      </c>
      <c r="AX318" s="14" t="s">
        <v>72</v>
      </c>
      <c r="AY318" s="253" t="s">
        <v>130</v>
      </c>
    </row>
    <row r="319" s="15" customFormat="1">
      <c r="A319" s="15"/>
      <c r="B319" s="254"/>
      <c r="C319" s="255"/>
      <c r="D319" s="227" t="s">
        <v>142</v>
      </c>
      <c r="E319" s="256" t="s">
        <v>19</v>
      </c>
      <c r="F319" s="257" t="s">
        <v>149</v>
      </c>
      <c r="G319" s="255"/>
      <c r="H319" s="258">
        <v>41.841000000000001</v>
      </c>
      <c r="I319" s="259"/>
      <c r="J319" s="255"/>
      <c r="K319" s="255"/>
      <c r="L319" s="260"/>
      <c r="M319" s="261"/>
      <c r="N319" s="262"/>
      <c r="O319" s="262"/>
      <c r="P319" s="262"/>
      <c r="Q319" s="262"/>
      <c r="R319" s="262"/>
      <c r="S319" s="262"/>
      <c r="T319" s="263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4" t="s">
        <v>142</v>
      </c>
      <c r="AU319" s="264" t="s">
        <v>79</v>
      </c>
      <c r="AV319" s="15" t="s">
        <v>137</v>
      </c>
      <c r="AW319" s="15" t="s">
        <v>33</v>
      </c>
      <c r="AX319" s="15" t="s">
        <v>79</v>
      </c>
      <c r="AY319" s="264" t="s">
        <v>130</v>
      </c>
    </row>
    <row r="320" s="2" customFormat="1" ht="24.15" customHeight="1">
      <c r="A320" s="40"/>
      <c r="B320" s="41"/>
      <c r="C320" s="214" t="s">
        <v>371</v>
      </c>
      <c r="D320" s="214" t="s">
        <v>132</v>
      </c>
      <c r="E320" s="215" t="s">
        <v>372</v>
      </c>
      <c r="F320" s="216" t="s">
        <v>373</v>
      </c>
      <c r="G320" s="217" t="s">
        <v>363</v>
      </c>
      <c r="H320" s="218">
        <v>4.3710000000000004</v>
      </c>
      <c r="I320" s="219"/>
      <c r="J320" s="220">
        <f>ROUND(I320*H320,2)</f>
        <v>0</v>
      </c>
      <c r="K320" s="216" t="s">
        <v>136</v>
      </c>
      <c r="L320" s="46"/>
      <c r="M320" s="221" t="s">
        <v>19</v>
      </c>
      <c r="N320" s="222" t="s">
        <v>43</v>
      </c>
      <c r="O320" s="86"/>
      <c r="P320" s="223">
        <f>O320*H320</f>
        <v>0</v>
      </c>
      <c r="Q320" s="223">
        <v>0</v>
      </c>
      <c r="R320" s="223">
        <f>Q320*H320</f>
        <v>0</v>
      </c>
      <c r="S320" s="223">
        <v>0</v>
      </c>
      <c r="T320" s="224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25" t="s">
        <v>364</v>
      </c>
      <c r="AT320" s="225" t="s">
        <v>132</v>
      </c>
      <c r="AU320" s="225" t="s">
        <v>79</v>
      </c>
      <c r="AY320" s="19" t="s">
        <v>130</v>
      </c>
      <c r="BE320" s="226">
        <f>IF(N320="základní",J320,0)</f>
        <v>0</v>
      </c>
      <c r="BF320" s="226">
        <f>IF(N320="snížená",J320,0)</f>
        <v>0</v>
      </c>
      <c r="BG320" s="226">
        <f>IF(N320="zákl. přenesená",J320,0)</f>
        <v>0</v>
      </c>
      <c r="BH320" s="226">
        <f>IF(N320="sníž. přenesená",J320,0)</f>
        <v>0</v>
      </c>
      <c r="BI320" s="226">
        <f>IF(N320="nulová",J320,0)</f>
        <v>0</v>
      </c>
      <c r="BJ320" s="19" t="s">
        <v>79</v>
      </c>
      <c r="BK320" s="226">
        <f>ROUND(I320*H320,2)</f>
        <v>0</v>
      </c>
      <c r="BL320" s="19" t="s">
        <v>364</v>
      </c>
      <c r="BM320" s="225" t="s">
        <v>374</v>
      </c>
    </row>
    <row r="321" s="2" customFormat="1">
      <c r="A321" s="40"/>
      <c r="B321" s="41"/>
      <c r="C321" s="42"/>
      <c r="D321" s="227" t="s">
        <v>139</v>
      </c>
      <c r="E321" s="42"/>
      <c r="F321" s="228" t="s">
        <v>375</v>
      </c>
      <c r="G321" s="42"/>
      <c r="H321" s="42"/>
      <c r="I321" s="229"/>
      <c r="J321" s="42"/>
      <c r="K321" s="42"/>
      <c r="L321" s="46"/>
      <c r="M321" s="230"/>
      <c r="N321" s="231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139</v>
      </c>
      <c r="AU321" s="19" t="s">
        <v>79</v>
      </c>
    </row>
    <row r="322" s="2" customFormat="1">
      <c r="A322" s="40"/>
      <c r="B322" s="41"/>
      <c r="C322" s="42"/>
      <c r="D322" s="227" t="s">
        <v>140</v>
      </c>
      <c r="E322" s="42"/>
      <c r="F322" s="232" t="s">
        <v>367</v>
      </c>
      <c r="G322" s="42"/>
      <c r="H322" s="42"/>
      <c r="I322" s="229"/>
      <c r="J322" s="42"/>
      <c r="K322" s="42"/>
      <c r="L322" s="46"/>
      <c r="M322" s="230"/>
      <c r="N322" s="231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140</v>
      </c>
      <c r="AU322" s="19" t="s">
        <v>79</v>
      </c>
    </row>
    <row r="323" s="14" customFormat="1">
      <c r="A323" s="14"/>
      <c r="B323" s="243"/>
      <c r="C323" s="244"/>
      <c r="D323" s="227" t="s">
        <v>142</v>
      </c>
      <c r="E323" s="245" t="s">
        <v>19</v>
      </c>
      <c r="F323" s="246" t="s">
        <v>376</v>
      </c>
      <c r="G323" s="244"/>
      <c r="H323" s="247">
        <v>4.3710000000000004</v>
      </c>
      <c r="I323" s="248"/>
      <c r="J323" s="244"/>
      <c r="K323" s="244"/>
      <c r="L323" s="249"/>
      <c r="M323" s="250"/>
      <c r="N323" s="251"/>
      <c r="O323" s="251"/>
      <c r="P323" s="251"/>
      <c r="Q323" s="251"/>
      <c r="R323" s="251"/>
      <c r="S323" s="251"/>
      <c r="T323" s="25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3" t="s">
        <v>142</v>
      </c>
      <c r="AU323" s="253" t="s">
        <v>79</v>
      </c>
      <c r="AV323" s="14" t="s">
        <v>81</v>
      </c>
      <c r="AW323" s="14" t="s">
        <v>33</v>
      </c>
      <c r="AX323" s="14" t="s">
        <v>79</v>
      </c>
      <c r="AY323" s="253" t="s">
        <v>130</v>
      </c>
    </row>
    <row r="324" s="2" customFormat="1" ht="24.15" customHeight="1">
      <c r="A324" s="40"/>
      <c r="B324" s="41"/>
      <c r="C324" s="214" t="s">
        <v>377</v>
      </c>
      <c r="D324" s="214" t="s">
        <v>132</v>
      </c>
      <c r="E324" s="215" t="s">
        <v>378</v>
      </c>
      <c r="F324" s="216" t="s">
        <v>379</v>
      </c>
      <c r="G324" s="217" t="s">
        <v>363</v>
      </c>
      <c r="H324" s="218">
        <v>17.253</v>
      </c>
      <c r="I324" s="219"/>
      <c r="J324" s="220">
        <f>ROUND(I324*H324,2)</f>
        <v>0</v>
      </c>
      <c r="K324" s="216" t="s">
        <v>136</v>
      </c>
      <c r="L324" s="46"/>
      <c r="M324" s="221" t="s">
        <v>19</v>
      </c>
      <c r="N324" s="222" t="s">
        <v>43</v>
      </c>
      <c r="O324" s="86"/>
      <c r="P324" s="223">
        <f>O324*H324</f>
        <v>0</v>
      </c>
      <c r="Q324" s="223">
        <v>0</v>
      </c>
      <c r="R324" s="223">
        <f>Q324*H324</f>
        <v>0</v>
      </c>
      <c r="S324" s="223">
        <v>0</v>
      </c>
      <c r="T324" s="224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25" t="s">
        <v>364</v>
      </c>
      <c r="AT324" s="225" t="s">
        <v>132</v>
      </c>
      <c r="AU324" s="225" t="s">
        <v>79</v>
      </c>
      <c r="AY324" s="19" t="s">
        <v>130</v>
      </c>
      <c r="BE324" s="226">
        <f>IF(N324="základní",J324,0)</f>
        <v>0</v>
      </c>
      <c r="BF324" s="226">
        <f>IF(N324="snížená",J324,0)</f>
        <v>0</v>
      </c>
      <c r="BG324" s="226">
        <f>IF(N324="zákl. přenesená",J324,0)</f>
        <v>0</v>
      </c>
      <c r="BH324" s="226">
        <f>IF(N324="sníž. přenesená",J324,0)</f>
        <v>0</v>
      </c>
      <c r="BI324" s="226">
        <f>IF(N324="nulová",J324,0)</f>
        <v>0</v>
      </c>
      <c r="BJ324" s="19" t="s">
        <v>79</v>
      </c>
      <c r="BK324" s="226">
        <f>ROUND(I324*H324,2)</f>
        <v>0</v>
      </c>
      <c r="BL324" s="19" t="s">
        <v>364</v>
      </c>
      <c r="BM324" s="225" t="s">
        <v>380</v>
      </c>
    </row>
    <row r="325" s="2" customFormat="1">
      <c r="A325" s="40"/>
      <c r="B325" s="41"/>
      <c r="C325" s="42"/>
      <c r="D325" s="227" t="s">
        <v>139</v>
      </c>
      <c r="E325" s="42"/>
      <c r="F325" s="228" t="s">
        <v>381</v>
      </c>
      <c r="G325" s="42"/>
      <c r="H325" s="42"/>
      <c r="I325" s="229"/>
      <c r="J325" s="42"/>
      <c r="K325" s="42"/>
      <c r="L325" s="46"/>
      <c r="M325" s="230"/>
      <c r="N325" s="231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139</v>
      </c>
      <c r="AU325" s="19" t="s">
        <v>79</v>
      </c>
    </row>
    <row r="326" s="2" customFormat="1">
      <c r="A326" s="40"/>
      <c r="B326" s="41"/>
      <c r="C326" s="42"/>
      <c r="D326" s="227" t="s">
        <v>140</v>
      </c>
      <c r="E326" s="42"/>
      <c r="F326" s="232" t="s">
        <v>367</v>
      </c>
      <c r="G326" s="42"/>
      <c r="H326" s="42"/>
      <c r="I326" s="229"/>
      <c r="J326" s="42"/>
      <c r="K326" s="42"/>
      <c r="L326" s="46"/>
      <c r="M326" s="230"/>
      <c r="N326" s="231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140</v>
      </c>
      <c r="AU326" s="19" t="s">
        <v>79</v>
      </c>
    </row>
    <row r="327" s="14" customFormat="1">
      <c r="A327" s="14"/>
      <c r="B327" s="243"/>
      <c r="C327" s="244"/>
      <c r="D327" s="227" t="s">
        <v>142</v>
      </c>
      <c r="E327" s="245" t="s">
        <v>19</v>
      </c>
      <c r="F327" s="246" t="s">
        <v>382</v>
      </c>
      <c r="G327" s="244"/>
      <c r="H327" s="247">
        <v>0.96499999999999997</v>
      </c>
      <c r="I327" s="248"/>
      <c r="J327" s="244"/>
      <c r="K327" s="244"/>
      <c r="L327" s="249"/>
      <c r="M327" s="250"/>
      <c r="N327" s="251"/>
      <c r="O327" s="251"/>
      <c r="P327" s="251"/>
      <c r="Q327" s="251"/>
      <c r="R327" s="251"/>
      <c r="S327" s="251"/>
      <c r="T327" s="252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3" t="s">
        <v>142</v>
      </c>
      <c r="AU327" s="253" t="s">
        <v>79</v>
      </c>
      <c r="AV327" s="14" t="s">
        <v>81</v>
      </c>
      <c r="AW327" s="14" t="s">
        <v>33</v>
      </c>
      <c r="AX327" s="14" t="s">
        <v>72</v>
      </c>
      <c r="AY327" s="253" t="s">
        <v>130</v>
      </c>
    </row>
    <row r="328" s="14" customFormat="1">
      <c r="A328" s="14"/>
      <c r="B328" s="243"/>
      <c r="C328" s="244"/>
      <c r="D328" s="227" t="s">
        <v>142</v>
      </c>
      <c r="E328" s="245" t="s">
        <v>19</v>
      </c>
      <c r="F328" s="246" t="s">
        <v>383</v>
      </c>
      <c r="G328" s="244"/>
      <c r="H328" s="247">
        <v>16.288</v>
      </c>
      <c r="I328" s="248"/>
      <c r="J328" s="244"/>
      <c r="K328" s="244"/>
      <c r="L328" s="249"/>
      <c r="M328" s="250"/>
      <c r="N328" s="251"/>
      <c r="O328" s="251"/>
      <c r="P328" s="251"/>
      <c r="Q328" s="251"/>
      <c r="R328" s="251"/>
      <c r="S328" s="251"/>
      <c r="T328" s="25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3" t="s">
        <v>142</v>
      </c>
      <c r="AU328" s="253" t="s">
        <v>79</v>
      </c>
      <c r="AV328" s="14" t="s">
        <v>81</v>
      </c>
      <c r="AW328" s="14" t="s">
        <v>33</v>
      </c>
      <c r="AX328" s="14" t="s">
        <v>72</v>
      </c>
      <c r="AY328" s="253" t="s">
        <v>130</v>
      </c>
    </row>
    <row r="329" s="15" customFormat="1">
      <c r="A329" s="15"/>
      <c r="B329" s="254"/>
      <c r="C329" s="255"/>
      <c r="D329" s="227" t="s">
        <v>142</v>
      </c>
      <c r="E329" s="256" t="s">
        <v>19</v>
      </c>
      <c r="F329" s="257" t="s">
        <v>149</v>
      </c>
      <c r="G329" s="255"/>
      <c r="H329" s="258">
        <v>17.253</v>
      </c>
      <c r="I329" s="259"/>
      <c r="J329" s="255"/>
      <c r="K329" s="255"/>
      <c r="L329" s="260"/>
      <c r="M329" s="265"/>
      <c r="N329" s="266"/>
      <c r="O329" s="266"/>
      <c r="P329" s="266"/>
      <c r="Q329" s="266"/>
      <c r="R329" s="266"/>
      <c r="S329" s="266"/>
      <c r="T329" s="267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64" t="s">
        <v>142</v>
      </c>
      <c r="AU329" s="264" t="s">
        <v>79</v>
      </c>
      <c r="AV329" s="15" t="s">
        <v>137</v>
      </c>
      <c r="AW329" s="15" t="s">
        <v>33</v>
      </c>
      <c r="AX329" s="15" t="s">
        <v>79</v>
      </c>
      <c r="AY329" s="264" t="s">
        <v>130</v>
      </c>
    </row>
    <row r="330" s="2" customFormat="1" ht="6.96" customHeight="1">
      <c r="A330" s="40"/>
      <c r="B330" s="61"/>
      <c r="C330" s="62"/>
      <c r="D330" s="62"/>
      <c r="E330" s="62"/>
      <c r="F330" s="62"/>
      <c r="G330" s="62"/>
      <c r="H330" s="62"/>
      <c r="I330" s="62"/>
      <c r="J330" s="62"/>
      <c r="K330" s="62"/>
      <c r="L330" s="46"/>
      <c r="M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</row>
  </sheetData>
  <sheetProtection sheet="1" autoFilter="0" formatColumns="0" formatRows="0" objects="1" scenarios="1" spinCount="100000" saltValue="uC7bnXdQGetGSj9PdYOuH3sGjAZRrsDIXJddwS9mDShVL97NTB9whn56GBQfPW5yveTX9RNYC9/VH97E2HMVvw==" hashValue="H0dz1FZyhVAJmOJIpq/0C88dfGO67FnSbihql6IiqJzhmfP5K196p5NNPxRmdiTdBSk1nSvVPcI7reVO1b+PrA==" algorithmName="SHA-512" password="CC35"/>
  <autoFilter ref="C91:K32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100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Hlinsko pod Hostýnem - lokalita Náves</v>
      </c>
      <c r="F7" s="144"/>
      <c r="G7" s="144"/>
      <c r="H7" s="144"/>
      <c r="L7" s="22"/>
    </row>
    <row r="8" s="1" customFormat="1" ht="12" customHeight="1">
      <c r="B8" s="22"/>
      <c r="D8" s="144" t="s">
        <v>101</v>
      </c>
      <c r="L8" s="22"/>
    </row>
    <row r="9" s="2" customFormat="1" ht="16.5" customHeight="1">
      <c r="A9" s="40"/>
      <c r="B9" s="46"/>
      <c r="C9" s="40"/>
      <c r="D9" s="40"/>
      <c r="E9" s="145" t="s">
        <v>102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103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384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18. 11. 2024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28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ROUND(J86,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ROUND((SUM(BE86:BE121)),  2)</f>
        <v>0</v>
      </c>
      <c r="G35" s="40"/>
      <c r="H35" s="40"/>
      <c r="I35" s="159">
        <v>0.20999999999999999</v>
      </c>
      <c r="J35" s="158">
        <f>ROUND(((SUM(BE86:BE121))*I35),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ROUND((SUM(BF86:BF121)),  2)</f>
        <v>0</v>
      </c>
      <c r="G36" s="40"/>
      <c r="H36" s="40"/>
      <c r="I36" s="159">
        <v>0.12</v>
      </c>
      <c r="J36" s="158">
        <f>ROUND(((SUM(BF86:BF121))*I36),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ROUND((SUM(BG86:BG121)),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ROUND((SUM(BH86:BH121)),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ROUND((SUM(BI86:BI121)),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104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Hlinsko pod Hostýnem - lokalita Náves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101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102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103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VRN - Vedlejší rozpočtové náklady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Hlinsko pod Hostýnem</v>
      </c>
      <c r="G56" s="42"/>
      <c r="H56" s="42"/>
      <c r="I56" s="34" t="s">
        <v>23</v>
      </c>
      <c r="J56" s="74" t="str">
        <f>IF(J14="","",J14)</f>
        <v>18. 11. 2024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Bystřice pod Hostýnem</v>
      </c>
      <c r="G58" s="42"/>
      <c r="H58" s="42"/>
      <c r="I58" s="34" t="s">
        <v>31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Viadesigne, s.r.o.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105</v>
      </c>
      <c r="D61" s="173"/>
      <c r="E61" s="173"/>
      <c r="F61" s="173"/>
      <c r="G61" s="173"/>
      <c r="H61" s="173"/>
      <c r="I61" s="173"/>
      <c r="J61" s="174" t="s">
        <v>106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J86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107</v>
      </c>
    </row>
    <row r="64" s="9" customFormat="1" ht="24.96" customHeight="1">
      <c r="A64" s="9"/>
      <c r="B64" s="176"/>
      <c r="C64" s="177"/>
      <c r="D64" s="178" t="s">
        <v>114</v>
      </c>
      <c r="E64" s="179"/>
      <c r="F64" s="179"/>
      <c r="G64" s="179"/>
      <c r="H64" s="179"/>
      <c r="I64" s="179"/>
      <c r="J64" s="180">
        <f>J87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4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115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71" t="str">
        <f>E7</f>
        <v>Hlinsko pod Hostýnem - lokalita Náves</v>
      </c>
      <c r="F74" s="34"/>
      <c r="G74" s="34"/>
      <c r="H74" s="34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1" customFormat="1" ht="12" customHeight="1">
      <c r="B75" s="23"/>
      <c r="C75" s="34" t="s">
        <v>101</v>
      </c>
      <c r="D75" s="24"/>
      <c r="E75" s="24"/>
      <c r="F75" s="24"/>
      <c r="G75" s="24"/>
      <c r="H75" s="24"/>
      <c r="I75" s="24"/>
      <c r="J75" s="24"/>
      <c r="K75" s="24"/>
      <c r="L75" s="22"/>
    </row>
    <row r="76" s="2" customFormat="1" ht="16.5" customHeight="1">
      <c r="A76" s="40"/>
      <c r="B76" s="41"/>
      <c r="C76" s="42"/>
      <c r="D76" s="42"/>
      <c r="E76" s="171" t="s">
        <v>102</v>
      </c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103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E11</f>
        <v>VRN - Vedlejší rozpočtové náklady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F14</f>
        <v>Hlinsko pod Hostýnem</v>
      </c>
      <c r="G80" s="42"/>
      <c r="H80" s="42"/>
      <c r="I80" s="34" t="s">
        <v>23</v>
      </c>
      <c r="J80" s="74" t="str">
        <f>IF(J14="","",J14)</f>
        <v>18. 11. 2024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E17</f>
        <v>město Bystřice pod Hostýnem</v>
      </c>
      <c r="G82" s="42"/>
      <c r="H82" s="42"/>
      <c r="I82" s="34" t="s">
        <v>31</v>
      </c>
      <c r="J82" s="38" t="str">
        <f>E23</f>
        <v xml:space="preserve"> 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IF(E20="","",E20)</f>
        <v>Vyplň údaj</v>
      </c>
      <c r="G83" s="42"/>
      <c r="H83" s="42"/>
      <c r="I83" s="34" t="s">
        <v>34</v>
      </c>
      <c r="J83" s="38" t="str">
        <f>E26</f>
        <v>Viadesigne, s.r.o.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7"/>
      <c r="B85" s="188"/>
      <c r="C85" s="189" t="s">
        <v>116</v>
      </c>
      <c r="D85" s="190" t="s">
        <v>57</v>
      </c>
      <c r="E85" s="190" t="s">
        <v>53</v>
      </c>
      <c r="F85" s="190" t="s">
        <v>54</v>
      </c>
      <c r="G85" s="190" t="s">
        <v>117</v>
      </c>
      <c r="H85" s="190" t="s">
        <v>118</v>
      </c>
      <c r="I85" s="190" t="s">
        <v>119</v>
      </c>
      <c r="J85" s="190" t="s">
        <v>106</v>
      </c>
      <c r="K85" s="191" t="s">
        <v>120</v>
      </c>
      <c r="L85" s="192"/>
      <c r="M85" s="94" t="s">
        <v>19</v>
      </c>
      <c r="N85" s="95" t="s">
        <v>42</v>
      </c>
      <c r="O85" s="95" t="s">
        <v>121</v>
      </c>
      <c r="P85" s="95" t="s">
        <v>122</v>
      </c>
      <c r="Q85" s="95" t="s">
        <v>123</v>
      </c>
      <c r="R85" s="95" t="s">
        <v>124</v>
      </c>
      <c r="S85" s="95" t="s">
        <v>125</v>
      </c>
      <c r="T85" s="96" t="s">
        <v>126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40"/>
      <c r="B86" s="41"/>
      <c r="C86" s="101" t="s">
        <v>127</v>
      </c>
      <c r="D86" s="42"/>
      <c r="E86" s="42"/>
      <c r="F86" s="42"/>
      <c r="G86" s="42"/>
      <c r="H86" s="42"/>
      <c r="I86" s="42"/>
      <c r="J86" s="193">
        <f>BK86</f>
        <v>0</v>
      </c>
      <c r="K86" s="42"/>
      <c r="L86" s="46"/>
      <c r="M86" s="97"/>
      <c r="N86" s="194"/>
      <c r="O86" s="98"/>
      <c r="P86" s="195">
        <f>P87</f>
        <v>0</v>
      </c>
      <c r="Q86" s="98"/>
      <c r="R86" s="195">
        <f>R87</f>
        <v>0</v>
      </c>
      <c r="S86" s="98"/>
      <c r="T86" s="196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107</v>
      </c>
      <c r="BK86" s="197">
        <f>BK87</f>
        <v>0</v>
      </c>
    </row>
    <row r="87" s="12" customFormat="1" ht="25.92" customHeight="1">
      <c r="A87" s="12"/>
      <c r="B87" s="198"/>
      <c r="C87" s="199"/>
      <c r="D87" s="200" t="s">
        <v>71</v>
      </c>
      <c r="E87" s="201" t="s">
        <v>358</v>
      </c>
      <c r="F87" s="201" t="s">
        <v>359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SUM(P88:P121)</f>
        <v>0</v>
      </c>
      <c r="Q87" s="206"/>
      <c r="R87" s="207">
        <f>SUM(R88:R121)</f>
        <v>0</v>
      </c>
      <c r="S87" s="206"/>
      <c r="T87" s="208">
        <f>SUM(T88:T121)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137</v>
      </c>
      <c r="AT87" s="210" t="s">
        <v>71</v>
      </c>
      <c r="AU87" s="210" t="s">
        <v>72</v>
      </c>
      <c r="AY87" s="209" t="s">
        <v>130</v>
      </c>
      <c r="BK87" s="211">
        <f>SUM(BK88:BK121)</f>
        <v>0</v>
      </c>
    </row>
    <row r="88" s="2" customFormat="1" ht="16.5" customHeight="1">
      <c r="A88" s="40"/>
      <c r="B88" s="41"/>
      <c r="C88" s="214" t="s">
        <v>79</v>
      </c>
      <c r="D88" s="214" t="s">
        <v>132</v>
      </c>
      <c r="E88" s="215" t="s">
        <v>385</v>
      </c>
      <c r="F88" s="216" t="s">
        <v>386</v>
      </c>
      <c r="G88" s="217" t="s">
        <v>387</v>
      </c>
      <c r="H88" s="218">
        <v>1</v>
      </c>
      <c r="I88" s="219"/>
      <c r="J88" s="220">
        <f>ROUND(I88*H88,2)</f>
        <v>0</v>
      </c>
      <c r="K88" s="216" t="s">
        <v>136</v>
      </c>
      <c r="L88" s="46"/>
      <c r="M88" s="221" t="s">
        <v>19</v>
      </c>
      <c r="N88" s="222" t="s">
        <v>43</v>
      </c>
      <c r="O88" s="86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5" t="s">
        <v>137</v>
      </c>
      <c r="AT88" s="225" t="s">
        <v>132</v>
      </c>
      <c r="AU88" s="225" t="s">
        <v>79</v>
      </c>
      <c r="AY88" s="19" t="s">
        <v>130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9" t="s">
        <v>79</v>
      </c>
      <c r="BK88" s="226">
        <f>ROUND(I88*H88,2)</f>
        <v>0</v>
      </c>
      <c r="BL88" s="19" t="s">
        <v>137</v>
      </c>
      <c r="BM88" s="225" t="s">
        <v>388</v>
      </c>
    </row>
    <row r="89" s="2" customFormat="1">
      <c r="A89" s="40"/>
      <c r="B89" s="41"/>
      <c r="C89" s="42"/>
      <c r="D89" s="227" t="s">
        <v>139</v>
      </c>
      <c r="E89" s="42"/>
      <c r="F89" s="228" t="s">
        <v>386</v>
      </c>
      <c r="G89" s="42"/>
      <c r="H89" s="42"/>
      <c r="I89" s="229"/>
      <c r="J89" s="42"/>
      <c r="K89" s="42"/>
      <c r="L89" s="46"/>
      <c r="M89" s="230"/>
      <c r="N89" s="231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139</v>
      </c>
      <c r="AU89" s="19" t="s">
        <v>79</v>
      </c>
    </row>
    <row r="90" s="2" customFormat="1">
      <c r="A90" s="40"/>
      <c r="B90" s="41"/>
      <c r="C90" s="42"/>
      <c r="D90" s="227" t="s">
        <v>140</v>
      </c>
      <c r="E90" s="42"/>
      <c r="F90" s="232" t="s">
        <v>389</v>
      </c>
      <c r="G90" s="42"/>
      <c r="H90" s="42"/>
      <c r="I90" s="229"/>
      <c r="J90" s="42"/>
      <c r="K90" s="42"/>
      <c r="L90" s="46"/>
      <c r="M90" s="230"/>
      <c r="N90" s="231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140</v>
      </c>
      <c r="AU90" s="19" t="s">
        <v>79</v>
      </c>
    </row>
    <row r="91" s="13" customFormat="1">
      <c r="A91" s="13"/>
      <c r="B91" s="233"/>
      <c r="C91" s="234"/>
      <c r="D91" s="227" t="s">
        <v>142</v>
      </c>
      <c r="E91" s="235" t="s">
        <v>19</v>
      </c>
      <c r="F91" s="236" t="s">
        <v>390</v>
      </c>
      <c r="G91" s="234"/>
      <c r="H91" s="235" t="s">
        <v>19</v>
      </c>
      <c r="I91" s="237"/>
      <c r="J91" s="234"/>
      <c r="K91" s="234"/>
      <c r="L91" s="238"/>
      <c r="M91" s="239"/>
      <c r="N91" s="240"/>
      <c r="O91" s="240"/>
      <c r="P91" s="240"/>
      <c r="Q91" s="240"/>
      <c r="R91" s="240"/>
      <c r="S91" s="240"/>
      <c r="T91" s="241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2" t="s">
        <v>142</v>
      </c>
      <c r="AU91" s="242" t="s">
        <v>79</v>
      </c>
      <c r="AV91" s="13" t="s">
        <v>79</v>
      </c>
      <c r="AW91" s="13" t="s">
        <v>33</v>
      </c>
      <c r="AX91" s="13" t="s">
        <v>72</v>
      </c>
      <c r="AY91" s="242" t="s">
        <v>130</v>
      </c>
    </row>
    <row r="92" s="14" customFormat="1">
      <c r="A92" s="14"/>
      <c r="B92" s="243"/>
      <c r="C92" s="244"/>
      <c r="D92" s="227" t="s">
        <v>142</v>
      </c>
      <c r="E92" s="245" t="s">
        <v>19</v>
      </c>
      <c r="F92" s="246" t="s">
        <v>79</v>
      </c>
      <c r="G92" s="244"/>
      <c r="H92" s="247">
        <v>1</v>
      </c>
      <c r="I92" s="248"/>
      <c r="J92" s="244"/>
      <c r="K92" s="244"/>
      <c r="L92" s="249"/>
      <c r="M92" s="250"/>
      <c r="N92" s="251"/>
      <c r="O92" s="251"/>
      <c r="P92" s="251"/>
      <c r="Q92" s="251"/>
      <c r="R92" s="251"/>
      <c r="S92" s="251"/>
      <c r="T92" s="252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53" t="s">
        <v>142</v>
      </c>
      <c r="AU92" s="253" t="s">
        <v>79</v>
      </c>
      <c r="AV92" s="14" t="s">
        <v>81</v>
      </c>
      <c r="AW92" s="14" t="s">
        <v>33</v>
      </c>
      <c r="AX92" s="14" t="s">
        <v>79</v>
      </c>
      <c r="AY92" s="253" t="s">
        <v>130</v>
      </c>
    </row>
    <row r="93" s="2" customFormat="1" ht="16.5" customHeight="1">
      <c r="A93" s="40"/>
      <c r="B93" s="41"/>
      <c r="C93" s="214" t="s">
        <v>81</v>
      </c>
      <c r="D93" s="214" t="s">
        <v>132</v>
      </c>
      <c r="E93" s="215" t="s">
        <v>391</v>
      </c>
      <c r="F93" s="216" t="s">
        <v>392</v>
      </c>
      <c r="G93" s="217" t="s">
        <v>387</v>
      </c>
      <c r="H93" s="218">
        <v>1</v>
      </c>
      <c r="I93" s="219"/>
      <c r="J93" s="220">
        <f>ROUND(I93*H93,2)</f>
        <v>0</v>
      </c>
      <c r="K93" s="216" t="s">
        <v>19</v>
      </c>
      <c r="L93" s="46"/>
      <c r="M93" s="221" t="s">
        <v>19</v>
      </c>
      <c r="N93" s="222" t="s">
        <v>43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364</v>
      </c>
      <c r="AT93" s="225" t="s">
        <v>132</v>
      </c>
      <c r="AU93" s="225" t="s">
        <v>79</v>
      </c>
      <c r="AY93" s="19" t="s">
        <v>130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79</v>
      </c>
      <c r="BK93" s="226">
        <f>ROUND(I93*H93,2)</f>
        <v>0</v>
      </c>
      <c r="BL93" s="19" t="s">
        <v>364</v>
      </c>
      <c r="BM93" s="225" t="s">
        <v>393</v>
      </c>
    </row>
    <row r="94" s="2" customFormat="1">
      <c r="A94" s="40"/>
      <c r="B94" s="41"/>
      <c r="C94" s="42"/>
      <c r="D94" s="227" t="s">
        <v>139</v>
      </c>
      <c r="E94" s="42"/>
      <c r="F94" s="228" t="s">
        <v>392</v>
      </c>
      <c r="G94" s="42"/>
      <c r="H94" s="42"/>
      <c r="I94" s="229"/>
      <c r="J94" s="42"/>
      <c r="K94" s="42"/>
      <c r="L94" s="46"/>
      <c r="M94" s="230"/>
      <c r="N94" s="231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139</v>
      </c>
      <c r="AU94" s="19" t="s">
        <v>79</v>
      </c>
    </row>
    <row r="95" s="2" customFormat="1">
      <c r="A95" s="40"/>
      <c r="B95" s="41"/>
      <c r="C95" s="42"/>
      <c r="D95" s="227" t="s">
        <v>140</v>
      </c>
      <c r="E95" s="42"/>
      <c r="F95" s="232" t="s">
        <v>394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140</v>
      </c>
      <c r="AU95" s="19" t="s">
        <v>79</v>
      </c>
    </row>
    <row r="96" s="13" customFormat="1">
      <c r="A96" s="13"/>
      <c r="B96" s="233"/>
      <c r="C96" s="234"/>
      <c r="D96" s="227" t="s">
        <v>142</v>
      </c>
      <c r="E96" s="235" t="s">
        <v>19</v>
      </c>
      <c r="F96" s="236" t="s">
        <v>395</v>
      </c>
      <c r="G96" s="234"/>
      <c r="H96" s="235" t="s">
        <v>19</v>
      </c>
      <c r="I96" s="237"/>
      <c r="J96" s="234"/>
      <c r="K96" s="234"/>
      <c r="L96" s="238"/>
      <c r="M96" s="239"/>
      <c r="N96" s="240"/>
      <c r="O96" s="240"/>
      <c r="P96" s="240"/>
      <c r="Q96" s="240"/>
      <c r="R96" s="240"/>
      <c r="S96" s="240"/>
      <c r="T96" s="241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2" t="s">
        <v>142</v>
      </c>
      <c r="AU96" s="242" t="s">
        <v>79</v>
      </c>
      <c r="AV96" s="13" t="s">
        <v>79</v>
      </c>
      <c r="AW96" s="13" t="s">
        <v>33</v>
      </c>
      <c r="AX96" s="13" t="s">
        <v>72</v>
      </c>
      <c r="AY96" s="242" t="s">
        <v>130</v>
      </c>
    </row>
    <row r="97" s="14" customFormat="1">
      <c r="A97" s="14"/>
      <c r="B97" s="243"/>
      <c r="C97" s="244"/>
      <c r="D97" s="227" t="s">
        <v>142</v>
      </c>
      <c r="E97" s="245" t="s">
        <v>19</v>
      </c>
      <c r="F97" s="246" t="s">
        <v>79</v>
      </c>
      <c r="G97" s="244"/>
      <c r="H97" s="247">
        <v>1</v>
      </c>
      <c r="I97" s="248"/>
      <c r="J97" s="244"/>
      <c r="K97" s="244"/>
      <c r="L97" s="249"/>
      <c r="M97" s="250"/>
      <c r="N97" s="251"/>
      <c r="O97" s="251"/>
      <c r="P97" s="251"/>
      <c r="Q97" s="251"/>
      <c r="R97" s="251"/>
      <c r="S97" s="251"/>
      <c r="T97" s="252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3" t="s">
        <v>142</v>
      </c>
      <c r="AU97" s="253" t="s">
        <v>79</v>
      </c>
      <c r="AV97" s="14" t="s">
        <v>81</v>
      </c>
      <c r="AW97" s="14" t="s">
        <v>33</v>
      </c>
      <c r="AX97" s="14" t="s">
        <v>79</v>
      </c>
      <c r="AY97" s="253" t="s">
        <v>130</v>
      </c>
    </row>
    <row r="98" s="2" customFormat="1" ht="16.5" customHeight="1">
      <c r="A98" s="40"/>
      <c r="B98" s="41"/>
      <c r="C98" s="214" t="s">
        <v>158</v>
      </c>
      <c r="D98" s="214" t="s">
        <v>132</v>
      </c>
      <c r="E98" s="215" t="s">
        <v>396</v>
      </c>
      <c r="F98" s="216" t="s">
        <v>392</v>
      </c>
      <c r="G98" s="217" t="s">
        <v>387</v>
      </c>
      <c r="H98" s="218">
        <v>1</v>
      </c>
      <c r="I98" s="219"/>
      <c r="J98" s="220">
        <f>ROUND(I98*H98,2)</f>
        <v>0</v>
      </c>
      <c r="K98" s="216" t="s">
        <v>136</v>
      </c>
      <c r="L98" s="46"/>
      <c r="M98" s="221" t="s">
        <v>19</v>
      </c>
      <c r="N98" s="222" t="s">
        <v>43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364</v>
      </c>
      <c r="AT98" s="225" t="s">
        <v>132</v>
      </c>
      <c r="AU98" s="225" t="s">
        <v>79</v>
      </c>
      <c r="AY98" s="19" t="s">
        <v>130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79</v>
      </c>
      <c r="BK98" s="226">
        <f>ROUND(I98*H98,2)</f>
        <v>0</v>
      </c>
      <c r="BL98" s="19" t="s">
        <v>364</v>
      </c>
      <c r="BM98" s="225" t="s">
        <v>397</v>
      </c>
    </row>
    <row r="99" s="2" customFormat="1">
      <c r="A99" s="40"/>
      <c r="B99" s="41"/>
      <c r="C99" s="42"/>
      <c r="D99" s="227" t="s">
        <v>139</v>
      </c>
      <c r="E99" s="42"/>
      <c r="F99" s="228" t="s">
        <v>392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139</v>
      </c>
      <c r="AU99" s="19" t="s">
        <v>79</v>
      </c>
    </row>
    <row r="100" s="2" customFormat="1">
      <c r="A100" s="40"/>
      <c r="B100" s="41"/>
      <c r="C100" s="42"/>
      <c r="D100" s="227" t="s">
        <v>140</v>
      </c>
      <c r="E100" s="42"/>
      <c r="F100" s="232" t="s">
        <v>394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140</v>
      </c>
      <c r="AU100" s="19" t="s">
        <v>79</v>
      </c>
    </row>
    <row r="101" s="13" customFormat="1">
      <c r="A101" s="13"/>
      <c r="B101" s="233"/>
      <c r="C101" s="234"/>
      <c r="D101" s="227" t="s">
        <v>142</v>
      </c>
      <c r="E101" s="235" t="s">
        <v>19</v>
      </c>
      <c r="F101" s="236" t="s">
        <v>398</v>
      </c>
      <c r="G101" s="234"/>
      <c r="H101" s="235" t="s">
        <v>19</v>
      </c>
      <c r="I101" s="237"/>
      <c r="J101" s="234"/>
      <c r="K101" s="234"/>
      <c r="L101" s="238"/>
      <c r="M101" s="239"/>
      <c r="N101" s="240"/>
      <c r="O101" s="240"/>
      <c r="P101" s="240"/>
      <c r="Q101" s="240"/>
      <c r="R101" s="240"/>
      <c r="S101" s="240"/>
      <c r="T101" s="241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2" t="s">
        <v>142</v>
      </c>
      <c r="AU101" s="242" t="s">
        <v>79</v>
      </c>
      <c r="AV101" s="13" t="s">
        <v>79</v>
      </c>
      <c r="AW101" s="13" t="s">
        <v>33</v>
      </c>
      <c r="AX101" s="13" t="s">
        <v>72</v>
      </c>
      <c r="AY101" s="242" t="s">
        <v>130</v>
      </c>
    </row>
    <row r="102" s="14" customFormat="1">
      <c r="A102" s="14"/>
      <c r="B102" s="243"/>
      <c r="C102" s="244"/>
      <c r="D102" s="227" t="s">
        <v>142</v>
      </c>
      <c r="E102" s="245" t="s">
        <v>19</v>
      </c>
      <c r="F102" s="246" t="s">
        <v>79</v>
      </c>
      <c r="G102" s="244"/>
      <c r="H102" s="247">
        <v>1</v>
      </c>
      <c r="I102" s="248"/>
      <c r="J102" s="244"/>
      <c r="K102" s="244"/>
      <c r="L102" s="249"/>
      <c r="M102" s="250"/>
      <c r="N102" s="251"/>
      <c r="O102" s="251"/>
      <c r="P102" s="251"/>
      <c r="Q102" s="251"/>
      <c r="R102" s="251"/>
      <c r="S102" s="251"/>
      <c r="T102" s="252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3" t="s">
        <v>142</v>
      </c>
      <c r="AU102" s="253" t="s">
        <v>79</v>
      </c>
      <c r="AV102" s="14" t="s">
        <v>81</v>
      </c>
      <c r="AW102" s="14" t="s">
        <v>33</v>
      </c>
      <c r="AX102" s="14" t="s">
        <v>79</v>
      </c>
      <c r="AY102" s="253" t="s">
        <v>130</v>
      </c>
    </row>
    <row r="103" s="2" customFormat="1" ht="16.5" customHeight="1">
      <c r="A103" s="40"/>
      <c r="B103" s="41"/>
      <c r="C103" s="214" t="s">
        <v>137</v>
      </c>
      <c r="D103" s="214" t="s">
        <v>132</v>
      </c>
      <c r="E103" s="215" t="s">
        <v>399</v>
      </c>
      <c r="F103" s="216" t="s">
        <v>400</v>
      </c>
      <c r="G103" s="217" t="s">
        <v>387</v>
      </c>
      <c r="H103" s="218">
        <v>1</v>
      </c>
      <c r="I103" s="219"/>
      <c r="J103" s="220">
        <f>ROUND(I103*H103,2)</f>
        <v>0</v>
      </c>
      <c r="K103" s="216" t="s">
        <v>136</v>
      </c>
      <c r="L103" s="46"/>
      <c r="M103" s="221" t="s">
        <v>19</v>
      </c>
      <c r="N103" s="222" t="s">
        <v>43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364</v>
      </c>
      <c r="AT103" s="225" t="s">
        <v>132</v>
      </c>
      <c r="AU103" s="225" t="s">
        <v>79</v>
      </c>
      <c r="AY103" s="19" t="s">
        <v>130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79</v>
      </c>
      <c r="BK103" s="226">
        <f>ROUND(I103*H103,2)</f>
        <v>0</v>
      </c>
      <c r="BL103" s="19" t="s">
        <v>364</v>
      </c>
      <c r="BM103" s="225" t="s">
        <v>401</v>
      </c>
    </row>
    <row r="104" s="2" customFormat="1">
      <c r="A104" s="40"/>
      <c r="B104" s="41"/>
      <c r="C104" s="42"/>
      <c r="D104" s="227" t="s">
        <v>139</v>
      </c>
      <c r="E104" s="42"/>
      <c r="F104" s="228" t="s">
        <v>400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139</v>
      </c>
      <c r="AU104" s="19" t="s">
        <v>79</v>
      </c>
    </row>
    <row r="105" s="2" customFormat="1">
      <c r="A105" s="40"/>
      <c r="B105" s="41"/>
      <c r="C105" s="42"/>
      <c r="D105" s="227" t="s">
        <v>140</v>
      </c>
      <c r="E105" s="42"/>
      <c r="F105" s="232" t="s">
        <v>394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140</v>
      </c>
      <c r="AU105" s="19" t="s">
        <v>79</v>
      </c>
    </row>
    <row r="106" s="13" customFormat="1">
      <c r="A106" s="13"/>
      <c r="B106" s="233"/>
      <c r="C106" s="234"/>
      <c r="D106" s="227" t="s">
        <v>142</v>
      </c>
      <c r="E106" s="235" t="s">
        <v>19</v>
      </c>
      <c r="F106" s="236" t="s">
        <v>402</v>
      </c>
      <c r="G106" s="234"/>
      <c r="H106" s="235" t="s">
        <v>19</v>
      </c>
      <c r="I106" s="237"/>
      <c r="J106" s="234"/>
      <c r="K106" s="234"/>
      <c r="L106" s="238"/>
      <c r="M106" s="239"/>
      <c r="N106" s="240"/>
      <c r="O106" s="240"/>
      <c r="P106" s="240"/>
      <c r="Q106" s="240"/>
      <c r="R106" s="240"/>
      <c r="S106" s="240"/>
      <c r="T106" s="24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2" t="s">
        <v>142</v>
      </c>
      <c r="AU106" s="242" t="s">
        <v>79</v>
      </c>
      <c r="AV106" s="13" t="s">
        <v>79</v>
      </c>
      <c r="AW106" s="13" t="s">
        <v>33</v>
      </c>
      <c r="AX106" s="13" t="s">
        <v>72</v>
      </c>
      <c r="AY106" s="242" t="s">
        <v>130</v>
      </c>
    </row>
    <row r="107" s="14" customFormat="1">
      <c r="A107" s="14"/>
      <c r="B107" s="243"/>
      <c r="C107" s="244"/>
      <c r="D107" s="227" t="s">
        <v>142</v>
      </c>
      <c r="E107" s="245" t="s">
        <v>19</v>
      </c>
      <c r="F107" s="246" t="s">
        <v>79</v>
      </c>
      <c r="G107" s="244"/>
      <c r="H107" s="247">
        <v>1</v>
      </c>
      <c r="I107" s="248"/>
      <c r="J107" s="244"/>
      <c r="K107" s="244"/>
      <c r="L107" s="249"/>
      <c r="M107" s="250"/>
      <c r="N107" s="251"/>
      <c r="O107" s="251"/>
      <c r="P107" s="251"/>
      <c r="Q107" s="251"/>
      <c r="R107" s="251"/>
      <c r="S107" s="251"/>
      <c r="T107" s="252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3" t="s">
        <v>142</v>
      </c>
      <c r="AU107" s="253" t="s">
        <v>79</v>
      </c>
      <c r="AV107" s="14" t="s">
        <v>81</v>
      </c>
      <c r="AW107" s="14" t="s">
        <v>33</v>
      </c>
      <c r="AX107" s="14" t="s">
        <v>79</v>
      </c>
      <c r="AY107" s="253" t="s">
        <v>130</v>
      </c>
    </row>
    <row r="108" s="2" customFormat="1" ht="16.5" customHeight="1">
      <c r="A108" s="40"/>
      <c r="B108" s="41"/>
      <c r="C108" s="214" t="s">
        <v>180</v>
      </c>
      <c r="D108" s="214" t="s">
        <v>132</v>
      </c>
      <c r="E108" s="215" t="s">
        <v>403</v>
      </c>
      <c r="F108" s="216" t="s">
        <v>404</v>
      </c>
      <c r="G108" s="217" t="s">
        <v>387</v>
      </c>
      <c r="H108" s="218">
        <v>1</v>
      </c>
      <c r="I108" s="219"/>
      <c r="J108" s="220">
        <f>ROUND(I108*H108,2)</f>
        <v>0</v>
      </c>
      <c r="K108" s="216" t="s">
        <v>19</v>
      </c>
      <c r="L108" s="46"/>
      <c r="M108" s="221" t="s">
        <v>19</v>
      </c>
      <c r="N108" s="222" t="s">
        <v>43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364</v>
      </c>
      <c r="AT108" s="225" t="s">
        <v>132</v>
      </c>
      <c r="AU108" s="225" t="s">
        <v>79</v>
      </c>
      <c r="AY108" s="19" t="s">
        <v>130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79</v>
      </c>
      <c r="BK108" s="226">
        <f>ROUND(I108*H108,2)</f>
        <v>0</v>
      </c>
      <c r="BL108" s="19" t="s">
        <v>364</v>
      </c>
      <c r="BM108" s="225" t="s">
        <v>405</v>
      </c>
    </row>
    <row r="109" s="2" customFormat="1">
      <c r="A109" s="40"/>
      <c r="B109" s="41"/>
      <c r="C109" s="42"/>
      <c r="D109" s="227" t="s">
        <v>139</v>
      </c>
      <c r="E109" s="42"/>
      <c r="F109" s="228" t="s">
        <v>404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139</v>
      </c>
      <c r="AU109" s="19" t="s">
        <v>79</v>
      </c>
    </row>
    <row r="110" s="2" customFormat="1">
      <c r="A110" s="40"/>
      <c r="B110" s="41"/>
      <c r="C110" s="42"/>
      <c r="D110" s="227" t="s">
        <v>140</v>
      </c>
      <c r="E110" s="42"/>
      <c r="F110" s="232" t="s">
        <v>394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140</v>
      </c>
      <c r="AU110" s="19" t="s">
        <v>79</v>
      </c>
    </row>
    <row r="111" s="13" customFormat="1">
      <c r="A111" s="13"/>
      <c r="B111" s="233"/>
      <c r="C111" s="234"/>
      <c r="D111" s="227" t="s">
        <v>142</v>
      </c>
      <c r="E111" s="235" t="s">
        <v>19</v>
      </c>
      <c r="F111" s="236" t="s">
        <v>406</v>
      </c>
      <c r="G111" s="234"/>
      <c r="H111" s="235" t="s">
        <v>19</v>
      </c>
      <c r="I111" s="237"/>
      <c r="J111" s="234"/>
      <c r="K111" s="234"/>
      <c r="L111" s="238"/>
      <c r="M111" s="239"/>
      <c r="N111" s="240"/>
      <c r="O111" s="240"/>
      <c r="P111" s="240"/>
      <c r="Q111" s="240"/>
      <c r="R111" s="240"/>
      <c r="S111" s="240"/>
      <c r="T111" s="24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2" t="s">
        <v>142</v>
      </c>
      <c r="AU111" s="242" t="s">
        <v>79</v>
      </c>
      <c r="AV111" s="13" t="s">
        <v>79</v>
      </c>
      <c r="AW111" s="13" t="s">
        <v>33</v>
      </c>
      <c r="AX111" s="13" t="s">
        <v>72</v>
      </c>
      <c r="AY111" s="242" t="s">
        <v>130</v>
      </c>
    </row>
    <row r="112" s="14" customFormat="1">
      <c r="A112" s="14"/>
      <c r="B112" s="243"/>
      <c r="C112" s="244"/>
      <c r="D112" s="227" t="s">
        <v>142</v>
      </c>
      <c r="E112" s="245" t="s">
        <v>19</v>
      </c>
      <c r="F112" s="246" t="s">
        <v>79</v>
      </c>
      <c r="G112" s="244"/>
      <c r="H112" s="247">
        <v>1</v>
      </c>
      <c r="I112" s="248"/>
      <c r="J112" s="244"/>
      <c r="K112" s="244"/>
      <c r="L112" s="249"/>
      <c r="M112" s="250"/>
      <c r="N112" s="251"/>
      <c r="O112" s="251"/>
      <c r="P112" s="251"/>
      <c r="Q112" s="251"/>
      <c r="R112" s="251"/>
      <c r="S112" s="251"/>
      <c r="T112" s="252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3" t="s">
        <v>142</v>
      </c>
      <c r="AU112" s="253" t="s">
        <v>79</v>
      </c>
      <c r="AV112" s="14" t="s">
        <v>81</v>
      </c>
      <c r="AW112" s="14" t="s">
        <v>33</v>
      </c>
      <c r="AX112" s="14" t="s">
        <v>79</v>
      </c>
      <c r="AY112" s="253" t="s">
        <v>130</v>
      </c>
    </row>
    <row r="113" s="2" customFormat="1" ht="16.5" customHeight="1">
      <c r="A113" s="40"/>
      <c r="B113" s="41"/>
      <c r="C113" s="214" t="s">
        <v>194</v>
      </c>
      <c r="D113" s="214" t="s">
        <v>132</v>
      </c>
      <c r="E113" s="215" t="s">
        <v>407</v>
      </c>
      <c r="F113" s="216" t="s">
        <v>408</v>
      </c>
      <c r="G113" s="217" t="s">
        <v>387</v>
      </c>
      <c r="H113" s="218">
        <v>1</v>
      </c>
      <c r="I113" s="219"/>
      <c r="J113" s="220">
        <f>ROUND(I113*H113,2)</f>
        <v>0</v>
      </c>
      <c r="K113" s="216" t="s">
        <v>136</v>
      </c>
      <c r="L113" s="46"/>
      <c r="M113" s="221" t="s">
        <v>19</v>
      </c>
      <c r="N113" s="222" t="s">
        <v>43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364</v>
      </c>
      <c r="AT113" s="225" t="s">
        <v>132</v>
      </c>
      <c r="AU113" s="225" t="s">
        <v>79</v>
      </c>
      <c r="AY113" s="19" t="s">
        <v>130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79</v>
      </c>
      <c r="BK113" s="226">
        <f>ROUND(I113*H113,2)</f>
        <v>0</v>
      </c>
      <c r="BL113" s="19" t="s">
        <v>364</v>
      </c>
      <c r="BM113" s="225" t="s">
        <v>409</v>
      </c>
    </row>
    <row r="114" s="2" customFormat="1">
      <c r="A114" s="40"/>
      <c r="B114" s="41"/>
      <c r="C114" s="42"/>
      <c r="D114" s="227" t="s">
        <v>139</v>
      </c>
      <c r="E114" s="42"/>
      <c r="F114" s="228" t="s">
        <v>408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139</v>
      </c>
      <c r="AU114" s="19" t="s">
        <v>79</v>
      </c>
    </row>
    <row r="115" s="2" customFormat="1">
      <c r="A115" s="40"/>
      <c r="B115" s="41"/>
      <c r="C115" s="42"/>
      <c r="D115" s="227" t="s">
        <v>140</v>
      </c>
      <c r="E115" s="42"/>
      <c r="F115" s="232" t="s">
        <v>410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140</v>
      </c>
      <c r="AU115" s="19" t="s">
        <v>79</v>
      </c>
    </row>
    <row r="116" s="14" customFormat="1">
      <c r="A116" s="14"/>
      <c r="B116" s="243"/>
      <c r="C116" s="244"/>
      <c r="D116" s="227" t="s">
        <v>142</v>
      </c>
      <c r="E116" s="245" t="s">
        <v>19</v>
      </c>
      <c r="F116" s="246" t="s">
        <v>79</v>
      </c>
      <c r="G116" s="244"/>
      <c r="H116" s="247">
        <v>1</v>
      </c>
      <c r="I116" s="248"/>
      <c r="J116" s="244"/>
      <c r="K116" s="244"/>
      <c r="L116" s="249"/>
      <c r="M116" s="250"/>
      <c r="N116" s="251"/>
      <c r="O116" s="251"/>
      <c r="P116" s="251"/>
      <c r="Q116" s="251"/>
      <c r="R116" s="251"/>
      <c r="S116" s="251"/>
      <c r="T116" s="252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3" t="s">
        <v>142</v>
      </c>
      <c r="AU116" s="253" t="s">
        <v>79</v>
      </c>
      <c r="AV116" s="14" t="s">
        <v>81</v>
      </c>
      <c r="AW116" s="14" t="s">
        <v>33</v>
      </c>
      <c r="AX116" s="14" t="s">
        <v>79</v>
      </c>
      <c r="AY116" s="253" t="s">
        <v>130</v>
      </c>
    </row>
    <row r="117" s="2" customFormat="1" ht="16.5" customHeight="1">
      <c r="A117" s="40"/>
      <c r="B117" s="41"/>
      <c r="C117" s="214" t="s">
        <v>200</v>
      </c>
      <c r="D117" s="214" t="s">
        <v>132</v>
      </c>
      <c r="E117" s="215" t="s">
        <v>411</v>
      </c>
      <c r="F117" s="216" t="s">
        <v>412</v>
      </c>
      <c r="G117" s="217" t="s">
        <v>387</v>
      </c>
      <c r="H117" s="218">
        <v>1</v>
      </c>
      <c r="I117" s="219"/>
      <c r="J117" s="220">
        <f>ROUND(I117*H117,2)</f>
        <v>0</v>
      </c>
      <c r="K117" s="216" t="s">
        <v>136</v>
      </c>
      <c r="L117" s="46"/>
      <c r="M117" s="221" t="s">
        <v>19</v>
      </c>
      <c r="N117" s="222" t="s">
        <v>43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364</v>
      </c>
      <c r="AT117" s="225" t="s">
        <v>132</v>
      </c>
      <c r="AU117" s="225" t="s">
        <v>79</v>
      </c>
      <c r="AY117" s="19" t="s">
        <v>130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79</v>
      </c>
      <c r="BK117" s="226">
        <f>ROUND(I117*H117,2)</f>
        <v>0</v>
      </c>
      <c r="BL117" s="19" t="s">
        <v>364</v>
      </c>
      <c r="BM117" s="225" t="s">
        <v>413</v>
      </c>
    </row>
    <row r="118" s="2" customFormat="1">
      <c r="A118" s="40"/>
      <c r="B118" s="41"/>
      <c r="C118" s="42"/>
      <c r="D118" s="227" t="s">
        <v>139</v>
      </c>
      <c r="E118" s="42"/>
      <c r="F118" s="228" t="s">
        <v>412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139</v>
      </c>
      <c r="AU118" s="19" t="s">
        <v>79</v>
      </c>
    </row>
    <row r="119" s="2" customFormat="1">
      <c r="A119" s="40"/>
      <c r="B119" s="41"/>
      <c r="C119" s="42"/>
      <c r="D119" s="227" t="s">
        <v>140</v>
      </c>
      <c r="E119" s="42"/>
      <c r="F119" s="232" t="s">
        <v>414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140</v>
      </c>
      <c r="AU119" s="19" t="s">
        <v>79</v>
      </c>
    </row>
    <row r="120" s="13" customFormat="1">
      <c r="A120" s="13"/>
      <c r="B120" s="233"/>
      <c r="C120" s="234"/>
      <c r="D120" s="227" t="s">
        <v>142</v>
      </c>
      <c r="E120" s="235" t="s">
        <v>19</v>
      </c>
      <c r="F120" s="236" t="s">
        <v>415</v>
      </c>
      <c r="G120" s="234"/>
      <c r="H120" s="235" t="s">
        <v>19</v>
      </c>
      <c r="I120" s="237"/>
      <c r="J120" s="234"/>
      <c r="K120" s="234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142</v>
      </c>
      <c r="AU120" s="242" t="s">
        <v>79</v>
      </c>
      <c r="AV120" s="13" t="s">
        <v>79</v>
      </c>
      <c r="AW120" s="13" t="s">
        <v>33</v>
      </c>
      <c r="AX120" s="13" t="s">
        <v>72</v>
      </c>
      <c r="AY120" s="242" t="s">
        <v>130</v>
      </c>
    </row>
    <row r="121" s="14" customFormat="1">
      <c r="A121" s="14"/>
      <c r="B121" s="243"/>
      <c r="C121" s="244"/>
      <c r="D121" s="227" t="s">
        <v>142</v>
      </c>
      <c r="E121" s="245" t="s">
        <v>19</v>
      </c>
      <c r="F121" s="246" t="s">
        <v>79</v>
      </c>
      <c r="G121" s="244"/>
      <c r="H121" s="247">
        <v>1</v>
      </c>
      <c r="I121" s="248"/>
      <c r="J121" s="244"/>
      <c r="K121" s="244"/>
      <c r="L121" s="249"/>
      <c r="M121" s="268"/>
      <c r="N121" s="269"/>
      <c r="O121" s="269"/>
      <c r="P121" s="269"/>
      <c r="Q121" s="269"/>
      <c r="R121" s="269"/>
      <c r="S121" s="269"/>
      <c r="T121" s="27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3" t="s">
        <v>142</v>
      </c>
      <c r="AU121" s="253" t="s">
        <v>79</v>
      </c>
      <c r="AV121" s="14" t="s">
        <v>81</v>
      </c>
      <c r="AW121" s="14" t="s">
        <v>33</v>
      </c>
      <c r="AX121" s="14" t="s">
        <v>79</v>
      </c>
      <c r="AY121" s="253" t="s">
        <v>130</v>
      </c>
    </row>
    <row r="122" s="2" customFormat="1" ht="6.96" customHeight="1">
      <c r="A122" s="40"/>
      <c r="B122" s="61"/>
      <c r="C122" s="62"/>
      <c r="D122" s="62"/>
      <c r="E122" s="62"/>
      <c r="F122" s="62"/>
      <c r="G122" s="62"/>
      <c r="H122" s="62"/>
      <c r="I122" s="62"/>
      <c r="J122" s="62"/>
      <c r="K122" s="62"/>
      <c r="L122" s="46"/>
      <c r="M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</sheetData>
  <sheetProtection sheet="1" autoFilter="0" formatColumns="0" formatRows="0" objects="1" scenarios="1" spinCount="100000" saltValue="x7Z1SwIWwJoh18nJtf57gSBRORDGSNibIptFbYuESqoTkHsvEpxkcZHwr5MsZkqOftwC+KZUNou2l59esC4dxQ==" hashValue="R91QgeQbajxOmb+yWbcnc7mx2q4ufEFH76UENwh5FNRUv3kBLAJvcyCzFtXaMe4u2Ol6Zhppl/624uz9phqx6g==" algorithmName="SHA-512" password="CC35"/>
  <autoFilter ref="C85:K12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100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Hlinsko pod Hostýnem - lokalita Náves</v>
      </c>
      <c r="F7" s="144"/>
      <c r="G7" s="144"/>
      <c r="H7" s="144"/>
      <c r="L7" s="22"/>
    </row>
    <row r="8" s="1" customFormat="1" ht="12" customHeight="1">
      <c r="B8" s="22"/>
      <c r="D8" s="144" t="s">
        <v>101</v>
      </c>
      <c r="L8" s="22"/>
    </row>
    <row r="9" s="2" customFormat="1" ht="16.5" customHeight="1">
      <c r="A9" s="40"/>
      <c r="B9" s="46"/>
      <c r="C9" s="40"/>
      <c r="D9" s="40"/>
      <c r="E9" s="145" t="s">
        <v>416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103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416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18. 11. 2024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28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ROUND(J92,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ROUND((SUM(BE92:BE341)),  2)</f>
        <v>0</v>
      </c>
      <c r="G35" s="40"/>
      <c r="H35" s="40"/>
      <c r="I35" s="159">
        <v>0.20999999999999999</v>
      </c>
      <c r="J35" s="158">
        <f>ROUND(((SUM(BE92:BE341))*I35),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ROUND((SUM(BF92:BF341)),  2)</f>
        <v>0</v>
      </c>
      <c r="G36" s="40"/>
      <c r="H36" s="40"/>
      <c r="I36" s="159">
        <v>0.12</v>
      </c>
      <c r="J36" s="158">
        <f>ROUND(((SUM(BF92:BF341))*I36),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ROUND((SUM(BG92:BG341)),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ROUND((SUM(BH92:BH341)),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ROUND((SUM(BI92:BI341)),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104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Hlinsko pod Hostýnem - lokalita Náves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101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416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103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SO101.2 - Místní komunikace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Hlinsko pod Hostýnem</v>
      </c>
      <c r="G56" s="42"/>
      <c r="H56" s="42"/>
      <c r="I56" s="34" t="s">
        <v>23</v>
      </c>
      <c r="J56" s="74" t="str">
        <f>IF(J14="","",J14)</f>
        <v>18. 11. 2024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Bystřice pod Hostýnem</v>
      </c>
      <c r="G58" s="42"/>
      <c r="H58" s="42"/>
      <c r="I58" s="34" t="s">
        <v>31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Viadesigne, s.r.o.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105</v>
      </c>
      <c r="D61" s="173"/>
      <c r="E61" s="173"/>
      <c r="F61" s="173"/>
      <c r="G61" s="173"/>
      <c r="H61" s="173"/>
      <c r="I61" s="173"/>
      <c r="J61" s="174" t="s">
        <v>106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J92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107</v>
      </c>
    </row>
    <row r="64" s="9" customFormat="1" ht="24.96" customHeight="1">
      <c r="A64" s="9"/>
      <c r="B64" s="176"/>
      <c r="C64" s="177"/>
      <c r="D64" s="178" t="s">
        <v>108</v>
      </c>
      <c r="E64" s="179"/>
      <c r="F64" s="179"/>
      <c r="G64" s="179"/>
      <c r="H64" s="179"/>
      <c r="I64" s="179"/>
      <c r="J64" s="180">
        <f>J93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109</v>
      </c>
      <c r="E65" s="184"/>
      <c r="F65" s="184"/>
      <c r="G65" s="184"/>
      <c r="H65" s="184"/>
      <c r="I65" s="184"/>
      <c r="J65" s="185">
        <f>J94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110</v>
      </c>
      <c r="E66" s="184"/>
      <c r="F66" s="184"/>
      <c r="G66" s="184"/>
      <c r="H66" s="184"/>
      <c r="I66" s="184"/>
      <c r="J66" s="185">
        <f>J198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111</v>
      </c>
      <c r="E67" s="184"/>
      <c r="F67" s="184"/>
      <c r="G67" s="184"/>
      <c r="H67" s="184"/>
      <c r="I67" s="184"/>
      <c r="J67" s="185">
        <f>J211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112</v>
      </c>
      <c r="E68" s="184"/>
      <c r="F68" s="184"/>
      <c r="G68" s="184"/>
      <c r="H68" s="184"/>
      <c r="I68" s="184"/>
      <c r="J68" s="185">
        <f>J264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113</v>
      </c>
      <c r="E69" s="184"/>
      <c r="F69" s="184"/>
      <c r="G69" s="184"/>
      <c r="H69" s="184"/>
      <c r="I69" s="184"/>
      <c r="J69" s="185">
        <f>J294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6"/>
      <c r="C70" s="177"/>
      <c r="D70" s="178" t="s">
        <v>114</v>
      </c>
      <c r="E70" s="179"/>
      <c r="F70" s="179"/>
      <c r="G70" s="179"/>
      <c r="H70" s="179"/>
      <c r="I70" s="179"/>
      <c r="J70" s="180">
        <f>J323</f>
        <v>0</v>
      </c>
      <c r="K70" s="177"/>
      <c r="L70" s="18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115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1" t="str">
        <f>E7</f>
        <v>Hlinsko pod Hostýnem - lokalita Náves</v>
      </c>
      <c r="F80" s="34"/>
      <c r="G80" s="34"/>
      <c r="H80" s="34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101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2" customFormat="1" ht="16.5" customHeight="1">
      <c r="A82" s="40"/>
      <c r="B82" s="41"/>
      <c r="C82" s="42"/>
      <c r="D82" s="42"/>
      <c r="E82" s="171" t="s">
        <v>416</v>
      </c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103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E11</f>
        <v>SO101.2 - Místní komunikace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F14</f>
        <v>Hlinsko pod Hostýnem</v>
      </c>
      <c r="G86" s="42"/>
      <c r="H86" s="42"/>
      <c r="I86" s="34" t="s">
        <v>23</v>
      </c>
      <c r="J86" s="74" t="str">
        <f>IF(J14="","",J14)</f>
        <v>18. 11. 2024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E17</f>
        <v>město Bystřice pod Hostýnem</v>
      </c>
      <c r="G88" s="42"/>
      <c r="H88" s="42"/>
      <c r="I88" s="34" t="s">
        <v>31</v>
      </c>
      <c r="J88" s="38" t="str">
        <f>E23</f>
        <v xml:space="preserve"> 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2"/>
      <c r="E89" s="42"/>
      <c r="F89" s="29" t="str">
        <f>IF(E20="","",E20)</f>
        <v>Vyplň údaj</v>
      </c>
      <c r="G89" s="42"/>
      <c r="H89" s="42"/>
      <c r="I89" s="34" t="s">
        <v>34</v>
      </c>
      <c r="J89" s="38" t="str">
        <f>E26</f>
        <v>Viadesigne, s.r.o.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7"/>
      <c r="B91" s="188"/>
      <c r="C91" s="189" t="s">
        <v>116</v>
      </c>
      <c r="D91" s="190" t="s">
        <v>57</v>
      </c>
      <c r="E91" s="190" t="s">
        <v>53</v>
      </c>
      <c r="F91" s="190" t="s">
        <v>54</v>
      </c>
      <c r="G91" s="190" t="s">
        <v>117</v>
      </c>
      <c r="H91" s="190" t="s">
        <v>118</v>
      </c>
      <c r="I91" s="190" t="s">
        <v>119</v>
      </c>
      <c r="J91" s="190" t="s">
        <v>106</v>
      </c>
      <c r="K91" s="191" t="s">
        <v>120</v>
      </c>
      <c r="L91" s="192"/>
      <c r="M91" s="94" t="s">
        <v>19</v>
      </c>
      <c r="N91" s="95" t="s">
        <v>42</v>
      </c>
      <c r="O91" s="95" t="s">
        <v>121</v>
      </c>
      <c r="P91" s="95" t="s">
        <v>122</v>
      </c>
      <c r="Q91" s="95" t="s">
        <v>123</v>
      </c>
      <c r="R91" s="95" t="s">
        <v>124</v>
      </c>
      <c r="S91" s="95" t="s">
        <v>125</v>
      </c>
      <c r="T91" s="96" t="s">
        <v>126</v>
      </c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="2" customFormat="1" ht="22.8" customHeight="1">
      <c r="A92" s="40"/>
      <c r="B92" s="41"/>
      <c r="C92" s="101" t="s">
        <v>127</v>
      </c>
      <c r="D92" s="42"/>
      <c r="E92" s="42"/>
      <c r="F92" s="42"/>
      <c r="G92" s="42"/>
      <c r="H92" s="42"/>
      <c r="I92" s="42"/>
      <c r="J92" s="193">
        <f>BK92</f>
        <v>0</v>
      </c>
      <c r="K92" s="42"/>
      <c r="L92" s="46"/>
      <c r="M92" s="97"/>
      <c r="N92" s="194"/>
      <c r="O92" s="98"/>
      <c r="P92" s="195">
        <f>P93+P323</f>
        <v>0</v>
      </c>
      <c r="Q92" s="98"/>
      <c r="R92" s="195">
        <f>R93+R323</f>
        <v>0</v>
      </c>
      <c r="S92" s="98"/>
      <c r="T92" s="196">
        <f>T93+T323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71</v>
      </c>
      <c r="AU92" s="19" t="s">
        <v>107</v>
      </c>
      <c r="BK92" s="197">
        <f>BK93+BK323</f>
        <v>0</v>
      </c>
    </row>
    <row r="93" s="12" customFormat="1" ht="25.92" customHeight="1">
      <c r="A93" s="12"/>
      <c r="B93" s="198"/>
      <c r="C93" s="199"/>
      <c r="D93" s="200" t="s">
        <v>71</v>
      </c>
      <c r="E93" s="201" t="s">
        <v>128</v>
      </c>
      <c r="F93" s="201" t="s">
        <v>129</v>
      </c>
      <c r="G93" s="199"/>
      <c r="H93" s="199"/>
      <c r="I93" s="202"/>
      <c r="J93" s="203">
        <f>BK93</f>
        <v>0</v>
      </c>
      <c r="K93" s="199"/>
      <c r="L93" s="204"/>
      <c r="M93" s="205"/>
      <c r="N93" s="206"/>
      <c r="O93" s="206"/>
      <c r="P93" s="207">
        <f>P94+P198+P211+P264+P294</f>
        <v>0</v>
      </c>
      <c r="Q93" s="206"/>
      <c r="R93" s="207">
        <f>R94+R198+R211+R264+R294</f>
        <v>0</v>
      </c>
      <c r="S93" s="206"/>
      <c r="T93" s="208">
        <f>T94+T198+T211+T264+T294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79</v>
      </c>
      <c r="AT93" s="210" t="s">
        <v>71</v>
      </c>
      <c r="AU93" s="210" t="s">
        <v>72</v>
      </c>
      <c r="AY93" s="209" t="s">
        <v>130</v>
      </c>
      <c r="BK93" s="211">
        <f>BK94+BK198+BK211+BK264+BK294</f>
        <v>0</v>
      </c>
    </row>
    <row r="94" s="12" customFormat="1" ht="22.8" customHeight="1">
      <c r="A94" s="12"/>
      <c r="B94" s="198"/>
      <c r="C94" s="199"/>
      <c r="D94" s="200" t="s">
        <v>71</v>
      </c>
      <c r="E94" s="212" t="s">
        <v>79</v>
      </c>
      <c r="F94" s="212" t="s">
        <v>131</v>
      </c>
      <c r="G94" s="199"/>
      <c r="H94" s="199"/>
      <c r="I94" s="202"/>
      <c r="J94" s="213">
        <f>BK94</f>
        <v>0</v>
      </c>
      <c r="K94" s="199"/>
      <c r="L94" s="204"/>
      <c r="M94" s="205"/>
      <c r="N94" s="206"/>
      <c r="O94" s="206"/>
      <c r="P94" s="207">
        <f>SUM(P95:P197)</f>
        <v>0</v>
      </c>
      <c r="Q94" s="206"/>
      <c r="R94" s="207">
        <f>SUM(R95:R197)</f>
        <v>0</v>
      </c>
      <c r="S94" s="206"/>
      <c r="T94" s="208">
        <f>SUM(T95:T197)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79</v>
      </c>
      <c r="AT94" s="210" t="s">
        <v>71</v>
      </c>
      <c r="AU94" s="210" t="s">
        <v>79</v>
      </c>
      <c r="AY94" s="209" t="s">
        <v>130</v>
      </c>
      <c r="BK94" s="211">
        <f>SUM(BK95:BK197)</f>
        <v>0</v>
      </c>
    </row>
    <row r="95" s="2" customFormat="1" ht="16.5" customHeight="1">
      <c r="A95" s="40"/>
      <c r="B95" s="41"/>
      <c r="C95" s="214" t="s">
        <v>79</v>
      </c>
      <c r="D95" s="214" t="s">
        <v>132</v>
      </c>
      <c r="E95" s="215" t="s">
        <v>133</v>
      </c>
      <c r="F95" s="216" t="s">
        <v>134</v>
      </c>
      <c r="G95" s="217" t="s">
        <v>135</v>
      </c>
      <c r="H95" s="218">
        <v>1.1970000000000001</v>
      </c>
      <c r="I95" s="219"/>
      <c r="J95" s="220">
        <f>ROUND(I95*H95,2)</f>
        <v>0</v>
      </c>
      <c r="K95" s="216" t="s">
        <v>136</v>
      </c>
      <c r="L95" s="46"/>
      <c r="M95" s="221" t="s">
        <v>19</v>
      </c>
      <c r="N95" s="222" t="s">
        <v>43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137</v>
      </c>
      <c r="AT95" s="225" t="s">
        <v>132</v>
      </c>
      <c r="AU95" s="225" t="s">
        <v>81</v>
      </c>
      <c r="AY95" s="19" t="s">
        <v>130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79</v>
      </c>
      <c r="BK95" s="226">
        <f>ROUND(I95*H95,2)</f>
        <v>0</v>
      </c>
      <c r="BL95" s="19" t="s">
        <v>137</v>
      </c>
      <c r="BM95" s="225" t="s">
        <v>417</v>
      </c>
    </row>
    <row r="96" s="2" customFormat="1">
      <c r="A96" s="40"/>
      <c r="B96" s="41"/>
      <c r="C96" s="42"/>
      <c r="D96" s="227" t="s">
        <v>139</v>
      </c>
      <c r="E96" s="42"/>
      <c r="F96" s="228" t="s">
        <v>134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139</v>
      </c>
      <c r="AU96" s="19" t="s">
        <v>81</v>
      </c>
    </row>
    <row r="97" s="2" customFormat="1">
      <c r="A97" s="40"/>
      <c r="B97" s="41"/>
      <c r="C97" s="42"/>
      <c r="D97" s="227" t="s">
        <v>140</v>
      </c>
      <c r="E97" s="42"/>
      <c r="F97" s="232" t="s">
        <v>141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140</v>
      </c>
      <c r="AU97" s="19" t="s">
        <v>81</v>
      </c>
    </row>
    <row r="98" s="13" customFormat="1">
      <c r="A98" s="13"/>
      <c r="B98" s="233"/>
      <c r="C98" s="234"/>
      <c r="D98" s="227" t="s">
        <v>142</v>
      </c>
      <c r="E98" s="235" t="s">
        <v>19</v>
      </c>
      <c r="F98" s="236" t="s">
        <v>212</v>
      </c>
      <c r="G98" s="234"/>
      <c r="H98" s="235" t="s">
        <v>19</v>
      </c>
      <c r="I98" s="237"/>
      <c r="J98" s="234"/>
      <c r="K98" s="234"/>
      <c r="L98" s="238"/>
      <c r="M98" s="239"/>
      <c r="N98" s="240"/>
      <c r="O98" s="240"/>
      <c r="P98" s="240"/>
      <c r="Q98" s="240"/>
      <c r="R98" s="240"/>
      <c r="S98" s="240"/>
      <c r="T98" s="241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2" t="s">
        <v>142</v>
      </c>
      <c r="AU98" s="242" t="s">
        <v>81</v>
      </c>
      <c r="AV98" s="13" t="s">
        <v>79</v>
      </c>
      <c r="AW98" s="13" t="s">
        <v>33</v>
      </c>
      <c r="AX98" s="13" t="s">
        <v>72</v>
      </c>
      <c r="AY98" s="242" t="s">
        <v>130</v>
      </c>
    </row>
    <row r="99" s="13" customFormat="1">
      <c r="A99" s="13"/>
      <c r="B99" s="233"/>
      <c r="C99" s="234"/>
      <c r="D99" s="227" t="s">
        <v>142</v>
      </c>
      <c r="E99" s="235" t="s">
        <v>19</v>
      </c>
      <c r="F99" s="236" t="s">
        <v>418</v>
      </c>
      <c r="G99" s="234"/>
      <c r="H99" s="235" t="s">
        <v>19</v>
      </c>
      <c r="I99" s="237"/>
      <c r="J99" s="234"/>
      <c r="K99" s="234"/>
      <c r="L99" s="238"/>
      <c r="M99" s="239"/>
      <c r="N99" s="240"/>
      <c r="O99" s="240"/>
      <c r="P99" s="240"/>
      <c r="Q99" s="240"/>
      <c r="R99" s="240"/>
      <c r="S99" s="240"/>
      <c r="T99" s="241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2" t="s">
        <v>142</v>
      </c>
      <c r="AU99" s="242" t="s">
        <v>81</v>
      </c>
      <c r="AV99" s="13" t="s">
        <v>79</v>
      </c>
      <c r="AW99" s="13" t="s">
        <v>33</v>
      </c>
      <c r="AX99" s="13" t="s">
        <v>72</v>
      </c>
      <c r="AY99" s="242" t="s">
        <v>130</v>
      </c>
    </row>
    <row r="100" s="13" customFormat="1">
      <c r="A100" s="13"/>
      <c r="B100" s="233"/>
      <c r="C100" s="234"/>
      <c r="D100" s="227" t="s">
        <v>142</v>
      </c>
      <c r="E100" s="235" t="s">
        <v>19</v>
      </c>
      <c r="F100" s="236" t="s">
        <v>419</v>
      </c>
      <c r="G100" s="234"/>
      <c r="H100" s="235" t="s">
        <v>19</v>
      </c>
      <c r="I100" s="237"/>
      <c r="J100" s="234"/>
      <c r="K100" s="234"/>
      <c r="L100" s="238"/>
      <c r="M100" s="239"/>
      <c r="N100" s="240"/>
      <c r="O100" s="240"/>
      <c r="P100" s="240"/>
      <c r="Q100" s="240"/>
      <c r="R100" s="240"/>
      <c r="S100" s="240"/>
      <c r="T100" s="241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2" t="s">
        <v>142</v>
      </c>
      <c r="AU100" s="242" t="s">
        <v>81</v>
      </c>
      <c r="AV100" s="13" t="s">
        <v>79</v>
      </c>
      <c r="AW100" s="13" t="s">
        <v>33</v>
      </c>
      <c r="AX100" s="13" t="s">
        <v>72</v>
      </c>
      <c r="AY100" s="242" t="s">
        <v>130</v>
      </c>
    </row>
    <row r="101" s="14" customFormat="1">
      <c r="A101" s="14"/>
      <c r="B101" s="243"/>
      <c r="C101" s="244"/>
      <c r="D101" s="227" t="s">
        <v>142</v>
      </c>
      <c r="E101" s="245" t="s">
        <v>19</v>
      </c>
      <c r="F101" s="246" t="s">
        <v>420</v>
      </c>
      <c r="G101" s="244"/>
      <c r="H101" s="247">
        <v>0.753</v>
      </c>
      <c r="I101" s="248"/>
      <c r="J101" s="244"/>
      <c r="K101" s="244"/>
      <c r="L101" s="249"/>
      <c r="M101" s="250"/>
      <c r="N101" s="251"/>
      <c r="O101" s="251"/>
      <c r="P101" s="251"/>
      <c r="Q101" s="251"/>
      <c r="R101" s="251"/>
      <c r="S101" s="251"/>
      <c r="T101" s="252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3" t="s">
        <v>142</v>
      </c>
      <c r="AU101" s="253" t="s">
        <v>81</v>
      </c>
      <c r="AV101" s="14" t="s">
        <v>81</v>
      </c>
      <c r="AW101" s="14" t="s">
        <v>33</v>
      </c>
      <c r="AX101" s="14" t="s">
        <v>72</v>
      </c>
      <c r="AY101" s="253" t="s">
        <v>130</v>
      </c>
    </row>
    <row r="102" s="13" customFormat="1">
      <c r="A102" s="13"/>
      <c r="B102" s="233"/>
      <c r="C102" s="234"/>
      <c r="D102" s="227" t="s">
        <v>142</v>
      </c>
      <c r="E102" s="235" t="s">
        <v>19</v>
      </c>
      <c r="F102" s="236" t="s">
        <v>421</v>
      </c>
      <c r="G102" s="234"/>
      <c r="H102" s="235" t="s">
        <v>19</v>
      </c>
      <c r="I102" s="237"/>
      <c r="J102" s="234"/>
      <c r="K102" s="234"/>
      <c r="L102" s="238"/>
      <c r="M102" s="239"/>
      <c r="N102" s="240"/>
      <c r="O102" s="240"/>
      <c r="P102" s="240"/>
      <c r="Q102" s="240"/>
      <c r="R102" s="240"/>
      <c r="S102" s="240"/>
      <c r="T102" s="24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2" t="s">
        <v>142</v>
      </c>
      <c r="AU102" s="242" t="s">
        <v>81</v>
      </c>
      <c r="AV102" s="13" t="s">
        <v>79</v>
      </c>
      <c r="AW102" s="13" t="s">
        <v>33</v>
      </c>
      <c r="AX102" s="13" t="s">
        <v>72</v>
      </c>
      <c r="AY102" s="242" t="s">
        <v>130</v>
      </c>
    </row>
    <row r="103" s="14" customFormat="1">
      <c r="A103" s="14"/>
      <c r="B103" s="243"/>
      <c r="C103" s="244"/>
      <c r="D103" s="227" t="s">
        <v>142</v>
      </c>
      <c r="E103" s="245" t="s">
        <v>19</v>
      </c>
      <c r="F103" s="246" t="s">
        <v>422</v>
      </c>
      <c r="G103" s="244"/>
      <c r="H103" s="247">
        <v>0.44400000000000001</v>
      </c>
      <c r="I103" s="248"/>
      <c r="J103" s="244"/>
      <c r="K103" s="244"/>
      <c r="L103" s="249"/>
      <c r="M103" s="250"/>
      <c r="N103" s="251"/>
      <c r="O103" s="251"/>
      <c r="P103" s="251"/>
      <c r="Q103" s="251"/>
      <c r="R103" s="251"/>
      <c r="S103" s="251"/>
      <c r="T103" s="25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3" t="s">
        <v>142</v>
      </c>
      <c r="AU103" s="253" t="s">
        <v>81</v>
      </c>
      <c r="AV103" s="14" t="s">
        <v>81</v>
      </c>
      <c r="AW103" s="14" t="s">
        <v>33</v>
      </c>
      <c r="AX103" s="14" t="s">
        <v>72</v>
      </c>
      <c r="AY103" s="253" t="s">
        <v>130</v>
      </c>
    </row>
    <row r="104" s="15" customFormat="1">
      <c r="A104" s="15"/>
      <c r="B104" s="254"/>
      <c r="C104" s="255"/>
      <c r="D104" s="227" t="s">
        <v>142</v>
      </c>
      <c r="E104" s="256" t="s">
        <v>19</v>
      </c>
      <c r="F104" s="257" t="s">
        <v>149</v>
      </c>
      <c r="G104" s="255"/>
      <c r="H104" s="258">
        <v>1.1970000000000001</v>
      </c>
      <c r="I104" s="259"/>
      <c r="J104" s="255"/>
      <c r="K104" s="255"/>
      <c r="L104" s="260"/>
      <c r="M104" s="261"/>
      <c r="N104" s="262"/>
      <c r="O104" s="262"/>
      <c r="P104" s="262"/>
      <c r="Q104" s="262"/>
      <c r="R104" s="262"/>
      <c r="S104" s="262"/>
      <c r="T104" s="263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4" t="s">
        <v>142</v>
      </c>
      <c r="AU104" s="264" t="s">
        <v>81</v>
      </c>
      <c r="AV104" s="15" t="s">
        <v>137</v>
      </c>
      <c r="AW104" s="15" t="s">
        <v>33</v>
      </c>
      <c r="AX104" s="15" t="s">
        <v>79</v>
      </c>
      <c r="AY104" s="264" t="s">
        <v>130</v>
      </c>
    </row>
    <row r="105" s="2" customFormat="1" ht="16.5" customHeight="1">
      <c r="A105" s="40"/>
      <c r="B105" s="41"/>
      <c r="C105" s="214" t="s">
        <v>81</v>
      </c>
      <c r="D105" s="214" t="s">
        <v>132</v>
      </c>
      <c r="E105" s="215" t="s">
        <v>423</v>
      </c>
      <c r="F105" s="216" t="s">
        <v>424</v>
      </c>
      <c r="G105" s="217" t="s">
        <v>135</v>
      </c>
      <c r="H105" s="218">
        <v>1.48</v>
      </c>
      <c r="I105" s="219"/>
      <c r="J105" s="220">
        <f>ROUND(I105*H105,2)</f>
        <v>0</v>
      </c>
      <c r="K105" s="216" t="s">
        <v>136</v>
      </c>
      <c r="L105" s="46"/>
      <c r="M105" s="221" t="s">
        <v>19</v>
      </c>
      <c r="N105" s="222" t="s">
        <v>43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137</v>
      </c>
      <c r="AT105" s="225" t="s">
        <v>132</v>
      </c>
      <c r="AU105" s="225" t="s">
        <v>81</v>
      </c>
      <c r="AY105" s="19" t="s">
        <v>130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79</v>
      </c>
      <c r="BK105" s="226">
        <f>ROUND(I105*H105,2)</f>
        <v>0</v>
      </c>
      <c r="BL105" s="19" t="s">
        <v>137</v>
      </c>
      <c r="BM105" s="225" t="s">
        <v>425</v>
      </c>
    </row>
    <row r="106" s="2" customFormat="1">
      <c r="A106" s="40"/>
      <c r="B106" s="41"/>
      <c r="C106" s="42"/>
      <c r="D106" s="227" t="s">
        <v>139</v>
      </c>
      <c r="E106" s="42"/>
      <c r="F106" s="228" t="s">
        <v>424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139</v>
      </c>
      <c r="AU106" s="19" t="s">
        <v>81</v>
      </c>
    </row>
    <row r="107" s="2" customFormat="1">
      <c r="A107" s="40"/>
      <c r="B107" s="41"/>
      <c r="C107" s="42"/>
      <c r="D107" s="227" t="s">
        <v>140</v>
      </c>
      <c r="E107" s="42"/>
      <c r="F107" s="232" t="s">
        <v>426</v>
      </c>
      <c r="G107" s="42"/>
      <c r="H107" s="42"/>
      <c r="I107" s="229"/>
      <c r="J107" s="42"/>
      <c r="K107" s="42"/>
      <c r="L107" s="46"/>
      <c r="M107" s="230"/>
      <c r="N107" s="231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140</v>
      </c>
      <c r="AU107" s="19" t="s">
        <v>81</v>
      </c>
    </row>
    <row r="108" s="13" customFormat="1">
      <c r="A108" s="13"/>
      <c r="B108" s="233"/>
      <c r="C108" s="234"/>
      <c r="D108" s="227" t="s">
        <v>142</v>
      </c>
      <c r="E108" s="235" t="s">
        <v>19</v>
      </c>
      <c r="F108" s="236" t="s">
        <v>212</v>
      </c>
      <c r="G108" s="234"/>
      <c r="H108" s="235" t="s">
        <v>19</v>
      </c>
      <c r="I108" s="237"/>
      <c r="J108" s="234"/>
      <c r="K108" s="234"/>
      <c r="L108" s="238"/>
      <c r="M108" s="239"/>
      <c r="N108" s="240"/>
      <c r="O108" s="240"/>
      <c r="P108" s="240"/>
      <c r="Q108" s="240"/>
      <c r="R108" s="240"/>
      <c r="S108" s="240"/>
      <c r="T108" s="24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2" t="s">
        <v>142</v>
      </c>
      <c r="AU108" s="242" t="s">
        <v>81</v>
      </c>
      <c r="AV108" s="13" t="s">
        <v>79</v>
      </c>
      <c r="AW108" s="13" t="s">
        <v>33</v>
      </c>
      <c r="AX108" s="13" t="s">
        <v>72</v>
      </c>
      <c r="AY108" s="242" t="s">
        <v>130</v>
      </c>
    </row>
    <row r="109" s="13" customFormat="1">
      <c r="A109" s="13"/>
      <c r="B109" s="233"/>
      <c r="C109" s="234"/>
      <c r="D109" s="227" t="s">
        <v>142</v>
      </c>
      <c r="E109" s="235" t="s">
        <v>19</v>
      </c>
      <c r="F109" s="236" t="s">
        <v>144</v>
      </c>
      <c r="G109" s="234"/>
      <c r="H109" s="235" t="s">
        <v>19</v>
      </c>
      <c r="I109" s="237"/>
      <c r="J109" s="234"/>
      <c r="K109" s="234"/>
      <c r="L109" s="238"/>
      <c r="M109" s="239"/>
      <c r="N109" s="240"/>
      <c r="O109" s="240"/>
      <c r="P109" s="240"/>
      <c r="Q109" s="240"/>
      <c r="R109" s="240"/>
      <c r="S109" s="240"/>
      <c r="T109" s="24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2" t="s">
        <v>142</v>
      </c>
      <c r="AU109" s="242" t="s">
        <v>81</v>
      </c>
      <c r="AV109" s="13" t="s">
        <v>79</v>
      </c>
      <c r="AW109" s="13" t="s">
        <v>33</v>
      </c>
      <c r="AX109" s="13" t="s">
        <v>72</v>
      </c>
      <c r="AY109" s="242" t="s">
        <v>130</v>
      </c>
    </row>
    <row r="110" s="13" customFormat="1">
      <c r="A110" s="13"/>
      <c r="B110" s="233"/>
      <c r="C110" s="234"/>
      <c r="D110" s="227" t="s">
        <v>142</v>
      </c>
      <c r="E110" s="235" t="s">
        <v>19</v>
      </c>
      <c r="F110" s="236" t="s">
        <v>427</v>
      </c>
      <c r="G110" s="234"/>
      <c r="H110" s="235" t="s">
        <v>19</v>
      </c>
      <c r="I110" s="237"/>
      <c r="J110" s="234"/>
      <c r="K110" s="234"/>
      <c r="L110" s="238"/>
      <c r="M110" s="239"/>
      <c r="N110" s="240"/>
      <c r="O110" s="240"/>
      <c r="P110" s="240"/>
      <c r="Q110" s="240"/>
      <c r="R110" s="240"/>
      <c r="S110" s="240"/>
      <c r="T110" s="24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2" t="s">
        <v>142</v>
      </c>
      <c r="AU110" s="242" t="s">
        <v>81</v>
      </c>
      <c r="AV110" s="13" t="s">
        <v>79</v>
      </c>
      <c r="AW110" s="13" t="s">
        <v>33</v>
      </c>
      <c r="AX110" s="13" t="s">
        <v>72</v>
      </c>
      <c r="AY110" s="242" t="s">
        <v>130</v>
      </c>
    </row>
    <row r="111" s="14" customFormat="1">
      <c r="A111" s="14"/>
      <c r="B111" s="243"/>
      <c r="C111" s="244"/>
      <c r="D111" s="227" t="s">
        <v>142</v>
      </c>
      <c r="E111" s="245" t="s">
        <v>19</v>
      </c>
      <c r="F111" s="246" t="s">
        <v>428</v>
      </c>
      <c r="G111" s="244"/>
      <c r="H111" s="247">
        <v>1.48</v>
      </c>
      <c r="I111" s="248"/>
      <c r="J111" s="244"/>
      <c r="K111" s="244"/>
      <c r="L111" s="249"/>
      <c r="M111" s="250"/>
      <c r="N111" s="251"/>
      <c r="O111" s="251"/>
      <c r="P111" s="251"/>
      <c r="Q111" s="251"/>
      <c r="R111" s="251"/>
      <c r="S111" s="251"/>
      <c r="T111" s="252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3" t="s">
        <v>142</v>
      </c>
      <c r="AU111" s="253" t="s">
        <v>81</v>
      </c>
      <c r="AV111" s="14" t="s">
        <v>81</v>
      </c>
      <c r="AW111" s="14" t="s">
        <v>33</v>
      </c>
      <c r="AX111" s="14" t="s">
        <v>79</v>
      </c>
      <c r="AY111" s="253" t="s">
        <v>130</v>
      </c>
    </row>
    <row r="112" s="2" customFormat="1" ht="16.5" customHeight="1">
      <c r="A112" s="40"/>
      <c r="B112" s="41"/>
      <c r="C112" s="214" t="s">
        <v>158</v>
      </c>
      <c r="D112" s="214" t="s">
        <v>132</v>
      </c>
      <c r="E112" s="215" t="s">
        <v>150</v>
      </c>
      <c r="F112" s="216" t="s">
        <v>151</v>
      </c>
      <c r="G112" s="217" t="s">
        <v>135</v>
      </c>
      <c r="H112" s="218">
        <v>2.0139999999999998</v>
      </c>
      <c r="I112" s="219"/>
      <c r="J112" s="220">
        <f>ROUND(I112*H112,2)</f>
        <v>0</v>
      </c>
      <c r="K112" s="216" t="s">
        <v>136</v>
      </c>
      <c r="L112" s="46"/>
      <c r="M112" s="221" t="s">
        <v>19</v>
      </c>
      <c r="N112" s="222" t="s">
        <v>43</v>
      </c>
      <c r="O112" s="86"/>
      <c r="P112" s="223">
        <f>O112*H112</f>
        <v>0</v>
      </c>
      <c r="Q112" s="223">
        <v>0</v>
      </c>
      <c r="R112" s="223">
        <f>Q112*H112</f>
        <v>0</v>
      </c>
      <c r="S112" s="223">
        <v>0</v>
      </c>
      <c r="T112" s="224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5" t="s">
        <v>137</v>
      </c>
      <c r="AT112" s="225" t="s">
        <v>132</v>
      </c>
      <c r="AU112" s="225" t="s">
        <v>81</v>
      </c>
      <c r="AY112" s="19" t="s">
        <v>130</v>
      </c>
      <c r="BE112" s="226">
        <f>IF(N112="základní",J112,0)</f>
        <v>0</v>
      </c>
      <c r="BF112" s="226">
        <f>IF(N112="snížená",J112,0)</f>
        <v>0</v>
      </c>
      <c r="BG112" s="226">
        <f>IF(N112="zákl. přenesená",J112,0)</f>
        <v>0</v>
      </c>
      <c r="BH112" s="226">
        <f>IF(N112="sníž. přenesená",J112,0)</f>
        <v>0</v>
      </c>
      <c r="BI112" s="226">
        <f>IF(N112="nulová",J112,0)</f>
        <v>0</v>
      </c>
      <c r="BJ112" s="19" t="s">
        <v>79</v>
      </c>
      <c r="BK112" s="226">
        <f>ROUND(I112*H112,2)</f>
        <v>0</v>
      </c>
      <c r="BL112" s="19" t="s">
        <v>137</v>
      </c>
      <c r="BM112" s="225" t="s">
        <v>429</v>
      </c>
    </row>
    <row r="113" s="2" customFormat="1">
      <c r="A113" s="40"/>
      <c r="B113" s="41"/>
      <c r="C113" s="42"/>
      <c r="D113" s="227" t="s">
        <v>139</v>
      </c>
      <c r="E113" s="42"/>
      <c r="F113" s="228" t="s">
        <v>151</v>
      </c>
      <c r="G113" s="42"/>
      <c r="H113" s="42"/>
      <c r="I113" s="229"/>
      <c r="J113" s="42"/>
      <c r="K113" s="42"/>
      <c r="L113" s="46"/>
      <c r="M113" s="230"/>
      <c r="N113" s="231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139</v>
      </c>
      <c r="AU113" s="19" t="s">
        <v>81</v>
      </c>
    </row>
    <row r="114" s="2" customFormat="1">
      <c r="A114" s="40"/>
      <c r="B114" s="41"/>
      <c r="C114" s="42"/>
      <c r="D114" s="227" t="s">
        <v>140</v>
      </c>
      <c r="E114" s="42"/>
      <c r="F114" s="232" t="s">
        <v>141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140</v>
      </c>
      <c r="AU114" s="19" t="s">
        <v>81</v>
      </c>
    </row>
    <row r="115" s="13" customFormat="1">
      <c r="A115" s="13"/>
      <c r="B115" s="233"/>
      <c r="C115" s="234"/>
      <c r="D115" s="227" t="s">
        <v>142</v>
      </c>
      <c r="E115" s="235" t="s">
        <v>19</v>
      </c>
      <c r="F115" s="236" t="s">
        <v>212</v>
      </c>
      <c r="G115" s="234"/>
      <c r="H115" s="235" t="s">
        <v>19</v>
      </c>
      <c r="I115" s="237"/>
      <c r="J115" s="234"/>
      <c r="K115" s="234"/>
      <c r="L115" s="238"/>
      <c r="M115" s="239"/>
      <c r="N115" s="240"/>
      <c r="O115" s="240"/>
      <c r="P115" s="240"/>
      <c r="Q115" s="240"/>
      <c r="R115" s="240"/>
      <c r="S115" s="240"/>
      <c r="T115" s="241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2" t="s">
        <v>142</v>
      </c>
      <c r="AU115" s="242" t="s">
        <v>81</v>
      </c>
      <c r="AV115" s="13" t="s">
        <v>79</v>
      </c>
      <c r="AW115" s="13" t="s">
        <v>33</v>
      </c>
      <c r="AX115" s="13" t="s">
        <v>72</v>
      </c>
      <c r="AY115" s="242" t="s">
        <v>130</v>
      </c>
    </row>
    <row r="116" s="13" customFormat="1">
      <c r="A116" s="13"/>
      <c r="B116" s="233"/>
      <c r="C116" s="234"/>
      <c r="D116" s="227" t="s">
        <v>142</v>
      </c>
      <c r="E116" s="235" t="s">
        <v>19</v>
      </c>
      <c r="F116" s="236" t="s">
        <v>144</v>
      </c>
      <c r="G116" s="234"/>
      <c r="H116" s="235" t="s">
        <v>19</v>
      </c>
      <c r="I116" s="237"/>
      <c r="J116" s="234"/>
      <c r="K116" s="234"/>
      <c r="L116" s="238"/>
      <c r="M116" s="239"/>
      <c r="N116" s="240"/>
      <c r="O116" s="240"/>
      <c r="P116" s="240"/>
      <c r="Q116" s="240"/>
      <c r="R116" s="240"/>
      <c r="S116" s="240"/>
      <c r="T116" s="24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2" t="s">
        <v>142</v>
      </c>
      <c r="AU116" s="242" t="s">
        <v>81</v>
      </c>
      <c r="AV116" s="13" t="s">
        <v>79</v>
      </c>
      <c r="AW116" s="13" t="s">
        <v>33</v>
      </c>
      <c r="AX116" s="13" t="s">
        <v>72</v>
      </c>
      <c r="AY116" s="242" t="s">
        <v>130</v>
      </c>
    </row>
    <row r="117" s="13" customFormat="1">
      <c r="A117" s="13"/>
      <c r="B117" s="233"/>
      <c r="C117" s="234"/>
      <c r="D117" s="227" t="s">
        <v>142</v>
      </c>
      <c r="E117" s="235" t="s">
        <v>19</v>
      </c>
      <c r="F117" s="236" t="s">
        <v>430</v>
      </c>
      <c r="G117" s="234"/>
      <c r="H117" s="235" t="s">
        <v>19</v>
      </c>
      <c r="I117" s="237"/>
      <c r="J117" s="234"/>
      <c r="K117" s="234"/>
      <c r="L117" s="238"/>
      <c r="M117" s="239"/>
      <c r="N117" s="240"/>
      <c r="O117" s="240"/>
      <c r="P117" s="240"/>
      <c r="Q117" s="240"/>
      <c r="R117" s="240"/>
      <c r="S117" s="240"/>
      <c r="T117" s="24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2" t="s">
        <v>142</v>
      </c>
      <c r="AU117" s="242" t="s">
        <v>81</v>
      </c>
      <c r="AV117" s="13" t="s">
        <v>79</v>
      </c>
      <c r="AW117" s="13" t="s">
        <v>33</v>
      </c>
      <c r="AX117" s="13" t="s">
        <v>72</v>
      </c>
      <c r="AY117" s="242" t="s">
        <v>130</v>
      </c>
    </row>
    <row r="118" s="14" customFormat="1">
      <c r="A118" s="14"/>
      <c r="B118" s="243"/>
      <c r="C118" s="244"/>
      <c r="D118" s="227" t="s">
        <v>142</v>
      </c>
      <c r="E118" s="245" t="s">
        <v>19</v>
      </c>
      <c r="F118" s="246" t="s">
        <v>431</v>
      </c>
      <c r="G118" s="244"/>
      <c r="H118" s="247">
        <v>1.1539999999999999</v>
      </c>
      <c r="I118" s="248"/>
      <c r="J118" s="244"/>
      <c r="K118" s="244"/>
      <c r="L118" s="249"/>
      <c r="M118" s="250"/>
      <c r="N118" s="251"/>
      <c r="O118" s="251"/>
      <c r="P118" s="251"/>
      <c r="Q118" s="251"/>
      <c r="R118" s="251"/>
      <c r="S118" s="251"/>
      <c r="T118" s="25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3" t="s">
        <v>142</v>
      </c>
      <c r="AU118" s="253" t="s">
        <v>81</v>
      </c>
      <c r="AV118" s="14" t="s">
        <v>81</v>
      </c>
      <c r="AW118" s="14" t="s">
        <v>33</v>
      </c>
      <c r="AX118" s="14" t="s">
        <v>72</v>
      </c>
      <c r="AY118" s="253" t="s">
        <v>130</v>
      </c>
    </row>
    <row r="119" s="14" customFormat="1">
      <c r="A119" s="14"/>
      <c r="B119" s="243"/>
      <c r="C119" s="244"/>
      <c r="D119" s="227" t="s">
        <v>142</v>
      </c>
      <c r="E119" s="245" t="s">
        <v>19</v>
      </c>
      <c r="F119" s="246" t="s">
        <v>432</v>
      </c>
      <c r="G119" s="244"/>
      <c r="H119" s="247">
        <v>0.85999999999999999</v>
      </c>
      <c r="I119" s="248"/>
      <c r="J119" s="244"/>
      <c r="K119" s="244"/>
      <c r="L119" s="249"/>
      <c r="M119" s="250"/>
      <c r="N119" s="251"/>
      <c r="O119" s="251"/>
      <c r="P119" s="251"/>
      <c r="Q119" s="251"/>
      <c r="R119" s="251"/>
      <c r="S119" s="251"/>
      <c r="T119" s="252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3" t="s">
        <v>142</v>
      </c>
      <c r="AU119" s="253" t="s">
        <v>81</v>
      </c>
      <c r="AV119" s="14" t="s">
        <v>81</v>
      </c>
      <c r="AW119" s="14" t="s">
        <v>33</v>
      </c>
      <c r="AX119" s="14" t="s">
        <v>72</v>
      </c>
      <c r="AY119" s="253" t="s">
        <v>130</v>
      </c>
    </row>
    <row r="120" s="15" customFormat="1">
      <c r="A120" s="15"/>
      <c r="B120" s="254"/>
      <c r="C120" s="255"/>
      <c r="D120" s="227" t="s">
        <v>142</v>
      </c>
      <c r="E120" s="256" t="s">
        <v>19</v>
      </c>
      <c r="F120" s="257" t="s">
        <v>149</v>
      </c>
      <c r="G120" s="255"/>
      <c r="H120" s="258">
        <v>2.0139999999999998</v>
      </c>
      <c r="I120" s="259"/>
      <c r="J120" s="255"/>
      <c r="K120" s="255"/>
      <c r="L120" s="260"/>
      <c r="M120" s="261"/>
      <c r="N120" s="262"/>
      <c r="O120" s="262"/>
      <c r="P120" s="262"/>
      <c r="Q120" s="262"/>
      <c r="R120" s="262"/>
      <c r="S120" s="262"/>
      <c r="T120" s="263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4" t="s">
        <v>142</v>
      </c>
      <c r="AU120" s="264" t="s">
        <v>81</v>
      </c>
      <c r="AV120" s="15" t="s">
        <v>137</v>
      </c>
      <c r="AW120" s="15" t="s">
        <v>33</v>
      </c>
      <c r="AX120" s="15" t="s">
        <v>79</v>
      </c>
      <c r="AY120" s="264" t="s">
        <v>130</v>
      </c>
    </row>
    <row r="121" s="2" customFormat="1" ht="16.5" customHeight="1">
      <c r="A121" s="40"/>
      <c r="B121" s="41"/>
      <c r="C121" s="214" t="s">
        <v>137</v>
      </c>
      <c r="D121" s="214" t="s">
        <v>132</v>
      </c>
      <c r="E121" s="215" t="s">
        <v>165</v>
      </c>
      <c r="F121" s="216" t="s">
        <v>166</v>
      </c>
      <c r="G121" s="217" t="s">
        <v>167</v>
      </c>
      <c r="H121" s="218">
        <v>559.49000000000001</v>
      </c>
      <c r="I121" s="219"/>
      <c r="J121" s="220">
        <f>ROUND(I121*H121,2)</f>
        <v>0</v>
      </c>
      <c r="K121" s="216" t="s">
        <v>136</v>
      </c>
      <c r="L121" s="46"/>
      <c r="M121" s="221" t="s">
        <v>19</v>
      </c>
      <c r="N121" s="222" t="s">
        <v>43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137</v>
      </c>
      <c r="AT121" s="225" t="s">
        <v>132</v>
      </c>
      <c r="AU121" s="225" t="s">
        <v>81</v>
      </c>
      <c r="AY121" s="19" t="s">
        <v>130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79</v>
      </c>
      <c r="BK121" s="226">
        <f>ROUND(I121*H121,2)</f>
        <v>0</v>
      </c>
      <c r="BL121" s="19" t="s">
        <v>137</v>
      </c>
      <c r="BM121" s="225" t="s">
        <v>433</v>
      </c>
    </row>
    <row r="122" s="2" customFormat="1">
      <c r="A122" s="40"/>
      <c r="B122" s="41"/>
      <c r="C122" s="42"/>
      <c r="D122" s="227" t="s">
        <v>139</v>
      </c>
      <c r="E122" s="42"/>
      <c r="F122" s="228" t="s">
        <v>166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139</v>
      </c>
      <c r="AU122" s="19" t="s">
        <v>81</v>
      </c>
    </row>
    <row r="123" s="2" customFormat="1">
      <c r="A123" s="40"/>
      <c r="B123" s="41"/>
      <c r="C123" s="42"/>
      <c r="D123" s="227" t="s">
        <v>140</v>
      </c>
      <c r="E123" s="42"/>
      <c r="F123" s="232" t="s">
        <v>141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140</v>
      </c>
      <c r="AU123" s="19" t="s">
        <v>81</v>
      </c>
    </row>
    <row r="124" s="13" customFormat="1">
      <c r="A124" s="13"/>
      <c r="B124" s="233"/>
      <c r="C124" s="234"/>
      <c r="D124" s="227" t="s">
        <v>142</v>
      </c>
      <c r="E124" s="235" t="s">
        <v>19</v>
      </c>
      <c r="F124" s="236" t="s">
        <v>212</v>
      </c>
      <c r="G124" s="234"/>
      <c r="H124" s="235" t="s">
        <v>19</v>
      </c>
      <c r="I124" s="237"/>
      <c r="J124" s="234"/>
      <c r="K124" s="234"/>
      <c r="L124" s="238"/>
      <c r="M124" s="239"/>
      <c r="N124" s="240"/>
      <c r="O124" s="240"/>
      <c r="P124" s="240"/>
      <c r="Q124" s="240"/>
      <c r="R124" s="240"/>
      <c r="S124" s="240"/>
      <c r="T124" s="24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2" t="s">
        <v>142</v>
      </c>
      <c r="AU124" s="242" t="s">
        <v>81</v>
      </c>
      <c r="AV124" s="13" t="s">
        <v>79</v>
      </c>
      <c r="AW124" s="13" t="s">
        <v>33</v>
      </c>
      <c r="AX124" s="13" t="s">
        <v>72</v>
      </c>
      <c r="AY124" s="242" t="s">
        <v>130</v>
      </c>
    </row>
    <row r="125" s="13" customFormat="1">
      <c r="A125" s="13"/>
      <c r="B125" s="233"/>
      <c r="C125" s="234"/>
      <c r="D125" s="227" t="s">
        <v>142</v>
      </c>
      <c r="E125" s="235" t="s">
        <v>19</v>
      </c>
      <c r="F125" s="236" t="s">
        <v>144</v>
      </c>
      <c r="G125" s="234"/>
      <c r="H125" s="235" t="s">
        <v>19</v>
      </c>
      <c r="I125" s="237"/>
      <c r="J125" s="234"/>
      <c r="K125" s="234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142</v>
      </c>
      <c r="AU125" s="242" t="s">
        <v>81</v>
      </c>
      <c r="AV125" s="13" t="s">
        <v>79</v>
      </c>
      <c r="AW125" s="13" t="s">
        <v>33</v>
      </c>
      <c r="AX125" s="13" t="s">
        <v>72</v>
      </c>
      <c r="AY125" s="242" t="s">
        <v>130</v>
      </c>
    </row>
    <row r="126" s="14" customFormat="1">
      <c r="A126" s="14"/>
      <c r="B126" s="243"/>
      <c r="C126" s="244"/>
      <c r="D126" s="227" t="s">
        <v>142</v>
      </c>
      <c r="E126" s="245" t="s">
        <v>19</v>
      </c>
      <c r="F126" s="246" t="s">
        <v>434</v>
      </c>
      <c r="G126" s="244"/>
      <c r="H126" s="247">
        <v>547.66999999999996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142</v>
      </c>
      <c r="AU126" s="253" t="s">
        <v>81</v>
      </c>
      <c r="AV126" s="14" t="s">
        <v>81</v>
      </c>
      <c r="AW126" s="14" t="s">
        <v>33</v>
      </c>
      <c r="AX126" s="14" t="s">
        <v>72</v>
      </c>
      <c r="AY126" s="253" t="s">
        <v>130</v>
      </c>
    </row>
    <row r="127" s="14" customFormat="1">
      <c r="A127" s="14"/>
      <c r="B127" s="243"/>
      <c r="C127" s="244"/>
      <c r="D127" s="227" t="s">
        <v>142</v>
      </c>
      <c r="E127" s="245" t="s">
        <v>19</v>
      </c>
      <c r="F127" s="246" t="s">
        <v>435</v>
      </c>
      <c r="G127" s="244"/>
      <c r="H127" s="247">
        <v>11.82</v>
      </c>
      <c r="I127" s="248"/>
      <c r="J127" s="244"/>
      <c r="K127" s="244"/>
      <c r="L127" s="249"/>
      <c r="M127" s="250"/>
      <c r="N127" s="251"/>
      <c r="O127" s="251"/>
      <c r="P127" s="251"/>
      <c r="Q127" s="251"/>
      <c r="R127" s="251"/>
      <c r="S127" s="251"/>
      <c r="T127" s="252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3" t="s">
        <v>142</v>
      </c>
      <c r="AU127" s="253" t="s">
        <v>81</v>
      </c>
      <c r="AV127" s="14" t="s">
        <v>81</v>
      </c>
      <c r="AW127" s="14" t="s">
        <v>33</v>
      </c>
      <c r="AX127" s="14" t="s">
        <v>72</v>
      </c>
      <c r="AY127" s="253" t="s">
        <v>130</v>
      </c>
    </row>
    <row r="128" s="15" customFormat="1">
      <c r="A128" s="15"/>
      <c r="B128" s="254"/>
      <c r="C128" s="255"/>
      <c r="D128" s="227" t="s">
        <v>142</v>
      </c>
      <c r="E128" s="256" t="s">
        <v>19</v>
      </c>
      <c r="F128" s="257" t="s">
        <v>149</v>
      </c>
      <c r="G128" s="255"/>
      <c r="H128" s="258">
        <v>559.49000000000001</v>
      </c>
      <c r="I128" s="259"/>
      <c r="J128" s="255"/>
      <c r="K128" s="255"/>
      <c r="L128" s="260"/>
      <c r="M128" s="261"/>
      <c r="N128" s="262"/>
      <c r="O128" s="262"/>
      <c r="P128" s="262"/>
      <c r="Q128" s="262"/>
      <c r="R128" s="262"/>
      <c r="S128" s="262"/>
      <c r="T128" s="263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4" t="s">
        <v>142</v>
      </c>
      <c r="AU128" s="264" t="s">
        <v>81</v>
      </c>
      <c r="AV128" s="15" t="s">
        <v>137</v>
      </c>
      <c r="AW128" s="15" t="s">
        <v>33</v>
      </c>
      <c r="AX128" s="15" t="s">
        <v>79</v>
      </c>
      <c r="AY128" s="264" t="s">
        <v>130</v>
      </c>
    </row>
    <row r="129" s="2" customFormat="1" ht="16.5" customHeight="1">
      <c r="A129" s="40"/>
      <c r="B129" s="41"/>
      <c r="C129" s="214" t="s">
        <v>180</v>
      </c>
      <c r="D129" s="214" t="s">
        <v>132</v>
      </c>
      <c r="E129" s="215" t="s">
        <v>172</v>
      </c>
      <c r="F129" s="216" t="s">
        <v>173</v>
      </c>
      <c r="G129" s="217" t="s">
        <v>174</v>
      </c>
      <c r="H129" s="218">
        <v>1578.432</v>
      </c>
      <c r="I129" s="219"/>
      <c r="J129" s="220">
        <f>ROUND(I129*H129,2)</f>
        <v>0</v>
      </c>
      <c r="K129" s="216" t="s">
        <v>136</v>
      </c>
      <c r="L129" s="46"/>
      <c r="M129" s="221" t="s">
        <v>19</v>
      </c>
      <c r="N129" s="222" t="s">
        <v>43</v>
      </c>
      <c r="O129" s="86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5" t="s">
        <v>137</v>
      </c>
      <c r="AT129" s="225" t="s">
        <v>132</v>
      </c>
      <c r="AU129" s="225" t="s">
        <v>81</v>
      </c>
      <c r="AY129" s="19" t="s">
        <v>130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9" t="s">
        <v>79</v>
      </c>
      <c r="BK129" s="226">
        <f>ROUND(I129*H129,2)</f>
        <v>0</v>
      </c>
      <c r="BL129" s="19" t="s">
        <v>137</v>
      </c>
      <c r="BM129" s="225" t="s">
        <v>436</v>
      </c>
    </row>
    <row r="130" s="2" customFormat="1">
      <c r="A130" s="40"/>
      <c r="B130" s="41"/>
      <c r="C130" s="42"/>
      <c r="D130" s="227" t="s">
        <v>139</v>
      </c>
      <c r="E130" s="42"/>
      <c r="F130" s="228" t="s">
        <v>173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139</v>
      </c>
      <c r="AU130" s="19" t="s">
        <v>81</v>
      </c>
    </row>
    <row r="131" s="2" customFormat="1">
      <c r="A131" s="40"/>
      <c r="B131" s="41"/>
      <c r="C131" s="42"/>
      <c r="D131" s="227" t="s">
        <v>140</v>
      </c>
      <c r="E131" s="42"/>
      <c r="F131" s="232" t="s">
        <v>176</v>
      </c>
      <c r="G131" s="42"/>
      <c r="H131" s="42"/>
      <c r="I131" s="229"/>
      <c r="J131" s="42"/>
      <c r="K131" s="42"/>
      <c r="L131" s="46"/>
      <c r="M131" s="230"/>
      <c r="N131" s="231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140</v>
      </c>
      <c r="AU131" s="19" t="s">
        <v>81</v>
      </c>
    </row>
    <row r="132" s="13" customFormat="1">
      <c r="A132" s="13"/>
      <c r="B132" s="233"/>
      <c r="C132" s="234"/>
      <c r="D132" s="227" t="s">
        <v>142</v>
      </c>
      <c r="E132" s="235" t="s">
        <v>19</v>
      </c>
      <c r="F132" s="236" t="s">
        <v>177</v>
      </c>
      <c r="G132" s="234"/>
      <c r="H132" s="235" t="s">
        <v>19</v>
      </c>
      <c r="I132" s="237"/>
      <c r="J132" s="234"/>
      <c r="K132" s="234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142</v>
      </c>
      <c r="AU132" s="242" t="s">
        <v>81</v>
      </c>
      <c r="AV132" s="13" t="s">
        <v>79</v>
      </c>
      <c r="AW132" s="13" t="s">
        <v>33</v>
      </c>
      <c r="AX132" s="13" t="s">
        <v>72</v>
      </c>
      <c r="AY132" s="242" t="s">
        <v>130</v>
      </c>
    </row>
    <row r="133" s="14" customFormat="1">
      <c r="A133" s="14"/>
      <c r="B133" s="243"/>
      <c r="C133" s="244"/>
      <c r="D133" s="227" t="s">
        <v>142</v>
      </c>
      <c r="E133" s="245" t="s">
        <v>19</v>
      </c>
      <c r="F133" s="246" t="s">
        <v>437</v>
      </c>
      <c r="G133" s="244"/>
      <c r="H133" s="247">
        <v>1571.8130000000001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142</v>
      </c>
      <c r="AU133" s="253" t="s">
        <v>81</v>
      </c>
      <c r="AV133" s="14" t="s">
        <v>81</v>
      </c>
      <c r="AW133" s="14" t="s">
        <v>33</v>
      </c>
      <c r="AX133" s="14" t="s">
        <v>72</v>
      </c>
      <c r="AY133" s="253" t="s">
        <v>130</v>
      </c>
    </row>
    <row r="134" s="14" customFormat="1">
      <c r="A134" s="14"/>
      <c r="B134" s="243"/>
      <c r="C134" s="244"/>
      <c r="D134" s="227" t="s">
        <v>142</v>
      </c>
      <c r="E134" s="245" t="s">
        <v>19</v>
      </c>
      <c r="F134" s="246" t="s">
        <v>438</v>
      </c>
      <c r="G134" s="244"/>
      <c r="H134" s="247">
        <v>6.6189999999999998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142</v>
      </c>
      <c r="AU134" s="253" t="s">
        <v>81</v>
      </c>
      <c r="AV134" s="14" t="s">
        <v>81</v>
      </c>
      <c r="AW134" s="14" t="s">
        <v>33</v>
      </c>
      <c r="AX134" s="14" t="s">
        <v>72</v>
      </c>
      <c r="AY134" s="253" t="s">
        <v>130</v>
      </c>
    </row>
    <row r="135" s="15" customFormat="1">
      <c r="A135" s="15"/>
      <c r="B135" s="254"/>
      <c r="C135" s="255"/>
      <c r="D135" s="227" t="s">
        <v>142</v>
      </c>
      <c r="E135" s="256" t="s">
        <v>19</v>
      </c>
      <c r="F135" s="257" t="s">
        <v>149</v>
      </c>
      <c r="G135" s="255"/>
      <c r="H135" s="258">
        <v>1578.432</v>
      </c>
      <c r="I135" s="259"/>
      <c r="J135" s="255"/>
      <c r="K135" s="255"/>
      <c r="L135" s="260"/>
      <c r="M135" s="261"/>
      <c r="N135" s="262"/>
      <c r="O135" s="262"/>
      <c r="P135" s="262"/>
      <c r="Q135" s="262"/>
      <c r="R135" s="262"/>
      <c r="S135" s="262"/>
      <c r="T135" s="263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4" t="s">
        <v>142</v>
      </c>
      <c r="AU135" s="264" t="s">
        <v>81</v>
      </c>
      <c r="AV135" s="15" t="s">
        <v>137</v>
      </c>
      <c r="AW135" s="15" t="s">
        <v>33</v>
      </c>
      <c r="AX135" s="15" t="s">
        <v>79</v>
      </c>
      <c r="AY135" s="264" t="s">
        <v>130</v>
      </c>
    </row>
    <row r="136" s="2" customFormat="1" ht="16.5" customHeight="1">
      <c r="A136" s="40"/>
      <c r="B136" s="41"/>
      <c r="C136" s="214" t="s">
        <v>194</v>
      </c>
      <c r="D136" s="214" t="s">
        <v>132</v>
      </c>
      <c r="E136" s="215" t="s">
        <v>181</v>
      </c>
      <c r="F136" s="216" t="s">
        <v>182</v>
      </c>
      <c r="G136" s="217" t="s">
        <v>135</v>
      </c>
      <c r="H136" s="218">
        <v>90.183000000000007</v>
      </c>
      <c r="I136" s="219"/>
      <c r="J136" s="220">
        <f>ROUND(I136*H136,2)</f>
        <v>0</v>
      </c>
      <c r="K136" s="216" t="s">
        <v>136</v>
      </c>
      <c r="L136" s="46"/>
      <c r="M136" s="221" t="s">
        <v>19</v>
      </c>
      <c r="N136" s="222" t="s">
        <v>43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137</v>
      </c>
      <c r="AT136" s="225" t="s">
        <v>132</v>
      </c>
      <c r="AU136" s="225" t="s">
        <v>81</v>
      </c>
      <c r="AY136" s="19" t="s">
        <v>130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79</v>
      </c>
      <c r="BK136" s="226">
        <f>ROUND(I136*H136,2)</f>
        <v>0</v>
      </c>
      <c r="BL136" s="19" t="s">
        <v>137</v>
      </c>
      <c r="BM136" s="225" t="s">
        <v>439</v>
      </c>
    </row>
    <row r="137" s="2" customFormat="1">
      <c r="A137" s="40"/>
      <c r="B137" s="41"/>
      <c r="C137" s="42"/>
      <c r="D137" s="227" t="s">
        <v>139</v>
      </c>
      <c r="E137" s="42"/>
      <c r="F137" s="228" t="s">
        <v>182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139</v>
      </c>
      <c r="AU137" s="19" t="s">
        <v>81</v>
      </c>
    </row>
    <row r="138" s="2" customFormat="1">
      <c r="A138" s="40"/>
      <c r="B138" s="41"/>
      <c r="C138" s="42"/>
      <c r="D138" s="227" t="s">
        <v>140</v>
      </c>
      <c r="E138" s="42"/>
      <c r="F138" s="232" t="s">
        <v>184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140</v>
      </c>
      <c r="AU138" s="19" t="s">
        <v>81</v>
      </c>
    </row>
    <row r="139" s="13" customFormat="1">
      <c r="A139" s="13"/>
      <c r="B139" s="233"/>
      <c r="C139" s="234"/>
      <c r="D139" s="227" t="s">
        <v>142</v>
      </c>
      <c r="E139" s="235" t="s">
        <v>19</v>
      </c>
      <c r="F139" s="236" t="s">
        <v>212</v>
      </c>
      <c r="G139" s="234"/>
      <c r="H139" s="235" t="s">
        <v>19</v>
      </c>
      <c r="I139" s="237"/>
      <c r="J139" s="234"/>
      <c r="K139" s="234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142</v>
      </c>
      <c r="AU139" s="242" t="s">
        <v>81</v>
      </c>
      <c r="AV139" s="13" t="s">
        <v>79</v>
      </c>
      <c r="AW139" s="13" t="s">
        <v>33</v>
      </c>
      <c r="AX139" s="13" t="s">
        <v>72</v>
      </c>
      <c r="AY139" s="242" t="s">
        <v>130</v>
      </c>
    </row>
    <row r="140" s="13" customFormat="1">
      <c r="A140" s="13"/>
      <c r="B140" s="233"/>
      <c r="C140" s="234"/>
      <c r="D140" s="227" t="s">
        <v>142</v>
      </c>
      <c r="E140" s="235" t="s">
        <v>19</v>
      </c>
      <c r="F140" s="236" t="s">
        <v>144</v>
      </c>
      <c r="G140" s="234"/>
      <c r="H140" s="235" t="s">
        <v>19</v>
      </c>
      <c r="I140" s="237"/>
      <c r="J140" s="234"/>
      <c r="K140" s="234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142</v>
      </c>
      <c r="AU140" s="242" t="s">
        <v>81</v>
      </c>
      <c r="AV140" s="13" t="s">
        <v>79</v>
      </c>
      <c r="AW140" s="13" t="s">
        <v>33</v>
      </c>
      <c r="AX140" s="13" t="s">
        <v>72</v>
      </c>
      <c r="AY140" s="242" t="s">
        <v>130</v>
      </c>
    </row>
    <row r="141" s="13" customFormat="1">
      <c r="A141" s="13"/>
      <c r="B141" s="233"/>
      <c r="C141" s="234"/>
      <c r="D141" s="227" t="s">
        <v>142</v>
      </c>
      <c r="E141" s="235" t="s">
        <v>19</v>
      </c>
      <c r="F141" s="236" t="s">
        <v>440</v>
      </c>
      <c r="G141" s="234"/>
      <c r="H141" s="235" t="s">
        <v>19</v>
      </c>
      <c r="I141" s="237"/>
      <c r="J141" s="234"/>
      <c r="K141" s="234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142</v>
      </c>
      <c r="AU141" s="242" t="s">
        <v>81</v>
      </c>
      <c r="AV141" s="13" t="s">
        <v>79</v>
      </c>
      <c r="AW141" s="13" t="s">
        <v>33</v>
      </c>
      <c r="AX141" s="13" t="s">
        <v>72</v>
      </c>
      <c r="AY141" s="242" t="s">
        <v>130</v>
      </c>
    </row>
    <row r="142" s="14" customFormat="1">
      <c r="A142" s="14"/>
      <c r="B142" s="243"/>
      <c r="C142" s="244"/>
      <c r="D142" s="227" t="s">
        <v>142</v>
      </c>
      <c r="E142" s="245" t="s">
        <v>19</v>
      </c>
      <c r="F142" s="246" t="s">
        <v>441</v>
      </c>
      <c r="G142" s="244"/>
      <c r="H142" s="247">
        <v>52.703000000000003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142</v>
      </c>
      <c r="AU142" s="253" t="s">
        <v>81</v>
      </c>
      <c r="AV142" s="14" t="s">
        <v>81</v>
      </c>
      <c r="AW142" s="14" t="s">
        <v>33</v>
      </c>
      <c r="AX142" s="14" t="s">
        <v>72</v>
      </c>
      <c r="AY142" s="253" t="s">
        <v>130</v>
      </c>
    </row>
    <row r="143" s="14" customFormat="1">
      <c r="A143" s="14"/>
      <c r="B143" s="243"/>
      <c r="C143" s="244"/>
      <c r="D143" s="227" t="s">
        <v>142</v>
      </c>
      <c r="E143" s="245" t="s">
        <v>19</v>
      </c>
      <c r="F143" s="246" t="s">
        <v>442</v>
      </c>
      <c r="G143" s="244"/>
      <c r="H143" s="247">
        <v>37.479999999999997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142</v>
      </c>
      <c r="AU143" s="253" t="s">
        <v>81</v>
      </c>
      <c r="AV143" s="14" t="s">
        <v>81</v>
      </c>
      <c r="AW143" s="14" t="s">
        <v>33</v>
      </c>
      <c r="AX143" s="14" t="s">
        <v>72</v>
      </c>
      <c r="AY143" s="253" t="s">
        <v>130</v>
      </c>
    </row>
    <row r="144" s="15" customFormat="1">
      <c r="A144" s="15"/>
      <c r="B144" s="254"/>
      <c r="C144" s="255"/>
      <c r="D144" s="227" t="s">
        <v>142</v>
      </c>
      <c r="E144" s="256" t="s">
        <v>19</v>
      </c>
      <c r="F144" s="257" t="s">
        <v>149</v>
      </c>
      <c r="G144" s="255"/>
      <c r="H144" s="258">
        <v>90.182999999999993</v>
      </c>
      <c r="I144" s="259"/>
      <c r="J144" s="255"/>
      <c r="K144" s="255"/>
      <c r="L144" s="260"/>
      <c r="M144" s="261"/>
      <c r="N144" s="262"/>
      <c r="O144" s="262"/>
      <c r="P144" s="262"/>
      <c r="Q144" s="262"/>
      <c r="R144" s="262"/>
      <c r="S144" s="262"/>
      <c r="T144" s="263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4" t="s">
        <v>142</v>
      </c>
      <c r="AU144" s="264" t="s">
        <v>81</v>
      </c>
      <c r="AV144" s="15" t="s">
        <v>137</v>
      </c>
      <c r="AW144" s="15" t="s">
        <v>33</v>
      </c>
      <c r="AX144" s="15" t="s">
        <v>79</v>
      </c>
      <c r="AY144" s="264" t="s">
        <v>130</v>
      </c>
    </row>
    <row r="145" s="2" customFormat="1" ht="16.5" customHeight="1">
      <c r="A145" s="40"/>
      <c r="B145" s="41"/>
      <c r="C145" s="214" t="s">
        <v>200</v>
      </c>
      <c r="D145" s="214" t="s">
        <v>132</v>
      </c>
      <c r="E145" s="215" t="s">
        <v>443</v>
      </c>
      <c r="F145" s="216" t="s">
        <v>444</v>
      </c>
      <c r="G145" s="217" t="s">
        <v>135</v>
      </c>
      <c r="H145" s="218">
        <v>3.9750000000000001</v>
      </c>
      <c r="I145" s="219"/>
      <c r="J145" s="220">
        <f>ROUND(I145*H145,2)</f>
        <v>0</v>
      </c>
      <c r="K145" s="216" t="s">
        <v>136</v>
      </c>
      <c r="L145" s="46"/>
      <c r="M145" s="221" t="s">
        <v>19</v>
      </c>
      <c r="N145" s="222" t="s">
        <v>43</v>
      </c>
      <c r="O145" s="86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5" t="s">
        <v>137</v>
      </c>
      <c r="AT145" s="225" t="s">
        <v>132</v>
      </c>
      <c r="AU145" s="225" t="s">
        <v>81</v>
      </c>
      <c r="AY145" s="19" t="s">
        <v>130</v>
      </c>
      <c r="BE145" s="226">
        <f>IF(N145="základní",J145,0)</f>
        <v>0</v>
      </c>
      <c r="BF145" s="226">
        <f>IF(N145="snížená",J145,0)</f>
        <v>0</v>
      </c>
      <c r="BG145" s="226">
        <f>IF(N145="zákl. přenesená",J145,0)</f>
        <v>0</v>
      </c>
      <c r="BH145" s="226">
        <f>IF(N145="sníž. přenesená",J145,0)</f>
        <v>0</v>
      </c>
      <c r="BI145" s="226">
        <f>IF(N145="nulová",J145,0)</f>
        <v>0</v>
      </c>
      <c r="BJ145" s="19" t="s">
        <v>79</v>
      </c>
      <c r="BK145" s="226">
        <f>ROUND(I145*H145,2)</f>
        <v>0</v>
      </c>
      <c r="BL145" s="19" t="s">
        <v>137</v>
      </c>
      <c r="BM145" s="225" t="s">
        <v>445</v>
      </c>
    </row>
    <row r="146" s="2" customFormat="1">
      <c r="A146" s="40"/>
      <c r="B146" s="41"/>
      <c r="C146" s="42"/>
      <c r="D146" s="227" t="s">
        <v>139</v>
      </c>
      <c r="E146" s="42"/>
      <c r="F146" s="228" t="s">
        <v>444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139</v>
      </c>
      <c r="AU146" s="19" t="s">
        <v>81</v>
      </c>
    </row>
    <row r="147" s="2" customFormat="1">
      <c r="A147" s="40"/>
      <c r="B147" s="41"/>
      <c r="C147" s="42"/>
      <c r="D147" s="227" t="s">
        <v>140</v>
      </c>
      <c r="E147" s="42"/>
      <c r="F147" s="232" t="s">
        <v>198</v>
      </c>
      <c r="G147" s="42"/>
      <c r="H147" s="42"/>
      <c r="I147" s="229"/>
      <c r="J147" s="42"/>
      <c r="K147" s="42"/>
      <c r="L147" s="46"/>
      <c r="M147" s="230"/>
      <c r="N147" s="231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140</v>
      </c>
      <c r="AU147" s="19" t="s">
        <v>81</v>
      </c>
    </row>
    <row r="148" s="13" customFormat="1">
      <c r="A148" s="13"/>
      <c r="B148" s="233"/>
      <c r="C148" s="234"/>
      <c r="D148" s="227" t="s">
        <v>142</v>
      </c>
      <c r="E148" s="235" t="s">
        <v>19</v>
      </c>
      <c r="F148" s="236" t="s">
        <v>212</v>
      </c>
      <c r="G148" s="234"/>
      <c r="H148" s="235" t="s">
        <v>19</v>
      </c>
      <c r="I148" s="237"/>
      <c r="J148" s="234"/>
      <c r="K148" s="234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142</v>
      </c>
      <c r="AU148" s="242" t="s">
        <v>81</v>
      </c>
      <c r="AV148" s="13" t="s">
        <v>79</v>
      </c>
      <c r="AW148" s="13" t="s">
        <v>33</v>
      </c>
      <c r="AX148" s="13" t="s">
        <v>72</v>
      </c>
      <c r="AY148" s="242" t="s">
        <v>130</v>
      </c>
    </row>
    <row r="149" s="14" customFormat="1">
      <c r="A149" s="14"/>
      <c r="B149" s="243"/>
      <c r="C149" s="244"/>
      <c r="D149" s="227" t="s">
        <v>142</v>
      </c>
      <c r="E149" s="245" t="s">
        <v>19</v>
      </c>
      <c r="F149" s="246" t="s">
        <v>446</v>
      </c>
      <c r="G149" s="244"/>
      <c r="H149" s="247">
        <v>3.375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142</v>
      </c>
      <c r="AU149" s="253" t="s">
        <v>81</v>
      </c>
      <c r="AV149" s="14" t="s">
        <v>81</v>
      </c>
      <c r="AW149" s="14" t="s">
        <v>33</v>
      </c>
      <c r="AX149" s="14" t="s">
        <v>72</v>
      </c>
      <c r="AY149" s="253" t="s">
        <v>130</v>
      </c>
    </row>
    <row r="150" s="14" customFormat="1">
      <c r="A150" s="14"/>
      <c r="B150" s="243"/>
      <c r="C150" s="244"/>
      <c r="D150" s="227" t="s">
        <v>142</v>
      </c>
      <c r="E150" s="245" t="s">
        <v>19</v>
      </c>
      <c r="F150" s="246" t="s">
        <v>447</v>
      </c>
      <c r="G150" s="244"/>
      <c r="H150" s="247">
        <v>0.59999999999999998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142</v>
      </c>
      <c r="AU150" s="253" t="s">
        <v>81</v>
      </c>
      <c r="AV150" s="14" t="s">
        <v>81</v>
      </c>
      <c r="AW150" s="14" t="s">
        <v>33</v>
      </c>
      <c r="AX150" s="14" t="s">
        <v>72</v>
      </c>
      <c r="AY150" s="253" t="s">
        <v>130</v>
      </c>
    </row>
    <row r="151" s="15" customFormat="1">
      <c r="A151" s="15"/>
      <c r="B151" s="254"/>
      <c r="C151" s="255"/>
      <c r="D151" s="227" t="s">
        <v>142</v>
      </c>
      <c r="E151" s="256" t="s">
        <v>19</v>
      </c>
      <c r="F151" s="257" t="s">
        <v>149</v>
      </c>
      <c r="G151" s="255"/>
      <c r="H151" s="258">
        <v>3.9750000000000001</v>
      </c>
      <c r="I151" s="259"/>
      <c r="J151" s="255"/>
      <c r="K151" s="255"/>
      <c r="L151" s="260"/>
      <c r="M151" s="261"/>
      <c r="N151" s="262"/>
      <c r="O151" s="262"/>
      <c r="P151" s="262"/>
      <c r="Q151" s="262"/>
      <c r="R151" s="262"/>
      <c r="S151" s="262"/>
      <c r="T151" s="263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4" t="s">
        <v>142</v>
      </c>
      <c r="AU151" s="264" t="s">
        <v>81</v>
      </c>
      <c r="AV151" s="15" t="s">
        <v>137</v>
      </c>
      <c r="AW151" s="15" t="s">
        <v>33</v>
      </c>
      <c r="AX151" s="15" t="s">
        <v>79</v>
      </c>
      <c r="AY151" s="264" t="s">
        <v>130</v>
      </c>
    </row>
    <row r="152" s="2" customFormat="1" ht="16.5" customHeight="1">
      <c r="A152" s="40"/>
      <c r="B152" s="41"/>
      <c r="C152" s="214" t="s">
        <v>207</v>
      </c>
      <c r="D152" s="214" t="s">
        <v>132</v>
      </c>
      <c r="E152" s="215" t="s">
        <v>195</v>
      </c>
      <c r="F152" s="216" t="s">
        <v>196</v>
      </c>
      <c r="G152" s="217" t="s">
        <v>135</v>
      </c>
      <c r="H152" s="218">
        <v>25.128</v>
      </c>
      <c r="I152" s="219"/>
      <c r="J152" s="220">
        <f>ROUND(I152*H152,2)</f>
        <v>0</v>
      </c>
      <c r="K152" s="216" t="s">
        <v>136</v>
      </c>
      <c r="L152" s="46"/>
      <c r="M152" s="221" t="s">
        <v>19</v>
      </c>
      <c r="N152" s="222" t="s">
        <v>43</v>
      </c>
      <c r="O152" s="86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5" t="s">
        <v>137</v>
      </c>
      <c r="AT152" s="225" t="s">
        <v>132</v>
      </c>
      <c r="AU152" s="225" t="s">
        <v>81</v>
      </c>
      <c r="AY152" s="19" t="s">
        <v>130</v>
      </c>
      <c r="BE152" s="226">
        <f>IF(N152="základní",J152,0)</f>
        <v>0</v>
      </c>
      <c r="BF152" s="226">
        <f>IF(N152="snížená",J152,0)</f>
        <v>0</v>
      </c>
      <c r="BG152" s="226">
        <f>IF(N152="zákl. přenesená",J152,0)</f>
        <v>0</v>
      </c>
      <c r="BH152" s="226">
        <f>IF(N152="sníž. přenesená",J152,0)</f>
        <v>0</v>
      </c>
      <c r="BI152" s="226">
        <f>IF(N152="nulová",J152,0)</f>
        <v>0</v>
      </c>
      <c r="BJ152" s="19" t="s">
        <v>79</v>
      </c>
      <c r="BK152" s="226">
        <f>ROUND(I152*H152,2)</f>
        <v>0</v>
      </c>
      <c r="BL152" s="19" t="s">
        <v>137</v>
      </c>
      <c r="BM152" s="225" t="s">
        <v>448</v>
      </c>
    </row>
    <row r="153" s="2" customFormat="1">
      <c r="A153" s="40"/>
      <c r="B153" s="41"/>
      <c r="C153" s="42"/>
      <c r="D153" s="227" t="s">
        <v>139</v>
      </c>
      <c r="E153" s="42"/>
      <c r="F153" s="228" t="s">
        <v>196</v>
      </c>
      <c r="G153" s="42"/>
      <c r="H153" s="42"/>
      <c r="I153" s="229"/>
      <c r="J153" s="42"/>
      <c r="K153" s="42"/>
      <c r="L153" s="46"/>
      <c r="M153" s="230"/>
      <c r="N153" s="231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139</v>
      </c>
      <c r="AU153" s="19" t="s">
        <v>81</v>
      </c>
    </row>
    <row r="154" s="2" customFormat="1">
      <c r="A154" s="40"/>
      <c r="B154" s="41"/>
      <c r="C154" s="42"/>
      <c r="D154" s="227" t="s">
        <v>140</v>
      </c>
      <c r="E154" s="42"/>
      <c r="F154" s="232" t="s">
        <v>198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140</v>
      </c>
      <c r="AU154" s="19" t="s">
        <v>81</v>
      </c>
    </row>
    <row r="155" s="13" customFormat="1">
      <c r="A155" s="13"/>
      <c r="B155" s="233"/>
      <c r="C155" s="234"/>
      <c r="D155" s="227" t="s">
        <v>142</v>
      </c>
      <c r="E155" s="235" t="s">
        <v>19</v>
      </c>
      <c r="F155" s="236" t="s">
        <v>212</v>
      </c>
      <c r="G155" s="234"/>
      <c r="H155" s="235" t="s">
        <v>19</v>
      </c>
      <c r="I155" s="237"/>
      <c r="J155" s="234"/>
      <c r="K155" s="234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142</v>
      </c>
      <c r="AU155" s="242" t="s">
        <v>81</v>
      </c>
      <c r="AV155" s="13" t="s">
        <v>79</v>
      </c>
      <c r="AW155" s="13" t="s">
        <v>33</v>
      </c>
      <c r="AX155" s="13" t="s">
        <v>72</v>
      </c>
      <c r="AY155" s="242" t="s">
        <v>130</v>
      </c>
    </row>
    <row r="156" s="13" customFormat="1">
      <c r="A156" s="13"/>
      <c r="B156" s="233"/>
      <c r="C156" s="234"/>
      <c r="D156" s="227" t="s">
        <v>142</v>
      </c>
      <c r="E156" s="235" t="s">
        <v>19</v>
      </c>
      <c r="F156" s="236" t="s">
        <v>144</v>
      </c>
      <c r="G156" s="234"/>
      <c r="H156" s="235" t="s">
        <v>19</v>
      </c>
      <c r="I156" s="237"/>
      <c r="J156" s="234"/>
      <c r="K156" s="234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142</v>
      </c>
      <c r="AU156" s="242" t="s">
        <v>81</v>
      </c>
      <c r="AV156" s="13" t="s">
        <v>79</v>
      </c>
      <c r="AW156" s="13" t="s">
        <v>33</v>
      </c>
      <c r="AX156" s="13" t="s">
        <v>72</v>
      </c>
      <c r="AY156" s="242" t="s">
        <v>130</v>
      </c>
    </row>
    <row r="157" s="13" customFormat="1">
      <c r="A157" s="13"/>
      <c r="B157" s="233"/>
      <c r="C157" s="234"/>
      <c r="D157" s="227" t="s">
        <v>142</v>
      </c>
      <c r="E157" s="235" t="s">
        <v>19</v>
      </c>
      <c r="F157" s="236" t="s">
        <v>449</v>
      </c>
      <c r="G157" s="234"/>
      <c r="H157" s="235" t="s">
        <v>19</v>
      </c>
      <c r="I157" s="237"/>
      <c r="J157" s="234"/>
      <c r="K157" s="234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142</v>
      </c>
      <c r="AU157" s="242" t="s">
        <v>81</v>
      </c>
      <c r="AV157" s="13" t="s">
        <v>79</v>
      </c>
      <c r="AW157" s="13" t="s">
        <v>33</v>
      </c>
      <c r="AX157" s="13" t="s">
        <v>72</v>
      </c>
      <c r="AY157" s="242" t="s">
        <v>130</v>
      </c>
    </row>
    <row r="158" s="14" customFormat="1">
      <c r="A158" s="14"/>
      <c r="B158" s="243"/>
      <c r="C158" s="244"/>
      <c r="D158" s="227" t="s">
        <v>142</v>
      </c>
      <c r="E158" s="245" t="s">
        <v>19</v>
      </c>
      <c r="F158" s="246" t="s">
        <v>450</v>
      </c>
      <c r="G158" s="244"/>
      <c r="H158" s="247">
        <v>25.128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142</v>
      </c>
      <c r="AU158" s="253" t="s">
        <v>81</v>
      </c>
      <c r="AV158" s="14" t="s">
        <v>81</v>
      </c>
      <c r="AW158" s="14" t="s">
        <v>33</v>
      </c>
      <c r="AX158" s="14" t="s">
        <v>79</v>
      </c>
      <c r="AY158" s="253" t="s">
        <v>130</v>
      </c>
    </row>
    <row r="159" s="2" customFormat="1" ht="16.5" customHeight="1">
      <c r="A159" s="40"/>
      <c r="B159" s="41"/>
      <c r="C159" s="214" t="s">
        <v>214</v>
      </c>
      <c r="D159" s="214" t="s">
        <v>132</v>
      </c>
      <c r="E159" s="215" t="s">
        <v>201</v>
      </c>
      <c r="F159" s="216" t="s">
        <v>202</v>
      </c>
      <c r="G159" s="217" t="s">
        <v>135</v>
      </c>
      <c r="H159" s="218">
        <v>119.286</v>
      </c>
      <c r="I159" s="219"/>
      <c r="J159" s="220">
        <f>ROUND(I159*H159,2)</f>
        <v>0</v>
      </c>
      <c r="K159" s="216" t="s">
        <v>136</v>
      </c>
      <c r="L159" s="46"/>
      <c r="M159" s="221" t="s">
        <v>19</v>
      </c>
      <c r="N159" s="222" t="s">
        <v>43</v>
      </c>
      <c r="O159" s="86"/>
      <c r="P159" s="223">
        <f>O159*H159</f>
        <v>0</v>
      </c>
      <c r="Q159" s="223">
        <v>0</v>
      </c>
      <c r="R159" s="223">
        <f>Q159*H159</f>
        <v>0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137</v>
      </c>
      <c r="AT159" s="225" t="s">
        <v>132</v>
      </c>
      <c r="AU159" s="225" t="s">
        <v>81</v>
      </c>
      <c r="AY159" s="19" t="s">
        <v>130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79</v>
      </c>
      <c r="BK159" s="226">
        <f>ROUND(I159*H159,2)</f>
        <v>0</v>
      </c>
      <c r="BL159" s="19" t="s">
        <v>137</v>
      </c>
      <c r="BM159" s="225" t="s">
        <v>451</v>
      </c>
    </row>
    <row r="160" s="2" customFormat="1">
      <c r="A160" s="40"/>
      <c r="B160" s="41"/>
      <c r="C160" s="42"/>
      <c r="D160" s="227" t="s">
        <v>139</v>
      </c>
      <c r="E160" s="42"/>
      <c r="F160" s="228" t="s">
        <v>202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139</v>
      </c>
      <c r="AU160" s="19" t="s">
        <v>81</v>
      </c>
    </row>
    <row r="161" s="2" customFormat="1">
      <c r="A161" s="40"/>
      <c r="B161" s="41"/>
      <c r="C161" s="42"/>
      <c r="D161" s="227" t="s">
        <v>140</v>
      </c>
      <c r="E161" s="42"/>
      <c r="F161" s="232" t="s">
        <v>204</v>
      </c>
      <c r="G161" s="42"/>
      <c r="H161" s="42"/>
      <c r="I161" s="229"/>
      <c r="J161" s="42"/>
      <c r="K161" s="42"/>
      <c r="L161" s="46"/>
      <c r="M161" s="230"/>
      <c r="N161" s="231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140</v>
      </c>
      <c r="AU161" s="19" t="s">
        <v>81</v>
      </c>
    </row>
    <row r="162" s="14" customFormat="1">
      <c r="A162" s="14"/>
      <c r="B162" s="243"/>
      <c r="C162" s="244"/>
      <c r="D162" s="227" t="s">
        <v>142</v>
      </c>
      <c r="E162" s="245" t="s">
        <v>19</v>
      </c>
      <c r="F162" s="246" t="s">
        <v>452</v>
      </c>
      <c r="G162" s="244"/>
      <c r="H162" s="247">
        <v>90.183000000000007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142</v>
      </c>
      <c r="AU162" s="253" t="s">
        <v>81</v>
      </c>
      <c r="AV162" s="14" t="s">
        <v>81</v>
      </c>
      <c r="AW162" s="14" t="s">
        <v>33</v>
      </c>
      <c r="AX162" s="14" t="s">
        <v>72</v>
      </c>
      <c r="AY162" s="253" t="s">
        <v>130</v>
      </c>
    </row>
    <row r="163" s="14" customFormat="1">
      <c r="A163" s="14"/>
      <c r="B163" s="243"/>
      <c r="C163" s="244"/>
      <c r="D163" s="227" t="s">
        <v>142</v>
      </c>
      <c r="E163" s="245" t="s">
        <v>19</v>
      </c>
      <c r="F163" s="246" t="s">
        <v>453</v>
      </c>
      <c r="G163" s="244"/>
      <c r="H163" s="247">
        <v>3.9750000000000001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3" t="s">
        <v>142</v>
      </c>
      <c r="AU163" s="253" t="s">
        <v>81</v>
      </c>
      <c r="AV163" s="14" t="s">
        <v>81</v>
      </c>
      <c r="AW163" s="14" t="s">
        <v>33</v>
      </c>
      <c r="AX163" s="14" t="s">
        <v>72</v>
      </c>
      <c r="AY163" s="253" t="s">
        <v>130</v>
      </c>
    </row>
    <row r="164" s="14" customFormat="1">
      <c r="A164" s="14"/>
      <c r="B164" s="243"/>
      <c r="C164" s="244"/>
      <c r="D164" s="227" t="s">
        <v>142</v>
      </c>
      <c r="E164" s="245" t="s">
        <v>19</v>
      </c>
      <c r="F164" s="246" t="s">
        <v>454</v>
      </c>
      <c r="G164" s="244"/>
      <c r="H164" s="247">
        <v>25.128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142</v>
      </c>
      <c r="AU164" s="253" t="s">
        <v>81</v>
      </c>
      <c r="AV164" s="14" t="s">
        <v>81</v>
      </c>
      <c r="AW164" s="14" t="s">
        <v>33</v>
      </c>
      <c r="AX164" s="14" t="s">
        <v>72</v>
      </c>
      <c r="AY164" s="253" t="s">
        <v>130</v>
      </c>
    </row>
    <row r="165" s="15" customFormat="1">
      <c r="A165" s="15"/>
      <c r="B165" s="254"/>
      <c r="C165" s="255"/>
      <c r="D165" s="227" t="s">
        <v>142</v>
      </c>
      <c r="E165" s="256" t="s">
        <v>19</v>
      </c>
      <c r="F165" s="257" t="s">
        <v>149</v>
      </c>
      <c r="G165" s="255"/>
      <c r="H165" s="258">
        <v>119.286</v>
      </c>
      <c r="I165" s="259"/>
      <c r="J165" s="255"/>
      <c r="K165" s="255"/>
      <c r="L165" s="260"/>
      <c r="M165" s="261"/>
      <c r="N165" s="262"/>
      <c r="O165" s="262"/>
      <c r="P165" s="262"/>
      <c r="Q165" s="262"/>
      <c r="R165" s="262"/>
      <c r="S165" s="262"/>
      <c r="T165" s="263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4" t="s">
        <v>142</v>
      </c>
      <c r="AU165" s="264" t="s">
        <v>81</v>
      </c>
      <c r="AV165" s="15" t="s">
        <v>137</v>
      </c>
      <c r="AW165" s="15" t="s">
        <v>33</v>
      </c>
      <c r="AX165" s="15" t="s">
        <v>79</v>
      </c>
      <c r="AY165" s="264" t="s">
        <v>130</v>
      </c>
    </row>
    <row r="166" s="2" customFormat="1" ht="16.5" customHeight="1">
      <c r="A166" s="40"/>
      <c r="B166" s="41"/>
      <c r="C166" s="214" t="s">
        <v>234</v>
      </c>
      <c r="D166" s="214" t="s">
        <v>132</v>
      </c>
      <c r="E166" s="215" t="s">
        <v>208</v>
      </c>
      <c r="F166" s="216" t="s">
        <v>209</v>
      </c>
      <c r="G166" s="217" t="s">
        <v>135</v>
      </c>
      <c r="H166" s="218">
        <v>37.479999999999997</v>
      </c>
      <c r="I166" s="219"/>
      <c r="J166" s="220">
        <f>ROUND(I166*H166,2)</f>
        <v>0</v>
      </c>
      <c r="K166" s="216" t="s">
        <v>136</v>
      </c>
      <c r="L166" s="46"/>
      <c r="M166" s="221" t="s">
        <v>19</v>
      </c>
      <c r="N166" s="222" t="s">
        <v>43</v>
      </c>
      <c r="O166" s="86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137</v>
      </c>
      <c r="AT166" s="225" t="s">
        <v>132</v>
      </c>
      <c r="AU166" s="225" t="s">
        <v>81</v>
      </c>
      <c r="AY166" s="19" t="s">
        <v>130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79</v>
      </c>
      <c r="BK166" s="226">
        <f>ROUND(I166*H166,2)</f>
        <v>0</v>
      </c>
      <c r="BL166" s="19" t="s">
        <v>137</v>
      </c>
      <c r="BM166" s="225" t="s">
        <v>455</v>
      </c>
    </row>
    <row r="167" s="2" customFormat="1">
      <c r="A167" s="40"/>
      <c r="B167" s="41"/>
      <c r="C167" s="42"/>
      <c r="D167" s="227" t="s">
        <v>139</v>
      </c>
      <c r="E167" s="42"/>
      <c r="F167" s="228" t="s">
        <v>209</v>
      </c>
      <c r="G167" s="42"/>
      <c r="H167" s="42"/>
      <c r="I167" s="229"/>
      <c r="J167" s="42"/>
      <c r="K167" s="42"/>
      <c r="L167" s="46"/>
      <c r="M167" s="230"/>
      <c r="N167" s="231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139</v>
      </c>
      <c r="AU167" s="19" t="s">
        <v>81</v>
      </c>
    </row>
    <row r="168" s="2" customFormat="1">
      <c r="A168" s="40"/>
      <c r="B168" s="41"/>
      <c r="C168" s="42"/>
      <c r="D168" s="227" t="s">
        <v>140</v>
      </c>
      <c r="E168" s="42"/>
      <c r="F168" s="232" t="s">
        <v>211</v>
      </c>
      <c r="G168" s="42"/>
      <c r="H168" s="42"/>
      <c r="I168" s="229"/>
      <c r="J168" s="42"/>
      <c r="K168" s="42"/>
      <c r="L168" s="46"/>
      <c r="M168" s="230"/>
      <c r="N168" s="231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140</v>
      </c>
      <c r="AU168" s="19" t="s">
        <v>81</v>
      </c>
    </row>
    <row r="169" s="13" customFormat="1">
      <c r="A169" s="13"/>
      <c r="B169" s="233"/>
      <c r="C169" s="234"/>
      <c r="D169" s="227" t="s">
        <v>142</v>
      </c>
      <c r="E169" s="235" t="s">
        <v>19</v>
      </c>
      <c r="F169" s="236" t="s">
        <v>456</v>
      </c>
      <c r="G169" s="234"/>
      <c r="H169" s="235" t="s">
        <v>19</v>
      </c>
      <c r="I169" s="237"/>
      <c r="J169" s="234"/>
      <c r="K169" s="234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142</v>
      </c>
      <c r="AU169" s="242" t="s">
        <v>81</v>
      </c>
      <c r="AV169" s="13" t="s">
        <v>79</v>
      </c>
      <c r="AW169" s="13" t="s">
        <v>33</v>
      </c>
      <c r="AX169" s="13" t="s">
        <v>72</v>
      </c>
      <c r="AY169" s="242" t="s">
        <v>130</v>
      </c>
    </row>
    <row r="170" s="13" customFormat="1">
      <c r="A170" s="13"/>
      <c r="B170" s="233"/>
      <c r="C170" s="234"/>
      <c r="D170" s="227" t="s">
        <v>142</v>
      </c>
      <c r="E170" s="235" t="s">
        <v>19</v>
      </c>
      <c r="F170" s="236" t="s">
        <v>457</v>
      </c>
      <c r="G170" s="234"/>
      <c r="H170" s="235" t="s">
        <v>19</v>
      </c>
      <c r="I170" s="237"/>
      <c r="J170" s="234"/>
      <c r="K170" s="234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142</v>
      </c>
      <c r="AU170" s="242" t="s">
        <v>81</v>
      </c>
      <c r="AV170" s="13" t="s">
        <v>79</v>
      </c>
      <c r="AW170" s="13" t="s">
        <v>33</v>
      </c>
      <c r="AX170" s="13" t="s">
        <v>72</v>
      </c>
      <c r="AY170" s="242" t="s">
        <v>130</v>
      </c>
    </row>
    <row r="171" s="14" customFormat="1">
      <c r="A171" s="14"/>
      <c r="B171" s="243"/>
      <c r="C171" s="244"/>
      <c r="D171" s="227" t="s">
        <v>142</v>
      </c>
      <c r="E171" s="245" t="s">
        <v>19</v>
      </c>
      <c r="F171" s="246" t="s">
        <v>458</v>
      </c>
      <c r="G171" s="244"/>
      <c r="H171" s="247">
        <v>37.479999999999997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142</v>
      </c>
      <c r="AU171" s="253" t="s">
        <v>81</v>
      </c>
      <c r="AV171" s="14" t="s">
        <v>81</v>
      </c>
      <c r="AW171" s="14" t="s">
        <v>33</v>
      </c>
      <c r="AX171" s="14" t="s">
        <v>79</v>
      </c>
      <c r="AY171" s="253" t="s">
        <v>130</v>
      </c>
    </row>
    <row r="172" s="2" customFormat="1" ht="16.5" customHeight="1">
      <c r="A172" s="40"/>
      <c r="B172" s="41"/>
      <c r="C172" s="214" t="s">
        <v>241</v>
      </c>
      <c r="D172" s="214" t="s">
        <v>132</v>
      </c>
      <c r="E172" s="215" t="s">
        <v>459</v>
      </c>
      <c r="F172" s="216" t="s">
        <v>460</v>
      </c>
      <c r="G172" s="217" t="s">
        <v>135</v>
      </c>
      <c r="H172" s="218">
        <v>3.0569999999999999</v>
      </c>
      <c r="I172" s="219"/>
      <c r="J172" s="220">
        <f>ROUND(I172*H172,2)</f>
        <v>0</v>
      </c>
      <c r="K172" s="216" t="s">
        <v>136</v>
      </c>
      <c r="L172" s="46"/>
      <c r="M172" s="221" t="s">
        <v>19</v>
      </c>
      <c r="N172" s="222" t="s">
        <v>43</v>
      </c>
      <c r="O172" s="86"/>
      <c r="P172" s="223">
        <f>O172*H172</f>
        <v>0</v>
      </c>
      <c r="Q172" s="223">
        <v>0</v>
      </c>
      <c r="R172" s="223">
        <f>Q172*H172</f>
        <v>0</v>
      </c>
      <c r="S172" s="223">
        <v>0</v>
      </c>
      <c r="T172" s="224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25" t="s">
        <v>137</v>
      </c>
      <c r="AT172" s="225" t="s">
        <v>132</v>
      </c>
      <c r="AU172" s="225" t="s">
        <v>81</v>
      </c>
      <c r="AY172" s="19" t="s">
        <v>130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19" t="s">
        <v>79</v>
      </c>
      <c r="BK172" s="226">
        <f>ROUND(I172*H172,2)</f>
        <v>0</v>
      </c>
      <c r="BL172" s="19" t="s">
        <v>137</v>
      </c>
      <c r="BM172" s="225" t="s">
        <v>461</v>
      </c>
    </row>
    <row r="173" s="2" customFormat="1">
      <c r="A173" s="40"/>
      <c r="B173" s="41"/>
      <c r="C173" s="42"/>
      <c r="D173" s="227" t="s">
        <v>139</v>
      </c>
      <c r="E173" s="42"/>
      <c r="F173" s="228" t="s">
        <v>460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139</v>
      </c>
      <c r="AU173" s="19" t="s">
        <v>81</v>
      </c>
    </row>
    <row r="174" s="2" customFormat="1">
      <c r="A174" s="40"/>
      <c r="B174" s="41"/>
      <c r="C174" s="42"/>
      <c r="D174" s="227" t="s">
        <v>140</v>
      </c>
      <c r="E174" s="42"/>
      <c r="F174" s="232" t="s">
        <v>462</v>
      </c>
      <c r="G174" s="42"/>
      <c r="H174" s="42"/>
      <c r="I174" s="229"/>
      <c r="J174" s="42"/>
      <c r="K174" s="42"/>
      <c r="L174" s="46"/>
      <c r="M174" s="230"/>
      <c r="N174" s="231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140</v>
      </c>
      <c r="AU174" s="19" t="s">
        <v>81</v>
      </c>
    </row>
    <row r="175" s="13" customFormat="1">
      <c r="A175" s="13"/>
      <c r="B175" s="233"/>
      <c r="C175" s="234"/>
      <c r="D175" s="227" t="s">
        <v>142</v>
      </c>
      <c r="E175" s="235" t="s">
        <v>19</v>
      </c>
      <c r="F175" s="236" t="s">
        <v>212</v>
      </c>
      <c r="G175" s="234"/>
      <c r="H175" s="235" t="s">
        <v>19</v>
      </c>
      <c r="I175" s="237"/>
      <c r="J175" s="234"/>
      <c r="K175" s="234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142</v>
      </c>
      <c r="AU175" s="242" t="s">
        <v>81</v>
      </c>
      <c r="AV175" s="13" t="s">
        <v>79</v>
      </c>
      <c r="AW175" s="13" t="s">
        <v>33</v>
      </c>
      <c r="AX175" s="13" t="s">
        <v>72</v>
      </c>
      <c r="AY175" s="242" t="s">
        <v>130</v>
      </c>
    </row>
    <row r="176" s="13" customFormat="1">
      <c r="A176" s="13"/>
      <c r="B176" s="233"/>
      <c r="C176" s="234"/>
      <c r="D176" s="227" t="s">
        <v>142</v>
      </c>
      <c r="E176" s="235" t="s">
        <v>19</v>
      </c>
      <c r="F176" s="236" t="s">
        <v>463</v>
      </c>
      <c r="G176" s="234"/>
      <c r="H176" s="235" t="s">
        <v>19</v>
      </c>
      <c r="I176" s="237"/>
      <c r="J176" s="234"/>
      <c r="K176" s="234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142</v>
      </c>
      <c r="AU176" s="242" t="s">
        <v>81</v>
      </c>
      <c r="AV176" s="13" t="s">
        <v>79</v>
      </c>
      <c r="AW176" s="13" t="s">
        <v>33</v>
      </c>
      <c r="AX176" s="13" t="s">
        <v>72</v>
      </c>
      <c r="AY176" s="242" t="s">
        <v>130</v>
      </c>
    </row>
    <row r="177" s="14" customFormat="1">
      <c r="A177" s="14"/>
      <c r="B177" s="243"/>
      <c r="C177" s="244"/>
      <c r="D177" s="227" t="s">
        <v>142</v>
      </c>
      <c r="E177" s="245" t="s">
        <v>19</v>
      </c>
      <c r="F177" s="246" t="s">
        <v>464</v>
      </c>
      <c r="G177" s="244"/>
      <c r="H177" s="247">
        <v>2.4750000000000001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142</v>
      </c>
      <c r="AU177" s="253" t="s">
        <v>81</v>
      </c>
      <c r="AV177" s="14" t="s">
        <v>81</v>
      </c>
      <c r="AW177" s="14" t="s">
        <v>33</v>
      </c>
      <c r="AX177" s="14" t="s">
        <v>72</v>
      </c>
      <c r="AY177" s="253" t="s">
        <v>130</v>
      </c>
    </row>
    <row r="178" s="14" customFormat="1">
      <c r="A178" s="14"/>
      <c r="B178" s="243"/>
      <c r="C178" s="244"/>
      <c r="D178" s="227" t="s">
        <v>142</v>
      </c>
      <c r="E178" s="245" t="s">
        <v>19</v>
      </c>
      <c r="F178" s="246" t="s">
        <v>465</v>
      </c>
      <c r="G178" s="244"/>
      <c r="H178" s="247">
        <v>0.58199999999999996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142</v>
      </c>
      <c r="AU178" s="253" t="s">
        <v>81</v>
      </c>
      <c r="AV178" s="14" t="s">
        <v>81</v>
      </c>
      <c r="AW178" s="14" t="s">
        <v>33</v>
      </c>
      <c r="AX178" s="14" t="s">
        <v>72</v>
      </c>
      <c r="AY178" s="253" t="s">
        <v>130</v>
      </c>
    </row>
    <row r="179" s="15" customFormat="1">
      <c r="A179" s="15"/>
      <c r="B179" s="254"/>
      <c r="C179" s="255"/>
      <c r="D179" s="227" t="s">
        <v>142</v>
      </c>
      <c r="E179" s="256" t="s">
        <v>19</v>
      </c>
      <c r="F179" s="257" t="s">
        <v>149</v>
      </c>
      <c r="G179" s="255"/>
      <c r="H179" s="258">
        <v>3.0569999999999999</v>
      </c>
      <c r="I179" s="259"/>
      <c r="J179" s="255"/>
      <c r="K179" s="255"/>
      <c r="L179" s="260"/>
      <c r="M179" s="261"/>
      <c r="N179" s="262"/>
      <c r="O179" s="262"/>
      <c r="P179" s="262"/>
      <c r="Q179" s="262"/>
      <c r="R179" s="262"/>
      <c r="S179" s="262"/>
      <c r="T179" s="263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4" t="s">
        <v>142</v>
      </c>
      <c r="AU179" s="264" t="s">
        <v>81</v>
      </c>
      <c r="AV179" s="15" t="s">
        <v>137</v>
      </c>
      <c r="AW179" s="15" t="s">
        <v>33</v>
      </c>
      <c r="AX179" s="15" t="s">
        <v>79</v>
      </c>
      <c r="AY179" s="264" t="s">
        <v>130</v>
      </c>
    </row>
    <row r="180" s="2" customFormat="1" ht="16.5" customHeight="1">
      <c r="A180" s="40"/>
      <c r="B180" s="41"/>
      <c r="C180" s="214" t="s">
        <v>8</v>
      </c>
      <c r="D180" s="214" t="s">
        <v>132</v>
      </c>
      <c r="E180" s="215" t="s">
        <v>215</v>
      </c>
      <c r="F180" s="216" t="s">
        <v>216</v>
      </c>
      <c r="G180" s="217" t="s">
        <v>217</v>
      </c>
      <c r="H180" s="218">
        <v>36.439999999999998</v>
      </c>
      <c r="I180" s="219"/>
      <c r="J180" s="220">
        <f>ROUND(I180*H180,2)</f>
        <v>0</v>
      </c>
      <c r="K180" s="216" t="s">
        <v>136</v>
      </c>
      <c r="L180" s="46"/>
      <c r="M180" s="221" t="s">
        <v>19</v>
      </c>
      <c r="N180" s="222" t="s">
        <v>43</v>
      </c>
      <c r="O180" s="86"/>
      <c r="P180" s="223">
        <f>O180*H180</f>
        <v>0</v>
      </c>
      <c r="Q180" s="223">
        <v>0</v>
      </c>
      <c r="R180" s="223">
        <f>Q180*H180</f>
        <v>0</v>
      </c>
      <c r="S180" s="223">
        <v>0</v>
      </c>
      <c r="T180" s="224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5" t="s">
        <v>137</v>
      </c>
      <c r="AT180" s="225" t="s">
        <v>132</v>
      </c>
      <c r="AU180" s="225" t="s">
        <v>81</v>
      </c>
      <c r="AY180" s="19" t="s">
        <v>130</v>
      </c>
      <c r="BE180" s="226">
        <f>IF(N180="základní",J180,0)</f>
        <v>0</v>
      </c>
      <c r="BF180" s="226">
        <f>IF(N180="snížená",J180,0)</f>
        <v>0</v>
      </c>
      <c r="BG180" s="226">
        <f>IF(N180="zákl. přenesená",J180,0)</f>
        <v>0</v>
      </c>
      <c r="BH180" s="226">
        <f>IF(N180="sníž. přenesená",J180,0)</f>
        <v>0</v>
      </c>
      <c r="BI180" s="226">
        <f>IF(N180="nulová",J180,0)</f>
        <v>0</v>
      </c>
      <c r="BJ180" s="19" t="s">
        <v>79</v>
      </c>
      <c r="BK180" s="226">
        <f>ROUND(I180*H180,2)</f>
        <v>0</v>
      </c>
      <c r="BL180" s="19" t="s">
        <v>137</v>
      </c>
      <c r="BM180" s="225" t="s">
        <v>466</v>
      </c>
    </row>
    <row r="181" s="2" customFormat="1">
      <c r="A181" s="40"/>
      <c r="B181" s="41"/>
      <c r="C181" s="42"/>
      <c r="D181" s="227" t="s">
        <v>139</v>
      </c>
      <c r="E181" s="42"/>
      <c r="F181" s="228" t="s">
        <v>216</v>
      </c>
      <c r="G181" s="42"/>
      <c r="H181" s="42"/>
      <c r="I181" s="229"/>
      <c r="J181" s="42"/>
      <c r="K181" s="42"/>
      <c r="L181" s="46"/>
      <c r="M181" s="230"/>
      <c r="N181" s="231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139</v>
      </c>
      <c r="AU181" s="19" t="s">
        <v>81</v>
      </c>
    </row>
    <row r="182" s="2" customFormat="1">
      <c r="A182" s="40"/>
      <c r="B182" s="41"/>
      <c r="C182" s="42"/>
      <c r="D182" s="227" t="s">
        <v>140</v>
      </c>
      <c r="E182" s="42"/>
      <c r="F182" s="232" t="s">
        <v>219</v>
      </c>
      <c r="G182" s="42"/>
      <c r="H182" s="42"/>
      <c r="I182" s="229"/>
      <c r="J182" s="42"/>
      <c r="K182" s="42"/>
      <c r="L182" s="46"/>
      <c r="M182" s="230"/>
      <c r="N182" s="231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140</v>
      </c>
      <c r="AU182" s="19" t="s">
        <v>81</v>
      </c>
    </row>
    <row r="183" s="13" customFormat="1">
      <c r="A183" s="13"/>
      <c r="B183" s="233"/>
      <c r="C183" s="234"/>
      <c r="D183" s="227" t="s">
        <v>142</v>
      </c>
      <c r="E183" s="235" t="s">
        <v>19</v>
      </c>
      <c r="F183" s="236" t="s">
        <v>212</v>
      </c>
      <c r="G183" s="234"/>
      <c r="H183" s="235" t="s">
        <v>19</v>
      </c>
      <c r="I183" s="237"/>
      <c r="J183" s="234"/>
      <c r="K183" s="234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142</v>
      </c>
      <c r="AU183" s="242" t="s">
        <v>81</v>
      </c>
      <c r="AV183" s="13" t="s">
        <v>79</v>
      </c>
      <c r="AW183" s="13" t="s">
        <v>33</v>
      </c>
      <c r="AX183" s="13" t="s">
        <v>72</v>
      </c>
      <c r="AY183" s="242" t="s">
        <v>130</v>
      </c>
    </row>
    <row r="184" s="13" customFormat="1">
      <c r="A184" s="13"/>
      <c r="B184" s="233"/>
      <c r="C184" s="234"/>
      <c r="D184" s="227" t="s">
        <v>142</v>
      </c>
      <c r="E184" s="235" t="s">
        <v>19</v>
      </c>
      <c r="F184" s="236" t="s">
        <v>467</v>
      </c>
      <c r="G184" s="234"/>
      <c r="H184" s="235" t="s">
        <v>19</v>
      </c>
      <c r="I184" s="237"/>
      <c r="J184" s="234"/>
      <c r="K184" s="234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142</v>
      </c>
      <c r="AU184" s="242" t="s">
        <v>81</v>
      </c>
      <c r="AV184" s="13" t="s">
        <v>79</v>
      </c>
      <c r="AW184" s="13" t="s">
        <v>33</v>
      </c>
      <c r="AX184" s="13" t="s">
        <v>72</v>
      </c>
      <c r="AY184" s="242" t="s">
        <v>130</v>
      </c>
    </row>
    <row r="185" s="14" customFormat="1">
      <c r="A185" s="14"/>
      <c r="B185" s="243"/>
      <c r="C185" s="244"/>
      <c r="D185" s="227" t="s">
        <v>142</v>
      </c>
      <c r="E185" s="245" t="s">
        <v>19</v>
      </c>
      <c r="F185" s="246" t="s">
        <v>468</v>
      </c>
      <c r="G185" s="244"/>
      <c r="H185" s="247">
        <v>36.439999999999998</v>
      </c>
      <c r="I185" s="248"/>
      <c r="J185" s="244"/>
      <c r="K185" s="244"/>
      <c r="L185" s="249"/>
      <c r="M185" s="250"/>
      <c r="N185" s="251"/>
      <c r="O185" s="251"/>
      <c r="P185" s="251"/>
      <c r="Q185" s="251"/>
      <c r="R185" s="251"/>
      <c r="S185" s="251"/>
      <c r="T185" s="25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3" t="s">
        <v>142</v>
      </c>
      <c r="AU185" s="253" t="s">
        <v>81</v>
      </c>
      <c r="AV185" s="14" t="s">
        <v>81</v>
      </c>
      <c r="AW185" s="14" t="s">
        <v>33</v>
      </c>
      <c r="AX185" s="14" t="s">
        <v>79</v>
      </c>
      <c r="AY185" s="253" t="s">
        <v>130</v>
      </c>
    </row>
    <row r="186" s="2" customFormat="1" ht="16.5" customHeight="1">
      <c r="A186" s="40"/>
      <c r="B186" s="41"/>
      <c r="C186" s="214" t="s">
        <v>257</v>
      </c>
      <c r="D186" s="214" t="s">
        <v>132</v>
      </c>
      <c r="E186" s="215" t="s">
        <v>222</v>
      </c>
      <c r="F186" s="216" t="s">
        <v>223</v>
      </c>
      <c r="G186" s="217" t="s">
        <v>217</v>
      </c>
      <c r="H186" s="218">
        <v>527.23000000000002</v>
      </c>
      <c r="I186" s="219"/>
      <c r="J186" s="220">
        <f>ROUND(I186*H186,2)</f>
        <v>0</v>
      </c>
      <c r="K186" s="216" t="s">
        <v>136</v>
      </c>
      <c r="L186" s="46"/>
      <c r="M186" s="221" t="s">
        <v>19</v>
      </c>
      <c r="N186" s="222" t="s">
        <v>43</v>
      </c>
      <c r="O186" s="86"/>
      <c r="P186" s="223">
        <f>O186*H186</f>
        <v>0</v>
      </c>
      <c r="Q186" s="223">
        <v>0</v>
      </c>
      <c r="R186" s="223">
        <f>Q186*H186</f>
        <v>0</v>
      </c>
      <c r="S186" s="223">
        <v>0</v>
      </c>
      <c r="T186" s="22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5" t="s">
        <v>137</v>
      </c>
      <c r="AT186" s="225" t="s">
        <v>132</v>
      </c>
      <c r="AU186" s="225" t="s">
        <v>81</v>
      </c>
      <c r="AY186" s="19" t="s">
        <v>130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9" t="s">
        <v>79</v>
      </c>
      <c r="BK186" s="226">
        <f>ROUND(I186*H186,2)</f>
        <v>0</v>
      </c>
      <c r="BL186" s="19" t="s">
        <v>137</v>
      </c>
      <c r="BM186" s="225" t="s">
        <v>469</v>
      </c>
    </row>
    <row r="187" s="2" customFormat="1">
      <c r="A187" s="40"/>
      <c r="B187" s="41"/>
      <c r="C187" s="42"/>
      <c r="D187" s="227" t="s">
        <v>139</v>
      </c>
      <c r="E187" s="42"/>
      <c r="F187" s="228" t="s">
        <v>223</v>
      </c>
      <c r="G187" s="42"/>
      <c r="H187" s="42"/>
      <c r="I187" s="229"/>
      <c r="J187" s="42"/>
      <c r="K187" s="42"/>
      <c r="L187" s="46"/>
      <c r="M187" s="230"/>
      <c r="N187" s="231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139</v>
      </c>
      <c r="AU187" s="19" t="s">
        <v>81</v>
      </c>
    </row>
    <row r="188" s="2" customFormat="1">
      <c r="A188" s="40"/>
      <c r="B188" s="41"/>
      <c r="C188" s="42"/>
      <c r="D188" s="227" t="s">
        <v>140</v>
      </c>
      <c r="E188" s="42"/>
      <c r="F188" s="232" t="s">
        <v>225</v>
      </c>
      <c r="G188" s="42"/>
      <c r="H188" s="42"/>
      <c r="I188" s="229"/>
      <c r="J188" s="42"/>
      <c r="K188" s="42"/>
      <c r="L188" s="46"/>
      <c r="M188" s="230"/>
      <c r="N188" s="231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140</v>
      </c>
      <c r="AU188" s="19" t="s">
        <v>81</v>
      </c>
    </row>
    <row r="189" s="13" customFormat="1">
      <c r="A189" s="13"/>
      <c r="B189" s="233"/>
      <c r="C189" s="234"/>
      <c r="D189" s="227" t="s">
        <v>142</v>
      </c>
      <c r="E189" s="235" t="s">
        <v>19</v>
      </c>
      <c r="F189" s="236" t="s">
        <v>212</v>
      </c>
      <c r="G189" s="234"/>
      <c r="H189" s="235" t="s">
        <v>19</v>
      </c>
      <c r="I189" s="237"/>
      <c r="J189" s="234"/>
      <c r="K189" s="234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142</v>
      </c>
      <c r="AU189" s="242" t="s">
        <v>81</v>
      </c>
      <c r="AV189" s="13" t="s">
        <v>79</v>
      </c>
      <c r="AW189" s="13" t="s">
        <v>33</v>
      </c>
      <c r="AX189" s="13" t="s">
        <v>72</v>
      </c>
      <c r="AY189" s="242" t="s">
        <v>130</v>
      </c>
    </row>
    <row r="190" s="13" customFormat="1">
      <c r="A190" s="13"/>
      <c r="B190" s="233"/>
      <c r="C190" s="234"/>
      <c r="D190" s="227" t="s">
        <v>142</v>
      </c>
      <c r="E190" s="235" t="s">
        <v>19</v>
      </c>
      <c r="F190" s="236" t="s">
        <v>470</v>
      </c>
      <c r="G190" s="234"/>
      <c r="H190" s="235" t="s">
        <v>19</v>
      </c>
      <c r="I190" s="237"/>
      <c r="J190" s="234"/>
      <c r="K190" s="234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142</v>
      </c>
      <c r="AU190" s="242" t="s">
        <v>81</v>
      </c>
      <c r="AV190" s="13" t="s">
        <v>79</v>
      </c>
      <c r="AW190" s="13" t="s">
        <v>33</v>
      </c>
      <c r="AX190" s="13" t="s">
        <v>72</v>
      </c>
      <c r="AY190" s="242" t="s">
        <v>130</v>
      </c>
    </row>
    <row r="191" s="14" customFormat="1">
      <c r="A191" s="14"/>
      <c r="B191" s="243"/>
      <c r="C191" s="244"/>
      <c r="D191" s="227" t="s">
        <v>142</v>
      </c>
      <c r="E191" s="245" t="s">
        <v>19</v>
      </c>
      <c r="F191" s="246" t="s">
        <v>471</v>
      </c>
      <c r="G191" s="244"/>
      <c r="H191" s="247">
        <v>527.23000000000002</v>
      </c>
      <c r="I191" s="248"/>
      <c r="J191" s="244"/>
      <c r="K191" s="244"/>
      <c r="L191" s="249"/>
      <c r="M191" s="250"/>
      <c r="N191" s="251"/>
      <c r="O191" s="251"/>
      <c r="P191" s="251"/>
      <c r="Q191" s="251"/>
      <c r="R191" s="251"/>
      <c r="S191" s="251"/>
      <c r="T191" s="25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3" t="s">
        <v>142</v>
      </c>
      <c r="AU191" s="253" t="s">
        <v>81</v>
      </c>
      <c r="AV191" s="14" t="s">
        <v>81</v>
      </c>
      <c r="AW191" s="14" t="s">
        <v>33</v>
      </c>
      <c r="AX191" s="14" t="s">
        <v>79</v>
      </c>
      <c r="AY191" s="253" t="s">
        <v>130</v>
      </c>
    </row>
    <row r="192" s="2" customFormat="1" ht="16.5" customHeight="1">
      <c r="A192" s="40"/>
      <c r="B192" s="41"/>
      <c r="C192" s="214" t="s">
        <v>267</v>
      </c>
      <c r="D192" s="214" t="s">
        <v>132</v>
      </c>
      <c r="E192" s="215" t="s">
        <v>229</v>
      </c>
      <c r="F192" s="216" t="s">
        <v>230</v>
      </c>
      <c r="G192" s="217" t="s">
        <v>217</v>
      </c>
      <c r="H192" s="218">
        <v>527.02999999999997</v>
      </c>
      <c r="I192" s="219"/>
      <c r="J192" s="220">
        <f>ROUND(I192*H192,2)</f>
        <v>0</v>
      </c>
      <c r="K192" s="216" t="s">
        <v>136</v>
      </c>
      <c r="L192" s="46"/>
      <c r="M192" s="221" t="s">
        <v>19</v>
      </c>
      <c r="N192" s="222" t="s">
        <v>43</v>
      </c>
      <c r="O192" s="86"/>
      <c r="P192" s="223">
        <f>O192*H192</f>
        <v>0</v>
      </c>
      <c r="Q192" s="223">
        <v>0</v>
      </c>
      <c r="R192" s="223">
        <f>Q192*H192</f>
        <v>0</v>
      </c>
      <c r="S192" s="223">
        <v>0</v>
      </c>
      <c r="T192" s="22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137</v>
      </c>
      <c r="AT192" s="225" t="s">
        <v>132</v>
      </c>
      <c r="AU192" s="225" t="s">
        <v>81</v>
      </c>
      <c r="AY192" s="19" t="s">
        <v>130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79</v>
      </c>
      <c r="BK192" s="226">
        <f>ROUND(I192*H192,2)</f>
        <v>0</v>
      </c>
      <c r="BL192" s="19" t="s">
        <v>137</v>
      </c>
      <c r="BM192" s="225" t="s">
        <v>472</v>
      </c>
    </row>
    <row r="193" s="2" customFormat="1">
      <c r="A193" s="40"/>
      <c r="B193" s="41"/>
      <c r="C193" s="42"/>
      <c r="D193" s="227" t="s">
        <v>139</v>
      </c>
      <c r="E193" s="42"/>
      <c r="F193" s="228" t="s">
        <v>230</v>
      </c>
      <c r="G193" s="42"/>
      <c r="H193" s="42"/>
      <c r="I193" s="229"/>
      <c r="J193" s="42"/>
      <c r="K193" s="42"/>
      <c r="L193" s="46"/>
      <c r="M193" s="230"/>
      <c r="N193" s="231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139</v>
      </c>
      <c r="AU193" s="19" t="s">
        <v>81</v>
      </c>
    </row>
    <row r="194" s="2" customFormat="1">
      <c r="A194" s="40"/>
      <c r="B194" s="41"/>
      <c r="C194" s="42"/>
      <c r="D194" s="227" t="s">
        <v>140</v>
      </c>
      <c r="E194" s="42"/>
      <c r="F194" s="232" t="s">
        <v>232</v>
      </c>
      <c r="G194" s="42"/>
      <c r="H194" s="42"/>
      <c r="I194" s="229"/>
      <c r="J194" s="42"/>
      <c r="K194" s="42"/>
      <c r="L194" s="46"/>
      <c r="M194" s="230"/>
      <c r="N194" s="231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140</v>
      </c>
      <c r="AU194" s="19" t="s">
        <v>81</v>
      </c>
    </row>
    <row r="195" s="13" customFormat="1">
      <c r="A195" s="13"/>
      <c r="B195" s="233"/>
      <c r="C195" s="234"/>
      <c r="D195" s="227" t="s">
        <v>142</v>
      </c>
      <c r="E195" s="235" t="s">
        <v>19</v>
      </c>
      <c r="F195" s="236" t="s">
        <v>212</v>
      </c>
      <c r="G195" s="234"/>
      <c r="H195" s="235" t="s">
        <v>19</v>
      </c>
      <c r="I195" s="237"/>
      <c r="J195" s="234"/>
      <c r="K195" s="234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142</v>
      </c>
      <c r="AU195" s="242" t="s">
        <v>81</v>
      </c>
      <c r="AV195" s="13" t="s">
        <v>79</v>
      </c>
      <c r="AW195" s="13" t="s">
        <v>33</v>
      </c>
      <c r="AX195" s="13" t="s">
        <v>72</v>
      </c>
      <c r="AY195" s="242" t="s">
        <v>130</v>
      </c>
    </row>
    <row r="196" s="13" customFormat="1">
      <c r="A196" s="13"/>
      <c r="B196" s="233"/>
      <c r="C196" s="234"/>
      <c r="D196" s="227" t="s">
        <v>142</v>
      </c>
      <c r="E196" s="235" t="s">
        <v>19</v>
      </c>
      <c r="F196" s="236" t="s">
        <v>473</v>
      </c>
      <c r="G196" s="234"/>
      <c r="H196" s="235" t="s">
        <v>19</v>
      </c>
      <c r="I196" s="237"/>
      <c r="J196" s="234"/>
      <c r="K196" s="234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142</v>
      </c>
      <c r="AU196" s="242" t="s">
        <v>81</v>
      </c>
      <c r="AV196" s="13" t="s">
        <v>79</v>
      </c>
      <c r="AW196" s="13" t="s">
        <v>33</v>
      </c>
      <c r="AX196" s="13" t="s">
        <v>72</v>
      </c>
      <c r="AY196" s="242" t="s">
        <v>130</v>
      </c>
    </row>
    <row r="197" s="14" customFormat="1">
      <c r="A197" s="14"/>
      <c r="B197" s="243"/>
      <c r="C197" s="244"/>
      <c r="D197" s="227" t="s">
        <v>142</v>
      </c>
      <c r="E197" s="245" t="s">
        <v>19</v>
      </c>
      <c r="F197" s="246" t="s">
        <v>474</v>
      </c>
      <c r="G197" s="244"/>
      <c r="H197" s="247">
        <v>527.02999999999997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142</v>
      </c>
      <c r="AU197" s="253" t="s">
        <v>81</v>
      </c>
      <c r="AV197" s="14" t="s">
        <v>81</v>
      </c>
      <c r="AW197" s="14" t="s">
        <v>33</v>
      </c>
      <c r="AX197" s="14" t="s">
        <v>79</v>
      </c>
      <c r="AY197" s="253" t="s">
        <v>130</v>
      </c>
    </row>
    <row r="198" s="12" customFormat="1" ht="22.8" customHeight="1">
      <c r="A198" s="12"/>
      <c r="B198" s="198"/>
      <c r="C198" s="199"/>
      <c r="D198" s="200" t="s">
        <v>71</v>
      </c>
      <c r="E198" s="212" t="s">
        <v>137</v>
      </c>
      <c r="F198" s="212" t="s">
        <v>233</v>
      </c>
      <c r="G198" s="199"/>
      <c r="H198" s="199"/>
      <c r="I198" s="202"/>
      <c r="J198" s="213">
        <f>BK198</f>
        <v>0</v>
      </c>
      <c r="K198" s="199"/>
      <c r="L198" s="204"/>
      <c r="M198" s="205"/>
      <c r="N198" s="206"/>
      <c r="O198" s="206"/>
      <c r="P198" s="207">
        <f>SUM(P199:P210)</f>
        <v>0</v>
      </c>
      <c r="Q198" s="206"/>
      <c r="R198" s="207">
        <f>SUM(R199:R210)</f>
        <v>0</v>
      </c>
      <c r="S198" s="206"/>
      <c r="T198" s="208">
        <f>SUM(T199:T210)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9" t="s">
        <v>79</v>
      </c>
      <c r="AT198" s="210" t="s">
        <v>71</v>
      </c>
      <c r="AU198" s="210" t="s">
        <v>79</v>
      </c>
      <c r="AY198" s="209" t="s">
        <v>130</v>
      </c>
      <c r="BK198" s="211">
        <f>SUM(BK199:BK210)</f>
        <v>0</v>
      </c>
    </row>
    <row r="199" s="2" customFormat="1" ht="16.5" customHeight="1">
      <c r="A199" s="40"/>
      <c r="B199" s="41"/>
      <c r="C199" s="214" t="s">
        <v>273</v>
      </c>
      <c r="D199" s="214" t="s">
        <v>132</v>
      </c>
      <c r="E199" s="215" t="s">
        <v>235</v>
      </c>
      <c r="F199" s="216" t="s">
        <v>236</v>
      </c>
      <c r="G199" s="217" t="s">
        <v>135</v>
      </c>
      <c r="H199" s="218">
        <v>1.458</v>
      </c>
      <c r="I199" s="219"/>
      <c r="J199" s="220">
        <f>ROUND(I199*H199,2)</f>
        <v>0</v>
      </c>
      <c r="K199" s="216" t="s">
        <v>136</v>
      </c>
      <c r="L199" s="46"/>
      <c r="M199" s="221" t="s">
        <v>19</v>
      </c>
      <c r="N199" s="222" t="s">
        <v>43</v>
      </c>
      <c r="O199" s="86"/>
      <c r="P199" s="223">
        <f>O199*H199</f>
        <v>0</v>
      </c>
      <c r="Q199" s="223">
        <v>0</v>
      </c>
      <c r="R199" s="223">
        <f>Q199*H199</f>
        <v>0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137</v>
      </c>
      <c r="AT199" s="225" t="s">
        <v>132</v>
      </c>
      <c r="AU199" s="225" t="s">
        <v>81</v>
      </c>
      <c r="AY199" s="19" t="s">
        <v>130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79</v>
      </c>
      <c r="BK199" s="226">
        <f>ROUND(I199*H199,2)</f>
        <v>0</v>
      </c>
      <c r="BL199" s="19" t="s">
        <v>137</v>
      </c>
      <c r="BM199" s="225" t="s">
        <v>475</v>
      </c>
    </row>
    <row r="200" s="2" customFormat="1">
      <c r="A200" s="40"/>
      <c r="B200" s="41"/>
      <c r="C200" s="42"/>
      <c r="D200" s="227" t="s">
        <v>139</v>
      </c>
      <c r="E200" s="42"/>
      <c r="F200" s="228" t="s">
        <v>236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139</v>
      </c>
      <c r="AU200" s="19" t="s">
        <v>81</v>
      </c>
    </row>
    <row r="201" s="2" customFormat="1">
      <c r="A201" s="40"/>
      <c r="B201" s="41"/>
      <c r="C201" s="42"/>
      <c r="D201" s="227" t="s">
        <v>140</v>
      </c>
      <c r="E201" s="42"/>
      <c r="F201" s="232" t="s">
        <v>238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140</v>
      </c>
      <c r="AU201" s="19" t="s">
        <v>81</v>
      </c>
    </row>
    <row r="202" s="13" customFormat="1">
      <c r="A202" s="13"/>
      <c r="B202" s="233"/>
      <c r="C202" s="234"/>
      <c r="D202" s="227" t="s">
        <v>142</v>
      </c>
      <c r="E202" s="235" t="s">
        <v>19</v>
      </c>
      <c r="F202" s="236" t="s">
        <v>212</v>
      </c>
      <c r="G202" s="234"/>
      <c r="H202" s="235" t="s">
        <v>19</v>
      </c>
      <c r="I202" s="237"/>
      <c r="J202" s="234"/>
      <c r="K202" s="234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142</v>
      </c>
      <c r="AU202" s="242" t="s">
        <v>81</v>
      </c>
      <c r="AV202" s="13" t="s">
        <v>79</v>
      </c>
      <c r="AW202" s="13" t="s">
        <v>33</v>
      </c>
      <c r="AX202" s="13" t="s">
        <v>72</v>
      </c>
      <c r="AY202" s="242" t="s">
        <v>130</v>
      </c>
    </row>
    <row r="203" s="13" customFormat="1">
      <c r="A203" s="13"/>
      <c r="B203" s="233"/>
      <c r="C203" s="234"/>
      <c r="D203" s="227" t="s">
        <v>142</v>
      </c>
      <c r="E203" s="235" t="s">
        <v>19</v>
      </c>
      <c r="F203" s="236" t="s">
        <v>476</v>
      </c>
      <c r="G203" s="234"/>
      <c r="H203" s="235" t="s">
        <v>19</v>
      </c>
      <c r="I203" s="237"/>
      <c r="J203" s="234"/>
      <c r="K203" s="234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142</v>
      </c>
      <c r="AU203" s="242" t="s">
        <v>81</v>
      </c>
      <c r="AV203" s="13" t="s">
        <v>79</v>
      </c>
      <c r="AW203" s="13" t="s">
        <v>33</v>
      </c>
      <c r="AX203" s="13" t="s">
        <v>72</v>
      </c>
      <c r="AY203" s="242" t="s">
        <v>130</v>
      </c>
    </row>
    <row r="204" s="14" customFormat="1">
      <c r="A204" s="14"/>
      <c r="B204" s="243"/>
      <c r="C204" s="244"/>
      <c r="D204" s="227" t="s">
        <v>142</v>
      </c>
      <c r="E204" s="245" t="s">
        <v>19</v>
      </c>
      <c r="F204" s="246" t="s">
        <v>477</v>
      </c>
      <c r="G204" s="244"/>
      <c r="H204" s="247">
        <v>1.458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142</v>
      </c>
      <c r="AU204" s="253" t="s">
        <v>81</v>
      </c>
      <c r="AV204" s="14" t="s">
        <v>81</v>
      </c>
      <c r="AW204" s="14" t="s">
        <v>33</v>
      </c>
      <c r="AX204" s="14" t="s">
        <v>79</v>
      </c>
      <c r="AY204" s="253" t="s">
        <v>130</v>
      </c>
    </row>
    <row r="205" s="2" customFormat="1" ht="16.5" customHeight="1">
      <c r="A205" s="40"/>
      <c r="B205" s="41"/>
      <c r="C205" s="214" t="s">
        <v>281</v>
      </c>
      <c r="D205" s="214" t="s">
        <v>132</v>
      </c>
      <c r="E205" s="215" t="s">
        <v>242</v>
      </c>
      <c r="F205" s="216" t="s">
        <v>243</v>
      </c>
      <c r="G205" s="217" t="s">
        <v>217</v>
      </c>
      <c r="H205" s="218">
        <v>17.199999999999999</v>
      </c>
      <c r="I205" s="219"/>
      <c r="J205" s="220">
        <f>ROUND(I205*H205,2)</f>
        <v>0</v>
      </c>
      <c r="K205" s="216" t="s">
        <v>136</v>
      </c>
      <c r="L205" s="46"/>
      <c r="M205" s="221" t="s">
        <v>19</v>
      </c>
      <c r="N205" s="222" t="s">
        <v>43</v>
      </c>
      <c r="O205" s="86"/>
      <c r="P205" s="223">
        <f>O205*H205</f>
        <v>0</v>
      </c>
      <c r="Q205" s="223">
        <v>0</v>
      </c>
      <c r="R205" s="223">
        <f>Q205*H205</f>
        <v>0</v>
      </c>
      <c r="S205" s="223">
        <v>0</v>
      </c>
      <c r="T205" s="224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5" t="s">
        <v>137</v>
      </c>
      <c r="AT205" s="225" t="s">
        <v>132</v>
      </c>
      <c r="AU205" s="225" t="s">
        <v>81</v>
      </c>
      <c r="AY205" s="19" t="s">
        <v>130</v>
      </c>
      <c r="BE205" s="226">
        <f>IF(N205="základní",J205,0)</f>
        <v>0</v>
      </c>
      <c r="BF205" s="226">
        <f>IF(N205="snížená",J205,0)</f>
        <v>0</v>
      </c>
      <c r="BG205" s="226">
        <f>IF(N205="zákl. přenesená",J205,0)</f>
        <v>0</v>
      </c>
      <c r="BH205" s="226">
        <f>IF(N205="sníž. přenesená",J205,0)</f>
        <v>0</v>
      </c>
      <c r="BI205" s="226">
        <f>IF(N205="nulová",J205,0)</f>
        <v>0</v>
      </c>
      <c r="BJ205" s="19" t="s">
        <v>79</v>
      </c>
      <c r="BK205" s="226">
        <f>ROUND(I205*H205,2)</f>
        <v>0</v>
      </c>
      <c r="BL205" s="19" t="s">
        <v>137</v>
      </c>
      <c r="BM205" s="225" t="s">
        <v>478</v>
      </c>
    </row>
    <row r="206" s="2" customFormat="1">
      <c r="A206" s="40"/>
      <c r="B206" s="41"/>
      <c r="C206" s="42"/>
      <c r="D206" s="227" t="s">
        <v>139</v>
      </c>
      <c r="E206" s="42"/>
      <c r="F206" s="228" t="s">
        <v>243</v>
      </c>
      <c r="G206" s="42"/>
      <c r="H206" s="42"/>
      <c r="I206" s="229"/>
      <c r="J206" s="42"/>
      <c r="K206" s="42"/>
      <c r="L206" s="46"/>
      <c r="M206" s="230"/>
      <c r="N206" s="231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139</v>
      </c>
      <c r="AU206" s="19" t="s">
        <v>81</v>
      </c>
    </row>
    <row r="207" s="2" customFormat="1">
      <c r="A207" s="40"/>
      <c r="B207" s="41"/>
      <c r="C207" s="42"/>
      <c r="D207" s="227" t="s">
        <v>140</v>
      </c>
      <c r="E207" s="42"/>
      <c r="F207" s="232" t="s">
        <v>245</v>
      </c>
      <c r="G207" s="42"/>
      <c r="H207" s="42"/>
      <c r="I207" s="229"/>
      <c r="J207" s="42"/>
      <c r="K207" s="42"/>
      <c r="L207" s="46"/>
      <c r="M207" s="230"/>
      <c r="N207" s="231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140</v>
      </c>
      <c r="AU207" s="19" t="s">
        <v>81</v>
      </c>
    </row>
    <row r="208" s="13" customFormat="1">
      <c r="A208" s="13"/>
      <c r="B208" s="233"/>
      <c r="C208" s="234"/>
      <c r="D208" s="227" t="s">
        <v>142</v>
      </c>
      <c r="E208" s="235" t="s">
        <v>19</v>
      </c>
      <c r="F208" s="236" t="s">
        <v>212</v>
      </c>
      <c r="G208" s="234"/>
      <c r="H208" s="235" t="s">
        <v>19</v>
      </c>
      <c r="I208" s="237"/>
      <c r="J208" s="234"/>
      <c r="K208" s="234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142</v>
      </c>
      <c r="AU208" s="242" t="s">
        <v>81</v>
      </c>
      <c r="AV208" s="13" t="s">
        <v>79</v>
      </c>
      <c r="AW208" s="13" t="s">
        <v>33</v>
      </c>
      <c r="AX208" s="13" t="s">
        <v>72</v>
      </c>
      <c r="AY208" s="242" t="s">
        <v>130</v>
      </c>
    </row>
    <row r="209" s="13" customFormat="1">
      <c r="A209" s="13"/>
      <c r="B209" s="233"/>
      <c r="C209" s="234"/>
      <c r="D209" s="227" t="s">
        <v>142</v>
      </c>
      <c r="E209" s="235" t="s">
        <v>19</v>
      </c>
      <c r="F209" s="236" t="s">
        <v>479</v>
      </c>
      <c r="G209" s="234"/>
      <c r="H209" s="235" t="s">
        <v>19</v>
      </c>
      <c r="I209" s="237"/>
      <c r="J209" s="234"/>
      <c r="K209" s="234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142</v>
      </c>
      <c r="AU209" s="242" t="s">
        <v>81</v>
      </c>
      <c r="AV209" s="13" t="s">
        <v>79</v>
      </c>
      <c r="AW209" s="13" t="s">
        <v>33</v>
      </c>
      <c r="AX209" s="13" t="s">
        <v>72</v>
      </c>
      <c r="AY209" s="242" t="s">
        <v>130</v>
      </c>
    </row>
    <row r="210" s="14" customFormat="1">
      <c r="A210" s="14"/>
      <c r="B210" s="243"/>
      <c r="C210" s="244"/>
      <c r="D210" s="227" t="s">
        <v>142</v>
      </c>
      <c r="E210" s="245" t="s">
        <v>19</v>
      </c>
      <c r="F210" s="246" t="s">
        <v>480</v>
      </c>
      <c r="G210" s="244"/>
      <c r="H210" s="247">
        <v>17.199999999999999</v>
      </c>
      <c r="I210" s="248"/>
      <c r="J210" s="244"/>
      <c r="K210" s="244"/>
      <c r="L210" s="249"/>
      <c r="M210" s="250"/>
      <c r="N210" s="251"/>
      <c r="O210" s="251"/>
      <c r="P210" s="251"/>
      <c r="Q210" s="251"/>
      <c r="R210" s="251"/>
      <c r="S210" s="251"/>
      <c r="T210" s="25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3" t="s">
        <v>142</v>
      </c>
      <c r="AU210" s="253" t="s">
        <v>81</v>
      </c>
      <c r="AV210" s="14" t="s">
        <v>81</v>
      </c>
      <c r="AW210" s="14" t="s">
        <v>33</v>
      </c>
      <c r="AX210" s="14" t="s">
        <v>79</v>
      </c>
      <c r="AY210" s="253" t="s">
        <v>130</v>
      </c>
    </row>
    <row r="211" s="12" customFormat="1" ht="22.8" customHeight="1">
      <c r="A211" s="12"/>
      <c r="B211" s="198"/>
      <c r="C211" s="199"/>
      <c r="D211" s="200" t="s">
        <v>71</v>
      </c>
      <c r="E211" s="212" t="s">
        <v>180</v>
      </c>
      <c r="F211" s="212" t="s">
        <v>249</v>
      </c>
      <c r="G211" s="199"/>
      <c r="H211" s="199"/>
      <c r="I211" s="202"/>
      <c r="J211" s="213">
        <f>BK211</f>
        <v>0</v>
      </c>
      <c r="K211" s="199"/>
      <c r="L211" s="204"/>
      <c r="M211" s="205"/>
      <c r="N211" s="206"/>
      <c r="O211" s="206"/>
      <c r="P211" s="207">
        <f>SUM(P212:P263)</f>
        <v>0</v>
      </c>
      <c r="Q211" s="206"/>
      <c r="R211" s="207">
        <f>SUM(R212:R263)</f>
        <v>0</v>
      </c>
      <c r="S211" s="206"/>
      <c r="T211" s="208">
        <f>SUM(T212:T263)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09" t="s">
        <v>79</v>
      </c>
      <c r="AT211" s="210" t="s">
        <v>71</v>
      </c>
      <c r="AU211" s="210" t="s">
        <v>79</v>
      </c>
      <c r="AY211" s="209" t="s">
        <v>130</v>
      </c>
      <c r="BK211" s="211">
        <f>SUM(BK212:BK263)</f>
        <v>0</v>
      </c>
    </row>
    <row r="212" s="2" customFormat="1" ht="16.5" customHeight="1">
      <c r="A212" s="40"/>
      <c r="B212" s="41"/>
      <c r="C212" s="214" t="s">
        <v>289</v>
      </c>
      <c r="D212" s="214" t="s">
        <v>132</v>
      </c>
      <c r="E212" s="215" t="s">
        <v>250</v>
      </c>
      <c r="F212" s="216" t="s">
        <v>251</v>
      </c>
      <c r="G212" s="217" t="s">
        <v>217</v>
      </c>
      <c r="H212" s="218">
        <v>111.86</v>
      </c>
      <c r="I212" s="219"/>
      <c r="J212" s="220">
        <f>ROUND(I212*H212,2)</f>
        <v>0</v>
      </c>
      <c r="K212" s="216" t="s">
        <v>136</v>
      </c>
      <c r="L212" s="46"/>
      <c r="M212" s="221" t="s">
        <v>19</v>
      </c>
      <c r="N212" s="222" t="s">
        <v>43</v>
      </c>
      <c r="O212" s="86"/>
      <c r="P212" s="223">
        <f>O212*H212</f>
        <v>0</v>
      </c>
      <c r="Q212" s="223">
        <v>0</v>
      </c>
      <c r="R212" s="223">
        <f>Q212*H212</f>
        <v>0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137</v>
      </c>
      <c r="AT212" s="225" t="s">
        <v>132</v>
      </c>
      <c r="AU212" s="225" t="s">
        <v>81</v>
      </c>
      <c r="AY212" s="19" t="s">
        <v>130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79</v>
      </c>
      <c r="BK212" s="226">
        <f>ROUND(I212*H212,2)</f>
        <v>0</v>
      </c>
      <c r="BL212" s="19" t="s">
        <v>137</v>
      </c>
      <c r="BM212" s="225" t="s">
        <v>481</v>
      </c>
    </row>
    <row r="213" s="2" customFormat="1">
      <c r="A213" s="40"/>
      <c r="B213" s="41"/>
      <c r="C213" s="42"/>
      <c r="D213" s="227" t="s">
        <v>139</v>
      </c>
      <c r="E213" s="42"/>
      <c r="F213" s="228" t="s">
        <v>253</v>
      </c>
      <c r="G213" s="42"/>
      <c r="H213" s="42"/>
      <c r="I213" s="229"/>
      <c r="J213" s="42"/>
      <c r="K213" s="42"/>
      <c r="L213" s="46"/>
      <c r="M213" s="230"/>
      <c r="N213" s="231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139</v>
      </c>
      <c r="AU213" s="19" t="s">
        <v>81</v>
      </c>
    </row>
    <row r="214" s="2" customFormat="1">
      <c r="A214" s="40"/>
      <c r="B214" s="41"/>
      <c r="C214" s="42"/>
      <c r="D214" s="227" t="s">
        <v>140</v>
      </c>
      <c r="E214" s="42"/>
      <c r="F214" s="232" t="s">
        <v>254</v>
      </c>
      <c r="G214" s="42"/>
      <c r="H214" s="42"/>
      <c r="I214" s="229"/>
      <c r="J214" s="42"/>
      <c r="K214" s="42"/>
      <c r="L214" s="46"/>
      <c r="M214" s="230"/>
      <c r="N214" s="231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140</v>
      </c>
      <c r="AU214" s="19" t="s">
        <v>81</v>
      </c>
    </row>
    <row r="215" s="13" customFormat="1">
      <c r="A215" s="13"/>
      <c r="B215" s="233"/>
      <c r="C215" s="234"/>
      <c r="D215" s="227" t="s">
        <v>142</v>
      </c>
      <c r="E215" s="235" t="s">
        <v>19</v>
      </c>
      <c r="F215" s="236" t="s">
        <v>212</v>
      </c>
      <c r="G215" s="234"/>
      <c r="H215" s="235" t="s">
        <v>19</v>
      </c>
      <c r="I215" s="237"/>
      <c r="J215" s="234"/>
      <c r="K215" s="234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142</v>
      </c>
      <c r="AU215" s="242" t="s">
        <v>81</v>
      </c>
      <c r="AV215" s="13" t="s">
        <v>79</v>
      </c>
      <c r="AW215" s="13" t="s">
        <v>33</v>
      </c>
      <c r="AX215" s="13" t="s">
        <v>72</v>
      </c>
      <c r="AY215" s="242" t="s">
        <v>130</v>
      </c>
    </row>
    <row r="216" s="13" customFormat="1">
      <c r="A216" s="13"/>
      <c r="B216" s="233"/>
      <c r="C216" s="234"/>
      <c r="D216" s="227" t="s">
        <v>142</v>
      </c>
      <c r="E216" s="235" t="s">
        <v>19</v>
      </c>
      <c r="F216" s="236" t="s">
        <v>482</v>
      </c>
      <c r="G216" s="234"/>
      <c r="H216" s="235" t="s">
        <v>19</v>
      </c>
      <c r="I216" s="237"/>
      <c r="J216" s="234"/>
      <c r="K216" s="234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142</v>
      </c>
      <c r="AU216" s="242" t="s">
        <v>81</v>
      </c>
      <c r="AV216" s="13" t="s">
        <v>79</v>
      </c>
      <c r="AW216" s="13" t="s">
        <v>33</v>
      </c>
      <c r="AX216" s="13" t="s">
        <v>72</v>
      </c>
      <c r="AY216" s="242" t="s">
        <v>130</v>
      </c>
    </row>
    <row r="217" s="14" customFormat="1">
      <c r="A217" s="14"/>
      <c r="B217" s="243"/>
      <c r="C217" s="244"/>
      <c r="D217" s="227" t="s">
        <v>142</v>
      </c>
      <c r="E217" s="245" t="s">
        <v>19</v>
      </c>
      <c r="F217" s="246" t="s">
        <v>483</v>
      </c>
      <c r="G217" s="244"/>
      <c r="H217" s="247">
        <v>111.86</v>
      </c>
      <c r="I217" s="248"/>
      <c r="J217" s="244"/>
      <c r="K217" s="244"/>
      <c r="L217" s="249"/>
      <c r="M217" s="250"/>
      <c r="N217" s="251"/>
      <c r="O217" s="251"/>
      <c r="P217" s="251"/>
      <c r="Q217" s="251"/>
      <c r="R217" s="251"/>
      <c r="S217" s="251"/>
      <c r="T217" s="25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3" t="s">
        <v>142</v>
      </c>
      <c r="AU217" s="253" t="s">
        <v>81</v>
      </c>
      <c r="AV217" s="14" t="s">
        <v>81</v>
      </c>
      <c r="AW217" s="14" t="s">
        <v>33</v>
      </c>
      <c r="AX217" s="14" t="s">
        <v>79</v>
      </c>
      <c r="AY217" s="253" t="s">
        <v>130</v>
      </c>
    </row>
    <row r="218" s="2" customFormat="1" ht="16.5" customHeight="1">
      <c r="A218" s="40"/>
      <c r="B218" s="41"/>
      <c r="C218" s="214" t="s">
        <v>294</v>
      </c>
      <c r="D218" s="214" t="s">
        <v>132</v>
      </c>
      <c r="E218" s="215" t="s">
        <v>258</v>
      </c>
      <c r="F218" s="216" t="s">
        <v>259</v>
      </c>
      <c r="G218" s="217" t="s">
        <v>217</v>
      </c>
      <c r="H218" s="218">
        <v>288.125</v>
      </c>
      <c r="I218" s="219"/>
      <c r="J218" s="220">
        <f>ROUND(I218*H218,2)</f>
        <v>0</v>
      </c>
      <c r="K218" s="216" t="s">
        <v>136</v>
      </c>
      <c r="L218" s="46"/>
      <c r="M218" s="221" t="s">
        <v>19</v>
      </c>
      <c r="N218" s="222" t="s">
        <v>43</v>
      </c>
      <c r="O218" s="86"/>
      <c r="P218" s="223">
        <f>O218*H218</f>
        <v>0</v>
      </c>
      <c r="Q218" s="223">
        <v>0</v>
      </c>
      <c r="R218" s="223">
        <f>Q218*H218</f>
        <v>0</v>
      </c>
      <c r="S218" s="223">
        <v>0</v>
      </c>
      <c r="T218" s="224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5" t="s">
        <v>137</v>
      </c>
      <c r="AT218" s="225" t="s">
        <v>132</v>
      </c>
      <c r="AU218" s="225" t="s">
        <v>81</v>
      </c>
      <c r="AY218" s="19" t="s">
        <v>130</v>
      </c>
      <c r="BE218" s="226">
        <f>IF(N218="základní",J218,0)</f>
        <v>0</v>
      </c>
      <c r="BF218" s="226">
        <f>IF(N218="snížená",J218,0)</f>
        <v>0</v>
      </c>
      <c r="BG218" s="226">
        <f>IF(N218="zákl. přenesená",J218,0)</f>
        <v>0</v>
      </c>
      <c r="BH218" s="226">
        <f>IF(N218="sníž. přenesená",J218,0)</f>
        <v>0</v>
      </c>
      <c r="BI218" s="226">
        <f>IF(N218="nulová",J218,0)</f>
        <v>0</v>
      </c>
      <c r="BJ218" s="19" t="s">
        <v>79</v>
      </c>
      <c r="BK218" s="226">
        <f>ROUND(I218*H218,2)</f>
        <v>0</v>
      </c>
      <c r="BL218" s="19" t="s">
        <v>137</v>
      </c>
      <c r="BM218" s="225" t="s">
        <v>484</v>
      </c>
    </row>
    <row r="219" s="2" customFormat="1">
      <c r="A219" s="40"/>
      <c r="B219" s="41"/>
      <c r="C219" s="42"/>
      <c r="D219" s="227" t="s">
        <v>139</v>
      </c>
      <c r="E219" s="42"/>
      <c r="F219" s="228" t="s">
        <v>259</v>
      </c>
      <c r="G219" s="42"/>
      <c r="H219" s="42"/>
      <c r="I219" s="229"/>
      <c r="J219" s="42"/>
      <c r="K219" s="42"/>
      <c r="L219" s="46"/>
      <c r="M219" s="230"/>
      <c r="N219" s="231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139</v>
      </c>
      <c r="AU219" s="19" t="s">
        <v>81</v>
      </c>
    </row>
    <row r="220" s="2" customFormat="1">
      <c r="A220" s="40"/>
      <c r="B220" s="41"/>
      <c r="C220" s="42"/>
      <c r="D220" s="227" t="s">
        <v>140</v>
      </c>
      <c r="E220" s="42"/>
      <c r="F220" s="232" t="s">
        <v>261</v>
      </c>
      <c r="G220" s="42"/>
      <c r="H220" s="42"/>
      <c r="I220" s="229"/>
      <c r="J220" s="42"/>
      <c r="K220" s="42"/>
      <c r="L220" s="46"/>
      <c r="M220" s="230"/>
      <c r="N220" s="231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140</v>
      </c>
      <c r="AU220" s="19" t="s">
        <v>81</v>
      </c>
    </row>
    <row r="221" s="13" customFormat="1">
      <c r="A221" s="13"/>
      <c r="B221" s="233"/>
      <c r="C221" s="234"/>
      <c r="D221" s="227" t="s">
        <v>142</v>
      </c>
      <c r="E221" s="235" t="s">
        <v>19</v>
      </c>
      <c r="F221" s="236" t="s">
        <v>212</v>
      </c>
      <c r="G221" s="234"/>
      <c r="H221" s="235" t="s">
        <v>19</v>
      </c>
      <c r="I221" s="237"/>
      <c r="J221" s="234"/>
      <c r="K221" s="234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142</v>
      </c>
      <c r="AU221" s="242" t="s">
        <v>81</v>
      </c>
      <c r="AV221" s="13" t="s">
        <v>79</v>
      </c>
      <c r="AW221" s="13" t="s">
        <v>33</v>
      </c>
      <c r="AX221" s="13" t="s">
        <v>72</v>
      </c>
      <c r="AY221" s="242" t="s">
        <v>130</v>
      </c>
    </row>
    <row r="222" s="13" customFormat="1">
      <c r="A222" s="13"/>
      <c r="B222" s="233"/>
      <c r="C222" s="234"/>
      <c r="D222" s="227" t="s">
        <v>142</v>
      </c>
      <c r="E222" s="235" t="s">
        <v>19</v>
      </c>
      <c r="F222" s="236" t="s">
        <v>485</v>
      </c>
      <c r="G222" s="234"/>
      <c r="H222" s="235" t="s">
        <v>19</v>
      </c>
      <c r="I222" s="237"/>
      <c r="J222" s="234"/>
      <c r="K222" s="234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142</v>
      </c>
      <c r="AU222" s="242" t="s">
        <v>81</v>
      </c>
      <c r="AV222" s="13" t="s">
        <v>79</v>
      </c>
      <c r="AW222" s="13" t="s">
        <v>33</v>
      </c>
      <c r="AX222" s="13" t="s">
        <v>72</v>
      </c>
      <c r="AY222" s="242" t="s">
        <v>130</v>
      </c>
    </row>
    <row r="223" s="14" customFormat="1">
      <c r="A223" s="14"/>
      <c r="B223" s="243"/>
      <c r="C223" s="244"/>
      <c r="D223" s="227" t="s">
        <v>142</v>
      </c>
      <c r="E223" s="245" t="s">
        <v>19</v>
      </c>
      <c r="F223" s="246" t="s">
        <v>468</v>
      </c>
      <c r="G223" s="244"/>
      <c r="H223" s="247">
        <v>36.439999999999998</v>
      </c>
      <c r="I223" s="248"/>
      <c r="J223" s="244"/>
      <c r="K223" s="244"/>
      <c r="L223" s="249"/>
      <c r="M223" s="250"/>
      <c r="N223" s="251"/>
      <c r="O223" s="251"/>
      <c r="P223" s="251"/>
      <c r="Q223" s="251"/>
      <c r="R223" s="251"/>
      <c r="S223" s="251"/>
      <c r="T223" s="25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3" t="s">
        <v>142</v>
      </c>
      <c r="AU223" s="253" t="s">
        <v>81</v>
      </c>
      <c r="AV223" s="14" t="s">
        <v>81</v>
      </c>
      <c r="AW223" s="14" t="s">
        <v>33</v>
      </c>
      <c r="AX223" s="14" t="s">
        <v>72</v>
      </c>
      <c r="AY223" s="253" t="s">
        <v>130</v>
      </c>
    </row>
    <row r="224" s="13" customFormat="1">
      <c r="A224" s="13"/>
      <c r="B224" s="233"/>
      <c r="C224" s="234"/>
      <c r="D224" s="227" t="s">
        <v>142</v>
      </c>
      <c r="E224" s="235" t="s">
        <v>19</v>
      </c>
      <c r="F224" s="236" t="s">
        <v>486</v>
      </c>
      <c r="G224" s="234"/>
      <c r="H224" s="235" t="s">
        <v>19</v>
      </c>
      <c r="I224" s="237"/>
      <c r="J224" s="234"/>
      <c r="K224" s="234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142</v>
      </c>
      <c r="AU224" s="242" t="s">
        <v>81</v>
      </c>
      <c r="AV224" s="13" t="s">
        <v>79</v>
      </c>
      <c r="AW224" s="13" t="s">
        <v>33</v>
      </c>
      <c r="AX224" s="13" t="s">
        <v>72</v>
      </c>
      <c r="AY224" s="242" t="s">
        <v>130</v>
      </c>
    </row>
    <row r="225" s="14" customFormat="1">
      <c r="A225" s="14"/>
      <c r="B225" s="243"/>
      <c r="C225" s="244"/>
      <c r="D225" s="227" t="s">
        <v>142</v>
      </c>
      <c r="E225" s="245" t="s">
        <v>19</v>
      </c>
      <c r="F225" s="246" t="s">
        <v>487</v>
      </c>
      <c r="G225" s="244"/>
      <c r="H225" s="247">
        <v>251.685</v>
      </c>
      <c r="I225" s="248"/>
      <c r="J225" s="244"/>
      <c r="K225" s="244"/>
      <c r="L225" s="249"/>
      <c r="M225" s="250"/>
      <c r="N225" s="251"/>
      <c r="O225" s="251"/>
      <c r="P225" s="251"/>
      <c r="Q225" s="251"/>
      <c r="R225" s="251"/>
      <c r="S225" s="251"/>
      <c r="T225" s="25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3" t="s">
        <v>142</v>
      </c>
      <c r="AU225" s="253" t="s">
        <v>81</v>
      </c>
      <c r="AV225" s="14" t="s">
        <v>81</v>
      </c>
      <c r="AW225" s="14" t="s">
        <v>33</v>
      </c>
      <c r="AX225" s="14" t="s">
        <v>72</v>
      </c>
      <c r="AY225" s="253" t="s">
        <v>130</v>
      </c>
    </row>
    <row r="226" s="15" customFormat="1">
      <c r="A226" s="15"/>
      <c r="B226" s="254"/>
      <c r="C226" s="255"/>
      <c r="D226" s="227" t="s">
        <v>142</v>
      </c>
      <c r="E226" s="256" t="s">
        <v>19</v>
      </c>
      <c r="F226" s="257" t="s">
        <v>149</v>
      </c>
      <c r="G226" s="255"/>
      <c r="H226" s="258">
        <v>288.125</v>
      </c>
      <c r="I226" s="259"/>
      <c r="J226" s="255"/>
      <c r="K226" s="255"/>
      <c r="L226" s="260"/>
      <c r="M226" s="261"/>
      <c r="N226" s="262"/>
      <c r="O226" s="262"/>
      <c r="P226" s="262"/>
      <c r="Q226" s="262"/>
      <c r="R226" s="262"/>
      <c r="S226" s="262"/>
      <c r="T226" s="263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4" t="s">
        <v>142</v>
      </c>
      <c r="AU226" s="264" t="s">
        <v>81</v>
      </c>
      <c r="AV226" s="15" t="s">
        <v>137</v>
      </c>
      <c r="AW226" s="15" t="s">
        <v>33</v>
      </c>
      <c r="AX226" s="15" t="s">
        <v>79</v>
      </c>
      <c r="AY226" s="264" t="s">
        <v>130</v>
      </c>
    </row>
    <row r="227" s="2" customFormat="1" ht="16.5" customHeight="1">
      <c r="A227" s="40"/>
      <c r="B227" s="41"/>
      <c r="C227" s="214" t="s">
        <v>301</v>
      </c>
      <c r="D227" s="214" t="s">
        <v>132</v>
      </c>
      <c r="E227" s="215" t="s">
        <v>274</v>
      </c>
      <c r="F227" s="216" t="s">
        <v>275</v>
      </c>
      <c r="G227" s="217" t="s">
        <v>217</v>
      </c>
      <c r="H227" s="218">
        <v>3508</v>
      </c>
      <c r="I227" s="219"/>
      <c r="J227" s="220">
        <f>ROUND(I227*H227,2)</f>
        <v>0</v>
      </c>
      <c r="K227" s="216" t="s">
        <v>136</v>
      </c>
      <c r="L227" s="46"/>
      <c r="M227" s="221" t="s">
        <v>19</v>
      </c>
      <c r="N227" s="222" t="s">
        <v>43</v>
      </c>
      <c r="O227" s="86"/>
      <c r="P227" s="223">
        <f>O227*H227</f>
        <v>0</v>
      </c>
      <c r="Q227" s="223">
        <v>0</v>
      </c>
      <c r="R227" s="223">
        <f>Q227*H227</f>
        <v>0</v>
      </c>
      <c r="S227" s="223">
        <v>0</v>
      </c>
      <c r="T227" s="224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5" t="s">
        <v>137</v>
      </c>
      <c r="AT227" s="225" t="s">
        <v>132</v>
      </c>
      <c r="AU227" s="225" t="s">
        <v>81</v>
      </c>
      <c r="AY227" s="19" t="s">
        <v>130</v>
      </c>
      <c r="BE227" s="226">
        <f>IF(N227="základní",J227,0)</f>
        <v>0</v>
      </c>
      <c r="BF227" s="226">
        <f>IF(N227="snížená",J227,0)</f>
        <v>0</v>
      </c>
      <c r="BG227" s="226">
        <f>IF(N227="zákl. přenesená",J227,0)</f>
        <v>0</v>
      </c>
      <c r="BH227" s="226">
        <f>IF(N227="sníž. přenesená",J227,0)</f>
        <v>0</v>
      </c>
      <c r="BI227" s="226">
        <f>IF(N227="nulová",J227,0)</f>
        <v>0</v>
      </c>
      <c r="BJ227" s="19" t="s">
        <v>79</v>
      </c>
      <c r="BK227" s="226">
        <f>ROUND(I227*H227,2)</f>
        <v>0</v>
      </c>
      <c r="BL227" s="19" t="s">
        <v>137</v>
      </c>
      <c r="BM227" s="225" t="s">
        <v>488</v>
      </c>
    </row>
    <row r="228" s="2" customFormat="1">
      <c r="A228" s="40"/>
      <c r="B228" s="41"/>
      <c r="C228" s="42"/>
      <c r="D228" s="227" t="s">
        <v>139</v>
      </c>
      <c r="E228" s="42"/>
      <c r="F228" s="228" t="s">
        <v>275</v>
      </c>
      <c r="G228" s="42"/>
      <c r="H228" s="42"/>
      <c r="I228" s="229"/>
      <c r="J228" s="42"/>
      <c r="K228" s="42"/>
      <c r="L228" s="46"/>
      <c r="M228" s="230"/>
      <c r="N228" s="231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139</v>
      </c>
      <c r="AU228" s="19" t="s">
        <v>81</v>
      </c>
    </row>
    <row r="229" s="2" customFormat="1">
      <c r="A229" s="40"/>
      <c r="B229" s="41"/>
      <c r="C229" s="42"/>
      <c r="D229" s="227" t="s">
        <v>140</v>
      </c>
      <c r="E229" s="42"/>
      <c r="F229" s="232" t="s">
        <v>277</v>
      </c>
      <c r="G229" s="42"/>
      <c r="H229" s="42"/>
      <c r="I229" s="229"/>
      <c r="J229" s="42"/>
      <c r="K229" s="42"/>
      <c r="L229" s="46"/>
      <c r="M229" s="230"/>
      <c r="N229" s="231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140</v>
      </c>
      <c r="AU229" s="19" t="s">
        <v>81</v>
      </c>
    </row>
    <row r="230" s="13" customFormat="1">
      <c r="A230" s="13"/>
      <c r="B230" s="233"/>
      <c r="C230" s="234"/>
      <c r="D230" s="227" t="s">
        <v>142</v>
      </c>
      <c r="E230" s="235" t="s">
        <v>19</v>
      </c>
      <c r="F230" s="236" t="s">
        <v>212</v>
      </c>
      <c r="G230" s="234"/>
      <c r="H230" s="235" t="s">
        <v>19</v>
      </c>
      <c r="I230" s="237"/>
      <c r="J230" s="234"/>
      <c r="K230" s="234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142</v>
      </c>
      <c r="AU230" s="242" t="s">
        <v>81</v>
      </c>
      <c r="AV230" s="13" t="s">
        <v>79</v>
      </c>
      <c r="AW230" s="13" t="s">
        <v>33</v>
      </c>
      <c r="AX230" s="13" t="s">
        <v>72</v>
      </c>
      <c r="AY230" s="242" t="s">
        <v>130</v>
      </c>
    </row>
    <row r="231" s="14" customFormat="1">
      <c r="A231" s="14"/>
      <c r="B231" s="243"/>
      <c r="C231" s="244"/>
      <c r="D231" s="227" t="s">
        <v>142</v>
      </c>
      <c r="E231" s="245" t="s">
        <v>19</v>
      </c>
      <c r="F231" s="246" t="s">
        <v>489</v>
      </c>
      <c r="G231" s="244"/>
      <c r="H231" s="247">
        <v>3508</v>
      </c>
      <c r="I231" s="248"/>
      <c r="J231" s="244"/>
      <c r="K231" s="244"/>
      <c r="L231" s="249"/>
      <c r="M231" s="250"/>
      <c r="N231" s="251"/>
      <c r="O231" s="251"/>
      <c r="P231" s="251"/>
      <c r="Q231" s="251"/>
      <c r="R231" s="251"/>
      <c r="S231" s="251"/>
      <c r="T231" s="25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3" t="s">
        <v>142</v>
      </c>
      <c r="AU231" s="253" t="s">
        <v>81</v>
      </c>
      <c r="AV231" s="14" t="s">
        <v>81</v>
      </c>
      <c r="AW231" s="14" t="s">
        <v>33</v>
      </c>
      <c r="AX231" s="14" t="s">
        <v>79</v>
      </c>
      <c r="AY231" s="253" t="s">
        <v>130</v>
      </c>
    </row>
    <row r="232" s="2" customFormat="1" ht="16.5" customHeight="1">
      <c r="A232" s="40"/>
      <c r="B232" s="41"/>
      <c r="C232" s="214" t="s">
        <v>308</v>
      </c>
      <c r="D232" s="214" t="s">
        <v>132</v>
      </c>
      <c r="E232" s="215" t="s">
        <v>282</v>
      </c>
      <c r="F232" s="216" t="s">
        <v>283</v>
      </c>
      <c r="G232" s="217" t="s">
        <v>217</v>
      </c>
      <c r="H232" s="218">
        <v>1754</v>
      </c>
      <c r="I232" s="219"/>
      <c r="J232" s="220">
        <f>ROUND(I232*H232,2)</f>
        <v>0</v>
      </c>
      <c r="K232" s="216" t="s">
        <v>136</v>
      </c>
      <c r="L232" s="46"/>
      <c r="M232" s="221" t="s">
        <v>19</v>
      </c>
      <c r="N232" s="222" t="s">
        <v>43</v>
      </c>
      <c r="O232" s="86"/>
      <c r="P232" s="223">
        <f>O232*H232</f>
        <v>0</v>
      </c>
      <c r="Q232" s="223">
        <v>0</v>
      </c>
      <c r="R232" s="223">
        <f>Q232*H232</f>
        <v>0</v>
      </c>
      <c r="S232" s="223">
        <v>0</v>
      </c>
      <c r="T232" s="224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25" t="s">
        <v>137</v>
      </c>
      <c r="AT232" s="225" t="s">
        <v>132</v>
      </c>
      <c r="AU232" s="225" t="s">
        <v>81</v>
      </c>
      <c r="AY232" s="19" t="s">
        <v>130</v>
      </c>
      <c r="BE232" s="226">
        <f>IF(N232="základní",J232,0)</f>
        <v>0</v>
      </c>
      <c r="BF232" s="226">
        <f>IF(N232="snížená",J232,0)</f>
        <v>0</v>
      </c>
      <c r="BG232" s="226">
        <f>IF(N232="zákl. přenesená",J232,0)</f>
        <v>0</v>
      </c>
      <c r="BH232" s="226">
        <f>IF(N232="sníž. přenesená",J232,0)</f>
        <v>0</v>
      </c>
      <c r="BI232" s="226">
        <f>IF(N232="nulová",J232,0)</f>
        <v>0</v>
      </c>
      <c r="BJ232" s="19" t="s">
        <v>79</v>
      </c>
      <c r="BK232" s="226">
        <f>ROUND(I232*H232,2)</f>
        <v>0</v>
      </c>
      <c r="BL232" s="19" t="s">
        <v>137</v>
      </c>
      <c r="BM232" s="225" t="s">
        <v>490</v>
      </c>
    </row>
    <row r="233" s="2" customFormat="1">
      <c r="A233" s="40"/>
      <c r="B233" s="41"/>
      <c r="C233" s="42"/>
      <c r="D233" s="227" t="s">
        <v>139</v>
      </c>
      <c r="E233" s="42"/>
      <c r="F233" s="228" t="s">
        <v>283</v>
      </c>
      <c r="G233" s="42"/>
      <c r="H233" s="42"/>
      <c r="I233" s="229"/>
      <c r="J233" s="42"/>
      <c r="K233" s="42"/>
      <c r="L233" s="46"/>
      <c r="M233" s="230"/>
      <c r="N233" s="231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139</v>
      </c>
      <c r="AU233" s="19" t="s">
        <v>81</v>
      </c>
    </row>
    <row r="234" s="2" customFormat="1">
      <c r="A234" s="40"/>
      <c r="B234" s="41"/>
      <c r="C234" s="42"/>
      <c r="D234" s="227" t="s">
        <v>140</v>
      </c>
      <c r="E234" s="42"/>
      <c r="F234" s="232" t="s">
        <v>285</v>
      </c>
      <c r="G234" s="42"/>
      <c r="H234" s="42"/>
      <c r="I234" s="229"/>
      <c r="J234" s="42"/>
      <c r="K234" s="42"/>
      <c r="L234" s="46"/>
      <c r="M234" s="230"/>
      <c r="N234" s="231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140</v>
      </c>
      <c r="AU234" s="19" t="s">
        <v>81</v>
      </c>
    </row>
    <row r="235" s="13" customFormat="1">
      <c r="A235" s="13"/>
      <c r="B235" s="233"/>
      <c r="C235" s="234"/>
      <c r="D235" s="227" t="s">
        <v>142</v>
      </c>
      <c r="E235" s="235" t="s">
        <v>19</v>
      </c>
      <c r="F235" s="236" t="s">
        <v>212</v>
      </c>
      <c r="G235" s="234"/>
      <c r="H235" s="235" t="s">
        <v>19</v>
      </c>
      <c r="I235" s="237"/>
      <c r="J235" s="234"/>
      <c r="K235" s="234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142</v>
      </c>
      <c r="AU235" s="242" t="s">
        <v>81</v>
      </c>
      <c r="AV235" s="13" t="s">
        <v>79</v>
      </c>
      <c r="AW235" s="13" t="s">
        <v>33</v>
      </c>
      <c r="AX235" s="13" t="s">
        <v>72</v>
      </c>
      <c r="AY235" s="242" t="s">
        <v>130</v>
      </c>
    </row>
    <row r="236" s="13" customFormat="1">
      <c r="A236" s="13"/>
      <c r="B236" s="233"/>
      <c r="C236" s="234"/>
      <c r="D236" s="227" t="s">
        <v>142</v>
      </c>
      <c r="E236" s="235" t="s">
        <v>19</v>
      </c>
      <c r="F236" s="236" t="s">
        <v>491</v>
      </c>
      <c r="G236" s="234"/>
      <c r="H236" s="235" t="s">
        <v>19</v>
      </c>
      <c r="I236" s="237"/>
      <c r="J236" s="234"/>
      <c r="K236" s="234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142</v>
      </c>
      <c r="AU236" s="242" t="s">
        <v>81</v>
      </c>
      <c r="AV236" s="13" t="s">
        <v>79</v>
      </c>
      <c r="AW236" s="13" t="s">
        <v>33</v>
      </c>
      <c r="AX236" s="13" t="s">
        <v>72</v>
      </c>
      <c r="AY236" s="242" t="s">
        <v>130</v>
      </c>
    </row>
    <row r="237" s="14" customFormat="1">
      <c r="A237" s="14"/>
      <c r="B237" s="243"/>
      <c r="C237" s="244"/>
      <c r="D237" s="227" t="s">
        <v>142</v>
      </c>
      <c r="E237" s="245" t="s">
        <v>19</v>
      </c>
      <c r="F237" s="246" t="s">
        <v>492</v>
      </c>
      <c r="G237" s="244"/>
      <c r="H237" s="247">
        <v>1754</v>
      </c>
      <c r="I237" s="248"/>
      <c r="J237" s="244"/>
      <c r="K237" s="244"/>
      <c r="L237" s="249"/>
      <c r="M237" s="250"/>
      <c r="N237" s="251"/>
      <c r="O237" s="251"/>
      <c r="P237" s="251"/>
      <c r="Q237" s="251"/>
      <c r="R237" s="251"/>
      <c r="S237" s="251"/>
      <c r="T237" s="25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3" t="s">
        <v>142</v>
      </c>
      <c r="AU237" s="253" t="s">
        <v>81</v>
      </c>
      <c r="AV237" s="14" t="s">
        <v>81</v>
      </c>
      <c r="AW237" s="14" t="s">
        <v>33</v>
      </c>
      <c r="AX237" s="14" t="s">
        <v>79</v>
      </c>
      <c r="AY237" s="253" t="s">
        <v>130</v>
      </c>
    </row>
    <row r="238" s="2" customFormat="1" ht="16.5" customHeight="1">
      <c r="A238" s="40"/>
      <c r="B238" s="41"/>
      <c r="C238" s="214" t="s">
        <v>7</v>
      </c>
      <c r="D238" s="214" t="s">
        <v>132</v>
      </c>
      <c r="E238" s="215" t="s">
        <v>493</v>
      </c>
      <c r="F238" s="216" t="s">
        <v>494</v>
      </c>
      <c r="G238" s="217" t="s">
        <v>217</v>
      </c>
      <c r="H238" s="218">
        <v>2.27</v>
      </c>
      <c r="I238" s="219"/>
      <c r="J238" s="220">
        <f>ROUND(I238*H238,2)</f>
        <v>0</v>
      </c>
      <c r="K238" s="216" t="s">
        <v>136</v>
      </c>
      <c r="L238" s="46"/>
      <c r="M238" s="221" t="s">
        <v>19</v>
      </c>
      <c r="N238" s="222" t="s">
        <v>43</v>
      </c>
      <c r="O238" s="86"/>
      <c r="P238" s="223">
        <f>O238*H238</f>
        <v>0</v>
      </c>
      <c r="Q238" s="223">
        <v>0</v>
      </c>
      <c r="R238" s="223">
        <f>Q238*H238</f>
        <v>0</v>
      </c>
      <c r="S238" s="223">
        <v>0</v>
      </c>
      <c r="T238" s="224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5" t="s">
        <v>137</v>
      </c>
      <c r="AT238" s="225" t="s">
        <v>132</v>
      </c>
      <c r="AU238" s="225" t="s">
        <v>81</v>
      </c>
      <c r="AY238" s="19" t="s">
        <v>130</v>
      </c>
      <c r="BE238" s="226">
        <f>IF(N238="základní",J238,0)</f>
        <v>0</v>
      </c>
      <c r="BF238" s="226">
        <f>IF(N238="snížená",J238,0)</f>
        <v>0</v>
      </c>
      <c r="BG238" s="226">
        <f>IF(N238="zákl. přenesená",J238,0)</f>
        <v>0</v>
      </c>
      <c r="BH238" s="226">
        <f>IF(N238="sníž. přenesená",J238,0)</f>
        <v>0</v>
      </c>
      <c r="BI238" s="226">
        <f>IF(N238="nulová",J238,0)</f>
        <v>0</v>
      </c>
      <c r="BJ238" s="19" t="s">
        <v>79</v>
      </c>
      <c r="BK238" s="226">
        <f>ROUND(I238*H238,2)</f>
        <v>0</v>
      </c>
      <c r="BL238" s="19" t="s">
        <v>137</v>
      </c>
      <c r="BM238" s="225" t="s">
        <v>495</v>
      </c>
    </row>
    <row r="239" s="2" customFormat="1">
      <c r="A239" s="40"/>
      <c r="B239" s="41"/>
      <c r="C239" s="42"/>
      <c r="D239" s="227" t="s">
        <v>139</v>
      </c>
      <c r="E239" s="42"/>
      <c r="F239" s="228" t="s">
        <v>494</v>
      </c>
      <c r="G239" s="42"/>
      <c r="H239" s="42"/>
      <c r="I239" s="229"/>
      <c r="J239" s="42"/>
      <c r="K239" s="42"/>
      <c r="L239" s="46"/>
      <c r="M239" s="230"/>
      <c r="N239" s="231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139</v>
      </c>
      <c r="AU239" s="19" t="s">
        <v>81</v>
      </c>
    </row>
    <row r="240" s="2" customFormat="1">
      <c r="A240" s="40"/>
      <c r="B240" s="41"/>
      <c r="C240" s="42"/>
      <c r="D240" s="227" t="s">
        <v>140</v>
      </c>
      <c r="E240" s="42"/>
      <c r="F240" s="232" t="s">
        <v>285</v>
      </c>
      <c r="G240" s="42"/>
      <c r="H240" s="42"/>
      <c r="I240" s="229"/>
      <c r="J240" s="42"/>
      <c r="K240" s="42"/>
      <c r="L240" s="46"/>
      <c r="M240" s="230"/>
      <c r="N240" s="231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140</v>
      </c>
      <c r="AU240" s="19" t="s">
        <v>81</v>
      </c>
    </row>
    <row r="241" s="13" customFormat="1">
      <c r="A241" s="13"/>
      <c r="B241" s="233"/>
      <c r="C241" s="234"/>
      <c r="D241" s="227" t="s">
        <v>142</v>
      </c>
      <c r="E241" s="235" t="s">
        <v>19</v>
      </c>
      <c r="F241" s="236" t="s">
        <v>212</v>
      </c>
      <c r="G241" s="234"/>
      <c r="H241" s="235" t="s">
        <v>19</v>
      </c>
      <c r="I241" s="237"/>
      <c r="J241" s="234"/>
      <c r="K241" s="234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142</v>
      </c>
      <c r="AU241" s="242" t="s">
        <v>81</v>
      </c>
      <c r="AV241" s="13" t="s">
        <v>79</v>
      </c>
      <c r="AW241" s="13" t="s">
        <v>33</v>
      </c>
      <c r="AX241" s="13" t="s">
        <v>72</v>
      </c>
      <c r="AY241" s="242" t="s">
        <v>130</v>
      </c>
    </row>
    <row r="242" s="13" customFormat="1">
      <c r="A242" s="13"/>
      <c r="B242" s="233"/>
      <c r="C242" s="234"/>
      <c r="D242" s="227" t="s">
        <v>142</v>
      </c>
      <c r="E242" s="235" t="s">
        <v>19</v>
      </c>
      <c r="F242" s="236" t="s">
        <v>496</v>
      </c>
      <c r="G242" s="234"/>
      <c r="H242" s="235" t="s">
        <v>19</v>
      </c>
      <c r="I242" s="237"/>
      <c r="J242" s="234"/>
      <c r="K242" s="234"/>
      <c r="L242" s="238"/>
      <c r="M242" s="239"/>
      <c r="N242" s="240"/>
      <c r="O242" s="240"/>
      <c r="P242" s="240"/>
      <c r="Q242" s="240"/>
      <c r="R242" s="240"/>
      <c r="S242" s="240"/>
      <c r="T242" s="24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2" t="s">
        <v>142</v>
      </c>
      <c r="AU242" s="242" t="s">
        <v>81</v>
      </c>
      <c r="AV242" s="13" t="s">
        <v>79</v>
      </c>
      <c r="AW242" s="13" t="s">
        <v>33</v>
      </c>
      <c r="AX242" s="13" t="s">
        <v>72</v>
      </c>
      <c r="AY242" s="242" t="s">
        <v>130</v>
      </c>
    </row>
    <row r="243" s="13" customFormat="1">
      <c r="A243" s="13"/>
      <c r="B243" s="233"/>
      <c r="C243" s="234"/>
      <c r="D243" s="227" t="s">
        <v>142</v>
      </c>
      <c r="E243" s="235" t="s">
        <v>19</v>
      </c>
      <c r="F243" s="236" t="s">
        <v>497</v>
      </c>
      <c r="G243" s="234"/>
      <c r="H243" s="235" t="s">
        <v>19</v>
      </c>
      <c r="I243" s="237"/>
      <c r="J243" s="234"/>
      <c r="K243" s="234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142</v>
      </c>
      <c r="AU243" s="242" t="s">
        <v>81</v>
      </c>
      <c r="AV243" s="13" t="s">
        <v>79</v>
      </c>
      <c r="AW243" s="13" t="s">
        <v>33</v>
      </c>
      <c r="AX243" s="13" t="s">
        <v>72</v>
      </c>
      <c r="AY243" s="242" t="s">
        <v>130</v>
      </c>
    </row>
    <row r="244" s="14" customFormat="1">
      <c r="A244" s="14"/>
      <c r="B244" s="243"/>
      <c r="C244" s="244"/>
      <c r="D244" s="227" t="s">
        <v>142</v>
      </c>
      <c r="E244" s="245" t="s">
        <v>19</v>
      </c>
      <c r="F244" s="246" t="s">
        <v>498</v>
      </c>
      <c r="G244" s="244"/>
      <c r="H244" s="247">
        <v>2.27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142</v>
      </c>
      <c r="AU244" s="253" t="s">
        <v>81</v>
      </c>
      <c r="AV244" s="14" t="s">
        <v>81</v>
      </c>
      <c r="AW244" s="14" t="s">
        <v>33</v>
      </c>
      <c r="AX244" s="14" t="s">
        <v>79</v>
      </c>
      <c r="AY244" s="253" t="s">
        <v>130</v>
      </c>
    </row>
    <row r="245" s="2" customFormat="1" ht="16.5" customHeight="1">
      <c r="A245" s="40"/>
      <c r="B245" s="41"/>
      <c r="C245" s="214" t="s">
        <v>323</v>
      </c>
      <c r="D245" s="214" t="s">
        <v>132</v>
      </c>
      <c r="E245" s="215" t="s">
        <v>290</v>
      </c>
      <c r="F245" s="216" t="s">
        <v>291</v>
      </c>
      <c r="G245" s="217" t="s">
        <v>217</v>
      </c>
      <c r="H245" s="218">
        <v>1754</v>
      </c>
      <c r="I245" s="219"/>
      <c r="J245" s="220">
        <f>ROUND(I245*H245,2)</f>
        <v>0</v>
      </c>
      <c r="K245" s="216" t="s">
        <v>136</v>
      </c>
      <c r="L245" s="46"/>
      <c r="M245" s="221" t="s">
        <v>19</v>
      </c>
      <c r="N245" s="222" t="s">
        <v>43</v>
      </c>
      <c r="O245" s="86"/>
      <c r="P245" s="223">
        <f>O245*H245</f>
        <v>0</v>
      </c>
      <c r="Q245" s="223">
        <v>0</v>
      </c>
      <c r="R245" s="223">
        <f>Q245*H245</f>
        <v>0</v>
      </c>
      <c r="S245" s="223">
        <v>0</v>
      </c>
      <c r="T245" s="224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25" t="s">
        <v>137</v>
      </c>
      <c r="AT245" s="225" t="s">
        <v>132</v>
      </c>
      <c r="AU245" s="225" t="s">
        <v>81</v>
      </c>
      <c r="AY245" s="19" t="s">
        <v>130</v>
      </c>
      <c r="BE245" s="226">
        <f>IF(N245="základní",J245,0)</f>
        <v>0</v>
      </c>
      <c r="BF245" s="226">
        <f>IF(N245="snížená",J245,0)</f>
        <v>0</v>
      </c>
      <c r="BG245" s="226">
        <f>IF(N245="zákl. přenesená",J245,0)</f>
        <v>0</v>
      </c>
      <c r="BH245" s="226">
        <f>IF(N245="sníž. přenesená",J245,0)</f>
        <v>0</v>
      </c>
      <c r="BI245" s="226">
        <f>IF(N245="nulová",J245,0)</f>
        <v>0</v>
      </c>
      <c r="BJ245" s="19" t="s">
        <v>79</v>
      </c>
      <c r="BK245" s="226">
        <f>ROUND(I245*H245,2)</f>
        <v>0</v>
      </c>
      <c r="BL245" s="19" t="s">
        <v>137</v>
      </c>
      <c r="BM245" s="225" t="s">
        <v>499</v>
      </c>
    </row>
    <row r="246" s="2" customFormat="1">
      <c r="A246" s="40"/>
      <c r="B246" s="41"/>
      <c r="C246" s="42"/>
      <c r="D246" s="227" t="s">
        <v>139</v>
      </c>
      <c r="E246" s="42"/>
      <c r="F246" s="228" t="s">
        <v>291</v>
      </c>
      <c r="G246" s="42"/>
      <c r="H246" s="42"/>
      <c r="I246" s="229"/>
      <c r="J246" s="42"/>
      <c r="K246" s="42"/>
      <c r="L246" s="46"/>
      <c r="M246" s="230"/>
      <c r="N246" s="231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139</v>
      </c>
      <c r="AU246" s="19" t="s">
        <v>81</v>
      </c>
    </row>
    <row r="247" s="2" customFormat="1">
      <c r="A247" s="40"/>
      <c r="B247" s="41"/>
      <c r="C247" s="42"/>
      <c r="D247" s="227" t="s">
        <v>140</v>
      </c>
      <c r="E247" s="42"/>
      <c r="F247" s="232" t="s">
        <v>285</v>
      </c>
      <c r="G247" s="42"/>
      <c r="H247" s="42"/>
      <c r="I247" s="229"/>
      <c r="J247" s="42"/>
      <c r="K247" s="42"/>
      <c r="L247" s="46"/>
      <c r="M247" s="230"/>
      <c r="N247" s="231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140</v>
      </c>
      <c r="AU247" s="19" t="s">
        <v>81</v>
      </c>
    </row>
    <row r="248" s="13" customFormat="1">
      <c r="A248" s="13"/>
      <c r="B248" s="233"/>
      <c r="C248" s="234"/>
      <c r="D248" s="227" t="s">
        <v>142</v>
      </c>
      <c r="E248" s="235" t="s">
        <v>19</v>
      </c>
      <c r="F248" s="236" t="s">
        <v>212</v>
      </c>
      <c r="G248" s="234"/>
      <c r="H248" s="235" t="s">
        <v>19</v>
      </c>
      <c r="I248" s="237"/>
      <c r="J248" s="234"/>
      <c r="K248" s="234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142</v>
      </c>
      <c r="AU248" s="242" t="s">
        <v>81</v>
      </c>
      <c r="AV248" s="13" t="s">
        <v>79</v>
      </c>
      <c r="AW248" s="13" t="s">
        <v>33</v>
      </c>
      <c r="AX248" s="13" t="s">
        <v>72</v>
      </c>
      <c r="AY248" s="242" t="s">
        <v>130</v>
      </c>
    </row>
    <row r="249" s="13" customFormat="1">
      <c r="A249" s="13"/>
      <c r="B249" s="233"/>
      <c r="C249" s="234"/>
      <c r="D249" s="227" t="s">
        <v>142</v>
      </c>
      <c r="E249" s="235" t="s">
        <v>19</v>
      </c>
      <c r="F249" s="236" t="s">
        <v>500</v>
      </c>
      <c r="G249" s="234"/>
      <c r="H249" s="235" t="s">
        <v>19</v>
      </c>
      <c r="I249" s="237"/>
      <c r="J249" s="234"/>
      <c r="K249" s="234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142</v>
      </c>
      <c r="AU249" s="242" t="s">
        <v>81</v>
      </c>
      <c r="AV249" s="13" t="s">
        <v>79</v>
      </c>
      <c r="AW249" s="13" t="s">
        <v>33</v>
      </c>
      <c r="AX249" s="13" t="s">
        <v>72</v>
      </c>
      <c r="AY249" s="242" t="s">
        <v>130</v>
      </c>
    </row>
    <row r="250" s="14" customFormat="1">
      <c r="A250" s="14"/>
      <c r="B250" s="243"/>
      <c r="C250" s="244"/>
      <c r="D250" s="227" t="s">
        <v>142</v>
      </c>
      <c r="E250" s="245" t="s">
        <v>19</v>
      </c>
      <c r="F250" s="246" t="s">
        <v>492</v>
      </c>
      <c r="G250" s="244"/>
      <c r="H250" s="247">
        <v>1754</v>
      </c>
      <c r="I250" s="248"/>
      <c r="J250" s="244"/>
      <c r="K250" s="244"/>
      <c r="L250" s="249"/>
      <c r="M250" s="250"/>
      <c r="N250" s="251"/>
      <c r="O250" s="251"/>
      <c r="P250" s="251"/>
      <c r="Q250" s="251"/>
      <c r="R250" s="251"/>
      <c r="S250" s="251"/>
      <c r="T250" s="25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3" t="s">
        <v>142</v>
      </c>
      <c r="AU250" s="253" t="s">
        <v>81</v>
      </c>
      <c r="AV250" s="14" t="s">
        <v>81</v>
      </c>
      <c r="AW250" s="14" t="s">
        <v>33</v>
      </c>
      <c r="AX250" s="14" t="s">
        <v>79</v>
      </c>
      <c r="AY250" s="253" t="s">
        <v>130</v>
      </c>
    </row>
    <row r="251" s="2" customFormat="1" ht="16.5" customHeight="1">
      <c r="A251" s="40"/>
      <c r="B251" s="41"/>
      <c r="C251" s="214" t="s">
        <v>328</v>
      </c>
      <c r="D251" s="214" t="s">
        <v>132</v>
      </c>
      <c r="E251" s="215" t="s">
        <v>501</v>
      </c>
      <c r="F251" s="216" t="s">
        <v>502</v>
      </c>
      <c r="G251" s="217" t="s">
        <v>217</v>
      </c>
      <c r="H251" s="218">
        <v>19.239999999999998</v>
      </c>
      <c r="I251" s="219"/>
      <c r="J251" s="220">
        <f>ROUND(I251*H251,2)</f>
        <v>0</v>
      </c>
      <c r="K251" s="216" t="s">
        <v>136</v>
      </c>
      <c r="L251" s="46"/>
      <c r="M251" s="221" t="s">
        <v>19</v>
      </c>
      <c r="N251" s="222" t="s">
        <v>43</v>
      </c>
      <c r="O251" s="86"/>
      <c r="P251" s="223">
        <f>O251*H251</f>
        <v>0</v>
      </c>
      <c r="Q251" s="223">
        <v>0</v>
      </c>
      <c r="R251" s="223">
        <f>Q251*H251</f>
        <v>0</v>
      </c>
      <c r="S251" s="223">
        <v>0</v>
      </c>
      <c r="T251" s="224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5" t="s">
        <v>137</v>
      </c>
      <c r="AT251" s="225" t="s">
        <v>132</v>
      </c>
      <c r="AU251" s="225" t="s">
        <v>81</v>
      </c>
      <c r="AY251" s="19" t="s">
        <v>130</v>
      </c>
      <c r="BE251" s="226">
        <f>IF(N251="základní",J251,0)</f>
        <v>0</v>
      </c>
      <c r="BF251" s="226">
        <f>IF(N251="snížená",J251,0)</f>
        <v>0</v>
      </c>
      <c r="BG251" s="226">
        <f>IF(N251="zákl. přenesená",J251,0)</f>
        <v>0</v>
      </c>
      <c r="BH251" s="226">
        <f>IF(N251="sníž. přenesená",J251,0)</f>
        <v>0</v>
      </c>
      <c r="BI251" s="226">
        <f>IF(N251="nulová",J251,0)</f>
        <v>0</v>
      </c>
      <c r="BJ251" s="19" t="s">
        <v>79</v>
      </c>
      <c r="BK251" s="226">
        <f>ROUND(I251*H251,2)</f>
        <v>0</v>
      </c>
      <c r="BL251" s="19" t="s">
        <v>137</v>
      </c>
      <c r="BM251" s="225" t="s">
        <v>503</v>
      </c>
    </row>
    <row r="252" s="2" customFormat="1">
      <c r="A252" s="40"/>
      <c r="B252" s="41"/>
      <c r="C252" s="42"/>
      <c r="D252" s="227" t="s">
        <v>139</v>
      </c>
      <c r="E252" s="42"/>
      <c r="F252" s="228" t="s">
        <v>502</v>
      </c>
      <c r="G252" s="42"/>
      <c r="H252" s="42"/>
      <c r="I252" s="229"/>
      <c r="J252" s="42"/>
      <c r="K252" s="42"/>
      <c r="L252" s="46"/>
      <c r="M252" s="230"/>
      <c r="N252" s="231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139</v>
      </c>
      <c r="AU252" s="19" t="s">
        <v>81</v>
      </c>
    </row>
    <row r="253" s="2" customFormat="1">
      <c r="A253" s="40"/>
      <c r="B253" s="41"/>
      <c r="C253" s="42"/>
      <c r="D253" s="227" t="s">
        <v>140</v>
      </c>
      <c r="E253" s="42"/>
      <c r="F253" s="232" t="s">
        <v>504</v>
      </c>
      <c r="G253" s="42"/>
      <c r="H253" s="42"/>
      <c r="I253" s="229"/>
      <c r="J253" s="42"/>
      <c r="K253" s="42"/>
      <c r="L253" s="46"/>
      <c r="M253" s="230"/>
      <c r="N253" s="231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140</v>
      </c>
      <c r="AU253" s="19" t="s">
        <v>81</v>
      </c>
    </row>
    <row r="254" s="13" customFormat="1">
      <c r="A254" s="13"/>
      <c r="B254" s="233"/>
      <c r="C254" s="234"/>
      <c r="D254" s="227" t="s">
        <v>142</v>
      </c>
      <c r="E254" s="235" t="s">
        <v>19</v>
      </c>
      <c r="F254" s="236" t="s">
        <v>212</v>
      </c>
      <c r="G254" s="234"/>
      <c r="H254" s="235" t="s">
        <v>19</v>
      </c>
      <c r="I254" s="237"/>
      <c r="J254" s="234"/>
      <c r="K254" s="234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142</v>
      </c>
      <c r="AU254" s="242" t="s">
        <v>81</v>
      </c>
      <c r="AV254" s="13" t="s">
        <v>79</v>
      </c>
      <c r="AW254" s="13" t="s">
        <v>33</v>
      </c>
      <c r="AX254" s="13" t="s">
        <v>72</v>
      </c>
      <c r="AY254" s="242" t="s">
        <v>130</v>
      </c>
    </row>
    <row r="255" s="13" customFormat="1">
      <c r="A255" s="13"/>
      <c r="B255" s="233"/>
      <c r="C255" s="234"/>
      <c r="D255" s="227" t="s">
        <v>142</v>
      </c>
      <c r="E255" s="235" t="s">
        <v>19</v>
      </c>
      <c r="F255" s="236" t="s">
        <v>505</v>
      </c>
      <c r="G255" s="234"/>
      <c r="H255" s="235" t="s">
        <v>19</v>
      </c>
      <c r="I255" s="237"/>
      <c r="J255" s="234"/>
      <c r="K255" s="234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142</v>
      </c>
      <c r="AU255" s="242" t="s">
        <v>81</v>
      </c>
      <c r="AV255" s="13" t="s">
        <v>79</v>
      </c>
      <c r="AW255" s="13" t="s">
        <v>33</v>
      </c>
      <c r="AX255" s="13" t="s">
        <v>72</v>
      </c>
      <c r="AY255" s="242" t="s">
        <v>130</v>
      </c>
    </row>
    <row r="256" s="14" customFormat="1">
      <c r="A256" s="14"/>
      <c r="B256" s="243"/>
      <c r="C256" s="244"/>
      <c r="D256" s="227" t="s">
        <v>142</v>
      </c>
      <c r="E256" s="245" t="s">
        <v>19</v>
      </c>
      <c r="F256" s="246" t="s">
        <v>506</v>
      </c>
      <c r="G256" s="244"/>
      <c r="H256" s="247">
        <v>19.239999999999998</v>
      </c>
      <c r="I256" s="248"/>
      <c r="J256" s="244"/>
      <c r="K256" s="244"/>
      <c r="L256" s="249"/>
      <c r="M256" s="250"/>
      <c r="N256" s="251"/>
      <c r="O256" s="251"/>
      <c r="P256" s="251"/>
      <c r="Q256" s="251"/>
      <c r="R256" s="251"/>
      <c r="S256" s="251"/>
      <c r="T256" s="25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3" t="s">
        <v>142</v>
      </c>
      <c r="AU256" s="253" t="s">
        <v>81</v>
      </c>
      <c r="AV256" s="14" t="s">
        <v>81</v>
      </c>
      <c r="AW256" s="14" t="s">
        <v>33</v>
      </c>
      <c r="AX256" s="14" t="s">
        <v>79</v>
      </c>
      <c r="AY256" s="253" t="s">
        <v>130</v>
      </c>
    </row>
    <row r="257" s="2" customFormat="1" ht="16.5" customHeight="1">
      <c r="A257" s="40"/>
      <c r="B257" s="41"/>
      <c r="C257" s="214" t="s">
        <v>335</v>
      </c>
      <c r="D257" s="214" t="s">
        <v>132</v>
      </c>
      <c r="E257" s="215" t="s">
        <v>309</v>
      </c>
      <c r="F257" s="216" t="s">
        <v>310</v>
      </c>
      <c r="G257" s="217" t="s">
        <v>167</v>
      </c>
      <c r="H257" s="218">
        <v>37.5</v>
      </c>
      <c r="I257" s="219"/>
      <c r="J257" s="220">
        <f>ROUND(I257*H257,2)</f>
        <v>0</v>
      </c>
      <c r="K257" s="216" t="s">
        <v>136</v>
      </c>
      <c r="L257" s="46"/>
      <c r="M257" s="221" t="s">
        <v>19</v>
      </c>
      <c r="N257" s="222" t="s">
        <v>43</v>
      </c>
      <c r="O257" s="86"/>
      <c r="P257" s="223">
        <f>O257*H257</f>
        <v>0</v>
      </c>
      <c r="Q257" s="223">
        <v>0</v>
      </c>
      <c r="R257" s="223">
        <f>Q257*H257</f>
        <v>0</v>
      </c>
      <c r="S257" s="223">
        <v>0</v>
      </c>
      <c r="T257" s="224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25" t="s">
        <v>137</v>
      </c>
      <c r="AT257" s="225" t="s">
        <v>132</v>
      </c>
      <c r="AU257" s="225" t="s">
        <v>81</v>
      </c>
      <c r="AY257" s="19" t="s">
        <v>130</v>
      </c>
      <c r="BE257" s="226">
        <f>IF(N257="základní",J257,0)</f>
        <v>0</v>
      </c>
      <c r="BF257" s="226">
        <f>IF(N257="snížená",J257,0)</f>
        <v>0</v>
      </c>
      <c r="BG257" s="226">
        <f>IF(N257="zákl. přenesená",J257,0)</f>
        <v>0</v>
      </c>
      <c r="BH257" s="226">
        <f>IF(N257="sníž. přenesená",J257,0)</f>
        <v>0</v>
      </c>
      <c r="BI257" s="226">
        <f>IF(N257="nulová",J257,0)</f>
        <v>0</v>
      </c>
      <c r="BJ257" s="19" t="s">
        <v>79</v>
      </c>
      <c r="BK257" s="226">
        <f>ROUND(I257*H257,2)</f>
        <v>0</v>
      </c>
      <c r="BL257" s="19" t="s">
        <v>137</v>
      </c>
      <c r="BM257" s="225" t="s">
        <v>507</v>
      </c>
    </row>
    <row r="258" s="2" customFormat="1">
      <c r="A258" s="40"/>
      <c r="B258" s="41"/>
      <c r="C258" s="42"/>
      <c r="D258" s="227" t="s">
        <v>139</v>
      </c>
      <c r="E258" s="42"/>
      <c r="F258" s="228" t="s">
        <v>310</v>
      </c>
      <c r="G258" s="42"/>
      <c r="H258" s="42"/>
      <c r="I258" s="229"/>
      <c r="J258" s="42"/>
      <c r="K258" s="42"/>
      <c r="L258" s="46"/>
      <c r="M258" s="230"/>
      <c r="N258" s="231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139</v>
      </c>
      <c r="AU258" s="19" t="s">
        <v>81</v>
      </c>
    </row>
    <row r="259" s="2" customFormat="1">
      <c r="A259" s="40"/>
      <c r="B259" s="41"/>
      <c r="C259" s="42"/>
      <c r="D259" s="227" t="s">
        <v>140</v>
      </c>
      <c r="E259" s="42"/>
      <c r="F259" s="232" t="s">
        <v>312</v>
      </c>
      <c r="G259" s="42"/>
      <c r="H259" s="42"/>
      <c r="I259" s="229"/>
      <c r="J259" s="42"/>
      <c r="K259" s="42"/>
      <c r="L259" s="46"/>
      <c r="M259" s="230"/>
      <c r="N259" s="231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140</v>
      </c>
      <c r="AU259" s="19" t="s">
        <v>81</v>
      </c>
    </row>
    <row r="260" s="13" customFormat="1">
      <c r="A260" s="13"/>
      <c r="B260" s="233"/>
      <c r="C260" s="234"/>
      <c r="D260" s="227" t="s">
        <v>142</v>
      </c>
      <c r="E260" s="235" t="s">
        <v>19</v>
      </c>
      <c r="F260" s="236" t="s">
        <v>212</v>
      </c>
      <c r="G260" s="234"/>
      <c r="H260" s="235" t="s">
        <v>19</v>
      </c>
      <c r="I260" s="237"/>
      <c r="J260" s="234"/>
      <c r="K260" s="234"/>
      <c r="L260" s="238"/>
      <c r="M260" s="239"/>
      <c r="N260" s="240"/>
      <c r="O260" s="240"/>
      <c r="P260" s="240"/>
      <c r="Q260" s="240"/>
      <c r="R260" s="240"/>
      <c r="S260" s="240"/>
      <c r="T260" s="24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2" t="s">
        <v>142</v>
      </c>
      <c r="AU260" s="242" t="s">
        <v>81</v>
      </c>
      <c r="AV260" s="13" t="s">
        <v>79</v>
      </c>
      <c r="AW260" s="13" t="s">
        <v>33</v>
      </c>
      <c r="AX260" s="13" t="s">
        <v>72</v>
      </c>
      <c r="AY260" s="242" t="s">
        <v>130</v>
      </c>
    </row>
    <row r="261" s="13" customFormat="1">
      <c r="A261" s="13"/>
      <c r="B261" s="233"/>
      <c r="C261" s="234"/>
      <c r="D261" s="227" t="s">
        <v>142</v>
      </c>
      <c r="E261" s="235" t="s">
        <v>19</v>
      </c>
      <c r="F261" s="236" t="s">
        <v>508</v>
      </c>
      <c r="G261" s="234"/>
      <c r="H261" s="235" t="s">
        <v>19</v>
      </c>
      <c r="I261" s="237"/>
      <c r="J261" s="234"/>
      <c r="K261" s="234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142</v>
      </c>
      <c r="AU261" s="242" t="s">
        <v>81</v>
      </c>
      <c r="AV261" s="13" t="s">
        <v>79</v>
      </c>
      <c r="AW261" s="13" t="s">
        <v>33</v>
      </c>
      <c r="AX261" s="13" t="s">
        <v>72</v>
      </c>
      <c r="AY261" s="242" t="s">
        <v>130</v>
      </c>
    </row>
    <row r="262" s="13" customFormat="1">
      <c r="A262" s="13"/>
      <c r="B262" s="233"/>
      <c r="C262" s="234"/>
      <c r="D262" s="227" t="s">
        <v>142</v>
      </c>
      <c r="E262" s="235" t="s">
        <v>19</v>
      </c>
      <c r="F262" s="236" t="s">
        <v>212</v>
      </c>
      <c r="G262" s="234"/>
      <c r="H262" s="235" t="s">
        <v>19</v>
      </c>
      <c r="I262" s="237"/>
      <c r="J262" s="234"/>
      <c r="K262" s="234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142</v>
      </c>
      <c r="AU262" s="242" t="s">
        <v>81</v>
      </c>
      <c r="AV262" s="13" t="s">
        <v>79</v>
      </c>
      <c r="AW262" s="13" t="s">
        <v>33</v>
      </c>
      <c r="AX262" s="13" t="s">
        <v>72</v>
      </c>
      <c r="AY262" s="242" t="s">
        <v>130</v>
      </c>
    </row>
    <row r="263" s="14" customFormat="1">
      <c r="A263" s="14"/>
      <c r="B263" s="243"/>
      <c r="C263" s="244"/>
      <c r="D263" s="227" t="s">
        <v>142</v>
      </c>
      <c r="E263" s="245" t="s">
        <v>19</v>
      </c>
      <c r="F263" s="246" t="s">
        <v>509</v>
      </c>
      <c r="G263" s="244"/>
      <c r="H263" s="247">
        <v>37.5</v>
      </c>
      <c r="I263" s="248"/>
      <c r="J263" s="244"/>
      <c r="K263" s="244"/>
      <c r="L263" s="249"/>
      <c r="M263" s="250"/>
      <c r="N263" s="251"/>
      <c r="O263" s="251"/>
      <c r="P263" s="251"/>
      <c r="Q263" s="251"/>
      <c r="R263" s="251"/>
      <c r="S263" s="251"/>
      <c r="T263" s="25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3" t="s">
        <v>142</v>
      </c>
      <c r="AU263" s="253" t="s">
        <v>81</v>
      </c>
      <c r="AV263" s="14" t="s">
        <v>81</v>
      </c>
      <c r="AW263" s="14" t="s">
        <v>33</v>
      </c>
      <c r="AX263" s="14" t="s">
        <v>79</v>
      </c>
      <c r="AY263" s="253" t="s">
        <v>130</v>
      </c>
    </row>
    <row r="264" s="12" customFormat="1" ht="22.8" customHeight="1">
      <c r="A264" s="12"/>
      <c r="B264" s="198"/>
      <c r="C264" s="199"/>
      <c r="D264" s="200" t="s">
        <v>71</v>
      </c>
      <c r="E264" s="212" t="s">
        <v>207</v>
      </c>
      <c r="F264" s="212" t="s">
        <v>316</v>
      </c>
      <c r="G264" s="199"/>
      <c r="H264" s="199"/>
      <c r="I264" s="202"/>
      <c r="J264" s="213">
        <f>BK264</f>
        <v>0</v>
      </c>
      <c r="K264" s="199"/>
      <c r="L264" s="204"/>
      <c r="M264" s="205"/>
      <c r="N264" s="206"/>
      <c r="O264" s="206"/>
      <c r="P264" s="207">
        <f>SUM(P265:P293)</f>
        <v>0</v>
      </c>
      <c r="Q264" s="206"/>
      <c r="R264" s="207">
        <f>SUM(R265:R293)</f>
        <v>0</v>
      </c>
      <c r="S264" s="206"/>
      <c r="T264" s="208">
        <f>SUM(T265:T293)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9" t="s">
        <v>79</v>
      </c>
      <c r="AT264" s="210" t="s">
        <v>71</v>
      </c>
      <c r="AU264" s="210" t="s">
        <v>79</v>
      </c>
      <c r="AY264" s="209" t="s">
        <v>130</v>
      </c>
      <c r="BK264" s="211">
        <f>SUM(BK265:BK293)</f>
        <v>0</v>
      </c>
    </row>
    <row r="265" s="2" customFormat="1" ht="16.5" customHeight="1">
      <c r="A265" s="40"/>
      <c r="B265" s="41"/>
      <c r="C265" s="214" t="s">
        <v>345</v>
      </c>
      <c r="D265" s="214" t="s">
        <v>132</v>
      </c>
      <c r="E265" s="215" t="s">
        <v>510</v>
      </c>
      <c r="F265" s="216" t="s">
        <v>511</v>
      </c>
      <c r="G265" s="217" t="s">
        <v>167</v>
      </c>
      <c r="H265" s="218">
        <v>1</v>
      </c>
      <c r="I265" s="219"/>
      <c r="J265" s="220">
        <f>ROUND(I265*H265,2)</f>
        <v>0</v>
      </c>
      <c r="K265" s="216" t="s">
        <v>136</v>
      </c>
      <c r="L265" s="46"/>
      <c r="M265" s="221" t="s">
        <v>19</v>
      </c>
      <c r="N265" s="222" t="s">
        <v>43</v>
      </c>
      <c r="O265" s="86"/>
      <c r="P265" s="223">
        <f>O265*H265</f>
        <v>0</v>
      </c>
      <c r="Q265" s="223">
        <v>0</v>
      </c>
      <c r="R265" s="223">
        <f>Q265*H265</f>
        <v>0</v>
      </c>
      <c r="S265" s="223">
        <v>0</v>
      </c>
      <c r="T265" s="224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25" t="s">
        <v>137</v>
      </c>
      <c r="AT265" s="225" t="s">
        <v>132</v>
      </c>
      <c r="AU265" s="225" t="s">
        <v>81</v>
      </c>
      <c r="AY265" s="19" t="s">
        <v>130</v>
      </c>
      <c r="BE265" s="226">
        <f>IF(N265="základní",J265,0)</f>
        <v>0</v>
      </c>
      <c r="BF265" s="226">
        <f>IF(N265="snížená",J265,0)</f>
        <v>0</v>
      </c>
      <c r="BG265" s="226">
        <f>IF(N265="zákl. přenesená",J265,0)</f>
        <v>0</v>
      </c>
      <c r="BH265" s="226">
        <f>IF(N265="sníž. přenesená",J265,0)</f>
        <v>0</v>
      </c>
      <c r="BI265" s="226">
        <f>IF(N265="nulová",J265,0)</f>
        <v>0</v>
      </c>
      <c r="BJ265" s="19" t="s">
        <v>79</v>
      </c>
      <c r="BK265" s="226">
        <f>ROUND(I265*H265,2)</f>
        <v>0</v>
      </c>
      <c r="BL265" s="19" t="s">
        <v>137</v>
      </c>
      <c r="BM265" s="225" t="s">
        <v>512</v>
      </c>
    </row>
    <row r="266" s="2" customFormat="1">
      <c r="A266" s="40"/>
      <c r="B266" s="41"/>
      <c r="C266" s="42"/>
      <c r="D266" s="227" t="s">
        <v>139</v>
      </c>
      <c r="E266" s="42"/>
      <c r="F266" s="228" t="s">
        <v>511</v>
      </c>
      <c r="G266" s="42"/>
      <c r="H266" s="42"/>
      <c r="I266" s="229"/>
      <c r="J266" s="42"/>
      <c r="K266" s="42"/>
      <c r="L266" s="46"/>
      <c r="M266" s="230"/>
      <c r="N266" s="231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139</v>
      </c>
      <c r="AU266" s="19" t="s">
        <v>81</v>
      </c>
    </row>
    <row r="267" s="2" customFormat="1">
      <c r="A267" s="40"/>
      <c r="B267" s="41"/>
      <c r="C267" s="42"/>
      <c r="D267" s="227" t="s">
        <v>140</v>
      </c>
      <c r="E267" s="42"/>
      <c r="F267" s="232" t="s">
        <v>513</v>
      </c>
      <c r="G267" s="42"/>
      <c r="H267" s="42"/>
      <c r="I267" s="229"/>
      <c r="J267" s="42"/>
      <c r="K267" s="42"/>
      <c r="L267" s="46"/>
      <c r="M267" s="230"/>
      <c r="N267" s="231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140</v>
      </c>
      <c r="AU267" s="19" t="s">
        <v>81</v>
      </c>
    </row>
    <row r="268" s="13" customFormat="1">
      <c r="A268" s="13"/>
      <c r="B268" s="233"/>
      <c r="C268" s="234"/>
      <c r="D268" s="227" t="s">
        <v>142</v>
      </c>
      <c r="E268" s="235" t="s">
        <v>19</v>
      </c>
      <c r="F268" s="236" t="s">
        <v>514</v>
      </c>
      <c r="G268" s="234"/>
      <c r="H268" s="235" t="s">
        <v>19</v>
      </c>
      <c r="I268" s="237"/>
      <c r="J268" s="234"/>
      <c r="K268" s="234"/>
      <c r="L268" s="238"/>
      <c r="M268" s="239"/>
      <c r="N268" s="240"/>
      <c r="O268" s="240"/>
      <c r="P268" s="240"/>
      <c r="Q268" s="240"/>
      <c r="R268" s="240"/>
      <c r="S268" s="240"/>
      <c r="T268" s="24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2" t="s">
        <v>142</v>
      </c>
      <c r="AU268" s="242" t="s">
        <v>81</v>
      </c>
      <c r="AV268" s="13" t="s">
        <v>79</v>
      </c>
      <c r="AW268" s="13" t="s">
        <v>33</v>
      </c>
      <c r="AX268" s="13" t="s">
        <v>72</v>
      </c>
      <c r="AY268" s="242" t="s">
        <v>130</v>
      </c>
    </row>
    <row r="269" s="14" customFormat="1">
      <c r="A269" s="14"/>
      <c r="B269" s="243"/>
      <c r="C269" s="244"/>
      <c r="D269" s="227" t="s">
        <v>142</v>
      </c>
      <c r="E269" s="245" t="s">
        <v>19</v>
      </c>
      <c r="F269" s="246" t="s">
        <v>79</v>
      </c>
      <c r="G269" s="244"/>
      <c r="H269" s="247">
        <v>1</v>
      </c>
      <c r="I269" s="248"/>
      <c r="J269" s="244"/>
      <c r="K269" s="244"/>
      <c r="L269" s="249"/>
      <c r="M269" s="250"/>
      <c r="N269" s="251"/>
      <c r="O269" s="251"/>
      <c r="P269" s="251"/>
      <c r="Q269" s="251"/>
      <c r="R269" s="251"/>
      <c r="S269" s="251"/>
      <c r="T269" s="25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3" t="s">
        <v>142</v>
      </c>
      <c r="AU269" s="253" t="s">
        <v>81</v>
      </c>
      <c r="AV269" s="14" t="s">
        <v>81</v>
      </c>
      <c r="AW269" s="14" t="s">
        <v>33</v>
      </c>
      <c r="AX269" s="14" t="s">
        <v>79</v>
      </c>
      <c r="AY269" s="253" t="s">
        <v>130</v>
      </c>
    </row>
    <row r="270" s="2" customFormat="1" ht="16.5" customHeight="1">
      <c r="A270" s="40"/>
      <c r="B270" s="41"/>
      <c r="C270" s="214" t="s">
        <v>352</v>
      </c>
      <c r="D270" s="214" t="s">
        <v>132</v>
      </c>
      <c r="E270" s="215" t="s">
        <v>515</v>
      </c>
      <c r="F270" s="216" t="s">
        <v>516</v>
      </c>
      <c r="G270" s="217" t="s">
        <v>319</v>
      </c>
      <c r="H270" s="218">
        <v>1</v>
      </c>
      <c r="I270" s="219"/>
      <c r="J270" s="220">
        <f>ROUND(I270*H270,2)</f>
        <v>0</v>
      </c>
      <c r="K270" s="216" t="s">
        <v>136</v>
      </c>
      <c r="L270" s="46"/>
      <c r="M270" s="221" t="s">
        <v>19</v>
      </c>
      <c r="N270" s="222" t="s">
        <v>43</v>
      </c>
      <c r="O270" s="86"/>
      <c r="P270" s="223">
        <f>O270*H270</f>
        <v>0</v>
      </c>
      <c r="Q270" s="223">
        <v>0</v>
      </c>
      <c r="R270" s="223">
        <f>Q270*H270</f>
        <v>0</v>
      </c>
      <c r="S270" s="223">
        <v>0</v>
      </c>
      <c r="T270" s="224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25" t="s">
        <v>137</v>
      </c>
      <c r="AT270" s="225" t="s">
        <v>132</v>
      </c>
      <c r="AU270" s="225" t="s">
        <v>81</v>
      </c>
      <c r="AY270" s="19" t="s">
        <v>130</v>
      </c>
      <c r="BE270" s="226">
        <f>IF(N270="základní",J270,0)</f>
        <v>0</v>
      </c>
      <c r="BF270" s="226">
        <f>IF(N270="snížená",J270,0)</f>
        <v>0</v>
      </c>
      <c r="BG270" s="226">
        <f>IF(N270="zákl. přenesená",J270,0)</f>
        <v>0</v>
      </c>
      <c r="BH270" s="226">
        <f>IF(N270="sníž. přenesená",J270,0)</f>
        <v>0</v>
      </c>
      <c r="BI270" s="226">
        <f>IF(N270="nulová",J270,0)</f>
        <v>0</v>
      </c>
      <c r="BJ270" s="19" t="s">
        <v>79</v>
      </c>
      <c r="BK270" s="226">
        <f>ROUND(I270*H270,2)</f>
        <v>0</v>
      </c>
      <c r="BL270" s="19" t="s">
        <v>137</v>
      </c>
      <c r="BM270" s="225" t="s">
        <v>517</v>
      </c>
    </row>
    <row r="271" s="2" customFormat="1">
      <c r="A271" s="40"/>
      <c r="B271" s="41"/>
      <c r="C271" s="42"/>
      <c r="D271" s="227" t="s">
        <v>139</v>
      </c>
      <c r="E271" s="42"/>
      <c r="F271" s="228" t="s">
        <v>516</v>
      </c>
      <c r="G271" s="42"/>
      <c r="H271" s="42"/>
      <c r="I271" s="229"/>
      <c r="J271" s="42"/>
      <c r="K271" s="42"/>
      <c r="L271" s="46"/>
      <c r="M271" s="230"/>
      <c r="N271" s="231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139</v>
      </c>
      <c r="AU271" s="19" t="s">
        <v>81</v>
      </c>
    </row>
    <row r="272" s="2" customFormat="1">
      <c r="A272" s="40"/>
      <c r="B272" s="41"/>
      <c r="C272" s="42"/>
      <c r="D272" s="227" t="s">
        <v>140</v>
      </c>
      <c r="E272" s="42"/>
      <c r="F272" s="232" t="s">
        <v>518</v>
      </c>
      <c r="G272" s="42"/>
      <c r="H272" s="42"/>
      <c r="I272" s="229"/>
      <c r="J272" s="42"/>
      <c r="K272" s="42"/>
      <c r="L272" s="46"/>
      <c r="M272" s="230"/>
      <c r="N272" s="231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140</v>
      </c>
      <c r="AU272" s="19" t="s">
        <v>81</v>
      </c>
    </row>
    <row r="273" s="13" customFormat="1">
      <c r="A273" s="13"/>
      <c r="B273" s="233"/>
      <c r="C273" s="234"/>
      <c r="D273" s="227" t="s">
        <v>142</v>
      </c>
      <c r="E273" s="235" t="s">
        <v>19</v>
      </c>
      <c r="F273" s="236" t="s">
        <v>519</v>
      </c>
      <c r="G273" s="234"/>
      <c r="H273" s="235" t="s">
        <v>19</v>
      </c>
      <c r="I273" s="237"/>
      <c r="J273" s="234"/>
      <c r="K273" s="234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142</v>
      </c>
      <c r="AU273" s="242" t="s">
        <v>81</v>
      </c>
      <c r="AV273" s="13" t="s">
        <v>79</v>
      </c>
      <c r="AW273" s="13" t="s">
        <v>33</v>
      </c>
      <c r="AX273" s="13" t="s">
        <v>72</v>
      </c>
      <c r="AY273" s="242" t="s">
        <v>130</v>
      </c>
    </row>
    <row r="274" s="14" customFormat="1">
      <c r="A274" s="14"/>
      <c r="B274" s="243"/>
      <c r="C274" s="244"/>
      <c r="D274" s="227" t="s">
        <v>142</v>
      </c>
      <c r="E274" s="245" t="s">
        <v>19</v>
      </c>
      <c r="F274" s="246" t="s">
        <v>79</v>
      </c>
      <c r="G274" s="244"/>
      <c r="H274" s="247">
        <v>1</v>
      </c>
      <c r="I274" s="248"/>
      <c r="J274" s="244"/>
      <c r="K274" s="244"/>
      <c r="L274" s="249"/>
      <c r="M274" s="250"/>
      <c r="N274" s="251"/>
      <c r="O274" s="251"/>
      <c r="P274" s="251"/>
      <c r="Q274" s="251"/>
      <c r="R274" s="251"/>
      <c r="S274" s="251"/>
      <c r="T274" s="25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3" t="s">
        <v>142</v>
      </c>
      <c r="AU274" s="253" t="s">
        <v>81</v>
      </c>
      <c r="AV274" s="14" t="s">
        <v>81</v>
      </c>
      <c r="AW274" s="14" t="s">
        <v>33</v>
      </c>
      <c r="AX274" s="14" t="s">
        <v>79</v>
      </c>
      <c r="AY274" s="253" t="s">
        <v>130</v>
      </c>
    </row>
    <row r="275" s="2" customFormat="1" ht="16.5" customHeight="1">
      <c r="A275" s="40"/>
      <c r="B275" s="41"/>
      <c r="C275" s="214" t="s">
        <v>360</v>
      </c>
      <c r="D275" s="214" t="s">
        <v>132</v>
      </c>
      <c r="E275" s="215" t="s">
        <v>520</v>
      </c>
      <c r="F275" s="216" t="s">
        <v>521</v>
      </c>
      <c r="G275" s="217" t="s">
        <v>319</v>
      </c>
      <c r="H275" s="218">
        <v>1</v>
      </c>
      <c r="I275" s="219"/>
      <c r="J275" s="220">
        <f>ROUND(I275*H275,2)</f>
        <v>0</v>
      </c>
      <c r="K275" s="216" t="s">
        <v>136</v>
      </c>
      <c r="L275" s="46"/>
      <c r="M275" s="221" t="s">
        <v>19</v>
      </c>
      <c r="N275" s="222" t="s">
        <v>43</v>
      </c>
      <c r="O275" s="86"/>
      <c r="P275" s="223">
        <f>O275*H275</f>
        <v>0</v>
      </c>
      <c r="Q275" s="223">
        <v>0</v>
      </c>
      <c r="R275" s="223">
        <f>Q275*H275</f>
        <v>0</v>
      </c>
      <c r="S275" s="223">
        <v>0</v>
      </c>
      <c r="T275" s="224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25" t="s">
        <v>137</v>
      </c>
      <c r="AT275" s="225" t="s">
        <v>132</v>
      </c>
      <c r="AU275" s="225" t="s">
        <v>81</v>
      </c>
      <c r="AY275" s="19" t="s">
        <v>130</v>
      </c>
      <c r="BE275" s="226">
        <f>IF(N275="základní",J275,0)</f>
        <v>0</v>
      </c>
      <c r="BF275" s="226">
        <f>IF(N275="snížená",J275,0)</f>
        <v>0</v>
      </c>
      <c r="BG275" s="226">
        <f>IF(N275="zákl. přenesená",J275,0)</f>
        <v>0</v>
      </c>
      <c r="BH275" s="226">
        <f>IF(N275="sníž. přenesená",J275,0)</f>
        <v>0</v>
      </c>
      <c r="BI275" s="226">
        <f>IF(N275="nulová",J275,0)</f>
        <v>0</v>
      </c>
      <c r="BJ275" s="19" t="s">
        <v>79</v>
      </c>
      <c r="BK275" s="226">
        <f>ROUND(I275*H275,2)</f>
        <v>0</v>
      </c>
      <c r="BL275" s="19" t="s">
        <v>137</v>
      </c>
      <c r="BM275" s="225" t="s">
        <v>522</v>
      </c>
    </row>
    <row r="276" s="2" customFormat="1">
      <c r="A276" s="40"/>
      <c r="B276" s="41"/>
      <c r="C276" s="42"/>
      <c r="D276" s="227" t="s">
        <v>139</v>
      </c>
      <c r="E276" s="42"/>
      <c r="F276" s="228" t="s">
        <v>521</v>
      </c>
      <c r="G276" s="42"/>
      <c r="H276" s="42"/>
      <c r="I276" s="229"/>
      <c r="J276" s="42"/>
      <c r="K276" s="42"/>
      <c r="L276" s="46"/>
      <c r="M276" s="230"/>
      <c r="N276" s="231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139</v>
      </c>
      <c r="AU276" s="19" t="s">
        <v>81</v>
      </c>
    </row>
    <row r="277" s="2" customFormat="1">
      <c r="A277" s="40"/>
      <c r="B277" s="41"/>
      <c r="C277" s="42"/>
      <c r="D277" s="227" t="s">
        <v>140</v>
      </c>
      <c r="E277" s="42"/>
      <c r="F277" s="232" t="s">
        <v>523</v>
      </c>
      <c r="G277" s="42"/>
      <c r="H277" s="42"/>
      <c r="I277" s="229"/>
      <c r="J277" s="42"/>
      <c r="K277" s="42"/>
      <c r="L277" s="46"/>
      <c r="M277" s="230"/>
      <c r="N277" s="231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140</v>
      </c>
      <c r="AU277" s="19" t="s">
        <v>81</v>
      </c>
    </row>
    <row r="278" s="13" customFormat="1">
      <c r="A278" s="13"/>
      <c r="B278" s="233"/>
      <c r="C278" s="234"/>
      <c r="D278" s="227" t="s">
        <v>142</v>
      </c>
      <c r="E278" s="235" t="s">
        <v>19</v>
      </c>
      <c r="F278" s="236" t="s">
        <v>524</v>
      </c>
      <c r="G278" s="234"/>
      <c r="H278" s="235" t="s">
        <v>19</v>
      </c>
      <c r="I278" s="237"/>
      <c r="J278" s="234"/>
      <c r="K278" s="234"/>
      <c r="L278" s="238"/>
      <c r="M278" s="239"/>
      <c r="N278" s="240"/>
      <c r="O278" s="240"/>
      <c r="P278" s="240"/>
      <c r="Q278" s="240"/>
      <c r="R278" s="240"/>
      <c r="S278" s="240"/>
      <c r="T278" s="24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2" t="s">
        <v>142</v>
      </c>
      <c r="AU278" s="242" t="s">
        <v>81</v>
      </c>
      <c r="AV278" s="13" t="s">
        <v>79</v>
      </c>
      <c r="AW278" s="13" t="s">
        <v>33</v>
      </c>
      <c r="AX278" s="13" t="s">
        <v>72</v>
      </c>
      <c r="AY278" s="242" t="s">
        <v>130</v>
      </c>
    </row>
    <row r="279" s="14" customFormat="1">
      <c r="A279" s="14"/>
      <c r="B279" s="243"/>
      <c r="C279" s="244"/>
      <c r="D279" s="227" t="s">
        <v>142</v>
      </c>
      <c r="E279" s="245" t="s">
        <v>19</v>
      </c>
      <c r="F279" s="246" t="s">
        <v>79</v>
      </c>
      <c r="G279" s="244"/>
      <c r="H279" s="247">
        <v>1</v>
      </c>
      <c r="I279" s="248"/>
      <c r="J279" s="244"/>
      <c r="K279" s="244"/>
      <c r="L279" s="249"/>
      <c r="M279" s="250"/>
      <c r="N279" s="251"/>
      <c r="O279" s="251"/>
      <c r="P279" s="251"/>
      <c r="Q279" s="251"/>
      <c r="R279" s="251"/>
      <c r="S279" s="251"/>
      <c r="T279" s="25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3" t="s">
        <v>142</v>
      </c>
      <c r="AU279" s="253" t="s">
        <v>81</v>
      </c>
      <c r="AV279" s="14" t="s">
        <v>81</v>
      </c>
      <c r="AW279" s="14" t="s">
        <v>33</v>
      </c>
      <c r="AX279" s="14" t="s">
        <v>79</v>
      </c>
      <c r="AY279" s="253" t="s">
        <v>130</v>
      </c>
    </row>
    <row r="280" s="2" customFormat="1" ht="16.5" customHeight="1">
      <c r="A280" s="40"/>
      <c r="B280" s="41"/>
      <c r="C280" s="214" t="s">
        <v>371</v>
      </c>
      <c r="D280" s="214" t="s">
        <v>132</v>
      </c>
      <c r="E280" s="215" t="s">
        <v>525</v>
      </c>
      <c r="F280" s="216" t="s">
        <v>526</v>
      </c>
      <c r="G280" s="217" t="s">
        <v>319</v>
      </c>
      <c r="H280" s="218">
        <v>1</v>
      </c>
      <c r="I280" s="219"/>
      <c r="J280" s="220">
        <f>ROUND(I280*H280,2)</f>
        <v>0</v>
      </c>
      <c r="K280" s="216" t="s">
        <v>136</v>
      </c>
      <c r="L280" s="46"/>
      <c r="M280" s="221" t="s">
        <v>19</v>
      </c>
      <c r="N280" s="222" t="s">
        <v>43</v>
      </c>
      <c r="O280" s="86"/>
      <c r="P280" s="223">
        <f>O280*H280</f>
        <v>0</v>
      </c>
      <c r="Q280" s="223">
        <v>0</v>
      </c>
      <c r="R280" s="223">
        <f>Q280*H280</f>
        <v>0</v>
      </c>
      <c r="S280" s="223">
        <v>0</v>
      </c>
      <c r="T280" s="224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25" t="s">
        <v>137</v>
      </c>
      <c r="AT280" s="225" t="s">
        <v>132</v>
      </c>
      <c r="AU280" s="225" t="s">
        <v>81</v>
      </c>
      <c r="AY280" s="19" t="s">
        <v>130</v>
      </c>
      <c r="BE280" s="226">
        <f>IF(N280="základní",J280,0)</f>
        <v>0</v>
      </c>
      <c r="BF280" s="226">
        <f>IF(N280="snížená",J280,0)</f>
        <v>0</v>
      </c>
      <c r="BG280" s="226">
        <f>IF(N280="zákl. přenesená",J280,0)</f>
        <v>0</v>
      </c>
      <c r="BH280" s="226">
        <f>IF(N280="sníž. přenesená",J280,0)</f>
        <v>0</v>
      </c>
      <c r="BI280" s="226">
        <f>IF(N280="nulová",J280,0)</f>
        <v>0</v>
      </c>
      <c r="BJ280" s="19" t="s">
        <v>79</v>
      </c>
      <c r="BK280" s="226">
        <f>ROUND(I280*H280,2)</f>
        <v>0</v>
      </c>
      <c r="BL280" s="19" t="s">
        <v>137</v>
      </c>
      <c r="BM280" s="225" t="s">
        <v>527</v>
      </c>
    </row>
    <row r="281" s="2" customFormat="1">
      <c r="A281" s="40"/>
      <c r="B281" s="41"/>
      <c r="C281" s="42"/>
      <c r="D281" s="227" t="s">
        <v>139</v>
      </c>
      <c r="E281" s="42"/>
      <c r="F281" s="228" t="s">
        <v>526</v>
      </c>
      <c r="G281" s="42"/>
      <c r="H281" s="42"/>
      <c r="I281" s="229"/>
      <c r="J281" s="42"/>
      <c r="K281" s="42"/>
      <c r="L281" s="46"/>
      <c r="M281" s="230"/>
      <c r="N281" s="231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139</v>
      </c>
      <c r="AU281" s="19" t="s">
        <v>81</v>
      </c>
    </row>
    <row r="282" s="2" customFormat="1">
      <c r="A282" s="40"/>
      <c r="B282" s="41"/>
      <c r="C282" s="42"/>
      <c r="D282" s="227" t="s">
        <v>140</v>
      </c>
      <c r="E282" s="42"/>
      <c r="F282" s="232" t="s">
        <v>321</v>
      </c>
      <c r="G282" s="42"/>
      <c r="H282" s="42"/>
      <c r="I282" s="229"/>
      <c r="J282" s="42"/>
      <c r="K282" s="42"/>
      <c r="L282" s="46"/>
      <c r="M282" s="230"/>
      <c r="N282" s="231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140</v>
      </c>
      <c r="AU282" s="19" t="s">
        <v>81</v>
      </c>
    </row>
    <row r="283" s="13" customFormat="1">
      <c r="A283" s="13"/>
      <c r="B283" s="233"/>
      <c r="C283" s="234"/>
      <c r="D283" s="227" t="s">
        <v>142</v>
      </c>
      <c r="E283" s="235" t="s">
        <v>19</v>
      </c>
      <c r="F283" s="236" t="s">
        <v>528</v>
      </c>
      <c r="G283" s="234"/>
      <c r="H283" s="235" t="s">
        <v>19</v>
      </c>
      <c r="I283" s="237"/>
      <c r="J283" s="234"/>
      <c r="K283" s="234"/>
      <c r="L283" s="238"/>
      <c r="M283" s="239"/>
      <c r="N283" s="240"/>
      <c r="O283" s="240"/>
      <c r="P283" s="240"/>
      <c r="Q283" s="240"/>
      <c r="R283" s="240"/>
      <c r="S283" s="240"/>
      <c r="T283" s="24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2" t="s">
        <v>142</v>
      </c>
      <c r="AU283" s="242" t="s">
        <v>81</v>
      </c>
      <c r="AV283" s="13" t="s">
        <v>79</v>
      </c>
      <c r="AW283" s="13" t="s">
        <v>33</v>
      </c>
      <c r="AX283" s="13" t="s">
        <v>72</v>
      </c>
      <c r="AY283" s="242" t="s">
        <v>130</v>
      </c>
    </row>
    <row r="284" s="14" customFormat="1">
      <c r="A284" s="14"/>
      <c r="B284" s="243"/>
      <c r="C284" s="244"/>
      <c r="D284" s="227" t="s">
        <v>142</v>
      </c>
      <c r="E284" s="245" t="s">
        <v>19</v>
      </c>
      <c r="F284" s="246" t="s">
        <v>79</v>
      </c>
      <c r="G284" s="244"/>
      <c r="H284" s="247">
        <v>1</v>
      </c>
      <c r="I284" s="248"/>
      <c r="J284" s="244"/>
      <c r="K284" s="244"/>
      <c r="L284" s="249"/>
      <c r="M284" s="250"/>
      <c r="N284" s="251"/>
      <c r="O284" s="251"/>
      <c r="P284" s="251"/>
      <c r="Q284" s="251"/>
      <c r="R284" s="251"/>
      <c r="S284" s="251"/>
      <c r="T284" s="25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3" t="s">
        <v>142</v>
      </c>
      <c r="AU284" s="253" t="s">
        <v>81</v>
      </c>
      <c r="AV284" s="14" t="s">
        <v>81</v>
      </c>
      <c r="AW284" s="14" t="s">
        <v>33</v>
      </c>
      <c r="AX284" s="14" t="s">
        <v>79</v>
      </c>
      <c r="AY284" s="253" t="s">
        <v>130</v>
      </c>
    </row>
    <row r="285" s="2" customFormat="1" ht="16.5" customHeight="1">
      <c r="A285" s="40"/>
      <c r="B285" s="41"/>
      <c r="C285" s="214" t="s">
        <v>377</v>
      </c>
      <c r="D285" s="214" t="s">
        <v>132</v>
      </c>
      <c r="E285" s="215" t="s">
        <v>317</v>
      </c>
      <c r="F285" s="216" t="s">
        <v>318</v>
      </c>
      <c r="G285" s="217" t="s">
        <v>319</v>
      </c>
      <c r="H285" s="218">
        <v>1</v>
      </c>
      <c r="I285" s="219"/>
      <c r="J285" s="220">
        <f>ROUND(I285*H285,2)</f>
        <v>0</v>
      </c>
      <c r="K285" s="216" t="s">
        <v>136</v>
      </c>
      <c r="L285" s="46"/>
      <c r="M285" s="221" t="s">
        <v>19</v>
      </c>
      <c r="N285" s="222" t="s">
        <v>43</v>
      </c>
      <c r="O285" s="86"/>
      <c r="P285" s="223">
        <f>O285*H285</f>
        <v>0</v>
      </c>
      <c r="Q285" s="223">
        <v>0</v>
      </c>
      <c r="R285" s="223">
        <f>Q285*H285</f>
        <v>0</v>
      </c>
      <c r="S285" s="223">
        <v>0</v>
      </c>
      <c r="T285" s="224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25" t="s">
        <v>137</v>
      </c>
      <c r="AT285" s="225" t="s">
        <v>132</v>
      </c>
      <c r="AU285" s="225" t="s">
        <v>81</v>
      </c>
      <c r="AY285" s="19" t="s">
        <v>130</v>
      </c>
      <c r="BE285" s="226">
        <f>IF(N285="základní",J285,0)</f>
        <v>0</v>
      </c>
      <c r="BF285" s="226">
        <f>IF(N285="snížená",J285,0)</f>
        <v>0</v>
      </c>
      <c r="BG285" s="226">
        <f>IF(N285="zákl. přenesená",J285,0)</f>
        <v>0</v>
      </c>
      <c r="BH285" s="226">
        <f>IF(N285="sníž. přenesená",J285,0)</f>
        <v>0</v>
      </c>
      <c r="BI285" s="226">
        <f>IF(N285="nulová",J285,0)</f>
        <v>0</v>
      </c>
      <c r="BJ285" s="19" t="s">
        <v>79</v>
      </c>
      <c r="BK285" s="226">
        <f>ROUND(I285*H285,2)</f>
        <v>0</v>
      </c>
      <c r="BL285" s="19" t="s">
        <v>137</v>
      </c>
      <c r="BM285" s="225" t="s">
        <v>529</v>
      </c>
    </row>
    <row r="286" s="2" customFormat="1">
      <c r="A286" s="40"/>
      <c r="B286" s="41"/>
      <c r="C286" s="42"/>
      <c r="D286" s="227" t="s">
        <v>139</v>
      </c>
      <c r="E286" s="42"/>
      <c r="F286" s="228" t="s">
        <v>318</v>
      </c>
      <c r="G286" s="42"/>
      <c r="H286" s="42"/>
      <c r="I286" s="229"/>
      <c r="J286" s="42"/>
      <c r="K286" s="42"/>
      <c r="L286" s="46"/>
      <c r="M286" s="230"/>
      <c r="N286" s="231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139</v>
      </c>
      <c r="AU286" s="19" t="s">
        <v>81</v>
      </c>
    </row>
    <row r="287" s="2" customFormat="1">
      <c r="A287" s="40"/>
      <c r="B287" s="41"/>
      <c r="C287" s="42"/>
      <c r="D287" s="227" t="s">
        <v>140</v>
      </c>
      <c r="E287" s="42"/>
      <c r="F287" s="232" t="s">
        <v>321</v>
      </c>
      <c r="G287" s="42"/>
      <c r="H287" s="42"/>
      <c r="I287" s="229"/>
      <c r="J287" s="42"/>
      <c r="K287" s="42"/>
      <c r="L287" s="46"/>
      <c r="M287" s="230"/>
      <c r="N287" s="231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140</v>
      </c>
      <c r="AU287" s="19" t="s">
        <v>81</v>
      </c>
    </row>
    <row r="288" s="14" customFormat="1">
      <c r="A288" s="14"/>
      <c r="B288" s="243"/>
      <c r="C288" s="244"/>
      <c r="D288" s="227" t="s">
        <v>142</v>
      </c>
      <c r="E288" s="245" t="s">
        <v>19</v>
      </c>
      <c r="F288" s="246" t="s">
        <v>79</v>
      </c>
      <c r="G288" s="244"/>
      <c r="H288" s="247">
        <v>1</v>
      </c>
      <c r="I288" s="248"/>
      <c r="J288" s="244"/>
      <c r="K288" s="244"/>
      <c r="L288" s="249"/>
      <c r="M288" s="250"/>
      <c r="N288" s="251"/>
      <c r="O288" s="251"/>
      <c r="P288" s="251"/>
      <c r="Q288" s="251"/>
      <c r="R288" s="251"/>
      <c r="S288" s="251"/>
      <c r="T288" s="252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3" t="s">
        <v>142</v>
      </c>
      <c r="AU288" s="253" t="s">
        <v>81</v>
      </c>
      <c r="AV288" s="14" t="s">
        <v>81</v>
      </c>
      <c r="AW288" s="14" t="s">
        <v>33</v>
      </c>
      <c r="AX288" s="14" t="s">
        <v>79</v>
      </c>
      <c r="AY288" s="253" t="s">
        <v>130</v>
      </c>
    </row>
    <row r="289" s="2" customFormat="1" ht="16.5" customHeight="1">
      <c r="A289" s="40"/>
      <c r="B289" s="41"/>
      <c r="C289" s="214" t="s">
        <v>221</v>
      </c>
      <c r="D289" s="214" t="s">
        <v>132</v>
      </c>
      <c r="E289" s="215" t="s">
        <v>324</v>
      </c>
      <c r="F289" s="216" t="s">
        <v>325</v>
      </c>
      <c r="G289" s="217" t="s">
        <v>319</v>
      </c>
      <c r="H289" s="218">
        <v>3</v>
      </c>
      <c r="I289" s="219"/>
      <c r="J289" s="220">
        <f>ROUND(I289*H289,2)</f>
        <v>0</v>
      </c>
      <c r="K289" s="216" t="s">
        <v>136</v>
      </c>
      <c r="L289" s="46"/>
      <c r="M289" s="221" t="s">
        <v>19</v>
      </c>
      <c r="N289" s="222" t="s">
        <v>43</v>
      </c>
      <c r="O289" s="86"/>
      <c r="P289" s="223">
        <f>O289*H289</f>
        <v>0</v>
      </c>
      <c r="Q289" s="223">
        <v>0</v>
      </c>
      <c r="R289" s="223">
        <f>Q289*H289</f>
        <v>0</v>
      </c>
      <c r="S289" s="223">
        <v>0</v>
      </c>
      <c r="T289" s="224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25" t="s">
        <v>137</v>
      </c>
      <c r="AT289" s="225" t="s">
        <v>132</v>
      </c>
      <c r="AU289" s="225" t="s">
        <v>81</v>
      </c>
      <c r="AY289" s="19" t="s">
        <v>130</v>
      </c>
      <c r="BE289" s="226">
        <f>IF(N289="základní",J289,0)</f>
        <v>0</v>
      </c>
      <c r="BF289" s="226">
        <f>IF(N289="snížená",J289,0)</f>
        <v>0</v>
      </c>
      <c r="BG289" s="226">
        <f>IF(N289="zákl. přenesená",J289,0)</f>
        <v>0</v>
      </c>
      <c r="BH289" s="226">
        <f>IF(N289="sníž. přenesená",J289,0)</f>
        <v>0</v>
      </c>
      <c r="BI289" s="226">
        <f>IF(N289="nulová",J289,0)</f>
        <v>0</v>
      </c>
      <c r="BJ289" s="19" t="s">
        <v>79</v>
      </c>
      <c r="BK289" s="226">
        <f>ROUND(I289*H289,2)</f>
        <v>0</v>
      </c>
      <c r="BL289" s="19" t="s">
        <v>137</v>
      </c>
      <c r="BM289" s="225" t="s">
        <v>530</v>
      </c>
    </row>
    <row r="290" s="2" customFormat="1">
      <c r="A290" s="40"/>
      <c r="B290" s="41"/>
      <c r="C290" s="42"/>
      <c r="D290" s="227" t="s">
        <v>139</v>
      </c>
      <c r="E290" s="42"/>
      <c r="F290" s="228" t="s">
        <v>325</v>
      </c>
      <c r="G290" s="42"/>
      <c r="H290" s="42"/>
      <c r="I290" s="229"/>
      <c r="J290" s="42"/>
      <c r="K290" s="42"/>
      <c r="L290" s="46"/>
      <c r="M290" s="230"/>
      <c r="N290" s="231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139</v>
      </c>
      <c r="AU290" s="19" t="s">
        <v>81</v>
      </c>
    </row>
    <row r="291" s="2" customFormat="1">
      <c r="A291" s="40"/>
      <c r="B291" s="41"/>
      <c r="C291" s="42"/>
      <c r="D291" s="227" t="s">
        <v>140</v>
      </c>
      <c r="E291" s="42"/>
      <c r="F291" s="232" t="s">
        <v>321</v>
      </c>
      <c r="G291" s="42"/>
      <c r="H291" s="42"/>
      <c r="I291" s="229"/>
      <c r="J291" s="42"/>
      <c r="K291" s="42"/>
      <c r="L291" s="46"/>
      <c r="M291" s="230"/>
      <c r="N291" s="231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140</v>
      </c>
      <c r="AU291" s="19" t="s">
        <v>81</v>
      </c>
    </row>
    <row r="292" s="13" customFormat="1">
      <c r="A292" s="13"/>
      <c r="B292" s="233"/>
      <c r="C292" s="234"/>
      <c r="D292" s="227" t="s">
        <v>142</v>
      </c>
      <c r="E292" s="235" t="s">
        <v>19</v>
      </c>
      <c r="F292" s="236" t="s">
        <v>531</v>
      </c>
      <c r="G292" s="234"/>
      <c r="H292" s="235" t="s">
        <v>19</v>
      </c>
      <c r="I292" s="237"/>
      <c r="J292" s="234"/>
      <c r="K292" s="234"/>
      <c r="L292" s="238"/>
      <c r="M292" s="239"/>
      <c r="N292" s="240"/>
      <c r="O292" s="240"/>
      <c r="P292" s="240"/>
      <c r="Q292" s="240"/>
      <c r="R292" s="240"/>
      <c r="S292" s="240"/>
      <c r="T292" s="24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2" t="s">
        <v>142</v>
      </c>
      <c r="AU292" s="242" t="s">
        <v>81</v>
      </c>
      <c r="AV292" s="13" t="s">
        <v>79</v>
      </c>
      <c r="AW292" s="13" t="s">
        <v>33</v>
      </c>
      <c r="AX292" s="13" t="s">
        <v>72</v>
      </c>
      <c r="AY292" s="242" t="s">
        <v>130</v>
      </c>
    </row>
    <row r="293" s="14" customFormat="1">
      <c r="A293" s="14"/>
      <c r="B293" s="243"/>
      <c r="C293" s="244"/>
      <c r="D293" s="227" t="s">
        <v>142</v>
      </c>
      <c r="E293" s="245" t="s">
        <v>19</v>
      </c>
      <c r="F293" s="246" t="s">
        <v>158</v>
      </c>
      <c r="G293" s="244"/>
      <c r="H293" s="247">
        <v>3</v>
      </c>
      <c r="I293" s="248"/>
      <c r="J293" s="244"/>
      <c r="K293" s="244"/>
      <c r="L293" s="249"/>
      <c r="M293" s="250"/>
      <c r="N293" s="251"/>
      <c r="O293" s="251"/>
      <c r="P293" s="251"/>
      <c r="Q293" s="251"/>
      <c r="R293" s="251"/>
      <c r="S293" s="251"/>
      <c r="T293" s="252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3" t="s">
        <v>142</v>
      </c>
      <c r="AU293" s="253" t="s">
        <v>81</v>
      </c>
      <c r="AV293" s="14" t="s">
        <v>81</v>
      </c>
      <c r="AW293" s="14" t="s">
        <v>33</v>
      </c>
      <c r="AX293" s="14" t="s">
        <v>79</v>
      </c>
      <c r="AY293" s="253" t="s">
        <v>130</v>
      </c>
    </row>
    <row r="294" s="12" customFormat="1" ht="22.8" customHeight="1">
      <c r="A294" s="12"/>
      <c r="B294" s="198"/>
      <c r="C294" s="199"/>
      <c r="D294" s="200" t="s">
        <v>71</v>
      </c>
      <c r="E294" s="212" t="s">
        <v>214</v>
      </c>
      <c r="F294" s="212" t="s">
        <v>327</v>
      </c>
      <c r="G294" s="199"/>
      <c r="H294" s="199"/>
      <c r="I294" s="202"/>
      <c r="J294" s="213">
        <f>BK294</f>
        <v>0</v>
      </c>
      <c r="K294" s="199"/>
      <c r="L294" s="204"/>
      <c r="M294" s="205"/>
      <c r="N294" s="206"/>
      <c r="O294" s="206"/>
      <c r="P294" s="207">
        <f>SUM(P295:P322)</f>
        <v>0</v>
      </c>
      <c r="Q294" s="206"/>
      <c r="R294" s="207">
        <f>SUM(R295:R322)</f>
        <v>0</v>
      </c>
      <c r="S294" s="206"/>
      <c r="T294" s="208">
        <f>SUM(T295:T322)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09" t="s">
        <v>79</v>
      </c>
      <c r="AT294" s="210" t="s">
        <v>71</v>
      </c>
      <c r="AU294" s="210" t="s">
        <v>79</v>
      </c>
      <c r="AY294" s="209" t="s">
        <v>130</v>
      </c>
      <c r="BK294" s="211">
        <f>SUM(BK295:BK322)</f>
        <v>0</v>
      </c>
    </row>
    <row r="295" s="2" customFormat="1" ht="16.5" customHeight="1">
      <c r="A295" s="40"/>
      <c r="B295" s="41"/>
      <c r="C295" s="214" t="s">
        <v>228</v>
      </c>
      <c r="D295" s="214" t="s">
        <v>132</v>
      </c>
      <c r="E295" s="215" t="s">
        <v>329</v>
      </c>
      <c r="F295" s="216" t="s">
        <v>330</v>
      </c>
      <c r="G295" s="217" t="s">
        <v>167</v>
      </c>
      <c r="H295" s="218">
        <v>17.5</v>
      </c>
      <c r="I295" s="219"/>
      <c r="J295" s="220">
        <f>ROUND(I295*H295,2)</f>
        <v>0</v>
      </c>
      <c r="K295" s="216" t="s">
        <v>136</v>
      </c>
      <c r="L295" s="46"/>
      <c r="M295" s="221" t="s">
        <v>19</v>
      </c>
      <c r="N295" s="222" t="s">
        <v>43</v>
      </c>
      <c r="O295" s="86"/>
      <c r="P295" s="223">
        <f>O295*H295</f>
        <v>0</v>
      </c>
      <c r="Q295" s="223">
        <v>0</v>
      </c>
      <c r="R295" s="223">
        <f>Q295*H295</f>
        <v>0</v>
      </c>
      <c r="S295" s="223">
        <v>0</v>
      </c>
      <c r="T295" s="224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25" t="s">
        <v>137</v>
      </c>
      <c r="AT295" s="225" t="s">
        <v>132</v>
      </c>
      <c r="AU295" s="225" t="s">
        <v>81</v>
      </c>
      <c r="AY295" s="19" t="s">
        <v>130</v>
      </c>
      <c r="BE295" s="226">
        <f>IF(N295="základní",J295,0)</f>
        <v>0</v>
      </c>
      <c r="BF295" s="226">
        <f>IF(N295="snížená",J295,0)</f>
        <v>0</v>
      </c>
      <c r="BG295" s="226">
        <f>IF(N295="zákl. přenesená",J295,0)</f>
        <v>0</v>
      </c>
      <c r="BH295" s="226">
        <f>IF(N295="sníž. přenesená",J295,0)</f>
        <v>0</v>
      </c>
      <c r="BI295" s="226">
        <f>IF(N295="nulová",J295,0)</f>
        <v>0</v>
      </c>
      <c r="BJ295" s="19" t="s">
        <v>79</v>
      </c>
      <c r="BK295" s="226">
        <f>ROUND(I295*H295,2)</f>
        <v>0</v>
      </c>
      <c r="BL295" s="19" t="s">
        <v>137</v>
      </c>
      <c r="BM295" s="225" t="s">
        <v>532</v>
      </c>
    </row>
    <row r="296" s="2" customFormat="1">
      <c r="A296" s="40"/>
      <c r="B296" s="41"/>
      <c r="C296" s="42"/>
      <c r="D296" s="227" t="s">
        <v>139</v>
      </c>
      <c r="E296" s="42"/>
      <c r="F296" s="228" t="s">
        <v>330</v>
      </c>
      <c r="G296" s="42"/>
      <c r="H296" s="42"/>
      <c r="I296" s="229"/>
      <c r="J296" s="42"/>
      <c r="K296" s="42"/>
      <c r="L296" s="46"/>
      <c r="M296" s="230"/>
      <c r="N296" s="231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139</v>
      </c>
      <c r="AU296" s="19" t="s">
        <v>81</v>
      </c>
    </row>
    <row r="297" s="2" customFormat="1">
      <c r="A297" s="40"/>
      <c r="B297" s="41"/>
      <c r="C297" s="42"/>
      <c r="D297" s="227" t="s">
        <v>140</v>
      </c>
      <c r="E297" s="42"/>
      <c r="F297" s="232" t="s">
        <v>332</v>
      </c>
      <c r="G297" s="42"/>
      <c r="H297" s="42"/>
      <c r="I297" s="229"/>
      <c r="J297" s="42"/>
      <c r="K297" s="42"/>
      <c r="L297" s="46"/>
      <c r="M297" s="230"/>
      <c r="N297" s="231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140</v>
      </c>
      <c r="AU297" s="19" t="s">
        <v>81</v>
      </c>
    </row>
    <row r="298" s="13" customFormat="1">
      <c r="A298" s="13"/>
      <c r="B298" s="233"/>
      <c r="C298" s="234"/>
      <c r="D298" s="227" t="s">
        <v>142</v>
      </c>
      <c r="E298" s="235" t="s">
        <v>19</v>
      </c>
      <c r="F298" s="236" t="s">
        <v>212</v>
      </c>
      <c r="G298" s="234"/>
      <c r="H298" s="235" t="s">
        <v>19</v>
      </c>
      <c r="I298" s="237"/>
      <c r="J298" s="234"/>
      <c r="K298" s="234"/>
      <c r="L298" s="238"/>
      <c r="M298" s="239"/>
      <c r="N298" s="240"/>
      <c r="O298" s="240"/>
      <c r="P298" s="240"/>
      <c r="Q298" s="240"/>
      <c r="R298" s="240"/>
      <c r="S298" s="240"/>
      <c r="T298" s="24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2" t="s">
        <v>142</v>
      </c>
      <c r="AU298" s="242" t="s">
        <v>81</v>
      </c>
      <c r="AV298" s="13" t="s">
        <v>79</v>
      </c>
      <c r="AW298" s="13" t="s">
        <v>33</v>
      </c>
      <c r="AX298" s="13" t="s">
        <v>72</v>
      </c>
      <c r="AY298" s="242" t="s">
        <v>130</v>
      </c>
    </row>
    <row r="299" s="13" customFormat="1">
      <c r="A299" s="13"/>
      <c r="B299" s="233"/>
      <c r="C299" s="234"/>
      <c r="D299" s="227" t="s">
        <v>142</v>
      </c>
      <c r="E299" s="235" t="s">
        <v>19</v>
      </c>
      <c r="F299" s="236" t="s">
        <v>533</v>
      </c>
      <c r="G299" s="234"/>
      <c r="H299" s="235" t="s">
        <v>19</v>
      </c>
      <c r="I299" s="237"/>
      <c r="J299" s="234"/>
      <c r="K299" s="234"/>
      <c r="L299" s="238"/>
      <c r="M299" s="239"/>
      <c r="N299" s="240"/>
      <c r="O299" s="240"/>
      <c r="P299" s="240"/>
      <c r="Q299" s="240"/>
      <c r="R299" s="240"/>
      <c r="S299" s="240"/>
      <c r="T299" s="24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2" t="s">
        <v>142</v>
      </c>
      <c r="AU299" s="242" t="s">
        <v>81</v>
      </c>
      <c r="AV299" s="13" t="s">
        <v>79</v>
      </c>
      <c r="AW299" s="13" t="s">
        <v>33</v>
      </c>
      <c r="AX299" s="13" t="s">
        <v>72</v>
      </c>
      <c r="AY299" s="242" t="s">
        <v>130</v>
      </c>
    </row>
    <row r="300" s="14" customFormat="1">
      <c r="A300" s="14"/>
      <c r="B300" s="243"/>
      <c r="C300" s="244"/>
      <c r="D300" s="227" t="s">
        <v>142</v>
      </c>
      <c r="E300" s="245" t="s">
        <v>19</v>
      </c>
      <c r="F300" s="246" t="s">
        <v>534</v>
      </c>
      <c r="G300" s="244"/>
      <c r="H300" s="247">
        <v>17.5</v>
      </c>
      <c r="I300" s="248"/>
      <c r="J300" s="244"/>
      <c r="K300" s="244"/>
      <c r="L300" s="249"/>
      <c r="M300" s="250"/>
      <c r="N300" s="251"/>
      <c r="O300" s="251"/>
      <c r="P300" s="251"/>
      <c r="Q300" s="251"/>
      <c r="R300" s="251"/>
      <c r="S300" s="251"/>
      <c r="T300" s="25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3" t="s">
        <v>142</v>
      </c>
      <c r="AU300" s="253" t="s">
        <v>81</v>
      </c>
      <c r="AV300" s="14" t="s">
        <v>81</v>
      </c>
      <c r="AW300" s="14" t="s">
        <v>33</v>
      </c>
      <c r="AX300" s="14" t="s">
        <v>79</v>
      </c>
      <c r="AY300" s="253" t="s">
        <v>130</v>
      </c>
    </row>
    <row r="301" s="2" customFormat="1" ht="16.5" customHeight="1">
      <c r="A301" s="40"/>
      <c r="B301" s="41"/>
      <c r="C301" s="214" t="s">
        <v>171</v>
      </c>
      <c r="D301" s="214" t="s">
        <v>132</v>
      </c>
      <c r="E301" s="215" t="s">
        <v>336</v>
      </c>
      <c r="F301" s="216" t="s">
        <v>337</v>
      </c>
      <c r="G301" s="217" t="s">
        <v>167</v>
      </c>
      <c r="H301" s="218">
        <v>559</v>
      </c>
      <c r="I301" s="219"/>
      <c r="J301" s="220">
        <f>ROUND(I301*H301,2)</f>
        <v>0</v>
      </c>
      <c r="K301" s="216" t="s">
        <v>136</v>
      </c>
      <c r="L301" s="46"/>
      <c r="M301" s="221" t="s">
        <v>19</v>
      </c>
      <c r="N301" s="222" t="s">
        <v>43</v>
      </c>
      <c r="O301" s="86"/>
      <c r="P301" s="223">
        <f>O301*H301</f>
        <v>0</v>
      </c>
      <c r="Q301" s="223">
        <v>0</v>
      </c>
      <c r="R301" s="223">
        <f>Q301*H301</f>
        <v>0</v>
      </c>
      <c r="S301" s="223">
        <v>0</v>
      </c>
      <c r="T301" s="224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25" t="s">
        <v>137</v>
      </c>
      <c r="AT301" s="225" t="s">
        <v>132</v>
      </c>
      <c r="AU301" s="225" t="s">
        <v>81</v>
      </c>
      <c r="AY301" s="19" t="s">
        <v>130</v>
      </c>
      <c r="BE301" s="226">
        <f>IF(N301="základní",J301,0)</f>
        <v>0</v>
      </c>
      <c r="BF301" s="226">
        <f>IF(N301="snížená",J301,0)</f>
        <v>0</v>
      </c>
      <c r="BG301" s="226">
        <f>IF(N301="zákl. přenesená",J301,0)</f>
        <v>0</v>
      </c>
      <c r="BH301" s="226">
        <f>IF(N301="sníž. přenesená",J301,0)</f>
        <v>0</v>
      </c>
      <c r="BI301" s="226">
        <f>IF(N301="nulová",J301,0)</f>
        <v>0</v>
      </c>
      <c r="BJ301" s="19" t="s">
        <v>79</v>
      </c>
      <c r="BK301" s="226">
        <f>ROUND(I301*H301,2)</f>
        <v>0</v>
      </c>
      <c r="BL301" s="19" t="s">
        <v>137</v>
      </c>
      <c r="BM301" s="225" t="s">
        <v>535</v>
      </c>
    </row>
    <row r="302" s="2" customFormat="1">
      <c r="A302" s="40"/>
      <c r="B302" s="41"/>
      <c r="C302" s="42"/>
      <c r="D302" s="227" t="s">
        <v>139</v>
      </c>
      <c r="E302" s="42"/>
      <c r="F302" s="228" t="s">
        <v>337</v>
      </c>
      <c r="G302" s="42"/>
      <c r="H302" s="42"/>
      <c r="I302" s="229"/>
      <c r="J302" s="42"/>
      <c r="K302" s="42"/>
      <c r="L302" s="46"/>
      <c r="M302" s="230"/>
      <c r="N302" s="231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139</v>
      </c>
      <c r="AU302" s="19" t="s">
        <v>81</v>
      </c>
    </row>
    <row r="303" s="2" customFormat="1">
      <c r="A303" s="40"/>
      <c r="B303" s="41"/>
      <c r="C303" s="42"/>
      <c r="D303" s="227" t="s">
        <v>140</v>
      </c>
      <c r="E303" s="42"/>
      <c r="F303" s="232" t="s">
        <v>332</v>
      </c>
      <c r="G303" s="42"/>
      <c r="H303" s="42"/>
      <c r="I303" s="229"/>
      <c r="J303" s="42"/>
      <c r="K303" s="42"/>
      <c r="L303" s="46"/>
      <c r="M303" s="230"/>
      <c r="N303" s="231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140</v>
      </c>
      <c r="AU303" s="19" t="s">
        <v>81</v>
      </c>
    </row>
    <row r="304" s="13" customFormat="1">
      <c r="A304" s="13"/>
      <c r="B304" s="233"/>
      <c r="C304" s="234"/>
      <c r="D304" s="227" t="s">
        <v>142</v>
      </c>
      <c r="E304" s="235" t="s">
        <v>19</v>
      </c>
      <c r="F304" s="236" t="s">
        <v>212</v>
      </c>
      <c r="G304" s="234"/>
      <c r="H304" s="235" t="s">
        <v>19</v>
      </c>
      <c r="I304" s="237"/>
      <c r="J304" s="234"/>
      <c r="K304" s="234"/>
      <c r="L304" s="238"/>
      <c r="M304" s="239"/>
      <c r="N304" s="240"/>
      <c r="O304" s="240"/>
      <c r="P304" s="240"/>
      <c r="Q304" s="240"/>
      <c r="R304" s="240"/>
      <c r="S304" s="240"/>
      <c r="T304" s="24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2" t="s">
        <v>142</v>
      </c>
      <c r="AU304" s="242" t="s">
        <v>81</v>
      </c>
      <c r="AV304" s="13" t="s">
        <v>79</v>
      </c>
      <c r="AW304" s="13" t="s">
        <v>33</v>
      </c>
      <c r="AX304" s="13" t="s">
        <v>72</v>
      </c>
      <c r="AY304" s="242" t="s">
        <v>130</v>
      </c>
    </row>
    <row r="305" s="13" customFormat="1">
      <c r="A305" s="13"/>
      <c r="B305" s="233"/>
      <c r="C305" s="234"/>
      <c r="D305" s="227" t="s">
        <v>142</v>
      </c>
      <c r="E305" s="235" t="s">
        <v>19</v>
      </c>
      <c r="F305" s="236" t="s">
        <v>536</v>
      </c>
      <c r="G305" s="234"/>
      <c r="H305" s="235" t="s">
        <v>19</v>
      </c>
      <c r="I305" s="237"/>
      <c r="J305" s="234"/>
      <c r="K305" s="234"/>
      <c r="L305" s="238"/>
      <c r="M305" s="239"/>
      <c r="N305" s="240"/>
      <c r="O305" s="240"/>
      <c r="P305" s="240"/>
      <c r="Q305" s="240"/>
      <c r="R305" s="240"/>
      <c r="S305" s="240"/>
      <c r="T305" s="24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2" t="s">
        <v>142</v>
      </c>
      <c r="AU305" s="242" t="s">
        <v>81</v>
      </c>
      <c r="AV305" s="13" t="s">
        <v>79</v>
      </c>
      <c r="AW305" s="13" t="s">
        <v>33</v>
      </c>
      <c r="AX305" s="13" t="s">
        <v>72</v>
      </c>
      <c r="AY305" s="242" t="s">
        <v>130</v>
      </c>
    </row>
    <row r="306" s="14" customFormat="1">
      <c r="A306" s="14"/>
      <c r="B306" s="243"/>
      <c r="C306" s="244"/>
      <c r="D306" s="227" t="s">
        <v>142</v>
      </c>
      <c r="E306" s="245" t="s">
        <v>19</v>
      </c>
      <c r="F306" s="246" t="s">
        <v>537</v>
      </c>
      <c r="G306" s="244"/>
      <c r="H306" s="247">
        <v>526</v>
      </c>
      <c r="I306" s="248"/>
      <c r="J306" s="244"/>
      <c r="K306" s="244"/>
      <c r="L306" s="249"/>
      <c r="M306" s="250"/>
      <c r="N306" s="251"/>
      <c r="O306" s="251"/>
      <c r="P306" s="251"/>
      <c r="Q306" s="251"/>
      <c r="R306" s="251"/>
      <c r="S306" s="251"/>
      <c r="T306" s="252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3" t="s">
        <v>142</v>
      </c>
      <c r="AU306" s="253" t="s">
        <v>81</v>
      </c>
      <c r="AV306" s="14" t="s">
        <v>81</v>
      </c>
      <c r="AW306" s="14" t="s">
        <v>33</v>
      </c>
      <c r="AX306" s="14" t="s">
        <v>72</v>
      </c>
      <c r="AY306" s="253" t="s">
        <v>130</v>
      </c>
    </row>
    <row r="307" s="13" customFormat="1">
      <c r="A307" s="13"/>
      <c r="B307" s="233"/>
      <c r="C307" s="234"/>
      <c r="D307" s="227" t="s">
        <v>142</v>
      </c>
      <c r="E307" s="235" t="s">
        <v>19</v>
      </c>
      <c r="F307" s="236" t="s">
        <v>538</v>
      </c>
      <c r="G307" s="234"/>
      <c r="H307" s="235" t="s">
        <v>19</v>
      </c>
      <c r="I307" s="237"/>
      <c r="J307" s="234"/>
      <c r="K307" s="234"/>
      <c r="L307" s="238"/>
      <c r="M307" s="239"/>
      <c r="N307" s="240"/>
      <c r="O307" s="240"/>
      <c r="P307" s="240"/>
      <c r="Q307" s="240"/>
      <c r="R307" s="240"/>
      <c r="S307" s="240"/>
      <c r="T307" s="24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2" t="s">
        <v>142</v>
      </c>
      <c r="AU307" s="242" t="s">
        <v>81</v>
      </c>
      <c r="AV307" s="13" t="s">
        <v>79</v>
      </c>
      <c r="AW307" s="13" t="s">
        <v>33</v>
      </c>
      <c r="AX307" s="13" t="s">
        <v>72</v>
      </c>
      <c r="AY307" s="242" t="s">
        <v>130</v>
      </c>
    </row>
    <row r="308" s="14" customFormat="1">
      <c r="A308" s="14"/>
      <c r="B308" s="243"/>
      <c r="C308" s="244"/>
      <c r="D308" s="227" t="s">
        <v>142</v>
      </c>
      <c r="E308" s="245" t="s">
        <v>19</v>
      </c>
      <c r="F308" s="246" t="s">
        <v>539</v>
      </c>
      <c r="G308" s="244"/>
      <c r="H308" s="247">
        <v>10</v>
      </c>
      <c r="I308" s="248"/>
      <c r="J308" s="244"/>
      <c r="K308" s="244"/>
      <c r="L308" s="249"/>
      <c r="M308" s="250"/>
      <c r="N308" s="251"/>
      <c r="O308" s="251"/>
      <c r="P308" s="251"/>
      <c r="Q308" s="251"/>
      <c r="R308" s="251"/>
      <c r="S308" s="251"/>
      <c r="T308" s="25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3" t="s">
        <v>142</v>
      </c>
      <c r="AU308" s="253" t="s">
        <v>81</v>
      </c>
      <c r="AV308" s="14" t="s">
        <v>81</v>
      </c>
      <c r="AW308" s="14" t="s">
        <v>33</v>
      </c>
      <c r="AX308" s="14" t="s">
        <v>72</v>
      </c>
      <c r="AY308" s="253" t="s">
        <v>130</v>
      </c>
    </row>
    <row r="309" s="13" customFormat="1">
      <c r="A309" s="13"/>
      <c r="B309" s="233"/>
      <c r="C309" s="234"/>
      <c r="D309" s="227" t="s">
        <v>142</v>
      </c>
      <c r="E309" s="235" t="s">
        <v>19</v>
      </c>
      <c r="F309" s="236" t="s">
        <v>540</v>
      </c>
      <c r="G309" s="234"/>
      <c r="H309" s="235" t="s">
        <v>19</v>
      </c>
      <c r="I309" s="237"/>
      <c r="J309" s="234"/>
      <c r="K309" s="234"/>
      <c r="L309" s="238"/>
      <c r="M309" s="239"/>
      <c r="N309" s="240"/>
      <c r="O309" s="240"/>
      <c r="P309" s="240"/>
      <c r="Q309" s="240"/>
      <c r="R309" s="240"/>
      <c r="S309" s="240"/>
      <c r="T309" s="24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2" t="s">
        <v>142</v>
      </c>
      <c r="AU309" s="242" t="s">
        <v>81</v>
      </c>
      <c r="AV309" s="13" t="s">
        <v>79</v>
      </c>
      <c r="AW309" s="13" t="s">
        <v>33</v>
      </c>
      <c r="AX309" s="13" t="s">
        <v>72</v>
      </c>
      <c r="AY309" s="242" t="s">
        <v>130</v>
      </c>
    </row>
    <row r="310" s="14" customFormat="1">
      <c r="A310" s="14"/>
      <c r="B310" s="243"/>
      <c r="C310" s="244"/>
      <c r="D310" s="227" t="s">
        <v>142</v>
      </c>
      <c r="E310" s="245" t="s">
        <v>19</v>
      </c>
      <c r="F310" s="246" t="s">
        <v>541</v>
      </c>
      <c r="G310" s="244"/>
      <c r="H310" s="247">
        <v>23</v>
      </c>
      <c r="I310" s="248"/>
      <c r="J310" s="244"/>
      <c r="K310" s="244"/>
      <c r="L310" s="249"/>
      <c r="M310" s="250"/>
      <c r="N310" s="251"/>
      <c r="O310" s="251"/>
      <c r="P310" s="251"/>
      <c r="Q310" s="251"/>
      <c r="R310" s="251"/>
      <c r="S310" s="251"/>
      <c r="T310" s="25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3" t="s">
        <v>142</v>
      </c>
      <c r="AU310" s="253" t="s">
        <v>81</v>
      </c>
      <c r="AV310" s="14" t="s">
        <v>81</v>
      </c>
      <c r="AW310" s="14" t="s">
        <v>33</v>
      </c>
      <c r="AX310" s="14" t="s">
        <v>72</v>
      </c>
      <c r="AY310" s="253" t="s">
        <v>130</v>
      </c>
    </row>
    <row r="311" s="15" customFormat="1">
      <c r="A311" s="15"/>
      <c r="B311" s="254"/>
      <c r="C311" s="255"/>
      <c r="D311" s="227" t="s">
        <v>142</v>
      </c>
      <c r="E311" s="256" t="s">
        <v>19</v>
      </c>
      <c r="F311" s="257" t="s">
        <v>149</v>
      </c>
      <c r="G311" s="255"/>
      <c r="H311" s="258">
        <v>559</v>
      </c>
      <c r="I311" s="259"/>
      <c r="J311" s="255"/>
      <c r="K311" s="255"/>
      <c r="L311" s="260"/>
      <c r="M311" s="261"/>
      <c r="N311" s="262"/>
      <c r="O311" s="262"/>
      <c r="P311" s="262"/>
      <c r="Q311" s="262"/>
      <c r="R311" s="262"/>
      <c r="S311" s="262"/>
      <c r="T311" s="263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64" t="s">
        <v>142</v>
      </c>
      <c r="AU311" s="264" t="s">
        <v>81</v>
      </c>
      <c r="AV311" s="15" t="s">
        <v>137</v>
      </c>
      <c r="AW311" s="15" t="s">
        <v>33</v>
      </c>
      <c r="AX311" s="15" t="s">
        <v>79</v>
      </c>
      <c r="AY311" s="264" t="s">
        <v>130</v>
      </c>
    </row>
    <row r="312" s="2" customFormat="1" ht="16.5" customHeight="1">
      <c r="A312" s="40"/>
      <c r="B312" s="41"/>
      <c r="C312" s="214" t="s">
        <v>542</v>
      </c>
      <c r="D312" s="214" t="s">
        <v>132</v>
      </c>
      <c r="E312" s="215" t="s">
        <v>346</v>
      </c>
      <c r="F312" s="216" t="s">
        <v>347</v>
      </c>
      <c r="G312" s="217" t="s">
        <v>167</v>
      </c>
      <c r="H312" s="218">
        <v>37.5</v>
      </c>
      <c r="I312" s="219"/>
      <c r="J312" s="220">
        <f>ROUND(I312*H312,2)</f>
        <v>0</v>
      </c>
      <c r="K312" s="216" t="s">
        <v>136</v>
      </c>
      <c r="L312" s="46"/>
      <c r="M312" s="221" t="s">
        <v>19</v>
      </c>
      <c r="N312" s="222" t="s">
        <v>43</v>
      </c>
      <c r="O312" s="86"/>
      <c r="P312" s="223">
        <f>O312*H312</f>
        <v>0</v>
      </c>
      <c r="Q312" s="223">
        <v>0</v>
      </c>
      <c r="R312" s="223">
        <f>Q312*H312</f>
        <v>0</v>
      </c>
      <c r="S312" s="223">
        <v>0</v>
      </c>
      <c r="T312" s="224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25" t="s">
        <v>137</v>
      </c>
      <c r="AT312" s="225" t="s">
        <v>132</v>
      </c>
      <c r="AU312" s="225" t="s">
        <v>81</v>
      </c>
      <c r="AY312" s="19" t="s">
        <v>130</v>
      </c>
      <c r="BE312" s="226">
        <f>IF(N312="základní",J312,0)</f>
        <v>0</v>
      </c>
      <c r="BF312" s="226">
        <f>IF(N312="snížená",J312,0)</f>
        <v>0</v>
      </c>
      <c r="BG312" s="226">
        <f>IF(N312="zákl. přenesená",J312,0)</f>
        <v>0</v>
      </c>
      <c r="BH312" s="226">
        <f>IF(N312="sníž. přenesená",J312,0)</f>
        <v>0</v>
      </c>
      <c r="BI312" s="226">
        <f>IF(N312="nulová",J312,0)</f>
        <v>0</v>
      </c>
      <c r="BJ312" s="19" t="s">
        <v>79</v>
      </c>
      <c r="BK312" s="226">
        <f>ROUND(I312*H312,2)</f>
        <v>0</v>
      </c>
      <c r="BL312" s="19" t="s">
        <v>137</v>
      </c>
      <c r="BM312" s="225" t="s">
        <v>543</v>
      </c>
    </row>
    <row r="313" s="2" customFormat="1">
      <c r="A313" s="40"/>
      <c r="B313" s="41"/>
      <c r="C313" s="42"/>
      <c r="D313" s="227" t="s">
        <v>139</v>
      </c>
      <c r="E313" s="42"/>
      <c r="F313" s="228" t="s">
        <v>347</v>
      </c>
      <c r="G313" s="42"/>
      <c r="H313" s="42"/>
      <c r="I313" s="229"/>
      <c r="J313" s="42"/>
      <c r="K313" s="42"/>
      <c r="L313" s="46"/>
      <c r="M313" s="230"/>
      <c r="N313" s="231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139</v>
      </c>
      <c r="AU313" s="19" t="s">
        <v>81</v>
      </c>
    </row>
    <row r="314" s="2" customFormat="1">
      <c r="A314" s="40"/>
      <c r="B314" s="41"/>
      <c r="C314" s="42"/>
      <c r="D314" s="227" t="s">
        <v>140</v>
      </c>
      <c r="E314" s="42"/>
      <c r="F314" s="232" t="s">
        <v>349</v>
      </c>
      <c r="G314" s="42"/>
      <c r="H314" s="42"/>
      <c r="I314" s="229"/>
      <c r="J314" s="42"/>
      <c r="K314" s="42"/>
      <c r="L314" s="46"/>
      <c r="M314" s="230"/>
      <c r="N314" s="231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140</v>
      </c>
      <c r="AU314" s="19" t="s">
        <v>81</v>
      </c>
    </row>
    <row r="315" s="13" customFormat="1">
      <c r="A315" s="13"/>
      <c r="B315" s="233"/>
      <c r="C315" s="234"/>
      <c r="D315" s="227" t="s">
        <v>142</v>
      </c>
      <c r="E315" s="235" t="s">
        <v>19</v>
      </c>
      <c r="F315" s="236" t="s">
        <v>212</v>
      </c>
      <c r="G315" s="234"/>
      <c r="H315" s="235" t="s">
        <v>19</v>
      </c>
      <c r="I315" s="237"/>
      <c r="J315" s="234"/>
      <c r="K315" s="234"/>
      <c r="L315" s="238"/>
      <c r="M315" s="239"/>
      <c r="N315" s="240"/>
      <c r="O315" s="240"/>
      <c r="P315" s="240"/>
      <c r="Q315" s="240"/>
      <c r="R315" s="240"/>
      <c r="S315" s="240"/>
      <c r="T315" s="24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2" t="s">
        <v>142</v>
      </c>
      <c r="AU315" s="242" t="s">
        <v>81</v>
      </c>
      <c r="AV315" s="13" t="s">
        <v>79</v>
      </c>
      <c r="AW315" s="13" t="s">
        <v>33</v>
      </c>
      <c r="AX315" s="13" t="s">
        <v>72</v>
      </c>
      <c r="AY315" s="242" t="s">
        <v>130</v>
      </c>
    </row>
    <row r="316" s="13" customFormat="1">
      <c r="A316" s="13"/>
      <c r="B316" s="233"/>
      <c r="C316" s="234"/>
      <c r="D316" s="227" t="s">
        <v>142</v>
      </c>
      <c r="E316" s="235" t="s">
        <v>19</v>
      </c>
      <c r="F316" s="236" t="s">
        <v>544</v>
      </c>
      <c r="G316" s="234"/>
      <c r="H316" s="235" t="s">
        <v>19</v>
      </c>
      <c r="I316" s="237"/>
      <c r="J316" s="234"/>
      <c r="K316" s="234"/>
      <c r="L316" s="238"/>
      <c r="M316" s="239"/>
      <c r="N316" s="240"/>
      <c r="O316" s="240"/>
      <c r="P316" s="240"/>
      <c r="Q316" s="240"/>
      <c r="R316" s="240"/>
      <c r="S316" s="240"/>
      <c r="T316" s="241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2" t="s">
        <v>142</v>
      </c>
      <c r="AU316" s="242" t="s">
        <v>81</v>
      </c>
      <c r="AV316" s="13" t="s">
        <v>79</v>
      </c>
      <c r="AW316" s="13" t="s">
        <v>33</v>
      </c>
      <c r="AX316" s="13" t="s">
        <v>72</v>
      </c>
      <c r="AY316" s="242" t="s">
        <v>130</v>
      </c>
    </row>
    <row r="317" s="14" customFormat="1">
      <c r="A317" s="14"/>
      <c r="B317" s="243"/>
      <c r="C317" s="244"/>
      <c r="D317" s="227" t="s">
        <v>142</v>
      </c>
      <c r="E317" s="245" t="s">
        <v>19</v>
      </c>
      <c r="F317" s="246" t="s">
        <v>509</v>
      </c>
      <c r="G317" s="244"/>
      <c r="H317" s="247">
        <v>37.5</v>
      </c>
      <c r="I317" s="248"/>
      <c r="J317" s="244"/>
      <c r="K317" s="244"/>
      <c r="L317" s="249"/>
      <c r="M317" s="250"/>
      <c r="N317" s="251"/>
      <c r="O317" s="251"/>
      <c r="P317" s="251"/>
      <c r="Q317" s="251"/>
      <c r="R317" s="251"/>
      <c r="S317" s="251"/>
      <c r="T317" s="252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3" t="s">
        <v>142</v>
      </c>
      <c r="AU317" s="253" t="s">
        <v>81</v>
      </c>
      <c r="AV317" s="14" t="s">
        <v>81</v>
      </c>
      <c r="AW317" s="14" t="s">
        <v>33</v>
      </c>
      <c r="AX317" s="14" t="s">
        <v>79</v>
      </c>
      <c r="AY317" s="253" t="s">
        <v>130</v>
      </c>
    </row>
    <row r="318" s="2" customFormat="1" ht="16.5" customHeight="1">
      <c r="A318" s="40"/>
      <c r="B318" s="41"/>
      <c r="C318" s="214" t="s">
        <v>545</v>
      </c>
      <c r="D318" s="214" t="s">
        <v>132</v>
      </c>
      <c r="E318" s="215" t="s">
        <v>353</v>
      </c>
      <c r="F318" s="216" t="s">
        <v>354</v>
      </c>
      <c r="G318" s="217" t="s">
        <v>217</v>
      </c>
      <c r="H318" s="218">
        <v>1754</v>
      </c>
      <c r="I318" s="219"/>
      <c r="J318" s="220">
        <f>ROUND(I318*H318,2)</f>
        <v>0</v>
      </c>
      <c r="K318" s="216" t="s">
        <v>136</v>
      </c>
      <c r="L318" s="46"/>
      <c r="M318" s="221" t="s">
        <v>19</v>
      </c>
      <c r="N318" s="222" t="s">
        <v>43</v>
      </c>
      <c r="O318" s="86"/>
      <c r="P318" s="223">
        <f>O318*H318</f>
        <v>0</v>
      </c>
      <c r="Q318" s="223">
        <v>0</v>
      </c>
      <c r="R318" s="223">
        <f>Q318*H318</f>
        <v>0</v>
      </c>
      <c r="S318" s="223">
        <v>0</v>
      </c>
      <c r="T318" s="224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25" t="s">
        <v>137</v>
      </c>
      <c r="AT318" s="225" t="s">
        <v>132</v>
      </c>
      <c r="AU318" s="225" t="s">
        <v>81</v>
      </c>
      <c r="AY318" s="19" t="s">
        <v>130</v>
      </c>
      <c r="BE318" s="226">
        <f>IF(N318="základní",J318,0)</f>
        <v>0</v>
      </c>
      <c r="BF318" s="226">
        <f>IF(N318="snížená",J318,0)</f>
        <v>0</v>
      </c>
      <c r="BG318" s="226">
        <f>IF(N318="zákl. přenesená",J318,0)</f>
        <v>0</v>
      </c>
      <c r="BH318" s="226">
        <f>IF(N318="sníž. přenesená",J318,0)</f>
        <v>0</v>
      </c>
      <c r="BI318" s="226">
        <f>IF(N318="nulová",J318,0)</f>
        <v>0</v>
      </c>
      <c r="BJ318" s="19" t="s">
        <v>79</v>
      </c>
      <c r="BK318" s="226">
        <f>ROUND(I318*H318,2)</f>
        <v>0</v>
      </c>
      <c r="BL318" s="19" t="s">
        <v>137</v>
      </c>
      <c r="BM318" s="225" t="s">
        <v>546</v>
      </c>
    </row>
    <row r="319" s="2" customFormat="1">
      <c r="A319" s="40"/>
      <c r="B319" s="41"/>
      <c r="C319" s="42"/>
      <c r="D319" s="227" t="s">
        <v>139</v>
      </c>
      <c r="E319" s="42"/>
      <c r="F319" s="228" t="s">
        <v>354</v>
      </c>
      <c r="G319" s="42"/>
      <c r="H319" s="42"/>
      <c r="I319" s="229"/>
      <c r="J319" s="42"/>
      <c r="K319" s="42"/>
      <c r="L319" s="46"/>
      <c r="M319" s="230"/>
      <c r="N319" s="231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139</v>
      </c>
      <c r="AU319" s="19" t="s">
        <v>81</v>
      </c>
    </row>
    <row r="320" s="2" customFormat="1">
      <c r="A320" s="40"/>
      <c r="B320" s="41"/>
      <c r="C320" s="42"/>
      <c r="D320" s="227" t="s">
        <v>140</v>
      </c>
      <c r="E320" s="42"/>
      <c r="F320" s="232" t="s">
        <v>356</v>
      </c>
      <c r="G320" s="42"/>
      <c r="H320" s="42"/>
      <c r="I320" s="229"/>
      <c r="J320" s="42"/>
      <c r="K320" s="42"/>
      <c r="L320" s="46"/>
      <c r="M320" s="230"/>
      <c r="N320" s="231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140</v>
      </c>
      <c r="AU320" s="19" t="s">
        <v>81</v>
      </c>
    </row>
    <row r="321" s="13" customFormat="1">
      <c r="A321" s="13"/>
      <c r="B321" s="233"/>
      <c r="C321" s="234"/>
      <c r="D321" s="227" t="s">
        <v>142</v>
      </c>
      <c r="E321" s="235" t="s">
        <v>19</v>
      </c>
      <c r="F321" s="236" t="s">
        <v>212</v>
      </c>
      <c r="G321" s="234"/>
      <c r="H321" s="235" t="s">
        <v>19</v>
      </c>
      <c r="I321" s="237"/>
      <c r="J321" s="234"/>
      <c r="K321" s="234"/>
      <c r="L321" s="238"/>
      <c r="M321" s="239"/>
      <c r="N321" s="240"/>
      <c r="O321" s="240"/>
      <c r="P321" s="240"/>
      <c r="Q321" s="240"/>
      <c r="R321" s="240"/>
      <c r="S321" s="240"/>
      <c r="T321" s="24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2" t="s">
        <v>142</v>
      </c>
      <c r="AU321" s="242" t="s">
        <v>81</v>
      </c>
      <c r="AV321" s="13" t="s">
        <v>79</v>
      </c>
      <c r="AW321" s="13" t="s">
        <v>33</v>
      </c>
      <c r="AX321" s="13" t="s">
        <v>72</v>
      </c>
      <c r="AY321" s="242" t="s">
        <v>130</v>
      </c>
    </row>
    <row r="322" s="14" customFormat="1">
      <c r="A322" s="14"/>
      <c r="B322" s="243"/>
      <c r="C322" s="244"/>
      <c r="D322" s="227" t="s">
        <v>142</v>
      </c>
      <c r="E322" s="245" t="s">
        <v>19</v>
      </c>
      <c r="F322" s="246" t="s">
        <v>492</v>
      </c>
      <c r="G322" s="244"/>
      <c r="H322" s="247">
        <v>1754</v>
      </c>
      <c r="I322" s="248"/>
      <c r="J322" s="244"/>
      <c r="K322" s="244"/>
      <c r="L322" s="249"/>
      <c r="M322" s="250"/>
      <c r="N322" s="251"/>
      <c r="O322" s="251"/>
      <c r="P322" s="251"/>
      <c r="Q322" s="251"/>
      <c r="R322" s="251"/>
      <c r="S322" s="251"/>
      <c r="T322" s="25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3" t="s">
        <v>142</v>
      </c>
      <c r="AU322" s="253" t="s">
        <v>81</v>
      </c>
      <c r="AV322" s="14" t="s">
        <v>81</v>
      </c>
      <c r="AW322" s="14" t="s">
        <v>33</v>
      </c>
      <c r="AX322" s="14" t="s">
        <v>79</v>
      </c>
      <c r="AY322" s="253" t="s">
        <v>130</v>
      </c>
    </row>
    <row r="323" s="12" customFormat="1" ht="25.92" customHeight="1">
      <c r="A323" s="12"/>
      <c r="B323" s="198"/>
      <c r="C323" s="199"/>
      <c r="D323" s="200" t="s">
        <v>71</v>
      </c>
      <c r="E323" s="201" t="s">
        <v>358</v>
      </c>
      <c r="F323" s="201" t="s">
        <v>359</v>
      </c>
      <c r="G323" s="199"/>
      <c r="H323" s="199"/>
      <c r="I323" s="202"/>
      <c r="J323" s="203">
        <f>BK323</f>
        <v>0</v>
      </c>
      <c r="K323" s="199"/>
      <c r="L323" s="204"/>
      <c r="M323" s="205"/>
      <c r="N323" s="206"/>
      <c r="O323" s="206"/>
      <c r="P323" s="207">
        <f>SUM(P324:P341)</f>
        <v>0</v>
      </c>
      <c r="Q323" s="206"/>
      <c r="R323" s="207">
        <f>SUM(R324:R341)</f>
        <v>0</v>
      </c>
      <c r="S323" s="206"/>
      <c r="T323" s="208">
        <f>SUM(T324:T341)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09" t="s">
        <v>137</v>
      </c>
      <c r="AT323" s="210" t="s">
        <v>71</v>
      </c>
      <c r="AU323" s="210" t="s">
        <v>72</v>
      </c>
      <c r="AY323" s="209" t="s">
        <v>130</v>
      </c>
      <c r="BK323" s="211">
        <f>SUM(BK324:BK341)</f>
        <v>0</v>
      </c>
    </row>
    <row r="324" s="2" customFormat="1" ht="24.15" customHeight="1">
      <c r="A324" s="40"/>
      <c r="B324" s="41"/>
      <c r="C324" s="214" t="s">
        <v>547</v>
      </c>
      <c r="D324" s="214" t="s">
        <v>132</v>
      </c>
      <c r="E324" s="215" t="s">
        <v>361</v>
      </c>
      <c r="F324" s="216" t="s">
        <v>362</v>
      </c>
      <c r="G324" s="217" t="s">
        <v>363</v>
      </c>
      <c r="H324" s="218">
        <v>151.27799999999999</v>
      </c>
      <c r="I324" s="219"/>
      <c r="J324" s="220">
        <f>ROUND(I324*H324,2)</f>
        <v>0</v>
      </c>
      <c r="K324" s="216" t="s">
        <v>136</v>
      </c>
      <c r="L324" s="46"/>
      <c r="M324" s="221" t="s">
        <v>19</v>
      </c>
      <c r="N324" s="222" t="s">
        <v>43</v>
      </c>
      <c r="O324" s="86"/>
      <c r="P324" s="223">
        <f>O324*H324</f>
        <v>0</v>
      </c>
      <c r="Q324" s="223">
        <v>0</v>
      </c>
      <c r="R324" s="223">
        <f>Q324*H324</f>
        <v>0</v>
      </c>
      <c r="S324" s="223">
        <v>0</v>
      </c>
      <c r="T324" s="224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25" t="s">
        <v>364</v>
      </c>
      <c r="AT324" s="225" t="s">
        <v>132</v>
      </c>
      <c r="AU324" s="225" t="s">
        <v>79</v>
      </c>
      <c r="AY324" s="19" t="s">
        <v>130</v>
      </c>
      <c r="BE324" s="226">
        <f>IF(N324="základní",J324,0)</f>
        <v>0</v>
      </c>
      <c r="BF324" s="226">
        <f>IF(N324="snížená",J324,0)</f>
        <v>0</v>
      </c>
      <c r="BG324" s="226">
        <f>IF(N324="zákl. přenesená",J324,0)</f>
        <v>0</v>
      </c>
      <c r="BH324" s="226">
        <f>IF(N324="sníž. přenesená",J324,0)</f>
        <v>0</v>
      </c>
      <c r="BI324" s="226">
        <f>IF(N324="nulová",J324,0)</f>
        <v>0</v>
      </c>
      <c r="BJ324" s="19" t="s">
        <v>79</v>
      </c>
      <c r="BK324" s="226">
        <f>ROUND(I324*H324,2)</f>
        <v>0</v>
      </c>
      <c r="BL324" s="19" t="s">
        <v>364</v>
      </c>
      <c r="BM324" s="225" t="s">
        <v>548</v>
      </c>
    </row>
    <row r="325" s="2" customFormat="1">
      <c r="A325" s="40"/>
      <c r="B325" s="41"/>
      <c r="C325" s="42"/>
      <c r="D325" s="227" t="s">
        <v>139</v>
      </c>
      <c r="E325" s="42"/>
      <c r="F325" s="228" t="s">
        <v>366</v>
      </c>
      <c r="G325" s="42"/>
      <c r="H325" s="42"/>
      <c r="I325" s="229"/>
      <c r="J325" s="42"/>
      <c r="K325" s="42"/>
      <c r="L325" s="46"/>
      <c r="M325" s="230"/>
      <c r="N325" s="231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139</v>
      </c>
      <c r="AU325" s="19" t="s">
        <v>79</v>
      </c>
    </row>
    <row r="326" s="2" customFormat="1">
      <c r="A326" s="40"/>
      <c r="B326" s="41"/>
      <c r="C326" s="42"/>
      <c r="D326" s="227" t="s">
        <v>140</v>
      </c>
      <c r="E326" s="42"/>
      <c r="F326" s="232" t="s">
        <v>367</v>
      </c>
      <c r="G326" s="42"/>
      <c r="H326" s="42"/>
      <c r="I326" s="229"/>
      <c r="J326" s="42"/>
      <c r="K326" s="42"/>
      <c r="L326" s="46"/>
      <c r="M326" s="230"/>
      <c r="N326" s="231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140</v>
      </c>
      <c r="AU326" s="19" t="s">
        <v>79</v>
      </c>
    </row>
    <row r="327" s="14" customFormat="1">
      <c r="A327" s="14"/>
      <c r="B327" s="243"/>
      <c r="C327" s="244"/>
      <c r="D327" s="227" t="s">
        <v>142</v>
      </c>
      <c r="E327" s="245" t="s">
        <v>19</v>
      </c>
      <c r="F327" s="246" t="s">
        <v>549</v>
      </c>
      <c r="G327" s="244"/>
      <c r="H327" s="247">
        <v>4.0279999999999996</v>
      </c>
      <c r="I327" s="248"/>
      <c r="J327" s="244"/>
      <c r="K327" s="244"/>
      <c r="L327" s="249"/>
      <c r="M327" s="250"/>
      <c r="N327" s="251"/>
      <c r="O327" s="251"/>
      <c r="P327" s="251"/>
      <c r="Q327" s="251"/>
      <c r="R327" s="251"/>
      <c r="S327" s="251"/>
      <c r="T327" s="252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3" t="s">
        <v>142</v>
      </c>
      <c r="AU327" s="253" t="s">
        <v>79</v>
      </c>
      <c r="AV327" s="14" t="s">
        <v>81</v>
      </c>
      <c r="AW327" s="14" t="s">
        <v>33</v>
      </c>
      <c r="AX327" s="14" t="s">
        <v>72</v>
      </c>
      <c r="AY327" s="253" t="s">
        <v>130</v>
      </c>
    </row>
    <row r="328" s="14" customFormat="1">
      <c r="A328" s="14"/>
      <c r="B328" s="243"/>
      <c r="C328" s="244"/>
      <c r="D328" s="227" t="s">
        <v>142</v>
      </c>
      <c r="E328" s="245" t="s">
        <v>19</v>
      </c>
      <c r="F328" s="246" t="s">
        <v>550</v>
      </c>
      <c r="G328" s="244"/>
      <c r="H328" s="247">
        <v>94.864999999999995</v>
      </c>
      <c r="I328" s="248"/>
      <c r="J328" s="244"/>
      <c r="K328" s="244"/>
      <c r="L328" s="249"/>
      <c r="M328" s="250"/>
      <c r="N328" s="251"/>
      <c r="O328" s="251"/>
      <c r="P328" s="251"/>
      <c r="Q328" s="251"/>
      <c r="R328" s="251"/>
      <c r="S328" s="251"/>
      <c r="T328" s="25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3" t="s">
        <v>142</v>
      </c>
      <c r="AU328" s="253" t="s">
        <v>79</v>
      </c>
      <c r="AV328" s="14" t="s">
        <v>81</v>
      </c>
      <c r="AW328" s="14" t="s">
        <v>33</v>
      </c>
      <c r="AX328" s="14" t="s">
        <v>72</v>
      </c>
      <c r="AY328" s="253" t="s">
        <v>130</v>
      </c>
    </row>
    <row r="329" s="14" customFormat="1">
      <c r="A329" s="14"/>
      <c r="B329" s="243"/>
      <c r="C329" s="244"/>
      <c r="D329" s="227" t="s">
        <v>142</v>
      </c>
      <c r="E329" s="245" t="s">
        <v>19</v>
      </c>
      <c r="F329" s="246" t="s">
        <v>551</v>
      </c>
      <c r="G329" s="244"/>
      <c r="H329" s="247">
        <v>7.1550000000000002</v>
      </c>
      <c r="I329" s="248"/>
      <c r="J329" s="244"/>
      <c r="K329" s="244"/>
      <c r="L329" s="249"/>
      <c r="M329" s="250"/>
      <c r="N329" s="251"/>
      <c r="O329" s="251"/>
      <c r="P329" s="251"/>
      <c r="Q329" s="251"/>
      <c r="R329" s="251"/>
      <c r="S329" s="251"/>
      <c r="T329" s="25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3" t="s">
        <v>142</v>
      </c>
      <c r="AU329" s="253" t="s">
        <v>79</v>
      </c>
      <c r="AV329" s="14" t="s">
        <v>81</v>
      </c>
      <c r="AW329" s="14" t="s">
        <v>33</v>
      </c>
      <c r="AX329" s="14" t="s">
        <v>72</v>
      </c>
      <c r="AY329" s="253" t="s">
        <v>130</v>
      </c>
    </row>
    <row r="330" s="14" customFormat="1">
      <c r="A330" s="14"/>
      <c r="B330" s="243"/>
      <c r="C330" s="244"/>
      <c r="D330" s="227" t="s">
        <v>142</v>
      </c>
      <c r="E330" s="245" t="s">
        <v>19</v>
      </c>
      <c r="F330" s="246" t="s">
        <v>552</v>
      </c>
      <c r="G330" s="244"/>
      <c r="H330" s="247">
        <v>45.229999999999997</v>
      </c>
      <c r="I330" s="248"/>
      <c r="J330" s="244"/>
      <c r="K330" s="244"/>
      <c r="L330" s="249"/>
      <c r="M330" s="250"/>
      <c r="N330" s="251"/>
      <c r="O330" s="251"/>
      <c r="P330" s="251"/>
      <c r="Q330" s="251"/>
      <c r="R330" s="251"/>
      <c r="S330" s="251"/>
      <c r="T330" s="25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3" t="s">
        <v>142</v>
      </c>
      <c r="AU330" s="253" t="s">
        <v>79</v>
      </c>
      <c r="AV330" s="14" t="s">
        <v>81</v>
      </c>
      <c r="AW330" s="14" t="s">
        <v>33</v>
      </c>
      <c r="AX330" s="14" t="s">
        <v>72</v>
      </c>
      <c r="AY330" s="253" t="s">
        <v>130</v>
      </c>
    </row>
    <row r="331" s="15" customFormat="1">
      <c r="A331" s="15"/>
      <c r="B331" s="254"/>
      <c r="C331" s="255"/>
      <c r="D331" s="227" t="s">
        <v>142</v>
      </c>
      <c r="E331" s="256" t="s">
        <v>19</v>
      </c>
      <c r="F331" s="257" t="s">
        <v>149</v>
      </c>
      <c r="G331" s="255"/>
      <c r="H331" s="258">
        <v>151.27799999999999</v>
      </c>
      <c r="I331" s="259"/>
      <c r="J331" s="255"/>
      <c r="K331" s="255"/>
      <c r="L331" s="260"/>
      <c r="M331" s="261"/>
      <c r="N331" s="262"/>
      <c r="O331" s="262"/>
      <c r="P331" s="262"/>
      <c r="Q331" s="262"/>
      <c r="R331" s="262"/>
      <c r="S331" s="262"/>
      <c r="T331" s="263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64" t="s">
        <v>142</v>
      </c>
      <c r="AU331" s="264" t="s">
        <v>79</v>
      </c>
      <c r="AV331" s="15" t="s">
        <v>137</v>
      </c>
      <c r="AW331" s="15" t="s">
        <v>33</v>
      </c>
      <c r="AX331" s="15" t="s">
        <v>79</v>
      </c>
      <c r="AY331" s="264" t="s">
        <v>130</v>
      </c>
    </row>
    <row r="332" s="2" customFormat="1" ht="24.15" customHeight="1">
      <c r="A332" s="40"/>
      <c r="B332" s="41"/>
      <c r="C332" s="214" t="s">
        <v>553</v>
      </c>
      <c r="D332" s="214" t="s">
        <v>132</v>
      </c>
      <c r="E332" s="215" t="s">
        <v>372</v>
      </c>
      <c r="F332" s="216" t="s">
        <v>373</v>
      </c>
      <c r="G332" s="217" t="s">
        <v>363</v>
      </c>
      <c r="H332" s="218">
        <v>1.317</v>
      </c>
      <c r="I332" s="219"/>
      <c r="J332" s="220">
        <f>ROUND(I332*H332,2)</f>
        <v>0</v>
      </c>
      <c r="K332" s="216" t="s">
        <v>136</v>
      </c>
      <c r="L332" s="46"/>
      <c r="M332" s="221" t="s">
        <v>19</v>
      </c>
      <c r="N332" s="222" t="s">
        <v>43</v>
      </c>
      <c r="O332" s="86"/>
      <c r="P332" s="223">
        <f>O332*H332</f>
        <v>0</v>
      </c>
      <c r="Q332" s="223">
        <v>0</v>
      </c>
      <c r="R332" s="223">
        <f>Q332*H332</f>
        <v>0</v>
      </c>
      <c r="S332" s="223">
        <v>0</v>
      </c>
      <c r="T332" s="224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25" t="s">
        <v>364</v>
      </c>
      <c r="AT332" s="225" t="s">
        <v>132</v>
      </c>
      <c r="AU332" s="225" t="s">
        <v>79</v>
      </c>
      <c r="AY332" s="19" t="s">
        <v>130</v>
      </c>
      <c r="BE332" s="226">
        <f>IF(N332="základní",J332,0)</f>
        <v>0</v>
      </c>
      <c r="BF332" s="226">
        <f>IF(N332="snížená",J332,0)</f>
        <v>0</v>
      </c>
      <c r="BG332" s="226">
        <f>IF(N332="zákl. přenesená",J332,0)</f>
        <v>0</v>
      </c>
      <c r="BH332" s="226">
        <f>IF(N332="sníž. přenesená",J332,0)</f>
        <v>0</v>
      </c>
      <c r="BI332" s="226">
        <f>IF(N332="nulová",J332,0)</f>
        <v>0</v>
      </c>
      <c r="BJ332" s="19" t="s">
        <v>79</v>
      </c>
      <c r="BK332" s="226">
        <f>ROUND(I332*H332,2)</f>
        <v>0</v>
      </c>
      <c r="BL332" s="19" t="s">
        <v>364</v>
      </c>
      <c r="BM332" s="225" t="s">
        <v>554</v>
      </c>
    </row>
    <row r="333" s="2" customFormat="1">
      <c r="A333" s="40"/>
      <c r="B333" s="41"/>
      <c r="C333" s="42"/>
      <c r="D333" s="227" t="s">
        <v>139</v>
      </c>
      <c r="E333" s="42"/>
      <c r="F333" s="228" t="s">
        <v>375</v>
      </c>
      <c r="G333" s="42"/>
      <c r="H333" s="42"/>
      <c r="I333" s="229"/>
      <c r="J333" s="42"/>
      <c r="K333" s="42"/>
      <c r="L333" s="46"/>
      <c r="M333" s="230"/>
      <c r="N333" s="231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139</v>
      </c>
      <c r="AU333" s="19" t="s">
        <v>79</v>
      </c>
    </row>
    <row r="334" s="2" customFormat="1">
      <c r="A334" s="40"/>
      <c r="B334" s="41"/>
      <c r="C334" s="42"/>
      <c r="D334" s="227" t="s">
        <v>140</v>
      </c>
      <c r="E334" s="42"/>
      <c r="F334" s="232" t="s">
        <v>367</v>
      </c>
      <c r="G334" s="42"/>
      <c r="H334" s="42"/>
      <c r="I334" s="229"/>
      <c r="J334" s="42"/>
      <c r="K334" s="42"/>
      <c r="L334" s="46"/>
      <c r="M334" s="230"/>
      <c r="N334" s="231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140</v>
      </c>
      <c r="AU334" s="19" t="s">
        <v>79</v>
      </c>
    </row>
    <row r="335" s="14" customFormat="1">
      <c r="A335" s="14"/>
      <c r="B335" s="243"/>
      <c r="C335" s="244"/>
      <c r="D335" s="227" t="s">
        <v>142</v>
      </c>
      <c r="E335" s="245" t="s">
        <v>19</v>
      </c>
      <c r="F335" s="246" t="s">
        <v>555</v>
      </c>
      <c r="G335" s="244"/>
      <c r="H335" s="247">
        <v>1.317</v>
      </c>
      <c r="I335" s="248"/>
      <c r="J335" s="244"/>
      <c r="K335" s="244"/>
      <c r="L335" s="249"/>
      <c r="M335" s="250"/>
      <c r="N335" s="251"/>
      <c r="O335" s="251"/>
      <c r="P335" s="251"/>
      <c r="Q335" s="251"/>
      <c r="R335" s="251"/>
      <c r="S335" s="251"/>
      <c r="T335" s="252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3" t="s">
        <v>142</v>
      </c>
      <c r="AU335" s="253" t="s">
        <v>79</v>
      </c>
      <c r="AV335" s="14" t="s">
        <v>81</v>
      </c>
      <c r="AW335" s="14" t="s">
        <v>33</v>
      </c>
      <c r="AX335" s="14" t="s">
        <v>79</v>
      </c>
      <c r="AY335" s="253" t="s">
        <v>130</v>
      </c>
    </row>
    <row r="336" s="2" customFormat="1" ht="24.15" customHeight="1">
      <c r="A336" s="40"/>
      <c r="B336" s="41"/>
      <c r="C336" s="214" t="s">
        <v>556</v>
      </c>
      <c r="D336" s="214" t="s">
        <v>132</v>
      </c>
      <c r="E336" s="215" t="s">
        <v>378</v>
      </c>
      <c r="F336" s="216" t="s">
        <v>379</v>
      </c>
      <c r="G336" s="217" t="s">
        <v>363</v>
      </c>
      <c r="H336" s="218">
        <v>116.44499999999999</v>
      </c>
      <c r="I336" s="219"/>
      <c r="J336" s="220">
        <f>ROUND(I336*H336,2)</f>
        <v>0</v>
      </c>
      <c r="K336" s="216" t="s">
        <v>136</v>
      </c>
      <c r="L336" s="46"/>
      <c r="M336" s="221" t="s">
        <v>19</v>
      </c>
      <c r="N336" s="222" t="s">
        <v>43</v>
      </c>
      <c r="O336" s="86"/>
      <c r="P336" s="223">
        <f>O336*H336</f>
        <v>0</v>
      </c>
      <c r="Q336" s="223">
        <v>0</v>
      </c>
      <c r="R336" s="223">
        <f>Q336*H336</f>
        <v>0</v>
      </c>
      <c r="S336" s="223">
        <v>0</v>
      </c>
      <c r="T336" s="224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25" t="s">
        <v>364</v>
      </c>
      <c r="AT336" s="225" t="s">
        <v>132</v>
      </c>
      <c r="AU336" s="225" t="s">
        <v>79</v>
      </c>
      <c r="AY336" s="19" t="s">
        <v>130</v>
      </c>
      <c r="BE336" s="226">
        <f>IF(N336="základní",J336,0)</f>
        <v>0</v>
      </c>
      <c r="BF336" s="226">
        <f>IF(N336="snížená",J336,0)</f>
        <v>0</v>
      </c>
      <c r="BG336" s="226">
        <f>IF(N336="zákl. přenesená",J336,0)</f>
        <v>0</v>
      </c>
      <c r="BH336" s="226">
        <f>IF(N336="sníž. přenesená",J336,0)</f>
        <v>0</v>
      </c>
      <c r="BI336" s="226">
        <f>IF(N336="nulová",J336,0)</f>
        <v>0</v>
      </c>
      <c r="BJ336" s="19" t="s">
        <v>79</v>
      </c>
      <c r="BK336" s="226">
        <f>ROUND(I336*H336,2)</f>
        <v>0</v>
      </c>
      <c r="BL336" s="19" t="s">
        <v>364</v>
      </c>
      <c r="BM336" s="225" t="s">
        <v>557</v>
      </c>
    </row>
    <row r="337" s="2" customFormat="1">
      <c r="A337" s="40"/>
      <c r="B337" s="41"/>
      <c r="C337" s="42"/>
      <c r="D337" s="227" t="s">
        <v>139</v>
      </c>
      <c r="E337" s="42"/>
      <c r="F337" s="228" t="s">
        <v>381</v>
      </c>
      <c r="G337" s="42"/>
      <c r="H337" s="42"/>
      <c r="I337" s="229"/>
      <c r="J337" s="42"/>
      <c r="K337" s="42"/>
      <c r="L337" s="46"/>
      <c r="M337" s="230"/>
      <c r="N337" s="231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139</v>
      </c>
      <c r="AU337" s="19" t="s">
        <v>79</v>
      </c>
    </row>
    <row r="338" s="2" customFormat="1">
      <c r="A338" s="40"/>
      <c r="B338" s="41"/>
      <c r="C338" s="42"/>
      <c r="D338" s="227" t="s">
        <v>140</v>
      </c>
      <c r="E338" s="42"/>
      <c r="F338" s="232" t="s">
        <v>367</v>
      </c>
      <c r="G338" s="42"/>
      <c r="H338" s="42"/>
      <c r="I338" s="229"/>
      <c r="J338" s="42"/>
      <c r="K338" s="42"/>
      <c r="L338" s="46"/>
      <c r="M338" s="230"/>
      <c r="N338" s="231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140</v>
      </c>
      <c r="AU338" s="19" t="s">
        <v>79</v>
      </c>
    </row>
    <row r="339" s="14" customFormat="1">
      <c r="A339" s="14"/>
      <c r="B339" s="243"/>
      <c r="C339" s="244"/>
      <c r="D339" s="227" t="s">
        <v>142</v>
      </c>
      <c r="E339" s="245" t="s">
        <v>19</v>
      </c>
      <c r="F339" s="246" t="s">
        <v>558</v>
      </c>
      <c r="G339" s="244"/>
      <c r="H339" s="247">
        <v>3.7000000000000002</v>
      </c>
      <c r="I339" s="248"/>
      <c r="J339" s="244"/>
      <c r="K339" s="244"/>
      <c r="L339" s="249"/>
      <c r="M339" s="250"/>
      <c r="N339" s="251"/>
      <c r="O339" s="251"/>
      <c r="P339" s="251"/>
      <c r="Q339" s="251"/>
      <c r="R339" s="251"/>
      <c r="S339" s="251"/>
      <c r="T339" s="252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3" t="s">
        <v>142</v>
      </c>
      <c r="AU339" s="253" t="s">
        <v>79</v>
      </c>
      <c r="AV339" s="14" t="s">
        <v>81</v>
      </c>
      <c r="AW339" s="14" t="s">
        <v>33</v>
      </c>
      <c r="AX339" s="14" t="s">
        <v>72</v>
      </c>
      <c r="AY339" s="253" t="s">
        <v>130</v>
      </c>
    </row>
    <row r="340" s="14" customFormat="1">
      <c r="A340" s="14"/>
      <c r="B340" s="243"/>
      <c r="C340" s="244"/>
      <c r="D340" s="227" t="s">
        <v>142</v>
      </c>
      <c r="E340" s="245" t="s">
        <v>19</v>
      </c>
      <c r="F340" s="246" t="s">
        <v>559</v>
      </c>
      <c r="G340" s="244"/>
      <c r="H340" s="247">
        <v>112.74500000000001</v>
      </c>
      <c r="I340" s="248"/>
      <c r="J340" s="244"/>
      <c r="K340" s="244"/>
      <c r="L340" s="249"/>
      <c r="M340" s="250"/>
      <c r="N340" s="251"/>
      <c r="O340" s="251"/>
      <c r="P340" s="251"/>
      <c r="Q340" s="251"/>
      <c r="R340" s="251"/>
      <c r="S340" s="251"/>
      <c r="T340" s="252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3" t="s">
        <v>142</v>
      </c>
      <c r="AU340" s="253" t="s">
        <v>79</v>
      </c>
      <c r="AV340" s="14" t="s">
        <v>81</v>
      </c>
      <c r="AW340" s="14" t="s">
        <v>33</v>
      </c>
      <c r="AX340" s="14" t="s">
        <v>72</v>
      </c>
      <c r="AY340" s="253" t="s">
        <v>130</v>
      </c>
    </row>
    <row r="341" s="15" customFormat="1">
      <c r="A341" s="15"/>
      <c r="B341" s="254"/>
      <c r="C341" s="255"/>
      <c r="D341" s="227" t="s">
        <v>142</v>
      </c>
      <c r="E341" s="256" t="s">
        <v>19</v>
      </c>
      <c r="F341" s="257" t="s">
        <v>149</v>
      </c>
      <c r="G341" s="255"/>
      <c r="H341" s="258">
        <v>116.44500000000001</v>
      </c>
      <c r="I341" s="259"/>
      <c r="J341" s="255"/>
      <c r="K341" s="255"/>
      <c r="L341" s="260"/>
      <c r="M341" s="265"/>
      <c r="N341" s="266"/>
      <c r="O341" s="266"/>
      <c r="P341" s="266"/>
      <c r="Q341" s="266"/>
      <c r="R341" s="266"/>
      <c r="S341" s="266"/>
      <c r="T341" s="267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4" t="s">
        <v>142</v>
      </c>
      <c r="AU341" s="264" t="s">
        <v>79</v>
      </c>
      <c r="AV341" s="15" t="s">
        <v>137</v>
      </c>
      <c r="AW341" s="15" t="s">
        <v>33</v>
      </c>
      <c r="AX341" s="15" t="s">
        <v>79</v>
      </c>
      <c r="AY341" s="264" t="s">
        <v>130</v>
      </c>
    </row>
    <row r="342" s="2" customFormat="1" ht="6.96" customHeight="1">
      <c r="A342" s="40"/>
      <c r="B342" s="61"/>
      <c r="C342" s="62"/>
      <c r="D342" s="62"/>
      <c r="E342" s="62"/>
      <c r="F342" s="62"/>
      <c r="G342" s="62"/>
      <c r="H342" s="62"/>
      <c r="I342" s="62"/>
      <c r="J342" s="62"/>
      <c r="K342" s="62"/>
      <c r="L342" s="46"/>
      <c r="M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</row>
  </sheetData>
  <sheetProtection sheet="1" autoFilter="0" formatColumns="0" formatRows="0" objects="1" scenarios="1" spinCount="100000" saltValue="L7cay9cB5f56U7uqlA4Zr9BIYRlsiM/46br036h+P510SpN5cHoyiTH1sOdXJ6r09aFi7Dg09lLCkTzm14uvvA==" hashValue="R6a7gk/j6yAm5bG0SUCmulrSRy9fgdJuvvhm0jPbQmi+r6JyBV511HMYGiM7XbCbAo089w+r5RTwHlQZH26CNQ==" algorithmName="SHA-512" password="CC35"/>
  <autoFilter ref="C91:K34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100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Hlinsko pod Hostýnem - lokalita Náves</v>
      </c>
      <c r="F7" s="144"/>
      <c r="G7" s="144"/>
      <c r="H7" s="144"/>
      <c r="L7" s="22"/>
    </row>
    <row r="8" s="1" customFormat="1" ht="12" customHeight="1">
      <c r="B8" s="22"/>
      <c r="D8" s="144" t="s">
        <v>101</v>
      </c>
      <c r="L8" s="22"/>
    </row>
    <row r="9" s="2" customFormat="1" ht="16.5" customHeight="1">
      <c r="A9" s="40"/>
      <c r="B9" s="46"/>
      <c r="C9" s="40"/>
      <c r="D9" s="40"/>
      <c r="E9" s="145" t="s">
        <v>416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103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384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18. 11. 2024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28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ROUND(J86,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ROUND((SUM(BE86:BE121)),  2)</f>
        <v>0</v>
      </c>
      <c r="G35" s="40"/>
      <c r="H35" s="40"/>
      <c r="I35" s="159">
        <v>0.20999999999999999</v>
      </c>
      <c r="J35" s="158">
        <f>ROUND(((SUM(BE86:BE121))*I35),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ROUND((SUM(BF86:BF121)),  2)</f>
        <v>0</v>
      </c>
      <c r="G36" s="40"/>
      <c r="H36" s="40"/>
      <c r="I36" s="159">
        <v>0.12</v>
      </c>
      <c r="J36" s="158">
        <f>ROUND(((SUM(BF86:BF121))*I36),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ROUND((SUM(BG86:BG121)),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ROUND((SUM(BH86:BH121)),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ROUND((SUM(BI86:BI121)),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104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Hlinsko pod Hostýnem - lokalita Náves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101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416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103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VRN - Vedlejší rozpočtové náklady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Hlinsko pod Hostýnem</v>
      </c>
      <c r="G56" s="42"/>
      <c r="H56" s="42"/>
      <c r="I56" s="34" t="s">
        <v>23</v>
      </c>
      <c r="J56" s="74" t="str">
        <f>IF(J14="","",J14)</f>
        <v>18. 11. 2024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Bystřice pod Hostýnem</v>
      </c>
      <c r="G58" s="42"/>
      <c r="H58" s="42"/>
      <c r="I58" s="34" t="s">
        <v>31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Viadesigne, s.r.o.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105</v>
      </c>
      <c r="D61" s="173"/>
      <c r="E61" s="173"/>
      <c r="F61" s="173"/>
      <c r="G61" s="173"/>
      <c r="H61" s="173"/>
      <c r="I61" s="173"/>
      <c r="J61" s="174" t="s">
        <v>106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J86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107</v>
      </c>
    </row>
    <row r="64" s="9" customFormat="1" ht="24.96" customHeight="1">
      <c r="A64" s="9"/>
      <c r="B64" s="176"/>
      <c r="C64" s="177"/>
      <c r="D64" s="178" t="s">
        <v>114</v>
      </c>
      <c r="E64" s="179"/>
      <c r="F64" s="179"/>
      <c r="G64" s="179"/>
      <c r="H64" s="179"/>
      <c r="I64" s="179"/>
      <c r="J64" s="180">
        <f>J87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4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115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71" t="str">
        <f>E7</f>
        <v>Hlinsko pod Hostýnem - lokalita Náves</v>
      </c>
      <c r="F74" s="34"/>
      <c r="G74" s="34"/>
      <c r="H74" s="34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1" customFormat="1" ht="12" customHeight="1">
      <c r="B75" s="23"/>
      <c r="C75" s="34" t="s">
        <v>101</v>
      </c>
      <c r="D75" s="24"/>
      <c r="E75" s="24"/>
      <c r="F75" s="24"/>
      <c r="G75" s="24"/>
      <c r="H75" s="24"/>
      <c r="I75" s="24"/>
      <c r="J75" s="24"/>
      <c r="K75" s="24"/>
      <c r="L75" s="22"/>
    </row>
    <row r="76" s="2" customFormat="1" ht="16.5" customHeight="1">
      <c r="A76" s="40"/>
      <c r="B76" s="41"/>
      <c r="C76" s="42"/>
      <c r="D76" s="42"/>
      <c r="E76" s="171" t="s">
        <v>416</v>
      </c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103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E11</f>
        <v>VRN - Vedlejší rozpočtové náklady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F14</f>
        <v>Hlinsko pod Hostýnem</v>
      </c>
      <c r="G80" s="42"/>
      <c r="H80" s="42"/>
      <c r="I80" s="34" t="s">
        <v>23</v>
      </c>
      <c r="J80" s="74" t="str">
        <f>IF(J14="","",J14)</f>
        <v>18. 11. 2024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E17</f>
        <v>město Bystřice pod Hostýnem</v>
      </c>
      <c r="G82" s="42"/>
      <c r="H82" s="42"/>
      <c r="I82" s="34" t="s">
        <v>31</v>
      </c>
      <c r="J82" s="38" t="str">
        <f>E23</f>
        <v xml:space="preserve"> 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IF(E20="","",E20)</f>
        <v>Vyplň údaj</v>
      </c>
      <c r="G83" s="42"/>
      <c r="H83" s="42"/>
      <c r="I83" s="34" t="s">
        <v>34</v>
      </c>
      <c r="J83" s="38" t="str">
        <f>E26</f>
        <v>Viadesigne, s.r.o.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7"/>
      <c r="B85" s="188"/>
      <c r="C85" s="189" t="s">
        <v>116</v>
      </c>
      <c r="D85" s="190" t="s">
        <v>57</v>
      </c>
      <c r="E85" s="190" t="s">
        <v>53</v>
      </c>
      <c r="F85" s="190" t="s">
        <v>54</v>
      </c>
      <c r="G85" s="190" t="s">
        <v>117</v>
      </c>
      <c r="H85" s="190" t="s">
        <v>118</v>
      </c>
      <c r="I85" s="190" t="s">
        <v>119</v>
      </c>
      <c r="J85" s="190" t="s">
        <v>106</v>
      </c>
      <c r="K85" s="191" t="s">
        <v>120</v>
      </c>
      <c r="L85" s="192"/>
      <c r="M85" s="94" t="s">
        <v>19</v>
      </c>
      <c r="N85" s="95" t="s">
        <v>42</v>
      </c>
      <c r="O85" s="95" t="s">
        <v>121</v>
      </c>
      <c r="P85" s="95" t="s">
        <v>122</v>
      </c>
      <c r="Q85" s="95" t="s">
        <v>123</v>
      </c>
      <c r="R85" s="95" t="s">
        <v>124</v>
      </c>
      <c r="S85" s="95" t="s">
        <v>125</v>
      </c>
      <c r="T85" s="96" t="s">
        <v>126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40"/>
      <c r="B86" s="41"/>
      <c r="C86" s="101" t="s">
        <v>127</v>
      </c>
      <c r="D86" s="42"/>
      <c r="E86" s="42"/>
      <c r="F86" s="42"/>
      <c r="G86" s="42"/>
      <c r="H86" s="42"/>
      <c r="I86" s="42"/>
      <c r="J86" s="193">
        <f>BK86</f>
        <v>0</v>
      </c>
      <c r="K86" s="42"/>
      <c r="L86" s="46"/>
      <c r="M86" s="97"/>
      <c r="N86" s="194"/>
      <c r="O86" s="98"/>
      <c r="P86" s="195">
        <f>P87</f>
        <v>0</v>
      </c>
      <c r="Q86" s="98"/>
      <c r="R86" s="195">
        <f>R87</f>
        <v>0</v>
      </c>
      <c r="S86" s="98"/>
      <c r="T86" s="196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107</v>
      </c>
      <c r="BK86" s="197">
        <f>BK87</f>
        <v>0</v>
      </c>
    </row>
    <row r="87" s="12" customFormat="1" ht="25.92" customHeight="1">
      <c r="A87" s="12"/>
      <c r="B87" s="198"/>
      <c r="C87" s="199"/>
      <c r="D87" s="200" t="s">
        <v>71</v>
      </c>
      <c r="E87" s="201" t="s">
        <v>358</v>
      </c>
      <c r="F87" s="201" t="s">
        <v>359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SUM(P88:P121)</f>
        <v>0</v>
      </c>
      <c r="Q87" s="206"/>
      <c r="R87" s="207">
        <f>SUM(R88:R121)</f>
        <v>0</v>
      </c>
      <c r="S87" s="206"/>
      <c r="T87" s="208">
        <f>SUM(T88:T121)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137</v>
      </c>
      <c r="AT87" s="210" t="s">
        <v>71</v>
      </c>
      <c r="AU87" s="210" t="s">
        <v>72</v>
      </c>
      <c r="AY87" s="209" t="s">
        <v>130</v>
      </c>
      <c r="BK87" s="211">
        <f>SUM(BK88:BK121)</f>
        <v>0</v>
      </c>
    </row>
    <row r="88" s="2" customFormat="1" ht="16.5" customHeight="1">
      <c r="A88" s="40"/>
      <c r="B88" s="41"/>
      <c r="C88" s="214" t="s">
        <v>79</v>
      </c>
      <c r="D88" s="214" t="s">
        <v>132</v>
      </c>
      <c r="E88" s="215" t="s">
        <v>385</v>
      </c>
      <c r="F88" s="216" t="s">
        <v>386</v>
      </c>
      <c r="G88" s="217" t="s">
        <v>387</v>
      </c>
      <c r="H88" s="218">
        <v>1</v>
      </c>
      <c r="I88" s="219"/>
      <c r="J88" s="220">
        <f>ROUND(I88*H88,2)</f>
        <v>0</v>
      </c>
      <c r="K88" s="216" t="s">
        <v>136</v>
      </c>
      <c r="L88" s="46"/>
      <c r="M88" s="221" t="s">
        <v>19</v>
      </c>
      <c r="N88" s="222" t="s">
        <v>43</v>
      </c>
      <c r="O88" s="86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5" t="s">
        <v>137</v>
      </c>
      <c r="AT88" s="225" t="s">
        <v>132</v>
      </c>
      <c r="AU88" s="225" t="s">
        <v>79</v>
      </c>
      <c r="AY88" s="19" t="s">
        <v>130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9" t="s">
        <v>79</v>
      </c>
      <c r="BK88" s="226">
        <f>ROUND(I88*H88,2)</f>
        <v>0</v>
      </c>
      <c r="BL88" s="19" t="s">
        <v>137</v>
      </c>
      <c r="BM88" s="225" t="s">
        <v>560</v>
      </c>
    </row>
    <row r="89" s="2" customFormat="1">
      <c r="A89" s="40"/>
      <c r="B89" s="41"/>
      <c r="C89" s="42"/>
      <c r="D89" s="227" t="s">
        <v>139</v>
      </c>
      <c r="E89" s="42"/>
      <c r="F89" s="228" t="s">
        <v>386</v>
      </c>
      <c r="G89" s="42"/>
      <c r="H89" s="42"/>
      <c r="I89" s="229"/>
      <c r="J89" s="42"/>
      <c r="K89" s="42"/>
      <c r="L89" s="46"/>
      <c r="M89" s="230"/>
      <c r="N89" s="231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139</v>
      </c>
      <c r="AU89" s="19" t="s">
        <v>79</v>
      </c>
    </row>
    <row r="90" s="2" customFormat="1">
      <c r="A90" s="40"/>
      <c r="B90" s="41"/>
      <c r="C90" s="42"/>
      <c r="D90" s="227" t="s">
        <v>140</v>
      </c>
      <c r="E90" s="42"/>
      <c r="F90" s="232" t="s">
        <v>389</v>
      </c>
      <c r="G90" s="42"/>
      <c r="H90" s="42"/>
      <c r="I90" s="229"/>
      <c r="J90" s="42"/>
      <c r="K90" s="42"/>
      <c r="L90" s="46"/>
      <c r="M90" s="230"/>
      <c r="N90" s="231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140</v>
      </c>
      <c r="AU90" s="19" t="s">
        <v>79</v>
      </c>
    </row>
    <row r="91" s="13" customFormat="1">
      <c r="A91" s="13"/>
      <c r="B91" s="233"/>
      <c r="C91" s="234"/>
      <c r="D91" s="227" t="s">
        <v>142</v>
      </c>
      <c r="E91" s="235" t="s">
        <v>19</v>
      </c>
      <c r="F91" s="236" t="s">
        <v>390</v>
      </c>
      <c r="G91" s="234"/>
      <c r="H91" s="235" t="s">
        <v>19</v>
      </c>
      <c r="I91" s="237"/>
      <c r="J91" s="234"/>
      <c r="K91" s="234"/>
      <c r="L91" s="238"/>
      <c r="M91" s="239"/>
      <c r="N91" s="240"/>
      <c r="O91" s="240"/>
      <c r="P91" s="240"/>
      <c r="Q91" s="240"/>
      <c r="R91" s="240"/>
      <c r="S91" s="240"/>
      <c r="T91" s="241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2" t="s">
        <v>142</v>
      </c>
      <c r="AU91" s="242" t="s">
        <v>79</v>
      </c>
      <c r="AV91" s="13" t="s">
        <v>79</v>
      </c>
      <c r="AW91" s="13" t="s">
        <v>33</v>
      </c>
      <c r="AX91" s="13" t="s">
        <v>72</v>
      </c>
      <c r="AY91" s="242" t="s">
        <v>130</v>
      </c>
    </row>
    <row r="92" s="14" customFormat="1">
      <c r="A92" s="14"/>
      <c r="B92" s="243"/>
      <c r="C92" s="244"/>
      <c r="D92" s="227" t="s">
        <v>142</v>
      </c>
      <c r="E92" s="245" t="s">
        <v>19</v>
      </c>
      <c r="F92" s="246" t="s">
        <v>79</v>
      </c>
      <c r="G92" s="244"/>
      <c r="H92" s="247">
        <v>1</v>
      </c>
      <c r="I92" s="248"/>
      <c r="J92" s="244"/>
      <c r="K92" s="244"/>
      <c r="L92" s="249"/>
      <c r="M92" s="250"/>
      <c r="N92" s="251"/>
      <c r="O92" s="251"/>
      <c r="P92" s="251"/>
      <c r="Q92" s="251"/>
      <c r="R92" s="251"/>
      <c r="S92" s="251"/>
      <c r="T92" s="252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53" t="s">
        <v>142</v>
      </c>
      <c r="AU92" s="253" t="s">
        <v>79</v>
      </c>
      <c r="AV92" s="14" t="s">
        <v>81</v>
      </c>
      <c r="AW92" s="14" t="s">
        <v>33</v>
      </c>
      <c r="AX92" s="14" t="s">
        <v>79</v>
      </c>
      <c r="AY92" s="253" t="s">
        <v>130</v>
      </c>
    </row>
    <row r="93" s="2" customFormat="1" ht="16.5" customHeight="1">
      <c r="A93" s="40"/>
      <c r="B93" s="41"/>
      <c r="C93" s="214" t="s">
        <v>81</v>
      </c>
      <c r="D93" s="214" t="s">
        <v>132</v>
      </c>
      <c r="E93" s="215" t="s">
        <v>403</v>
      </c>
      <c r="F93" s="216" t="s">
        <v>404</v>
      </c>
      <c r="G93" s="217" t="s">
        <v>387</v>
      </c>
      <c r="H93" s="218">
        <v>1</v>
      </c>
      <c r="I93" s="219"/>
      <c r="J93" s="220">
        <f>ROUND(I93*H93,2)</f>
        <v>0</v>
      </c>
      <c r="K93" s="216" t="s">
        <v>19</v>
      </c>
      <c r="L93" s="46"/>
      <c r="M93" s="221" t="s">
        <v>19</v>
      </c>
      <c r="N93" s="222" t="s">
        <v>43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364</v>
      </c>
      <c r="AT93" s="225" t="s">
        <v>132</v>
      </c>
      <c r="AU93" s="225" t="s">
        <v>79</v>
      </c>
      <c r="AY93" s="19" t="s">
        <v>130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79</v>
      </c>
      <c r="BK93" s="226">
        <f>ROUND(I93*H93,2)</f>
        <v>0</v>
      </c>
      <c r="BL93" s="19" t="s">
        <v>364</v>
      </c>
      <c r="BM93" s="225" t="s">
        <v>561</v>
      </c>
    </row>
    <row r="94" s="2" customFormat="1">
      <c r="A94" s="40"/>
      <c r="B94" s="41"/>
      <c r="C94" s="42"/>
      <c r="D94" s="227" t="s">
        <v>139</v>
      </c>
      <c r="E94" s="42"/>
      <c r="F94" s="228" t="s">
        <v>404</v>
      </c>
      <c r="G94" s="42"/>
      <c r="H94" s="42"/>
      <c r="I94" s="229"/>
      <c r="J94" s="42"/>
      <c r="K94" s="42"/>
      <c r="L94" s="46"/>
      <c r="M94" s="230"/>
      <c r="N94" s="231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139</v>
      </c>
      <c r="AU94" s="19" t="s">
        <v>79</v>
      </c>
    </row>
    <row r="95" s="2" customFormat="1">
      <c r="A95" s="40"/>
      <c r="B95" s="41"/>
      <c r="C95" s="42"/>
      <c r="D95" s="227" t="s">
        <v>140</v>
      </c>
      <c r="E95" s="42"/>
      <c r="F95" s="232" t="s">
        <v>394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140</v>
      </c>
      <c r="AU95" s="19" t="s">
        <v>79</v>
      </c>
    </row>
    <row r="96" s="13" customFormat="1">
      <c r="A96" s="13"/>
      <c r="B96" s="233"/>
      <c r="C96" s="234"/>
      <c r="D96" s="227" t="s">
        <v>142</v>
      </c>
      <c r="E96" s="235" t="s">
        <v>19</v>
      </c>
      <c r="F96" s="236" t="s">
        <v>406</v>
      </c>
      <c r="G96" s="234"/>
      <c r="H96" s="235" t="s">
        <v>19</v>
      </c>
      <c r="I96" s="237"/>
      <c r="J96" s="234"/>
      <c r="K96" s="234"/>
      <c r="L96" s="238"/>
      <c r="M96" s="239"/>
      <c r="N96" s="240"/>
      <c r="O96" s="240"/>
      <c r="P96" s="240"/>
      <c r="Q96" s="240"/>
      <c r="R96" s="240"/>
      <c r="S96" s="240"/>
      <c r="T96" s="241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2" t="s">
        <v>142</v>
      </c>
      <c r="AU96" s="242" t="s">
        <v>79</v>
      </c>
      <c r="AV96" s="13" t="s">
        <v>79</v>
      </c>
      <c r="AW96" s="13" t="s">
        <v>33</v>
      </c>
      <c r="AX96" s="13" t="s">
        <v>72</v>
      </c>
      <c r="AY96" s="242" t="s">
        <v>130</v>
      </c>
    </row>
    <row r="97" s="14" customFormat="1">
      <c r="A97" s="14"/>
      <c r="B97" s="243"/>
      <c r="C97" s="244"/>
      <c r="D97" s="227" t="s">
        <v>142</v>
      </c>
      <c r="E97" s="245" t="s">
        <v>19</v>
      </c>
      <c r="F97" s="246" t="s">
        <v>79</v>
      </c>
      <c r="G97" s="244"/>
      <c r="H97" s="247">
        <v>1</v>
      </c>
      <c r="I97" s="248"/>
      <c r="J97" s="244"/>
      <c r="K97" s="244"/>
      <c r="L97" s="249"/>
      <c r="M97" s="250"/>
      <c r="N97" s="251"/>
      <c r="O97" s="251"/>
      <c r="P97" s="251"/>
      <c r="Q97" s="251"/>
      <c r="R97" s="251"/>
      <c r="S97" s="251"/>
      <c r="T97" s="252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3" t="s">
        <v>142</v>
      </c>
      <c r="AU97" s="253" t="s">
        <v>79</v>
      </c>
      <c r="AV97" s="14" t="s">
        <v>81</v>
      </c>
      <c r="AW97" s="14" t="s">
        <v>33</v>
      </c>
      <c r="AX97" s="14" t="s">
        <v>79</v>
      </c>
      <c r="AY97" s="253" t="s">
        <v>130</v>
      </c>
    </row>
    <row r="98" s="2" customFormat="1" ht="16.5" customHeight="1">
      <c r="A98" s="40"/>
      <c r="B98" s="41"/>
      <c r="C98" s="214" t="s">
        <v>158</v>
      </c>
      <c r="D98" s="214" t="s">
        <v>132</v>
      </c>
      <c r="E98" s="215" t="s">
        <v>396</v>
      </c>
      <c r="F98" s="216" t="s">
        <v>392</v>
      </c>
      <c r="G98" s="217" t="s">
        <v>387</v>
      </c>
      <c r="H98" s="218">
        <v>1</v>
      </c>
      <c r="I98" s="219"/>
      <c r="J98" s="220">
        <f>ROUND(I98*H98,2)</f>
        <v>0</v>
      </c>
      <c r="K98" s="216" t="s">
        <v>136</v>
      </c>
      <c r="L98" s="46"/>
      <c r="M98" s="221" t="s">
        <v>19</v>
      </c>
      <c r="N98" s="222" t="s">
        <v>43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364</v>
      </c>
      <c r="AT98" s="225" t="s">
        <v>132</v>
      </c>
      <c r="AU98" s="225" t="s">
        <v>79</v>
      </c>
      <c r="AY98" s="19" t="s">
        <v>130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79</v>
      </c>
      <c r="BK98" s="226">
        <f>ROUND(I98*H98,2)</f>
        <v>0</v>
      </c>
      <c r="BL98" s="19" t="s">
        <v>364</v>
      </c>
      <c r="BM98" s="225" t="s">
        <v>562</v>
      </c>
    </row>
    <row r="99" s="2" customFormat="1">
      <c r="A99" s="40"/>
      <c r="B99" s="41"/>
      <c r="C99" s="42"/>
      <c r="D99" s="227" t="s">
        <v>139</v>
      </c>
      <c r="E99" s="42"/>
      <c r="F99" s="228" t="s">
        <v>392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139</v>
      </c>
      <c r="AU99" s="19" t="s">
        <v>79</v>
      </c>
    </row>
    <row r="100" s="2" customFormat="1">
      <c r="A100" s="40"/>
      <c r="B100" s="41"/>
      <c r="C100" s="42"/>
      <c r="D100" s="227" t="s">
        <v>140</v>
      </c>
      <c r="E100" s="42"/>
      <c r="F100" s="232" t="s">
        <v>394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140</v>
      </c>
      <c r="AU100" s="19" t="s">
        <v>79</v>
      </c>
    </row>
    <row r="101" s="13" customFormat="1">
      <c r="A101" s="13"/>
      <c r="B101" s="233"/>
      <c r="C101" s="234"/>
      <c r="D101" s="227" t="s">
        <v>142</v>
      </c>
      <c r="E101" s="235" t="s">
        <v>19</v>
      </c>
      <c r="F101" s="236" t="s">
        <v>398</v>
      </c>
      <c r="G101" s="234"/>
      <c r="H101" s="235" t="s">
        <v>19</v>
      </c>
      <c r="I101" s="237"/>
      <c r="J101" s="234"/>
      <c r="K101" s="234"/>
      <c r="L101" s="238"/>
      <c r="M101" s="239"/>
      <c r="N101" s="240"/>
      <c r="O101" s="240"/>
      <c r="P101" s="240"/>
      <c r="Q101" s="240"/>
      <c r="R101" s="240"/>
      <c r="S101" s="240"/>
      <c r="T101" s="241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2" t="s">
        <v>142</v>
      </c>
      <c r="AU101" s="242" t="s">
        <v>79</v>
      </c>
      <c r="AV101" s="13" t="s">
        <v>79</v>
      </c>
      <c r="AW101" s="13" t="s">
        <v>33</v>
      </c>
      <c r="AX101" s="13" t="s">
        <v>72</v>
      </c>
      <c r="AY101" s="242" t="s">
        <v>130</v>
      </c>
    </row>
    <row r="102" s="14" customFormat="1">
      <c r="A102" s="14"/>
      <c r="B102" s="243"/>
      <c r="C102" s="244"/>
      <c r="D102" s="227" t="s">
        <v>142</v>
      </c>
      <c r="E102" s="245" t="s">
        <v>19</v>
      </c>
      <c r="F102" s="246" t="s">
        <v>79</v>
      </c>
      <c r="G102" s="244"/>
      <c r="H102" s="247">
        <v>1</v>
      </c>
      <c r="I102" s="248"/>
      <c r="J102" s="244"/>
      <c r="K102" s="244"/>
      <c r="L102" s="249"/>
      <c r="M102" s="250"/>
      <c r="N102" s="251"/>
      <c r="O102" s="251"/>
      <c r="P102" s="251"/>
      <c r="Q102" s="251"/>
      <c r="R102" s="251"/>
      <c r="S102" s="251"/>
      <c r="T102" s="252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3" t="s">
        <v>142</v>
      </c>
      <c r="AU102" s="253" t="s">
        <v>79</v>
      </c>
      <c r="AV102" s="14" t="s">
        <v>81</v>
      </c>
      <c r="AW102" s="14" t="s">
        <v>33</v>
      </c>
      <c r="AX102" s="14" t="s">
        <v>79</v>
      </c>
      <c r="AY102" s="253" t="s">
        <v>130</v>
      </c>
    </row>
    <row r="103" s="2" customFormat="1" ht="16.5" customHeight="1">
      <c r="A103" s="40"/>
      <c r="B103" s="41"/>
      <c r="C103" s="214" t="s">
        <v>137</v>
      </c>
      <c r="D103" s="214" t="s">
        <v>132</v>
      </c>
      <c r="E103" s="215" t="s">
        <v>391</v>
      </c>
      <c r="F103" s="216" t="s">
        <v>392</v>
      </c>
      <c r="G103" s="217" t="s">
        <v>387</v>
      </c>
      <c r="H103" s="218">
        <v>1</v>
      </c>
      <c r="I103" s="219"/>
      <c r="J103" s="220">
        <f>ROUND(I103*H103,2)</f>
        <v>0</v>
      </c>
      <c r="K103" s="216" t="s">
        <v>19</v>
      </c>
      <c r="L103" s="46"/>
      <c r="M103" s="221" t="s">
        <v>19</v>
      </c>
      <c r="N103" s="222" t="s">
        <v>43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364</v>
      </c>
      <c r="AT103" s="225" t="s">
        <v>132</v>
      </c>
      <c r="AU103" s="225" t="s">
        <v>79</v>
      </c>
      <c r="AY103" s="19" t="s">
        <v>130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79</v>
      </c>
      <c r="BK103" s="226">
        <f>ROUND(I103*H103,2)</f>
        <v>0</v>
      </c>
      <c r="BL103" s="19" t="s">
        <v>364</v>
      </c>
      <c r="BM103" s="225" t="s">
        <v>563</v>
      </c>
    </row>
    <row r="104" s="2" customFormat="1">
      <c r="A104" s="40"/>
      <c r="B104" s="41"/>
      <c r="C104" s="42"/>
      <c r="D104" s="227" t="s">
        <v>139</v>
      </c>
      <c r="E104" s="42"/>
      <c r="F104" s="228" t="s">
        <v>392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139</v>
      </c>
      <c r="AU104" s="19" t="s">
        <v>79</v>
      </c>
    </row>
    <row r="105" s="2" customFormat="1">
      <c r="A105" s="40"/>
      <c r="B105" s="41"/>
      <c r="C105" s="42"/>
      <c r="D105" s="227" t="s">
        <v>140</v>
      </c>
      <c r="E105" s="42"/>
      <c r="F105" s="232" t="s">
        <v>394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140</v>
      </c>
      <c r="AU105" s="19" t="s">
        <v>79</v>
      </c>
    </row>
    <row r="106" s="13" customFormat="1">
      <c r="A106" s="13"/>
      <c r="B106" s="233"/>
      <c r="C106" s="234"/>
      <c r="D106" s="227" t="s">
        <v>142</v>
      </c>
      <c r="E106" s="235" t="s">
        <v>19</v>
      </c>
      <c r="F106" s="236" t="s">
        <v>395</v>
      </c>
      <c r="G106" s="234"/>
      <c r="H106" s="235" t="s">
        <v>19</v>
      </c>
      <c r="I106" s="237"/>
      <c r="J106" s="234"/>
      <c r="K106" s="234"/>
      <c r="L106" s="238"/>
      <c r="M106" s="239"/>
      <c r="N106" s="240"/>
      <c r="O106" s="240"/>
      <c r="P106" s="240"/>
      <c r="Q106" s="240"/>
      <c r="R106" s="240"/>
      <c r="S106" s="240"/>
      <c r="T106" s="24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2" t="s">
        <v>142</v>
      </c>
      <c r="AU106" s="242" t="s">
        <v>79</v>
      </c>
      <c r="AV106" s="13" t="s">
        <v>79</v>
      </c>
      <c r="AW106" s="13" t="s">
        <v>33</v>
      </c>
      <c r="AX106" s="13" t="s">
        <v>72</v>
      </c>
      <c r="AY106" s="242" t="s">
        <v>130</v>
      </c>
    </row>
    <row r="107" s="14" customFormat="1">
      <c r="A107" s="14"/>
      <c r="B107" s="243"/>
      <c r="C107" s="244"/>
      <c r="D107" s="227" t="s">
        <v>142</v>
      </c>
      <c r="E107" s="245" t="s">
        <v>19</v>
      </c>
      <c r="F107" s="246" t="s">
        <v>79</v>
      </c>
      <c r="G107" s="244"/>
      <c r="H107" s="247">
        <v>1</v>
      </c>
      <c r="I107" s="248"/>
      <c r="J107" s="244"/>
      <c r="K107" s="244"/>
      <c r="L107" s="249"/>
      <c r="M107" s="250"/>
      <c r="N107" s="251"/>
      <c r="O107" s="251"/>
      <c r="P107" s="251"/>
      <c r="Q107" s="251"/>
      <c r="R107" s="251"/>
      <c r="S107" s="251"/>
      <c r="T107" s="252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3" t="s">
        <v>142</v>
      </c>
      <c r="AU107" s="253" t="s">
        <v>79</v>
      </c>
      <c r="AV107" s="14" t="s">
        <v>81</v>
      </c>
      <c r="AW107" s="14" t="s">
        <v>33</v>
      </c>
      <c r="AX107" s="14" t="s">
        <v>79</v>
      </c>
      <c r="AY107" s="253" t="s">
        <v>130</v>
      </c>
    </row>
    <row r="108" s="2" customFormat="1" ht="16.5" customHeight="1">
      <c r="A108" s="40"/>
      <c r="B108" s="41"/>
      <c r="C108" s="214" t="s">
        <v>180</v>
      </c>
      <c r="D108" s="214" t="s">
        <v>132</v>
      </c>
      <c r="E108" s="215" t="s">
        <v>399</v>
      </c>
      <c r="F108" s="216" t="s">
        <v>400</v>
      </c>
      <c r="G108" s="217" t="s">
        <v>387</v>
      </c>
      <c r="H108" s="218">
        <v>1</v>
      </c>
      <c r="I108" s="219"/>
      <c r="J108" s="220">
        <f>ROUND(I108*H108,2)</f>
        <v>0</v>
      </c>
      <c r="K108" s="216" t="s">
        <v>136</v>
      </c>
      <c r="L108" s="46"/>
      <c r="M108" s="221" t="s">
        <v>19</v>
      </c>
      <c r="N108" s="222" t="s">
        <v>43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364</v>
      </c>
      <c r="AT108" s="225" t="s">
        <v>132</v>
      </c>
      <c r="AU108" s="225" t="s">
        <v>79</v>
      </c>
      <c r="AY108" s="19" t="s">
        <v>130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79</v>
      </c>
      <c r="BK108" s="226">
        <f>ROUND(I108*H108,2)</f>
        <v>0</v>
      </c>
      <c r="BL108" s="19" t="s">
        <v>364</v>
      </c>
      <c r="BM108" s="225" t="s">
        <v>564</v>
      </c>
    </row>
    <row r="109" s="2" customFormat="1">
      <c r="A109" s="40"/>
      <c r="B109" s="41"/>
      <c r="C109" s="42"/>
      <c r="D109" s="227" t="s">
        <v>139</v>
      </c>
      <c r="E109" s="42"/>
      <c r="F109" s="228" t="s">
        <v>400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139</v>
      </c>
      <c r="AU109" s="19" t="s">
        <v>79</v>
      </c>
    </row>
    <row r="110" s="2" customFormat="1">
      <c r="A110" s="40"/>
      <c r="B110" s="41"/>
      <c r="C110" s="42"/>
      <c r="D110" s="227" t="s">
        <v>140</v>
      </c>
      <c r="E110" s="42"/>
      <c r="F110" s="232" t="s">
        <v>394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140</v>
      </c>
      <c r="AU110" s="19" t="s">
        <v>79</v>
      </c>
    </row>
    <row r="111" s="13" customFormat="1">
      <c r="A111" s="13"/>
      <c r="B111" s="233"/>
      <c r="C111" s="234"/>
      <c r="D111" s="227" t="s">
        <v>142</v>
      </c>
      <c r="E111" s="235" t="s">
        <v>19</v>
      </c>
      <c r="F111" s="236" t="s">
        <v>402</v>
      </c>
      <c r="G111" s="234"/>
      <c r="H111" s="235" t="s">
        <v>19</v>
      </c>
      <c r="I111" s="237"/>
      <c r="J111" s="234"/>
      <c r="K111" s="234"/>
      <c r="L111" s="238"/>
      <c r="M111" s="239"/>
      <c r="N111" s="240"/>
      <c r="O111" s="240"/>
      <c r="P111" s="240"/>
      <c r="Q111" s="240"/>
      <c r="R111" s="240"/>
      <c r="S111" s="240"/>
      <c r="T111" s="24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2" t="s">
        <v>142</v>
      </c>
      <c r="AU111" s="242" t="s">
        <v>79</v>
      </c>
      <c r="AV111" s="13" t="s">
        <v>79</v>
      </c>
      <c r="AW111" s="13" t="s">
        <v>33</v>
      </c>
      <c r="AX111" s="13" t="s">
        <v>72</v>
      </c>
      <c r="AY111" s="242" t="s">
        <v>130</v>
      </c>
    </row>
    <row r="112" s="14" customFormat="1">
      <c r="A112" s="14"/>
      <c r="B112" s="243"/>
      <c r="C112" s="244"/>
      <c r="D112" s="227" t="s">
        <v>142</v>
      </c>
      <c r="E112" s="245" t="s">
        <v>19</v>
      </c>
      <c r="F112" s="246" t="s">
        <v>79</v>
      </c>
      <c r="G112" s="244"/>
      <c r="H112" s="247">
        <v>1</v>
      </c>
      <c r="I112" s="248"/>
      <c r="J112" s="244"/>
      <c r="K112" s="244"/>
      <c r="L112" s="249"/>
      <c r="M112" s="250"/>
      <c r="N112" s="251"/>
      <c r="O112" s="251"/>
      <c r="P112" s="251"/>
      <c r="Q112" s="251"/>
      <c r="R112" s="251"/>
      <c r="S112" s="251"/>
      <c r="T112" s="252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3" t="s">
        <v>142</v>
      </c>
      <c r="AU112" s="253" t="s">
        <v>79</v>
      </c>
      <c r="AV112" s="14" t="s">
        <v>81</v>
      </c>
      <c r="AW112" s="14" t="s">
        <v>33</v>
      </c>
      <c r="AX112" s="14" t="s">
        <v>79</v>
      </c>
      <c r="AY112" s="253" t="s">
        <v>130</v>
      </c>
    </row>
    <row r="113" s="2" customFormat="1" ht="16.5" customHeight="1">
      <c r="A113" s="40"/>
      <c r="B113" s="41"/>
      <c r="C113" s="214" t="s">
        <v>194</v>
      </c>
      <c r="D113" s="214" t="s">
        <v>132</v>
      </c>
      <c r="E113" s="215" t="s">
        <v>407</v>
      </c>
      <c r="F113" s="216" t="s">
        <v>408</v>
      </c>
      <c r="G113" s="217" t="s">
        <v>387</v>
      </c>
      <c r="H113" s="218">
        <v>1</v>
      </c>
      <c r="I113" s="219"/>
      <c r="J113" s="220">
        <f>ROUND(I113*H113,2)</f>
        <v>0</v>
      </c>
      <c r="K113" s="216" t="s">
        <v>136</v>
      </c>
      <c r="L113" s="46"/>
      <c r="M113" s="221" t="s">
        <v>19</v>
      </c>
      <c r="N113" s="222" t="s">
        <v>43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364</v>
      </c>
      <c r="AT113" s="225" t="s">
        <v>132</v>
      </c>
      <c r="AU113" s="225" t="s">
        <v>79</v>
      </c>
      <c r="AY113" s="19" t="s">
        <v>130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79</v>
      </c>
      <c r="BK113" s="226">
        <f>ROUND(I113*H113,2)</f>
        <v>0</v>
      </c>
      <c r="BL113" s="19" t="s">
        <v>364</v>
      </c>
      <c r="BM113" s="225" t="s">
        <v>565</v>
      </c>
    </row>
    <row r="114" s="2" customFormat="1">
      <c r="A114" s="40"/>
      <c r="B114" s="41"/>
      <c r="C114" s="42"/>
      <c r="D114" s="227" t="s">
        <v>139</v>
      </c>
      <c r="E114" s="42"/>
      <c r="F114" s="228" t="s">
        <v>408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139</v>
      </c>
      <c r="AU114" s="19" t="s">
        <v>79</v>
      </c>
    </row>
    <row r="115" s="2" customFormat="1">
      <c r="A115" s="40"/>
      <c r="B115" s="41"/>
      <c r="C115" s="42"/>
      <c r="D115" s="227" t="s">
        <v>140</v>
      </c>
      <c r="E115" s="42"/>
      <c r="F115" s="232" t="s">
        <v>410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140</v>
      </c>
      <c r="AU115" s="19" t="s">
        <v>79</v>
      </c>
    </row>
    <row r="116" s="14" customFormat="1">
      <c r="A116" s="14"/>
      <c r="B116" s="243"/>
      <c r="C116" s="244"/>
      <c r="D116" s="227" t="s">
        <v>142</v>
      </c>
      <c r="E116" s="245" t="s">
        <v>19</v>
      </c>
      <c r="F116" s="246" t="s">
        <v>79</v>
      </c>
      <c r="G116" s="244"/>
      <c r="H116" s="247">
        <v>1</v>
      </c>
      <c r="I116" s="248"/>
      <c r="J116" s="244"/>
      <c r="K116" s="244"/>
      <c r="L116" s="249"/>
      <c r="M116" s="250"/>
      <c r="N116" s="251"/>
      <c r="O116" s="251"/>
      <c r="P116" s="251"/>
      <c r="Q116" s="251"/>
      <c r="R116" s="251"/>
      <c r="S116" s="251"/>
      <c r="T116" s="252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3" t="s">
        <v>142</v>
      </c>
      <c r="AU116" s="253" t="s">
        <v>79</v>
      </c>
      <c r="AV116" s="14" t="s">
        <v>81</v>
      </c>
      <c r="AW116" s="14" t="s">
        <v>33</v>
      </c>
      <c r="AX116" s="14" t="s">
        <v>79</v>
      </c>
      <c r="AY116" s="253" t="s">
        <v>130</v>
      </c>
    </row>
    <row r="117" s="2" customFormat="1" ht="16.5" customHeight="1">
      <c r="A117" s="40"/>
      <c r="B117" s="41"/>
      <c r="C117" s="214" t="s">
        <v>200</v>
      </c>
      <c r="D117" s="214" t="s">
        <v>132</v>
      </c>
      <c r="E117" s="215" t="s">
        <v>411</v>
      </c>
      <c r="F117" s="216" t="s">
        <v>412</v>
      </c>
      <c r="G117" s="217" t="s">
        <v>387</v>
      </c>
      <c r="H117" s="218">
        <v>1</v>
      </c>
      <c r="I117" s="219"/>
      <c r="J117" s="220">
        <f>ROUND(I117*H117,2)</f>
        <v>0</v>
      </c>
      <c r="K117" s="216" t="s">
        <v>136</v>
      </c>
      <c r="L117" s="46"/>
      <c r="M117" s="221" t="s">
        <v>19</v>
      </c>
      <c r="N117" s="222" t="s">
        <v>43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364</v>
      </c>
      <c r="AT117" s="225" t="s">
        <v>132</v>
      </c>
      <c r="AU117" s="225" t="s">
        <v>79</v>
      </c>
      <c r="AY117" s="19" t="s">
        <v>130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79</v>
      </c>
      <c r="BK117" s="226">
        <f>ROUND(I117*H117,2)</f>
        <v>0</v>
      </c>
      <c r="BL117" s="19" t="s">
        <v>364</v>
      </c>
      <c r="BM117" s="225" t="s">
        <v>566</v>
      </c>
    </row>
    <row r="118" s="2" customFormat="1">
      <c r="A118" s="40"/>
      <c r="B118" s="41"/>
      <c r="C118" s="42"/>
      <c r="D118" s="227" t="s">
        <v>139</v>
      </c>
      <c r="E118" s="42"/>
      <c r="F118" s="228" t="s">
        <v>412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139</v>
      </c>
      <c r="AU118" s="19" t="s">
        <v>79</v>
      </c>
    </row>
    <row r="119" s="2" customFormat="1">
      <c r="A119" s="40"/>
      <c r="B119" s="41"/>
      <c r="C119" s="42"/>
      <c r="D119" s="227" t="s">
        <v>140</v>
      </c>
      <c r="E119" s="42"/>
      <c r="F119" s="232" t="s">
        <v>414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140</v>
      </c>
      <c r="AU119" s="19" t="s">
        <v>79</v>
      </c>
    </row>
    <row r="120" s="13" customFormat="1">
      <c r="A120" s="13"/>
      <c r="B120" s="233"/>
      <c r="C120" s="234"/>
      <c r="D120" s="227" t="s">
        <v>142</v>
      </c>
      <c r="E120" s="235" t="s">
        <v>19</v>
      </c>
      <c r="F120" s="236" t="s">
        <v>415</v>
      </c>
      <c r="G120" s="234"/>
      <c r="H120" s="235" t="s">
        <v>19</v>
      </c>
      <c r="I120" s="237"/>
      <c r="J120" s="234"/>
      <c r="K120" s="234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142</v>
      </c>
      <c r="AU120" s="242" t="s">
        <v>79</v>
      </c>
      <c r="AV120" s="13" t="s">
        <v>79</v>
      </c>
      <c r="AW120" s="13" t="s">
        <v>33</v>
      </c>
      <c r="AX120" s="13" t="s">
        <v>72</v>
      </c>
      <c r="AY120" s="242" t="s">
        <v>130</v>
      </c>
    </row>
    <row r="121" s="14" customFormat="1">
      <c r="A121" s="14"/>
      <c r="B121" s="243"/>
      <c r="C121" s="244"/>
      <c r="D121" s="227" t="s">
        <v>142</v>
      </c>
      <c r="E121" s="245" t="s">
        <v>19</v>
      </c>
      <c r="F121" s="246" t="s">
        <v>79</v>
      </c>
      <c r="G121" s="244"/>
      <c r="H121" s="247">
        <v>1</v>
      </c>
      <c r="I121" s="248"/>
      <c r="J121" s="244"/>
      <c r="K121" s="244"/>
      <c r="L121" s="249"/>
      <c r="M121" s="268"/>
      <c r="N121" s="269"/>
      <c r="O121" s="269"/>
      <c r="P121" s="269"/>
      <c r="Q121" s="269"/>
      <c r="R121" s="269"/>
      <c r="S121" s="269"/>
      <c r="T121" s="27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3" t="s">
        <v>142</v>
      </c>
      <c r="AU121" s="253" t="s">
        <v>79</v>
      </c>
      <c r="AV121" s="14" t="s">
        <v>81</v>
      </c>
      <c r="AW121" s="14" t="s">
        <v>33</v>
      </c>
      <c r="AX121" s="14" t="s">
        <v>79</v>
      </c>
      <c r="AY121" s="253" t="s">
        <v>130</v>
      </c>
    </row>
    <row r="122" s="2" customFormat="1" ht="6.96" customHeight="1">
      <c r="A122" s="40"/>
      <c r="B122" s="61"/>
      <c r="C122" s="62"/>
      <c r="D122" s="62"/>
      <c r="E122" s="62"/>
      <c r="F122" s="62"/>
      <c r="G122" s="62"/>
      <c r="H122" s="62"/>
      <c r="I122" s="62"/>
      <c r="J122" s="62"/>
      <c r="K122" s="62"/>
      <c r="L122" s="46"/>
      <c r="M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</sheetData>
  <sheetProtection sheet="1" autoFilter="0" formatColumns="0" formatRows="0" objects="1" scenarios="1" spinCount="100000" saltValue="BChH0sbHKMsIt5NigFnQNSh10uAsVF96WD98ScrC/k61zbXWXTV7KowaC/T+aQfiF/Ajy3MotC93MB101jlJMQ==" hashValue="L/xFKPxIjqHycj5k6MqpXhmYfKTen/uFAJqrHD6PMX1+bllIqVXMytBehXZ6ucTtopIZeC3tdWAZ0RJ8SiKUaw==" algorithmName="SHA-512" password="CC35"/>
  <autoFilter ref="C85:K12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100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Hlinsko pod Hostýnem - lokalita Náves</v>
      </c>
      <c r="F7" s="144"/>
      <c r="G7" s="144"/>
      <c r="H7" s="144"/>
      <c r="L7" s="22"/>
    </row>
    <row r="8" s="1" customFormat="1" ht="12" customHeight="1">
      <c r="B8" s="22"/>
      <c r="D8" s="144" t="s">
        <v>101</v>
      </c>
      <c r="L8" s="22"/>
    </row>
    <row r="9" s="2" customFormat="1" ht="16.5" customHeight="1">
      <c r="A9" s="40"/>
      <c r="B9" s="46"/>
      <c r="C9" s="40"/>
      <c r="D9" s="40"/>
      <c r="E9" s="145" t="s">
        <v>567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103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567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18. 11. 2024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28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ROUND(J92,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ROUND((SUM(BE92:BE357)),  2)</f>
        <v>0</v>
      </c>
      <c r="G35" s="40"/>
      <c r="H35" s="40"/>
      <c r="I35" s="159">
        <v>0.20999999999999999</v>
      </c>
      <c r="J35" s="158">
        <f>ROUND(((SUM(BE92:BE357))*I35),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ROUND((SUM(BF92:BF357)),  2)</f>
        <v>0</v>
      </c>
      <c r="G36" s="40"/>
      <c r="H36" s="40"/>
      <c r="I36" s="159">
        <v>0.12</v>
      </c>
      <c r="J36" s="158">
        <f>ROUND(((SUM(BF92:BF357))*I36),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ROUND((SUM(BG92:BG357)),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ROUND((SUM(BH92:BH357)),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ROUND((SUM(BI92:BI357)),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104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Hlinsko pod Hostýnem - lokalita Náves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101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567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103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SO102 - Místní komunikace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Hlinsko pod Hostýnem</v>
      </c>
      <c r="G56" s="42"/>
      <c r="H56" s="42"/>
      <c r="I56" s="34" t="s">
        <v>23</v>
      </c>
      <c r="J56" s="74" t="str">
        <f>IF(J14="","",J14)</f>
        <v>18. 11. 2024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Bystřice pod Hostýnem</v>
      </c>
      <c r="G58" s="42"/>
      <c r="H58" s="42"/>
      <c r="I58" s="34" t="s">
        <v>31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Viadesigne, s.r.o.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105</v>
      </c>
      <c r="D61" s="173"/>
      <c r="E61" s="173"/>
      <c r="F61" s="173"/>
      <c r="G61" s="173"/>
      <c r="H61" s="173"/>
      <c r="I61" s="173"/>
      <c r="J61" s="174" t="s">
        <v>106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J92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107</v>
      </c>
    </row>
    <row r="64" s="9" customFormat="1" ht="24.96" customHeight="1">
      <c r="A64" s="9"/>
      <c r="B64" s="176"/>
      <c r="C64" s="177"/>
      <c r="D64" s="178" t="s">
        <v>108</v>
      </c>
      <c r="E64" s="179"/>
      <c r="F64" s="179"/>
      <c r="G64" s="179"/>
      <c r="H64" s="179"/>
      <c r="I64" s="179"/>
      <c r="J64" s="180">
        <f>J93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109</v>
      </c>
      <c r="E65" s="184"/>
      <c r="F65" s="184"/>
      <c r="G65" s="184"/>
      <c r="H65" s="184"/>
      <c r="I65" s="184"/>
      <c r="J65" s="185">
        <f>J94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110</v>
      </c>
      <c r="E66" s="184"/>
      <c r="F66" s="184"/>
      <c r="G66" s="184"/>
      <c r="H66" s="184"/>
      <c r="I66" s="184"/>
      <c r="J66" s="185">
        <f>J200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111</v>
      </c>
      <c r="E67" s="184"/>
      <c r="F67" s="184"/>
      <c r="G67" s="184"/>
      <c r="H67" s="184"/>
      <c r="I67" s="184"/>
      <c r="J67" s="185">
        <f>J216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112</v>
      </c>
      <c r="E68" s="184"/>
      <c r="F68" s="184"/>
      <c r="G68" s="184"/>
      <c r="H68" s="184"/>
      <c r="I68" s="184"/>
      <c r="J68" s="185">
        <f>J297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113</v>
      </c>
      <c r="E69" s="184"/>
      <c r="F69" s="184"/>
      <c r="G69" s="184"/>
      <c r="H69" s="184"/>
      <c r="I69" s="184"/>
      <c r="J69" s="185">
        <f>J302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6"/>
      <c r="C70" s="177"/>
      <c r="D70" s="178" t="s">
        <v>114</v>
      </c>
      <c r="E70" s="179"/>
      <c r="F70" s="179"/>
      <c r="G70" s="179"/>
      <c r="H70" s="179"/>
      <c r="I70" s="179"/>
      <c r="J70" s="180">
        <f>J337</f>
        <v>0</v>
      </c>
      <c r="K70" s="177"/>
      <c r="L70" s="18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115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1" t="str">
        <f>E7</f>
        <v>Hlinsko pod Hostýnem - lokalita Náves</v>
      </c>
      <c r="F80" s="34"/>
      <c r="G80" s="34"/>
      <c r="H80" s="34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101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2" customFormat="1" ht="16.5" customHeight="1">
      <c r="A82" s="40"/>
      <c r="B82" s="41"/>
      <c r="C82" s="42"/>
      <c r="D82" s="42"/>
      <c r="E82" s="171" t="s">
        <v>567</v>
      </c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103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E11</f>
        <v>SO102 - Místní komunikace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F14</f>
        <v>Hlinsko pod Hostýnem</v>
      </c>
      <c r="G86" s="42"/>
      <c r="H86" s="42"/>
      <c r="I86" s="34" t="s">
        <v>23</v>
      </c>
      <c r="J86" s="74" t="str">
        <f>IF(J14="","",J14)</f>
        <v>18. 11. 2024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E17</f>
        <v>město Bystřice pod Hostýnem</v>
      </c>
      <c r="G88" s="42"/>
      <c r="H88" s="42"/>
      <c r="I88" s="34" t="s">
        <v>31</v>
      </c>
      <c r="J88" s="38" t="str">
        <f>E23</f>
        <v xml:space="preserve"> 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2"/>
      <c r="E89" s="42"/>
      <c r="F89" s="29" t="str">
        <f>IF(E20="","",E20)</f>
        <v>Vyplň údaj</v>
      </c>
      <c r="G89" s="42"/>
      <c r="H89" s="42"/>
      <c r="I89" s="34" t="s">
        <v>34</v>
      </c>
      <c r="J89" s="38" t="str">
        <f>E26</f>
        <v>Viadesigne, s.r.o.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7"/>
      <c r="B91" s="188"/>
      <c r="C91" s="189" t="s">
        <v>116</v>
      </c>
      <c r="D91" s="190" t="s">
        <v>57</v>
      </c>
      <c r="E91" s="190" t="s">
        <v>53</v>
      </c>
      <c r="F91" s="190" t="s">
        <v>54</v>
      </c>
      <c r="G91" s="190" t="s">
        <v>117</v>
      </c>
      <c r="H91" s="190" t="s">
        <v>118</v>
      </c>
      <c r="I91" s="190" t="s">
        <v>119</v>
      </c>
      <c r="J91" s="190" t="s">
        <v>106</v>
      </c>
      <c r="K91" s="191" t="s">
        <v>120</v>
      </c>
      <c r="L91" s="192"/>
      <c r="M91" s="94" t="s">
        <v>19</v>
      </c>
      <c r="N91" s="95" t="s">
        <v>42</v>
      </c>
      <c r="O91" s="95" t="s">
        <v>121</v>
      </c>
      <c r="P91" s="95" t="s">
        <v>122</v>
      </c>
      <c r="Q91" s="95" t="s">
        <v>123</v>
      </c>
      <c r="R91" s="95" t="s">
        <v>124</v>
      </c>
      <c r="S91" s="95" t="s">
        <v>125</v>
      </c>
      <c r="T91" s="96" t="s">
        <v>126</v>
      </c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="2" customFormat="1" ht="22.8" customHeight="1">
      <c r="A92" s="40"/>
      <c r="B92" s="41"/>
      <c r="C92" s="101" t="s">
        <v>127</v>
      </c>
      <c r="D92" s="42"/>
      <c r="E92" s="42"/>
      <c r="F92" s="42"/>
      <c r="G92" s="42"/>
      <c r="H92" s="42"/>
      <c r="I92" s="42"/>
      <c r="J92" s="193">
        <f>BK92</f>
        <v>0</v>
      </c>
      <c r="K92" s="42"/>
      <c r="L92" s="46"/>
      <c r="M92" s="97"/>
      <c r="N92" s="194"/>
      <c r="O92" s="98"/>
      <c r="P92" s="195">
        <f>P93+P337</f>
        <v>0</v>
      </c>
      <c r="Q92" s="98"/>
      <c r="R92" s="195">
        <f>R93+R337</f>
        <v>0</v>
      </c>
      <c r="S92" s="98"/>
      <c r="T92" s="196">
        <f>T93+T337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71</v>
      </c>
      <c r="AU92" s="19" t="s">
        <v>107</v>
      </c>
      <c r="BK92" s="197">
        <f>BK93+BK337</f>
        <v>0</v>
      </c>
    </row>
    <row r="93" s="12" customFormat="1" ht="25.92" customHeight="1">
      <c r="A93" s="12"/>
      <c r="B93" s="198"/>
      <c r="C93" s="199"/>
      <c r="D93" s="200" t="s">
        <v>71</v>
      </c>
      <c r="E93" s="201" t="s">
        <v>128</v>
      </c>
      <c r="F93" s="201" t="s">
        <v>129</v>
      </c>
      <c r="G93" s="199"/>
      <c r="H93" s="199"/>
      <c r="I93" s="202"/>
      <c r="J93" s="203">
        <f>BK93</f>
        <v>0</v>
      </c>
      <c r="K93" s="199"/>
      <c r="L93" s="204"/>
      <c r="M93" s="205"/>
      <c r="N93" s="206"/>
      <c r="O93" s="206"/>
      <c r="P93" s="207">
        <f>P94+P200+P216+P297+P302</f>
        <v>0</v>
      </c>
      <c r="Q93" s="206"/>
      <c r="R93" s="207">
        <f>R94+R200+R216+R297+R302</f>
        <v>0</v>
      </c>
      <c r="S93" s="206"/>
      <c r="T93" s="208">
        <f>T94+T200+T216+T297+T302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79</v>
      </c>
      <c r="AT93" s="210" t="s">
        <v>71</v>
      </c>
      <c r="AU93" s="210" t="s">
        <v>72</v>
      </c>
      <c r="AY93" s="209" t="s">
        <v>130</v>
      </c>
      <c r="BK93" s="211">
        <f>BK94+BK200+BK216+BK297+BK302</f>
        <v>0</v>
      </c>
    </row>
    <row r="94" s="12" customFormat="1" ht="22.8" customHeight="1">
      <c r="A94" s="12"/>
      <c r="B94" s="198"/>
      <c r="C94" s="199"/>
      <c r="D94" s="200" t="s">
        <v>71</v>
      </c>
      <c r="E94" s="212" t="s">
        <v>79</v>
      </c>
      <c r="F94" s="212" t="s">
        <v>131</v>
      </c>
      <c r="G94" s="199"/>
      <c r="H94" s="199"/>
      <c r="I94" s="202"/>
      <c r="J94" s="213">
        <f>BK94</f>
        <v>0</v>
      </c>
      <c r="K94" s="199"/>
      <c r="L94" s="204"/>
      <c r="M94" s="205"/>
      <c r="N94" s="206"/>
      <c r="O94" s="206"/>
      <c r="P94" s="207">
        <f>SUM(P95:P199)</f>
        <v>0</v>
      </c>
      <c r="Q94" s="206"/>
      <c r="R94" s="207">
        <f>SUM(R95:R199)</f>
        <v>0</v>
      </c>
      <c r="S94" s="206"/>
      <c r="T94" s="208">
        <f>SUM(T95:T199)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79</v>
      </c>
      <c r="AT94" s="210" t="s">
        <v>71</v>
      </c>
      <c r="AU94" s="210" t="s">
        <v>79</v>
      </c>
      <c r="AY94" s="209" t="s">
        <v>130</v>
      </c>
      <c r="BK94" s="211">
        <f>SUM(BK95:BK199)</f>
        <v>0</v>
      </c>
    </row>
    <row r="95" s="2" customFormat="1" ht="16.5" customHeight="1">
      <c r="A95" s="40"/>
      <c r="B95" s="41"/>
      <c r="C95" s="214" t="s">
        <v>79</v>
      </c>
      <c r="D95" s="214" t="s">
        <v>132</v>
      </c>
      <c r="E95" s="215" t="s">
        <v>133</v>
      </c>
      <c r="F95" s="216" t="s">
        <v>134</v>
      </c>
      <c r="G95" s="217" t="s">
        <v>135</v>
      </c>
      <c r="H95" s="218">
        <v>13.683</v>
      </c>
      <c r="I95" s="219"/>
      <c r="J95" s="220">
        <f>ROUND(I95*H95,2)</f>
        <v>0</v>
      </c>
      <c r="K95" s="216" t="s">
        <v>136</v>
      </c>
      <c r="L95" s="46"/>
      <c r="M95" s="221" t="s">
        <v>19</v>
      </c>
      <c r="N95" s="222" t="s">
        <v>43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137</v>
      </c>
      <c r="AT95" s="225" t="s">
        <v>132</v>
      </c>
      <c r="AU95" s="225" t="s">
        <v>81</v>
      </c>
      <c r="AY95" s="19" t="s">
        <v>130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79</v>
      </c>
      <c r="BK95" s="226">
        <f>ROUND(I95*H95,2)</f>
        <v>0</v>
      </c>
      <c r="BL95" s="19" t="s">
        <v>137</v>
      </c>
      <c r="BM95" s="225" t="s">
        <v>568</v>
      </c>
    </row>
    <row r="96" s="2" customFormat="1">
      <c r="A96" s="40"/>
      <c r="B96" s="41"/>
      <c r="C96" s="42"/>
      <c r="D96" s="227" t="s">
        <v>139</v>
      </c>
      <c r="E96" s="42"/>
      <c r="F96" s="228" t="s">
        <v>134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139</v>
      </c>
      <c r="AU96" s="19" t="s">
        <v>81</v>
      </c>
    </row>
    <row r="97" s="2" customFormat="1">
      <c r="A97" s="40"/>
      <c r="B97" s="41"/>
      <c r="C97" s="42"/>
      <c r="D97" s="227" t="s">
        <v>140</v>
      </c>
      <c r="E97" s="42"/>
      <c r="F97" s="232" t="s">
        <v>141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140</v>
      </c>
      <c r="AU97" s="19" t="s">
        <v>81</v>
      </c>
    </row>
    <row r="98" s="13" customFormat="1">
      <c r="A98" s="13"/>
      <c r="B98" s="233"/>
      <c r="C98" s="234"/>
      <c r="D98" s="227" t="s">
        <v>142</v>
      </c>
      <c r="E98" s="235" t="s">
        <v>19</v>
      </c>
      <c r="F98" s="236" t="s">
        <v>212</v>
      </c>
      <c r="G98" s="234"/>
      <c r="H98" s="235" t="s">
        <v>19</v>
      </c>
      <c r="I98" s="237"/>
      <c r="J98" s="234"/>
      <c r="K98" s="234"/>
      <c r="L98" s="238"/>
      <c r="M98" s="239"/>
      <c r="N98" s="240"/>
      <c r="O98" s="240"/>
      <c r="P98" s="240"/>
      <c r="Q98" s="240"/>
      <c r="R98" s="240"/>
      <c r="S98" s="240"/>
      <c r="T98" s="241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2" t="s">
        <v>142</v>
      </c>
      <c r="AU98" s="242" t="s">
        <v>81</v>
      </c>
      <c r="AV98" s="13" t="s">
        <v>79</v>
      </c>
      <c r="AW98" s="13" t="s">
        <v>33</v>
      </c>
      <c r="AX98" s="13" t="s">
        <v>72</v>
      </c>
      <c r="AY98" s="242" t="s">
        <v>130</v>
      </c>
    </row>
    <row r="99" s="13" customFormat="1">
      <c r="A99" s="13"/>
      <c r="B99" s="233"/>
      <c r="C99" s="234"/>
      <c r="D99" s="227" t="s">
        <v>142</v>
      </c>
      <c r="E99" s="235" t="s">
        <v>19</v>
      </c>
      <c r="F99" s="236" t="s">
        <v>569</v>
      </c>
      <c r="G99" s="234"/>
      <c r="H99" s="235" t="s">
        <v>19</v>
      </c>
      <c r="I99" s="237"/>
      <c r="J99" s="234"/>
      <c r="K99" s="234"/>
      <c r="L99" s="238"/>
      <c r="M99" s="239"/>
      <c r="N99" s="240"/>
      <c r="O99" s="240"/>
      <c r="P99" s="240"/>
      <c r="Q99" s="240"/>
      <c r="R99" s="240"/>
      <c r="S99" s="240"/>
      <c r="T99" s="241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2" t="s">
        <v>142</v>
      </c>
      <c r="AU99" s="242" t="s">
        <v>81</v>
      </c>
      <c r="AV99" s="13" t="s">
        <v>79</v>
      </c>
      <c r="AW99" s="13" t="s">
        <v>33</v>
      </c>
      <c r="AX99" s="13" t="s">
        <v>72</v>
      </c>
      <c r="AY99" s="242" t="s">
        <v>130</v>
      </c>
    </row>
    <row r="100" s="14" customFormat="1">
      <c r="A100" s="14"/>
      <c r="B100" s="243"/>
      <c r="C100" s="244"/>
      <c r="D100" s="227" t="s">
        <v>142</v>
      </c>
      <c r="E100" s="245" t="s">
        <v>19</v>
      </c>
      <c r="F100" s="246" t="s">
        <v>570</v>
      </c>
      <c r="G100" s="244"/>
      <c r="H100" s="247">
        <v>5.7599999999999998</v>
      </c>
      <c r="I100" s="248"/>
      <c r="J100" s="244"/>
      <c r="K100" s="244"/>
      <c r="L100" s="249"/>
      <c r="M100" s="250"/>
      <c r="N100" s="251"/>
      <c r="O100" s="251"/>
      <c r="P100" s="251"/>
      <c r="Q100" s="251"/>
      <c r="R100" s="251"/>
      <c r="S100" s="251"/>
      <c r="T100" s="252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3" t="s">
        <v>142</v>
      </c>
      <c r="AU100" s="253" t="s">
        <v>81</v>
      </c>
      <c r="AV100" s="14" t="s">
        <v>81</v>
      </c>
      <c r="AW100" s="14" t="s">
        <v>33</v>
      </c>
      <c r="AX100" s="14" t="s">
        <v>72</v>
      </c>
      <c r="AY100" s="253" t="s">
        <v>130</v>
      </c>
    </row>
    <row r="101" s="13" customFormat="1">
      <c r="A101" s="13"/>
      <c r="B101" s="233"/>
      <c r="C101" s="234"/>
      <c r="D101" s="227" t="s">
        <v>142</v>
      </c>
      <c r="E101" s="235" t="s">
        <v>19</v>
      </c>
      <c r="F101" s="236" t="s">
        <v>571</v>
      </c>
      <c r="G101" s="234"/>
      <c r="H101" s="235" t="s">
        <v>19</v>
      </c>
      <c r="I101" s="237"/>
      <c r="J101" s="234"/>
      <c r="K101" s="234"/>
      <c r="L101" s="238"/>
      <c r="M101" s="239"/>
      <c r="N101" s="240"/>
      <c r="O101" s="240"/>
      <c r="P101" s="240"/>
      <c r="Q101" s="240"/>
      <c r="R101" s="240"/>
      <c r="S101" s="240"/>
      <c r="T101" s="241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2" t="s">
        <v>142</v>
      </c>
      <c r="AU101" s="242" t="s">
        <v>81</v>
      </c>
      <c r="AV101" s="13" t="s">
        <v>79</v>
      </c>
      <c r="AW101" s="13" t="s">
        <v>33</v>
      </c>
      <c r="AX101" s="13" t="s">
        <v>72</v>
      </c>
      <c r="AY101" s="242" t="s">
        <v>130</v>
      </c>
    </row>
    <row r="102" s="14" customFormat="1">
      <c r="A102" s="14"/>
      <c r="B102" s="243"/>
      <c r="C102" s="244"/>
      <c r="D102" s="227" t="s">
        <v>142</v>
      </c>
      <c r="E102" s="245" t="s">
        <v>19</v>
      </c>
      <c r="F102" s="246" t="s">
        <v>572</v>
      </c>
      <c r="G102" s="244"/>
      <c r="H102" s="247">
        <v>2.173</v>
      </c>
      <c r="I102" s="248"/>
      <c r="J102" s="244"/>
      <c r="K102" s="244"/>
      <c r="L102" s="249"/>
      <c r="M102" s="250"/>
      <c r="N102" s="251"/>
      <c r="O102" s="251"/>
      <c r="P102" s="251"/>
      <c r="Q102" s="251"/>
      <c r="R102" s="251"/>
      <c r="S102" s="251"/>
      <c r="T102" s="252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3" t="s">
        <v>142</v>
      </c>
      <c r="AU102" s="253" t="s">
        <v>81</v>
      </c>
      <c r="AV102" s="14" t="s">
        <v>81</v>
      </c>
      <c r="AW102" s="14" t="s">
        <v>33</v>
      </c>
      <c r="AX102" s="14" t="s">
        <v>72</v>
      </c>
      <c r="AY102" s="253" t="s">
        <v>130</v>
      </c>
    </row>
    <row r="103" s="13" customFormat="1">
      <c r="A103" s="13"/>
      <c r="B103" s="233"/>
      <c r="C103" s="234"/>
      <c r="D103" s="227" t="s">
        <v>142</v>
      </c>
      <c r="E103" s="235" t="s">
        <v>19</v>
      </c>
      <c r="F103" s="236" t="s">
        <v>573</v>
      </c>
      <c r="G103" s="234"/>
      <c r="H103" s="235" t="s">
        <v>19</v>
      </c>
      <c r="I103" s="237"/>
      <c r="J103" s="234"/>
      <c r="K103" s="234"/>
      <c r="L103" s="238"/>
      <c r="M103" s="239"/>
      <c r="N103" s="240"/>
      <c r="O103" s="240"/>
      <c r="P103" s="240"/>
      <c r="Q103" s="240"/>
      <c r="R103" s="240"/>
      <c r="S103" s="240"/>
      <c r="T103" s="241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2" t="s">
        <v>142</v>
      </c>
      <c r="AU103" s="242" t="s">
        <v>81</v>
      </c>
      <c r="AV103" s="13" t="s">
        <v>79</v>
      </c>
      <c r="AW103" s="13" t="s">
        <v>33</v>
      </c>
      <c r="AX103" s="13" t="s">
        <v>72</v>
      </c>
      <c r="AY103" s="242" t="s">
        <v>130</v>
      </c>
    </row>
    <row r="104" s="14" customFormat="1">
      <c r="A104" s="14"/>
      <c r="B104" s="243"/>
      <c r="C104" s="244"/>
      <c r="D104" s="227" t="s">
        <v>142</v>
      </c>
      <c r="E104" s="245" t="s">
        <v>19</v>
      </c>
      <c r="F104" s="246" t="s">
        <v>574</v>
      </c>
      <c r="G104" s="244"/>
      <c r="H104" s="247">
        <v>5.75</v>
      </c>
      <c r="I104" s="248"/>
      <c r="J104" s="244"/>
      <c r="K104" s="244"/>
      <c r="L104" s="249"/>
      <c r="M104" s="250"/>
      <c r="N104" s="251"/>
      <c r="O104" s="251"/>
      <c r="P104" s="251"/>
      <c r="Q104" s="251"/>
      <c r="R104" s="251"/>
      <c r="S104" s="251"/>
      <c r="T104" s="252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3" t="s">
        <v>142</v>
      </c>
      <c r="AU104" s="253" t="s">
        <v>81</v>
      </c>
      <c r="AV104" s="14" t="s">
        <v>81</v>
      </c>
      <c r="AW104" s="14" t="s">
        <v>33</v>
      </c>
      <c r="AX104" s="14" t="s">
        <v>72</v>
      </c>
      <c r="AY104" s="253" t="s">
        <v>130</v>
      </c>
    </row>
    <row r="105" s="15" customFormat="1">
      <c r="A105" s="15"/>
      <c r="B105" s="254"/>
      <c r="C105" s="255"/>
      <c r="D105" s="227" t="s">
        <v>142</v>
      </c>
      <c r="E105" s="256" t="s">
        <v>19</v>
      </c>
      <c r="F105" s="257" t="s">
        <v>149</v>
      </c>
      <c r="G105" s="255"/>
      <c r="H105" s="258">
        <v>13.683</v>
      </c>
      <c r="I105" s="259"/>
      <c r="J105" s="255"/>
      <c r="K105" s="255"/>
      <c r="L105" s="260"/>
      <c r="M105" s="261"/>
      <c r="N105" s="262"/>
      <c r="O105" s="262"/>
      <c r="P105" s="262"/>
      <c r="Q105" s="262"/>
      <c r="R105" s="262"/>
      <c r="S105" s="262"/>
      <c r="T105" s="263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4" t="s">
        <v>142</v>
      </c>
      <c r="AU105" s="264" t="s">
        <v>81</v>
      </c>
      <c r="AV105" s="15" t="s">
        <v>137</v>
      </c>
      <c r="AW105" s="15" t="s">
        <v>33</v>
      </c>
      <c r="AX105" s="15" t="s">
        <v>79</v>
      </c>
      <c r="AY105" s="264" t="s">
        <v>130</v>
      </c>
    </row>
    <row r="106" s="2" customFormat="1" ht="16.5" customHeight="1">
      <c r="A106" s="40"/>
      <c r="B106" s="41"/>
      <c r="C106" s="214" t="s">
        <v>81</v>
      </c>
      <c r="D106" s="214" t="s">
        <v>132</v>
      </c>
      <c r="E106" s="215" t="s">
        <v>423</v>
      </c>
      <c r="F106" s="216" t="s">
        <v>424</v>
      </c>
      <c r="G106" s="217" t="s">
        <v>135</v>
      </c>
      <c r="H106" s="218">
        <v>1.6140000000000001</v>
      </c>
      <c r="I106" s="219"/>
      <c r="J106" s="220">
        <f>ROUND(I106*H106,2)</f>
        <v>0</v>
      </c>
      <c r="K106" s="216" t="s">
        <v>136</v>
      </c>
      <c r="L106" s="46"/>
      <c r="M106" s="221" t="s">
        <v>19</v>
      </c>
      <c r="N106" s="222" t="s">
        <v>43</v>
      </c>
      <c r="O106" s="86"/>
      <c r="P106" s="223">
        <f>O106*H106</f>
        <v>0</v>
      </c>
      <c r="Q106" s="223">
        <v>0</v>
      </c>
      <c r="R106" s="223">
        <f>Q106*H106</f>
        <v>0</v>
      </c>
      <c r="S106" s="223">
        <v>0</v>
      </c>
      <c r="T106" s="224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5" t="s">
        <v>137</v>
      </c>
      <c r="AT106" s="225" t="s">
        <v>132</v>
      </c>
      <c r="AU106" s="225" t="s">
        <v>81</v>
      </c>
      <c r="AY106" s="19" t="s">
        <v>130</v>
      </c>
      <c r="BE106" s="226">
        <f>IF(N106="základní",J106,0)</f>
        <v>0</v>
      </c>
      <c r="BF106" s="226">
        <f>IF(N106="snížená",J106,0)</f>
        <v>0</v>
      </c>
      <c r="BG106" s="226">
        <f>IF(N106="zákl. přenesená",J106,0)</f>
        <v>0</v>
      </c>
      <c r="BH106" s="226">
        <f>IF(N106="sníž. přenesená",J106,0)</f>
        <v>0</v>
      </c>
      <c r="BI106" s="226">
        <f>IF(N106="nulová",J106,0)</f>
        <v>0</v>
      </c>
      <c r="BJ106" s="19" t="s">
        <v>79</v>
      </c>
      <c r="BK106" s="226">
        <f>ROUND(I106*H106,2)</f>
        <v>0</v>
      </c>
      <c r="BL106" s="19" t="s">
        <v>137</v>
      </c>
      <c r="BM106" s="225" t="s">
        <v>575</v>
      </c>
    </row>
    <row r="107" s="2" customFormat="1">
      <c r="A107" s="40"/>
      <c r="B107" s="41"/>
      <c r="C107" s="42"/>
      <c r="D107" s="227" t="s">
        <v>139</v>
      </c>
      <c r="E107" s="42"/>
      <c r="F107" s="228" t="s">
        <v>424</v>
      </c>
      <c r="G107" s="42"/>
      <c r="H107" s="42"/>
      <c r="I107" s="229"/>
      <c r="J107" s="42"/>
      <c r="K107" s="42"/>
      <c r="L107" s="46"/>
      <c r="M107" s="230"/>
      <c r="N107" s="231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139</v>
      </c>
      <c r="AU107" s="19" t="s">
        <v>81</v>
      </c>
    </row>
    <row r="108" s="2" customFormat="1">
      <c r="A108" s="40"/>
      <c r="B108" s="41"/>
      <c r="C108" s="42"/>
      <c r="D108" s="227" t="s">
        <v>140</v>
      </c>
      <c r="E108" s="42"/>
      <c r="F108" s="232" t="s">
        <v>426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140</v>
      </c>
      <c r="AU108" s="19" t="s">
        <v>81</v>
      </c>
    </row>
    <row r="109" s="13" customFormat="1">
      <c r="A109" s="13"/>
      <c r="B109" s="233"/>
      <c r="C109" s="234"/>
      <c r="D109" s="227" t="s">
        <v>142</v>
      </c>
      <c r="E109" s="235" t="s">
        <v>19</v>
      </c>
      <c r="F109" s="236" t="s">
        <v>212</v>
      </c>
      <c r="G109" s="234"/>
      <c r="H109" s="235" t="s">
        <v>19</v>
      </c>
      <c r="I109" s="237"/>
      <c r="J109" s="234"/>
      <c r="K109" s="234"/>
      <c r="L109" s="238"/>
      <c r="M109" s="239"/>
      <c r="N109" s="240"/>
      <c r="O109" s="240"/>
      <c r="P109" s="240"/>
      <c r="Q109" s="240"/>
      <c r="R109" s="240"/>
      <c r="S109" s="240"/>
      <c r="T109" s="24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2" t="s">
        <v>142</v>
      </c>
      <c r="AU109" s="242" t="s">
        <v>81</v>
      </c>
      <c r="AV109" s="13" t="s">
        <v>79</v>
      </c>
      <c r="AW109" s="13" t="s">
        <v>33</v>
      </c>
      <c r="AX109" s="13" t="s">
        <v>72</v>
      </c>
      <c r="AY109" s="242" t="s">
        <v>130</v>
      </c>
    </row>
    <row r="110" s="13" customFormat="1">
      <c r="A110" s="13"/>
      <c r="B110" s="233"/>
      <c r="C110" s="234"/>
      <c r="D110" s="227" t="s">
        <v>142</v>
      </c>
      <c r="E110" s="235" t="s">
        <v>19</v>
      </c>
      <c r="F110" s="236" t="s">
        <v>576</v>
      </c>
      <c r="G110" s="234"/>
      <c r="H110" s="235" t="s">
        <v>19</v>
      </c>
      <c r="I110" s="237"/>
      <c r="J110" s="234"/>
      <c r="K110" s="234"/>
      <c r="L110" s="238"/>
      <c r="M110" s="239"/>
      <c r="N110" s="240"/>
      <c r="O110" s="240"/>
      <c r="P110" s="240"/>
      <c r="Q110" s="240"/>
      <c r="R110" s="240"/>
      <c r="S110" s="240"/>
      <c r="T110" s="24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2" t="s">
        <v>142</v>
      </c>
      <c r="AU110" s="242" t="s">
        <v>81</v>
      </c>
      <c r="AV110" s="13" t="s">
        <v>79</v>
      </c>
      <c r="AW110" s="13" t="s">
        <v>33</v>
      </c>
      <c r="AX110" s="13" t="s">
        <v>72</v>
      </c>
      <c r="AY110" s="242" t="s">
        <v>130</v>
      </c>
    </row>
    <row r="111" s="13" customFormat="1">
      <c r="A111" s="13"/>
      <c r="B111" s="233"/>
      <c r="C111" s="234"/>
      <c r="D111" s="227" t="s">
        <v>142</v>
      </c>
      <c r="E111" s="235" t="s">
        <v>19</v>
      </c>
      <c r="F111" s="236" t="s">
        <v>577</v>
      </c>
      <c r="G111" s="234"/>
      <c r="H111" s="235" t="s">
        <v>19</v>
      </c>
      <c r="I111" s="237"/>
      <c r="J111" s="234"/>
      <c r="K111" s="234"/>
      <c r="L111" s="238"/>
      <c r="M111" s="239"/>
      <c r="N111" s="240"/>
      <c r="O111" s="240"/>
      <c r="P111" s="240"/>
      <c r="Q111" s="240"/>
      <c r="R111" s="240"/>
      <c r="S111" s="240"/>
      <c r="T111" s="24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2" t="s">
        <v>142</v>
      </c>
      <c r="AU111" s="242" t="s">
        <v>81</v>
      </c>
      <c r="AV111" s="13" t="s">
        <v>79</v>
      </c>
      <c r="AW111" s="13" t="s">
        <v>33</v>
      </c>
      <c r="AX111" s="13" t="s">
        <v>72</v>
      </c>
      <c r="AY111" s="242" t="s">
        <v>130</v>
      </c>
    </row>
    <row r="112" s="14" customFormat="1">
      <c r="A112" s="14"/>
      <c r="B112" s="243"/>
      <c r="C112" s="244"/>
      <c r="D112" s="227" t="s">
        <v>142</v>
      </c>
      <c r="E112" s="245" t="s">
        <v>19</v>
      </c>
      <c r="F112" s="246" t="s">
        <v>578</v>
      </c>
      <c r="G112" s="244"/>
      <c r="H112" s="247">
        <v>0.69399999999999995</v>
      </c>
      <c r="I112" s="248"/>
      <c r="J112" s="244"/>
      <c r="K112" s="244"/>
      <c r="L112" s="249"/>
      <c r="M112" s="250"/>
      <c r="N112" s="251"/>
      <c r="O112" s="251"/>
      <c r="P112" s="251"/>
      <c r="Q112" s="251"/>
      <c r="R112" s="251"/>
      <c r="S112" s="251"/>
      <c r="T112" s="252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3" t="s">
        <v>142</v>
      </c>
      <c r="AU112" s="253" t="s">
        <v>81</v>
      </c>
      <c r="AV112" s="14" t="s">
        <v>81</v>
      </c>
      <c r="AW112" s="14" t="s">
        <v>33</v>
      </c>
      <c r="AX112" s="14" t="s">
        <v>72</v>
      </c>
      <c r="AY112" s="253" t="s">
        <v>130</v>
      </c>
    </row>
    <row r="113" s="13" customFormat="1">
      <c r="A113" s="13"/>
      <c r="B113" s="233"/>
      <c r="C113" s="234"/>
      <c r="D113" s="227" t="s">
        <v>142</v>
      </c>
      <c r="E113" s="235" t="s">
        <v>19</v>
      </c>
      <c r="F113" s="236" t="s">
        <v>579</v>
      </c>
      <c r="G113" s="234"/>
      <c r="H113" s="235" t="s">
        <v>19</v>
      </c>
      <c r="I113" s="237"/>
      <c r="J113" s="234"/>
      <c r="K113" s="234"/>
      <c r="L113" s="238"/>
      <c r="M113" s="239"/>
      <c r="N113" s="240"/>
      <c r="O113" s="240"/>
      <c r="P113" s="240"/>
      <c r="Q113" s="240"/>
      <c r="R113" s="240"/>
      <c r="S113" s="240"/>
      <c r="T113" s="24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2" t="s">
        <v>142</v>
      </c>
      <c r="AU113" s="242" t="s">
        <v>81</v>
      </c>
      <c r="AV113" s="13" t="s">
        <v>79</v>
      </c>
      <c r="AW113" s="13" t="s">
        <v>33</v>
      </c>
      <c r="AX113" s="13" t="s">
        <v>72</v>
      </c>
      <c r="AY113" s="242" t="s">
        <v>130</v>
      </c>
    </row>
    <row r="114" s="14" customFormat="1">
      <c r="A114" s="14"/>
      <c r="B114" s="243"/>
      <c r="C114" s="244"/>
      <c r="D114" s="227" t="s">
        <v>142</v>
      </c>
      <c r="E114" s="245" t="s">
        <v>19</v>
      </c>
      <c r="F114" s="246" t="s">
        <v>580</v>
      </c>
      <c r="G114" s="244"/>
      <c r="H114" s="247">
        <v>0.92000000000000004</v>
      </c>
      <c r="I114" s="248"/>
      <c r="J114" s="244"/>
      <c r="K114" s="244"/>
      <c r="L114" s="249"/>
      <c r="M114" s="250"/>
      <c r="N114" s="251"/>
      <c r="O114" s="251"/>
      <c r="P114" s="251"/>
      <c r="Q114" s="251"/>
      <c r="R114" s="251"/>
      <c r="S114" s="251"/>
      <c r="T114" s="252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3" t="s">
        <v>142</v>
      </c>
      <c r="AU114" s="253" t="s">
        <v>81</v>
      </c>
      <c r="AV114" s="14" t="s">
        <v>81</v>
      </c>
      <c r="AW114" s="14" t="s">
        <v>33</v>
      </c>
      <c r="AX114" s="14" t="s">
        <v>72</v>
      </c>
      <c r="AY114" s="253" t="s">
        <v>130</v>
      </c>
    </row>
    <row r="115" s="15" customFormat="1">
      <c r="A115" s="15"/>
      <c r="B115" s="254"/>
      <c r="C115" s="255"/>
      <c r="D115" s="227" t="s">
        <v>142</v>
      </c>
      <c r="E115" s="256" t="s">
        <v>19</v>
      </c>
      <c r="F115" s="257" t="s">
        <v>149</v>
      </c>
      <c r="G115" s="255"/>
      <c r="H115" s="258">
        <v>1.6139999999999999</v>
      </c>
      <c r="I115" s="259"/>
      <c r="J115" s="255"/>
      <c r="K115" s="255"/>
      <c r="L115" s="260"/>
      <c r="M115" s="261"/>
      <c r="N115" s="262"/>
      <c r="O115" s="262"/>
      <c r="P115" s="262"/>
      <c r="Q115" s="262"/>
      <c r="R115" s="262"/>
      <c r="S115" s="262"/>
      <c r="T115" s="263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4" t="s">
        <v>142</v>
      </c>
      <c r="AU115" s="264" t="s">
        <v>81</v>
      </c>
      <c r="AV115" s="15" t="s">
        <v>137</v>
      </c>
      <c r="AW115" s="15" t="s">
        <v>33</v>
      </c>
      <c r="AX115" s="15" t="s">
        <v>79</v>
      </c>
      <c r="AY115" s="264" t="s">
        <v>130</v>
      </c>
    </row>
    <row r="116" s="2" customFormat="1" ht="16.5" customHeight="1">
      <c r="A116" s="40"/>
      <c r="B116" s="41"/>
      <c r="C116" s="214" t="s">
        <v>158</v>
      </c>
      <c r="D116" s="214" t="s">
        <v>132</v>
      </c>
      <c r="E116" s="215" t="s">
        <v>150</v>
      </c>
      <c r="F116" s="216" t="s">
        <v>151</v>
      </c>
      <c r="G116" s="217" t="s">
        <v>135</v>
      </c>
      <c r="H116" s="218">
        <v>17.059999999999999</v>
      </c>
      <c r="I116" s="219"/>
      <c r="J116" s="220">
        <f>ROUND(I116*H116,2)</f>
        <v>0</v>
      </c>
      <c r="K116" s="216" t="s">
        <v>136</v>
      </c>
      <c r="L116" s="46"/>
      <c r="M116" s="221" t="s">
        <v>19</v>
      </c>
      <c r="N116" s="222" t="s">
        <v>43</v>
      </c>
      <c r="O116" s="86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137</v>
      </c>
      <c r="AT116" s="225" t="s">
        <v>132</v>
      </c>
      <c r="AU116" s="225" t="s">
        <v>81</v>
      </c>
      <c r="AY116" s="19" t="s">
        <v>130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79</v>
      </c>
      <c r="BK116" s="226">
        <f>ROUND(I116*H116,2)</f>
        <v>0</v>
      </c>
      <c r="BL116" s="19" t="s">
        <v>137</v>
      </c>
      <c r="BM116" s="225" t="s">
        <v>581</v>
      </c>
    </row>
    <row r="117" s="2" customFormat="1">
      <c r="A117" s="40"/>
      <c r="B117" s="41"/>
      <c r="C117" s="42"/>
      <c r="D117" s="227" t="s">
        <v>139</v>
      </c>
      <c r="E117" s="42"/>
      <c r="F117" s="228" t="s">
        <v>151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139</v>
      </c>
      <c r="AU117" s="19" t="s">
        <v>81</v>
      </c>
    </row>
    <row r="118" s="2" customFormat="1">
      <c r="A118" s="40"/>
      <c r="B118" s="41"/>
      <c r="C118" s="42"/>
      <c r="D118" s="227" t="s">
        <v>140</v>
      </c>
      <c r="E118" s="42"/>
      <c r="F118" s="232" t="s">
        <v>141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140</v>
      </c>
      <c r="AU118" s="19" t="s">
        <v>81</v>
      </c>
    </row>
    <row r="119" s="13" customFormat="1">
      <c r="A119" s="13"/>
      <c r="B119" s="233"/>
      <c r="C119" s="234"/>
      <c r="D119" s="227" t="s">
        <v>142</v>
      </c>
      <c r="E119" s="235" t="s">
        <v>19</v>
      </c>
      <c r="F119" s="236" t="s">
        <v>143</v>
      </c>
      <c r="G119" s="234"/>
      <c r="H119" s="235" t="s">
        <v>19</v>
      </c>
      <c r="I119" s="237"/>
      <c r="J119" s="234"/>
      <c r="K119" s="234"/>
      <c r="L119" s="238"/>
      <c r="M119" s="239"/>
      <c r="N119" s="240"/>
      <c r="O119" s="240"/>
      <c r="P119" s="240"/>
      <c r="Q119" s="240"/>
      <c r="R119" s="240"/>
      <c r="S119" s="240"/>
      <c r="T119" s="241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2" t="s">
        <v>142</v>
      </c>
      <c r="AU119" s="242" t="s">
        <v>81</v>
      </c>
      <c r="AV119" s="13" t="s">
        <v>79</v>
      </c>
      <c r="AW119" s="13" t="s">
        <v>33</v>
      </c>
      <c r="AX119" s="13" t="s">
        <v>72</v>
      </c>
      <c r="AY119" s="242" t="s">
        <v>130</v>
      </c>
    </row>
    <row r="120" s="13" customFormat="1">
      <c r="A120" s="13"/>
      <c r="B120" s="233"/>
      <c r="C120" s="234"/>
      <c r="D120" s="227" t="s">
        <v>142</v>
      </c>
      <c r="E120" s="235" t="s">
        <v>19</v>
      </c>
      <c r="F120" s="236" t="s">
        <v>582</v>
      </c>
      <c r="G120" s="234"/>
      <c r="H120" s="235" t="s">
        <v>19</v>
      </c>
      <c r="I120" s="237"/>
      <c r="J120" s="234"/>
      <c r="K120" s="234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142</v>
      </c>
      <c r="AU120" s="242" t="s">
        <v>81</v>
      </c>
      <c r="AV120" s="13" t="s">
        <v>79</v>
      </c>
      <c r="AW120" s="13" t="s">
        <v>33</v>
      </c>
      <c r="AX120" s="13" t="s">
        <v>72</v>
      </c>
      <c r="AY120" s="242" t="s">
        <v>130</v>
      </c>
    </row>
    <row r="121" s="14" customFormat="1">
      <c r="A121" s="14"/>
      <c r="B121" s="243"/>
      <c r="C121" s="244"/>
      <c r="D121" s="227" t="s">
        <v>142</v>
      </c>
      <c r="E121" s="245" t="s">
        <v>19</v>
      </c>
      <c r="F121" s="246" t="s">
        <v>583</v>
      </c>
      <c r="G121" s="244"/>
      <c r="H121" s="247">
        <v>0.41999999999999998</v>
      </c>
      <c r="I121" s="248"/>
      <c r="J121" s="244"/>
      <c r="K121" s="244"/>
      <c r="L121" s="249"/>
      <c r="M121" s="250"/>
      <c r="N121" s="251"/>
      <c r="O121" s="251"/>
      <c r="P121" s="251"/>
      <c r="Q121" s="251"/>
      <c r="R121" s="251"/>
      <c r="S121" s="251"/>
      <c r="T121" s="252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3" t="s">
        <v>142</v>
      </c>
      <c r="AU121" s="253" t="s">
        <v>81</v>
      </c>
      <c r="AV121" s="14" t="s">
        <v>81</v>
      </c>
      <c r="AW121" s="14" t="s">
        <v>33</v>
      </c>
      <c r="AX121" s="14" t="s">
        <v>72</v>
      </c>
      <c r="AY121" s="253" t="s">
        <v>130</v>
      </c>
    </row>
    <row r="122" s="13" customFormat="1">
      <c r="A122" s="13"/>
      <c r="B122" s="233"/>
      <c r="C122" s="234"/>
      <c r="D122" s="227" t="s">
        <v>142</v>
      </c>
      <c r="E122" s="235" t="s">
        <v>19</v>
      </c>
      <c r="F122" s="236" t="s">
        <v>584</v>
      </c>
      <c r="G122" s="234"/>
      <c r="H122" s="235" t="s">
        <v>19</v>
      </c>
      <c r="I122" s="237"/>
      <c r="J122" s="234"/>
      <c r="K122" s="234"/>
      <c r="L122" s="238"/>
      <c r="M122" s="239"/>
      <c r="N122" s="240"/>
      <c r="O122" s="240"/>
      <c r="P122" s="240"/>
      <c r="Q122" s="240"/>
      <c r="R122" s="240"/>
      <c r="S122" s="240"/>
      <c r="T122" s="24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2" t="s">
        <v>142</v>
      </c>
      <c r="AU122" s="242" t="s">
        <v>81</v>
      </c>
      <c r="AV122" s="13" t="s">
        <v>79</v>
      </c>
      <c r="AW122" s="13" t="s">
        <v>33</v>
      </c>
      <c r="AX122" s="13" t="s">
        <v>72</v>
      </c>
      <c r="AY122" s="242" t="s">
        <v>130</v>
      </c>
    </row>
    <row r="123" s="14" customFormat="1">
      <c r="A123" s="14"/>
      <c r="B123" s="243"/>
      <c r="C123" s="244"/>
      <c r="D123" s="227" t="s">
        <v>142</v>
      </c>
      <c r="E123" s="245" t="s">
        <v>19</v>
      </c>
      <c r="F123" s="246" t="s">
        <v>585</v>
      </c>
      <c r="G123" s="244"/>
      <c r="H123" s="247">
        <v>4.4800000000000004</v>
      </c>
      <c r="I123" s="248"/>
      <c r="J123" s="244"/>
      <c r="K123" s="244"/>
      <c r="L123" s="249"/>
      <c r="M123" s="250"/>
      <c r="N123" s="251"/>
      <c r="O123" s="251"/>
      <c r="P123" s="251"/>
      <c r="Q123" s="251"/>
      <c r="R123" s="251"/>
      <c r="S123" s="251"/>
      <c r="T123" s="252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3" t="s">
        <v>142</v>
      </c>
      <c r="AU123" s="253" t="s">
        <v>81</v>
      </c>
      <c r="AV123" s="14" t="s">
        <v>81</v>
      </c>
      <c r="AW123" s="14" t="s">
        <v>33</v>
      </c>
      <c r="AX123" s="14" t="s">
        <v>72</v>
      </c>
      <c r="AY123" s="253" t="s">
        <v>130</v>
      </c>
    </row>
    <row r="124" s="13" customFormat="1">
      <c r="A124" s="13"/>
      <c r="B124" s="233"/>
      <c r="C124" s="234"/>
      <c r="D124" s="227" t="s">
        <v>142</v>
      </c>
      <c r="E124" s="235" t="s">
        <v>19</v>
      </c>
      <c r="F124" s="236" t="s">
        <v>586</v>
      </c>
      <c r="G124" s="234"/>
      <c r="H124" s="235" t="s">
        <v>19</v>
      </c>
      <c r="I124" s="237"/>
      <c r="J124" s="234"/>
      <c r="K124" s="234"/>
      <c r="L124" s="238"/>
      <c r="M124" s="239"/>
      <c r="N124" s="240"/>
      <c r="O124" s="240"/>
      <c r="P124" s="240"/>
      <c r="Q124" s="240"/>
      <c r="R124" s="240"/>
      <c r="S124" s="240"/>
      <c r="T124" s="24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2" t="s">
        <v>142</v>
      </c>
      <c r="AU124" s="242" t="s">
        <v>81</v>
      </c>
      <c r="AV124" s="13" t="s">
        <v>79</v>
      </c>
      <c r="AW124" s="13" t="s">
        <v>33</v>
      </c>
      <c r="AX124" s="13" t="s">
        <v>72</v>
      </c>
      <c r="AY124" s="242" t="s">
        <v>130</v>
      </c>
    </row>
    <row r="125" s="14" customFormat="1">
      <c r="A125" s="14"/>
      <c r="B125" s="243"/>
      <c r="C125" s="244"/>
      <c r="D125" s="227" t="s">
        <v>142</v>
      </c>
      <c r="E125" s="245" t="s">
        <v>19</v>
      </c>
      <c r="F125" s="246" t="s">
        <v>587</v>
      </c>
      <c r="G125" s="244"/>
      <c r="H125" s="247">
        <v>12.16</v>
      </c>
      <c r="I125" s="248"/>
      <c r="J125" s="244"/>
      <c r="K125" s="244"/>
      <c r="L125" s="249"/>
      <c r="M125" s="250"/>
      <c r="N125" s="251"/>
      <c r="O125" s="251"/>
      <c r="P125" s="251"/>
      <c r="Q125" s="251"/>
      <c r="R125" s="251"/>
      <c r="S125" s="251"/>
      <c r="T125" s="25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3" t="s">
        <v>142</v>
      </c>
      <c r="AU125" s="253" t="s">
        <v>81</v>
      </c>
      <c r="AV125" s="14" t="s">
        <v>81</v>
      </c>
      <c r="AW125" s="14" t="s">
        <v>33</v>
      </c>
      <c r="AX125" s="14" t="s">
        <v>72</v>
      </c>
      <c r="AY125" s="253" t="s">
        <v>130</v>
      </c>
    </row>
    <row r="126" s="15" customFormat="1">
      <c r="A126" s="15"/>
      <c r="B126" s="254"/>
      <c r="C126" s="255"/>
      <c r="D126" s="227" t="s">
        <v>142</v>
      </c>
      <c r="E126" s="256" t="s">
        <v>19</v>
      </c>
      <c r="F126" s="257" t="s">
        <v>149</v>
      </c>
      <c r="G126" s="255"/>
      <c r="H126" s="258">
        <v>17.060000000000002</v>
      </c>
      <c r="I126" s="259"/>
      <c r="J126" s="255"/>
      <c r="K126" s="255"/>
      <c r="L126" s="260"/>
      <c r="M126" s="261"/>
      <c r="N126" s="262"/>
      <c r="O126" s="262"/>
      <c r="P126" s="262"/>
      <c r="Q126" s="262"/>
      <c r="R126" s="262"/>
      <c r="S126" s="262"/>
      <c r="T126" s="263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64" t="s">
        <v>142</v>
      </c>
      <c r="AU126" s="264" t="s">
        <v>81</v>
      </c>
      <c r="AV126" s="15" t="s">
        <v>137</v>
      </c>
      <c r="AW126" s="15" t="s">
        <v>33</v>
      </c>
      <c r="AX126" s="15" t="s">
        <v>79</v>
      </c>
      <c r="AY126" s="264" t="s">
        <v>130</v>
      </c>
    </row>
    <row r="127" s="2" customFormat="1" ht="16.5" customHeight="1">
      <c r="A127" s="40"/>
      <c r="B127" s="41"/>
      <c r="C127" s="214" t="s">
        <v>137</v>
      </c>
      <c r="D127" s="214" t="s">
        <v>132</v>
      </c>
      <c r="E127" s="215" t="s">
        <v>165</v>
      </c>
      <c r="F127" s="216" t="s">
        <v>166</v>
      </c>
      <c r="G127" s="217" t="s">
        <v>167</v>
      </c>
      <c r="H127" s="218">
        <v>231.80000000000001</v>
      </c>
      <c r="I127" s="219"/>
      <c r="J127" s="220">
        <f>ROUND(I127*H127,2)</f>
        <v>0</v>
      </c>
      <c r="K127" s="216" t="s">
        <v>136</v>
      </c>
      <c r="L127" s="46"/>
      <c r="M127" s="221" t="s">
        <v>19</v>
      </c>
      <c r="N127" s="222" t="s">
        <v>43</v>
      </c>
      <c r="O127" s="86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137</v>
      </c>
      <c r="AT127" s="225" t="s">
        <v>132</v>
      </c>
      <c r="AU127" s="225" t="s">
        <v>81</v>
      </c>
      <c r="AY127" s="19" t="s">
        <v>130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79</v>
      </c>
      <c r="BK127" s="226">
        <f>ROUND(I127*H127,2)</f>
        <v>0</v>
      </c>
      <c r="BL127" s="19" t="s">
        <v>137</v>
      </c>
      <c r="BM127" s="225" t="s">
        <v>588</v>
      </c>
    </row>
    <row r="128" s="2" customFormat="1">
      <c r="A128" s="40"/>
      <c r="B128" s="41"/>
      <c r="C128" s="42"/>
      <c r="D128" s="227" t="s">
        <v>139</v>
      </c>
      <c r="E128" s="42"/>
      <c r="F128" s="228" t="s">
        <v>166</v>
      </c>
      <c r="G128" s="42"/>
      <c r="H128" s="42"/>
      <c r="I128" s="229"/>
      <c r="J128" s="42"/>
      <c r="K128" s="42"/>
      <c r="L128" s="46"/>
      <c r="M128" s="230"/>
      <c r="N128" s="231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139</v>
      </c>
      <c r="AU128" s="19" t="s">
        <v>81</v>
      </c>
    </row>
    <row r="129" s="2" customFormat="1">
      <c r="A129" s="40"/>
      <c r="B129" s="41"/>
      <c r="C129" s="42"/>
      <c r="D129" s="227" t="s">
        <v>140</v>
      </c>
      <c r="E129" s="42"/>
      <c r="F129" s="232" t="s">
        <v>141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140</v>
      </c>
      <c r="AU129" s="19" t="s">
        <v>81</v>
      </c>
    </row>
    <row r="130" s="13" customFormat="1">
      <c r="A130" s="13"/>
      <c r="B130" s="233"/>
      <c r="C130" s="234"/>
      <c r="D130" s="227" t="s">
        <v>142</v>
      </c>
      <c r="E130" s="235" t="s">
        <v>19</v>
      </c>
      <c r="F130" s="236" t="s">
        <v>212</v>
      </c>
      <c r="G130" s="234"/>
      <c r="H130" s="235" t="s">
        <v>19</v>
      </c>
      <c r="I130" s="237"/>
      <c r="J130" s="234"/>
      <c r="K130" s="234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142</v>
      </c>
      <c r="AU130" s="242" t="s">
        <v>81</v>
      </c>
      <c r="AV130" s="13" t="s">
        <v>79</v>
      </c>
      <c r="AW130" s="13" t="s">
        <v>33</v>
      </c>
      <c r="AX130" s="13" t="s">
        <v>72</v>
      </c>
      <c r="AY130" s="242" t="s">
        <v>130</v>
      </c>
    </row>
    <row r="131" s="13" customFormat="1">
      <c r="A131" s="13"/>
      <c r="B131" s="233"/>
      <c r="C131" s="234"/>
      <c r="D131" s="227" t="s">
        <v>142</v>
      </c>
      <c r="E131" s="235" t="s">
        <v>19</v>
      </c>
      <c r="F131" s="236" t="s">
        <v>144</v>
      </c>
      <c r="G131" s="234"/>
      <c r="H131" s="235" t="s">
        <v>19</v>
      </c>
      <c r="I131" s="237"/>
      <c r="J131" s="234"/>
      <c r="K131" s="234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142</v>
      </c>
      <c r="AU131" s="242" t="s">
        <v>81</v>
      </c>
      <c r="AV131" s="13" t="s">
        <v>79</v>
      </c>
      <c r="AW131" s="13" t="s">
        <v>33</v>
      </c>
      <c r="AX131" s="13" t="s">
        <v>72</v>
      </c>
      <c r="AY131" s="242" t="s">
        <v>130</v>
      </c>
    </row>
    <row r="132" s="13" customFormat="1">
      <c r="A132" s="13"/>
      <c r="B132" s="233"/>
      <c r="C132" s="234"/>
      <c r="D132" s="227" t="s">
        <v>142</v>
      </c>
      <c r="E132" s="235" t="s">
        <v>19</v>
      </c>
      <c r="F132" s="236" t="s">
        <v>589</v>
      </c>
      <c r="G132" s="234"/>
      <c r="H132" s="235" t="s">
        <v>19</v>
      </c>
      <c r="I132" s="237"/>
      <c r="J132" s="234"/>
      <c r="K132" s="234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142</v>
      </c>
      <c r="AU132" s="242" t="s">
        <v>81</v>
      </c>
      <c r="AV132" s="13" t="s">
        <v>79</v>
      </c>
      <c r="AW132" s="13" t="s">
        <v>33</v>
      </c>
      <c r="AX132" s="13" t="s">
        <v>72</v>
      </c>
      <c r="AY132" s="242" t="s">
        <v>130</v>
      </c>
    </row>
    <row r="133" s="14" customFormat="1">
      <c r="A133" s="14"/>
      <c r="B133" s="243"/>
      <c r="C133" s="244"/>
      <c r="D133" s="227" t="s">
        <v>142</v>
      </c>
      <c r="E133" s="245" t="s">
        <v>19</v>
      </c>
      <c r="F133" s="246" t="s">
        <v>590</v>
      </c>
      <c r="G133" s="244"/>
      <c r="H133" s="247">
        <v>161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142</v>
      </c>
      <c r="AU133" s="253" t="s">
        <v>81</v>
      </c>
      <c r="AV133" s="14" t="s">
        <v>81</v>
      </c>
      <c r="AW133" s="14" t="s">
        <v>33</v>
      </c>
      <c r="AX133" s="14" t="s">
        <v>72</v>
      </c>
      <c r="AY133" s="253" t="s">
        <v>130</v>
      </c>
    </row>
    <row r="134" s="14" customFormat="1">
      <c r="A134" s="14"/>
      <c r="B134" s="243"/>
      <c r="C134" s="244"/>
      <c r="D134" s="227" t="s">
        <v>142</v>
      </c>
      <c r="E134" s="245" t="s">
        <v>19</v>
      </c>
      <c r="F134" s="246" t="s">
        <v>591</v>
      </c>
      <c r="G134" s="244"/>
      <c r="H134" s="247">
        <v>70.799999999999997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142</v>
      </c>
      <c r="AU134" s="253" t="s">
        <v>81</v>
      </c>
      <c r="AV134" s="14" t="s">
        <v>81</v>
      </c>
      <c r="AW134" s="14" t="s">
        <v>33</v>
      </c>
      <c r="AX134" s="14" t="s">
        <v>72</v>
      </c>
      <c r="AY134" s="253" t="s">
        <v>130</v>
      </c>
    </row>
    <row r="135" s="15" customFormat="1">
      <c r="A135" s="15"/>
      <c r="B135" s="254"/>
      <c r="C135" s="255"/>
      <c r="D135" s="227" t="s">
        <v>142</v>
      </c>
      <c r="E135" s="256" t="s">
        <v>19</v>
      </c>
      <c r="F135" s="257" t="s">
        <v>149</v>
      </c>
      <c r="G135" s="255"/>
      <c r="H135" s="258">
        <v>231.80000000000001</v>
      </c>
      <c r="I135" s="259"/>
      <c r="J135" s="255"/>
      <c r="K135" s="255"/>
      <c r="L135" s="260"/>
      <c r="M135" s="261"/>
      <c r="N135" s="262"/>
      <c r="O135" s="262"/>
      <c r="P135" s="262"/>
      <c r="Q135" s="262"/>
      <c r="R135" s="262"/>
      <c r="S135" s="262"/>
      <c r="T135" s="263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4" t="s">
        <v>142</v>
      </c>
      <c r="AU135" s="264" t="s">
        <v>81</v>
      </c>
      <c r="AV135" s="15" t="s">
        <v>137</v>
      </c>
      <c r="AW135" s="15" t="s">
        <v>33</v>
      </c>
      <c r="AX135" s="15" t="s">
        <v>79</v>
      </c>
      <c r="AY135" s="264" t="s">
        <v>130</v>
      </c>
    </row>
    <row r="136" s="2" customFormat="1" ht="16.5" customHeight="1">
      <c r="A136" s="40"/>
      <c r="B136" s="41"/>
      <c r="C136" s="214" t="s">
        <v>180</v>
      </c>
      <c r="D136" s="214" t="s">
        <v>132</v>
      </c>
      <c r="E136" s="215" t="s">
        <v>172</v>
      </c>
      <c r="F136" s="216" t="s">
        <v>173</v>
      </c>
      <c r="G136" s="217" t="s">
        <v>174</v>
      </c>
      <c r="H136" s="218">
        <v>501.71800000000002</v>
      </c>
      <c r="I136" s="219"/>
      <c r="J136" s="220">
        <f>ROUND(I136*H136,2)</f>
        <v>0</v>
      </c>
      <c r="K136" s="216" t="s">
        <v>136</v>
      </c>
      <c r="L136" s="46"/>
      <c r="M136" s="221" t="s">
        <v>19</v>
      </c>
      <c r="N136" s="222" t="s">
        <v>43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137</v>
      </c>
      <c r="AT136" s="225" t="s">
        <v>132</v>
      </c>
      <c r="AU136" s="225" t="s">
        <v>81</v>
      </c>
      <c r="AY136" s="19" t="s">
        <v>130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79</v>
      </c>
      <c r="BK136" s="226">
        <f>ROUND(I136*H136,2)</f>
        <v>0</v>
      </c>
      <c r="BL136" s="19" t="s">
        <v>137</v>
      </c>
      <c r="BM136" s="225" t="s">
        <v>592</v>
      </c>
    </row>
    <row r="137" s="2" customFormat="1">
      <c r="A137" s="40"/>
      <c r="B137" s="41"/>
      <c r="C137" s="42"/>
      <c r="D137" s="227" t="s">
        <v>139</v>
      </c>
      <c r="E137" s="42"/>
      <c r="F137" s="228" t="s">
        <v>173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139</v>
      </c>
      <c r="AU137" s="19" t="s">
        <v>81</v>
      </c>
    </row>
    <row r="138" s="2" customFormat="1">
      <c r="A138" s="40"/>
      <c r="B138" s="41"/>
      <c r="C138" s="42"/>
      <c r="D138" s="227" t="s">
        <v>140</v>
      </c>
      <c r="E138" s="42"/>
      <c r="F138" s="232" t="s">
        <v>176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140</v>
      </c>
      <c r="AU138" s="19" t="s">
        <v>81</v>
      </c>
    </row>
    <row r="139" s="13" customFormat="1">
      <c r="A139" s="13"/>
      <c r="B139" s="233"/>
      <c r="C139" s="234"/>
      <c r="D139" s="227" t="s">
        <v>142</v>
      </c>
      <c r="E139" s="235" t="s">
        <v>19</v>
      </c>
      <c r="F139" s="236" t="s">
        <v>177</v>
      </c>
      <c r="G139" s="234"/>
      <c r="H139" s="235" t="s">
        <v>19</v>
      </c>
      <c r="I139" s="237"/>
      <c r="J139" s="234"/>
      <c r="K139" s="234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142</v>
      </c>
      <c r="AU139" s="242" t="s">
        <v>81</v>
      </c>
      <c r="AV139" s="13" t="s">
        <v>79</v>
      </c>
      <c r="AW139" s="13" t="s">
        <v>33</v>
      </c>
      <c r="AX139" s="13" t="s">
        <v>72</v>
      </c>
      <c r="AY139" s="242" t="s">
        <v>130</v>
      </c>
    </row>
    <row r="140" s="14" customFormat="1">
      <c r="A140" s="14"/>
      <c r="B140" s="243"/>
      <c r="C140" s="244"/>
      <c r="D140" s="227" t="s">
        <v>142</v>
      </c>
      <c r="E140" s="245" t="s">
        <v>19</v>
      </c>
      <c r="F140" s="246" t="s">
        <v>593</v>
      </c>
      <c r="G140" s="244"/>
      <c r="H140" s="247">
        <v>462.06999999999999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142</v>
      </c>
      <c r="AU140" s="253" t="s">
        <v>81</v>
      </c>
      <c r="AV140" s="14" t="s">
        <v>81</v>
      </c>
      <c r="AW140" s="14" t="s">
        <v>33</v>
      </c>
      <c r="AX140" s="14" t="s">
        <v>72</v>
      </c>
      <c r="AY140" s="253" t="s">
        <v>130</v>
      </c>
    </row>
    <row r="141" s="14" customFormat="1">
      <c r="A141" s="14"/>
      <c r="B141" s="243"/>
      <c r="C141" s="244"/>
      <c r="D141" s="227" t="s">
        <v>142</v>
      </c>
      <c r="E141" s="245" t="s">
        <v>19</v>
      </c>
      <c r="F141" s="246" t="s">
        <v>594</v>
      </c>
      <c r="G141" s="244"/>
      <c r="H141" s="247">
        <v>39.648000000000003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142</v>
      </c>
      <c r="AU141" s="253" t="s">
        <v>81</v>
      </c>
      <c r="AV141" s="14" t="s">
        <v>81</v>
      </c>
      <c r="AW141" s="14" t="s">
        <v>33</v>
      </c>
      <c r="AX141" s="14" t="s">
        <v>72</v>
      </c>
      <c r="AY141" s="253" t="s">
        <v>130</v>
      </c>
    </row>
    <row r="142" s="15" customFormat="1">
      <c r="A142" s="15"/>
      <c r="B142" s="254"/>
      <c r="C142" s="255"/>
      <c r="D142" s="227" t="s">
        <v>142</v>
      </c>
      <c r="E142" s="256" t="s">
        <v>19</v>
      </c>
      <c r="F142" s="257" t="s">
        <v>149</v>
      </c>
      <c r="G142" s="255"/>
      <c r="H142" s="258">
        <v>501.71800000000002</v>
      </c>
      <c r="I142" s="259"/>
      <c r="J142" s="255"/>
      <c r="K142" s="255"/>
      <c r="L142" s="260"/>
      <c r="M142" s="261"/>
      <c r="N142" s="262"/>
      <c r="O142" s="262"/>
      <c r="P142" s="262"/>
      <c r="Q142" s="262"/>
      <c r="R142" s="262"/>
      <c r="S142" s="262"/>
      <c r="T142" s="263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4" t="s">
        <v>142</v>
      </c>
      <c r="AU142" s="264" t="s">
        <v>81</v>
      </c>
      <c r="AV142" s="15" t="s">
        <v>137</v>
      </c>
      <c r="AW142" s="15" t="s">
        <v>33</v>
      </c>
      <c r="AX142" s="15" t="s">
        <v>79</v>
      </c>
      <c r="AY142" s="264" t="s">
        <v>130</v>
      </c>
    </row>
    <row r="143" s="2" customFormat="1" ht="16.5" customHeight="1">
      <c r="A143" s="40"/>
      <c r="B143" s="41"/>
      <c r="C143" s="214" t="s">
        <v>194</v>
      </c>
      <c r="D143" s="214" t="s">
        <v>132</v>
      </c>
      <c r="E143" s="215" t="s">
        <v>181</v>
      </c>
      <c r="F143" s="216" t="s">
        <v>182</v>
      </c>
      <c r="G143" s="217" t="s">
        <v>135</v>
      </c>
      <c r="H143" s="218">
        <v>27.98</v>
      </c>
      <c r="I143" s="219"/>
      <c r="J143" s="220">
        <f>ROUND(I143*H143,2)</f>
        <v>0</v>
      </c>
      <c r="K143" s="216" t="s">
        <v>136</v>
      </c>
      <c r="L143" s="46"/>
      <c r="M143" s="221" t="s">
        <v>19</v>
      </c>
      <c r="N143" s="222" t="s">
        <v>43</v>
      </c>
      <c r="O143" s="86"/>
      <c r="P143" s="223">
        <f>O143*H143</f>
        <v>0</v>
      </c>
      <c r="Q143" s="223">
        <v>0</v>
      </c>
      <c r="R143" s="223">
        <f>Q143*H143</f>
        <v>0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137</v>
      </c>
      <c r="AT143" s="225" t="s">
        <v>132</v>
      </c>
      <c r="AU143" s="225" t="s">
        <v>81</v>
      </c>
      <c r="AY143" s="19" t="s">
        <v>130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79</v>
      </c>
      <c r="BK143" s="226">
        <f>ROUND(I143*H143,2)</f>
        <v>0</v>
      </c>
      <c r="BL143" s="19" t="s">
        <v>137</v>
      </c>
      <c r="BM143" s="225" t="s">
        <v>595</v>
      </c>
    </row>
    <row r="144" s="2" customFormat="1">
      <c r="A144" s="40"/>
      <c r="B144" s="41"/>
      <c r="C144" s="42"/>
      <c r="D144" s="227" t="s">
        <v>139</v>
      </c>
      <c r="E144" s="42"/>
      <c r="F144" s="228" t="s">
        <v>182</v>
      </c>
      <c r="G144" s="42"/>
      <c r="H144" s="42"/>
      <c r="I144" s="229"/>
      <c r="J144" s="42"/>
      <c r="K144" s="42"/>
      <c r="L144" s="46"/>
      <c r="M144" s="230"/>
      <c r="N144" s="231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139</v>
      </c>
      <c r="AU144" s="19" t="s">
        <v>81</v>
      </c>
    </row>
    <row r="145" s="2" customFormat="1">
      <c r="A145" s="40"/>
      <c r="B145" s="41"/>
      <c r="C145" s="42"/>
      <c r="D145" s="227" t="s">
        <v>140</v>
      </c>
      <c r="E145" s="42"/>
      <c r="F145" s="232" t="s">
        <v>184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140</v>
      </c>
      <c r="AU145" s="19" t="s">
        <v>81</v>
      </c>
    </row>
    <row r="146" s="13" customFormat="1">
      <c r="A146" s="13"/>
      <c r="B146" s="233"/>
      <c r="C146" s="234"/>
      <c r="D146" s="227" t="s">
        <v>142</v>
      </c>
      <c r="E146" s="235" t="s">
        <v>19</v>
      </c>
      <c r="F146" s="236" t="s">
        <v>143</v>
      </c>
      <c r="G146" s="234"/>
      <c r="H146" s="235" t="s">
        <v>19</v>
      </c>
      <c r="I146" s="237"/>
      <c r="J146" s="234"/>
      <c r="K146" s="234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142</v>
      </c>
      <c r="AU146" s="242" t="s">
        <v>81</v>
      </c>
      <c r="AV146" s="13" t="s">
        <v>79</v>
      </c>
      <c r="AW146" s="13" t="s">
        <v>33</v>
      </c>
      <c r="AX146" s="13" t="s">
        <v>72</v>
      </c>
      <c r="AY146" s="242" t="s">
        <v>130</v>
      </c>
    </row>
    <row r="147" s="13" customFormat="1">
      <c r="A147" s="13"/>
      <c r="B147" s="233"/>
      <c r="C147" s="234"/>
      <c r="D147" s="227" t="s">
        <v>142</v>
      </c>
      <c r="E147" s="235" t="s">
        <v>19</v>
      </c>
      <c r="F147" s="236" t="s">
        <v>144</v>
      </c>
      <c r="G147" s="234"/>
      <c r="H147" s="235" t="s">
        <v>19</v>
      </c>
      <c r="I147" s="237"/>
      <c r="J147" s="234"/>
      <c r="K147" s="234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142</v>
      </c>
      <c r="AU147" s="242" t="s">
        <v>81</v>
      </c>
      <c r="AV147" s="13" t="s">
        <v>79</v>
      </c>
      <c r="AW147" s="13" t="s">
        <v>33</v>
      </c>
      <c r="AX147" s="13" t="s">
        <v>72</v>
      </c>
      <c r="AY147" s="242" t="s">
        <v>130</v>
      </c>
    </row>
    <row r="148" s="13" customFormat="1">
      <c r="A148" s="13"/>
      <c r="B148" s="233"/>
      <c r="C148" s="234"/>
      <c r="D148" s="227" t="s">
        <v>142</v>
      </c>
      <c r="E148" s="235" t="s">
        <v>19</v>
      </c>
      <c r="F148" s="236" t="s">
        <v>596</v>
      </c>
      <c r="G148" s="234"/>
      <c r="H148" s="235" t="s">
        <v>19</v>
      </c>
      <c r="I148" s="237"/>
      <c r="J148" s="234"/>
      <c r="K148" s="234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142</v>
      </c>
      <c r="AU148" s="242" t="s">
        <v>81</v>
      </c>
      <c r="AV148" s="13" t="s">
        <v>79</v>
      </c>
      <c r="AW148" s="13" t="s">
        <v>33</v>
      </c>
      <c r="AX148" s="13" t="s">
        <v>72</v>
      </c>
      <c r="AY148" s="242" t="s">
        <v>130</v>
      </c>
    </row>
    <row r="149" s="14" customFormat="1">
      <c r="A149" s="14"/>
      <c r="B149" s="243"/>
      <c r="C149" s="244"/>
      <c r="D149" s="227" t="s">
        <v>142</v>
      </c>
      <c r="E149" s="245" t="s">
        <v>19</v>
      </c>
      <c r="F149" s="246" t="s">
        <v>597</v>
      </c>
      <c r="G149" s="244"/>
      <c r="H149" s="247">
        <v>14.630000000000001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142</v>
      </c>
      <c r="AU149" s="253" t="s">
        <v>81</v>
      </c>
      <c r="AV149" s="14" t="s">
        <v>81</v>
      </c>
      <c r="AW149" s="14" t="s">
        <v>33</v>
      </c>
      <c r="AX149" s="14" t="s">
        <v>72</v>
      </c>
      <c r="AY149" s="253" t="s">
        <v>130</v>
      </c>
    </row>
    <row r="150" s="13" customFormat="1">
      <c r="A150" s="13"/>
      <c r="B150" s="233"/>
      <c r="C150" s="234"/>
      <c r="D150" s="227" t="s">
        <v>142</v>
      </c>
      <c r="E150" s="235" t="s">
        <v>19</v>
      </c>
      <c r="F150" s="236" t="s">
        <v>598</v>
      </c>
      <c r="G150" s="234"/>
      <c r="H150" s="235" t="s">
        <v>19</v>
      </c>
      <c r="I150" s="237"/>
      <c r="J150" s="234"/>
      <c r="K150" s="234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142</v>
      </c>
      <c r="AU150" s="242" t="s">
        <v>81</v>
      </c>
      <c r="AV150" s="13" t="s">
        <v>79</v>
      </c>
      <c r="AW150" s="13" t="s">
        <v>33</v>
      </c>
      <c r="AX150" s="13" t="s">
        <v>72</v>
      </c>
      <c r="AY150" s="242" t="s">
        <v>130</v>
      </c>
    </row>
    <row r="151" s="14" customFormat="1">
      <c r="A151" s="14"/>
      <c r="B151" s="243"/>
      <c r="C151" s="244"/>
      <c r="D151" s="227" t="s">
        <v>142</v>
      </c>
      <c r="E151" s="245" t="s">
        <v>19</v>
      </c>
      <c r="F151" s="246" t="s">
        <v>599</v>
      </c>
      <c r="G151" s="244"/>
      <c r="H151" s="247">
        <v>13.35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142</v>
      </c>
      <c r="AU151" s="253" t="s">
        <v>81</v>
      </c>
      <c r="AV151" s="14" t="s">
        <v>81</v>
      </c>
      <c r="AW151" s="14" t="s">
        <v>33</v>
      </c>
      <c r="AX151" s="14" t="s">
        <v>72</v>
      </c>
      <c r="AY151" s="253" t="s">
        <v>130</v>
      </c>
    </row>
    <row r="152" s="15" customFormat="1">
      <c r="A152" s="15"/>
      <c r="B152" s="254"/>
      <c r="C152" s="255"/>
      <c r="D152" s="227" t="s">
        <v>142</v>
      </c>
      <c r="E152" s="256" t="s">
        <v>19</v>
      </c>
      <c r="F152" s="257" t="s">
        <v>149</v>
      </c>
      <c r="G152" s="255"/>
      <c r="H152" s="258">
        <v>27.98</v>
      </c>
      <c r="I152" s="259"/>
      <c r="J152" s="255"/>
      <c r="K152" s="255"/>
      <c r="L152" s="260"/>
      <c r="M152" s="261"/>
      <c r="N152" s="262"/>
      <c r="O152" s="262"/>
      <c r="P152" s="262"/>
      <c r="Q152" s="262"/>
      <c r="R152" s="262"/>
      <c r="S152" s="262"/>
      <c r="T152" s="263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4" t="s">
        <v>142</v>
      </c>
      <c r="AU152" s="264" t="s">
        <v>81</v>
      </c>
      <c r="AV152" s="15" t="s">
        <v>137</v>
      </c>
      <c r="AW152" s="15" t="s">
        <v>33</v>
      </c>
      <c r="AX152" s="15" t="s">
        <v>79</v>
      </c>
      <c r="AY152" s="264" t="s">
        <v>130</v>
      </c>
    </row>
    <row r="153" s="2" customFormat="1" ht="16.5" customHeight="1">
      <c r="A153" s="40"/>
      <c r="B153" s="41"/>
      <c r="C153" s="214" t="s">
        <v>200</v>
      </c>
      <c r="D153" s="214" t="s">
        <v>132</v>
      </c>
      <c r="E153" s="215" t="s">
        <v>600</v>
      </c>
      <c r="F153" s="216" t="s">
        <v>601</v>
      </c>
      <c r="G153" s="217" t="s">
        <v>135</v>
      </c>
      <c r="H153" s="218">
        <v>11.43</v>
      </c>
      <c r="I153" s="219"/>
      <c r="J153" s="220">
        <f>ROUND(I153*H153,2)</f>
        <v>0</v>
      </c>
      <c r="K153" s="216" t="s">
        <v>136</v>
      </c>
      <c r="L153" s="46"/>
      <c r="M153" s="221" t="s">
        <v>19</v>
      </c>
      <c r="N153" s="222" t="s">
        <v>43</v>
      </c>
      <c r="O153" s="86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137</v>
      </c>
      <c r="AT153" s="225" t="s">
        <v>132</v>
      </c>
      <c r="AU153" s="225" t="s">
        <v>81</v>
      </c>
      <c r="AY153" s="19" t="s">
        <v>130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79</v>
      </c>
      <c r="BK153" s="226">
        <f>ROUND(I153*H153,2)</f>
        <v>0</v>
      </c>
      <c r="BL153" s="19" t="s">
        <v>137</v>
      </c>
      <c r="BM153" s="225" t="s">
        <v>602</v>
      </c>
    </row>
    <row r="154" s="2" customFormat="1">
      <c r="A154" s="40"/>
      <c r="B154" s="41"/>
      <c r="C154" s="42"/>
      <c r="D154" s="227" t="s">
        <v>139</v>
      </c>
      <c r="E154" s="42"/>
      <c r="F154" s="228" t="s">
        <v>601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139</v>
      </c>
      <c r="AU154" s="19" t="s">
        <v>81</v>
      </c>
    </row>
    <row r="155" s="2" customFormat="1">
      <c r="A155" s="40"/>
      <c r="B155" s="41"/>
      <c r="C155" s="42"/>
      <c r="D155" s="227" t="s">
        <v>140</v>
      </c>
      <c r="E155" s="42"/>
      <c r="F155" s="232" t="s">
        <v>603</v>
      </c>
      <c r="G155" s="42"/>
      <c r="H155" s="42"/>
      <c r="I155" s="229"/>
      <c r="J155" s="42"/>
      <c r="K155" s="42"/>
      <c r="L155" s="46"/>
      <c r="M155" s="230"/>
      <c r="N155" s="231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140</v>
      </c>
      <c r="AU155" s="19" t="s">
        <v>81</v>
      </c>
    </row>
    <row r="156" s="13" customFormat="1">
      <c r="A156" s="13"/>
      <c r="B156" s="233"/>
      <c r="C156" s="234"/>
      <c r="D156" s="227" t="s">
        <v>142</v>
      </c>
      <c r="E156" s="235" t="s">
        <v>19</v>
      </c>
      <c r="F156" s="236" t="s">
        <v>212</v>
      </c>
      <c r="G156" s="234"/>
      <c r="H156" s="235" t="s">
        <v>19</v>
      </c>
      <c r="I156" s="237"/>
      <c r="J156" s="234"/>
      <c r="K156" s="234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142</v>
      </c>
      <c r="AU156" s="242" t="s">
        <v>81</v>
      </c>
      <c r="AV156" s="13" t="s">
        <v>79</v>
      </c>
      <c r="AW156" s="13" t="s">
        <v>33</v>
      </c>
      <c r="AX156" s="13" t="s">
        <v>72</v>
      </c>
      <c r="AY156" s="242" t="s">
        <v>130</v>
      </c>
    </row>
    <row r="157" s="14" customFormat="1">
      <c r="A157" s="14"/>
      <c r="B157" s="243"/>
      <c r="C157" s="244"/>
      <c r="D157" s="227" t="s">
        <v>142</v>
      </c>
      <c r="E157" s="245" t="s">
        <v>19</v>
      </c>
      <c r="F157" s="246" t="s">
        <v>604</v>
      </c>
      <c r="G157" s="244"/>
      <c r="H157" s="247">
        <v>5.7149999999999999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142</v>
      </c>
      <c r="AU157" s="253" t="s">
        <v>81</v>
      </c>
      <c r="AV157" s="14" t="s">
        <v>81</v>
      </c>
      <c r="AW157" s="14" t="s">
        <v>33</v>
      </c>
      <c r="AX157" s="14" t="s">
        <v>72</v>
      </c>
      <c r="AY157" s="253" t="s">
        <v>130</v>
      </c>
    </row>
    <row r="158" s="14" customFormat="1">
      <c r="A158" s="14"/>
      <c r="B158" s="243"/>
      <c r="C158" s="244"/>
      <c r="D158" s="227" t="s">
        <v>142</v>
      </c>
      <c r="E158" s="245" t="s">
        <v>19</v>
      </c>
      <c r="F158" s="246" t="s">
        <v>605</v>
      </c>
      <c r="G158" s="244"/>
      <c r="H158" s="247">
        <v>5.7149999999999999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142</v>
      </c>
      <c r="AU158" s="253" t="s">
        <v>81</v>
      </c>
      <c r="AV158" s="14" t="s">
        <v>81</v>
      </c>
      <c r="AW158" s="14" t="s">
        <v>33</v>
      </c>
      <c r="AX158" s="14" t="s">
        <v>72</v>
      </c>
      <c r="AY158" s="253" t="s">
        <v>130</v>
      </c>
    </row>
    <row r="159" s="15" customFormat="1">
      <c r="A159" s="15"/>
      <c r="B159" s="254"/>
      <c r="C159" s="255"/>
      <c r="D159" s="227" t="s">
        <v>142</v>
      </c>
      <c r="E159" s="256" t="s">
        <v>19</v>
      </c>
      <c r="F159" s="257" t="s">
        <v>149</v>
      </c>
      <c r="G159" s="255"/>
      <c r="H159" s="258">
        <v>11.43</v>
      </c>
      <c r="I159" s="259"/>
      <c r="J159" s="255"/>
      <c r="K159" s="255"/>
      <c r="L159" s="260"/>
      <c r="M159" s="261"/>
      <c r="N159" s="262"/>
      <c r="O159" s="262"/>
      <c r="P159" s="262"/>
      <c r="Q159" s="262"/>
      <c r="R159" s="262"/>
      <c r="S159" s="262"/>
      <c r="T159" s="263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4" t="s">
        <v>142</v>
      </c>
      <c r="AU159" s="264" t="s">
        <v>81</v>
      </c>
      <c r="AV159" s="15" t="s">
        <v>137</v>
      </c>
      <c r="AW159" s="15" t="s">
        <v>33</v>
      </c>
      <c r="AX159" s="15" t="s">
        <v>79</v>
      </c>
      <c r="AY159" s="264" t="s">
        <v>130</v>
      </c>
    </row>
    <row r="160" s="2" customFormat="1" ht="16.5" customHeight="1">
      <c r="A160" s="40"/>
      <c r="B160" s="41"/>
      <c r="C160" s="214" t="s">
        <v>207</v>
      </c>
      <c r="D160" s="214" t="s">
        <v>132</v>
      </c>
      <c r="E160" s="215" t="s">
        <v>195</v>
      </c>
      <c r="F160" s="216" t="s">
        <v>196</v>
      </c>
      <c r="G160" s="217" t="s">
        <v>135</v>
      </c>
      <c r="H160" s="218">
        <v>12.93</v>
      </c>
      <c r="I160" s="219"/>
      <c r="J160" s="220">
        <f>ROUND(I160*H160,2)</f>
        <v>0</v>
      </c>
      <c r="K160" s="216" t="s">
        <v>136</v>
      </c>
      <c r="L160" s="46"/>
      <c r="M160" s="221" t="s">
        <v>19</v>
      </c>
      <c r="N160" s="222" t="s">
        <v>43</v>
      </c>
      <c r="O160" s="86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137</v>
      </c>
      <c r="AT160" s="225" t="s">
        <v>132</v>
      </c>
      <c r="AU160" s="225" t="s">
        <v>81</v>
      </c>
      <c r="AY160" s="19" t="s">
        <v>130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79</v>
      </c>
      <c r="BK160" s="226">
        <f>ROUND(I160*H160,2)</f>
        <v>0</v>
      </c>
      <c r="BL160" s="19" t="s">
        <v>137</v>
      </c>
      <c r="BM160" s="225" t="s">
        <v>606</v>
      </c>
    </row>
    <row r="161" s="2" customFormat="1">
      <c r="A161" s="40"/>
      <c r="B161" s="41"/>
      <c r="C161" s="42"/>
      <c r="D161" s="227" t="s">
        <v>139</v>
      </c>
      <c r="E161" s="42"/>
      <c r="F161" s="228" t="s">
        <v>196</v>
      </c>
      <c r="G161" s="42"/>
      <c r="H161" s="42"/>
      <c r="I161" s="229"/>
      <c r="J161" s="42"/>
      <c r="K161" s="42"/>
      <c r="L161" s="46"/>
      <c r="M161" s="230"/>
      <c r="N161" s="231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139</v>
      </c>
      <c r="AU161" s="19" t="s">
        <v>81</v>
      </c>
    </row>
    <row r="162" s="2" customFormat="1">
      <c r="A162" s="40"/>
      <c r="B162" s="41"/>
      <c r="C162" s="42"/>
      <c r="D162" s="227" t="s">
        <v>140</v>
      </c>
      <c r="E162" s="42"/>
      <c r="F162" s="232" t="s">
        <v>198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140</v>
      </c>
      <c r="AU162" s="19" t="s">
        <v>81</v>
      </c>
    </row>
    <row r="163" s="13" customFormat="1">
      <c r="A163" s="13"/>
      <c r="B163" s="233"/>
      <c r="C163" s="234"/>
      <c r="D163" s="227" t="s">
        <v>142</v>
      </c>
      <c r="E163" s="235" t="s">
        <v>19</v>
      </c>
      <c r="F163" s="236" t="s">
        <v>143</v>
      </c>
      <c r="G163" s="234"/>
      <c r="H163" s="235" t="s">
        <v>19</v>
      </c>
      <c r="I163" s="237"/>
      <c r="J163" s="234"/>
      <c r="K163" s="234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142</v>
      </c>
      <c r="AU163" s="242" t="s">
        <v>81</v>
      </c>
      <c r="AV163" s="13" t="s">
        <v>79</v>
      </c>
      <c r="AW163" s="13" t="s">
        <v>33</v>
      </c>
      <c r="AX163" s="13" t="s">
        <v>72</v>
      </c>
      <c r="AY163" s="242" t="s">
        <v>130</v>
      </c>
    </row>
    <row r="164" s="13" customFormat="1">
      <c r="A164" s="13"/>
      <c r="B164" s="233"/>
      <c r="C164" s="234"/>
      <c r="D164" s="227" t="s">
        <v>142</v>
      </c>
      <c r="E164" s="235" t="s">
        <v>19</v>
      </c>
      <c r="F164" s="236" t="s">
        <v>607</v>
      </c>
      <c r="G164" s="234"/>
      <c r="H164" s="235" t="s">
        <v>19</v>
      </c>
      <c r="I164" s="237"/>
      <c r="J164" s="234"/>
      <c r="K164" s="234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142</v>
      </c>
      <c r="AU164" s="242" t="s">
        <v>81</v>
      </c>
      <c r="AV164" s="13" t="s">
        <v>79</v>
      </c>
      <c r="AW164" s="13" t="s">
        <v>33</v>
      </c>
      <c r="AX164" s="13" t="s">
        <v>72</v>
      </c>
      <c r="AY164" s="242" t="s">
        <v>130</v>
      </c>
    </row>
    <row r="165" s="13" customFormat="1">
      <c r="A165" s="13"/>
      <c r="B165" s="233"/>
      <c r="C165" s="234"/>
      <c r="D165" s="227" t="s">
        <v>142</v>
      </c>
      <c r="E165" s="235" t="s">
        <v>19</v>
      </c>
      <c r="F165" s="236" t="s">
        <v>449</v>
      </c>
      <c r="G165" s="234"/>
      <c r="H165" s="235" t="s">
        <v>19</v>
      </c>
      <c r="I165" s="237"/>
      <c r="J165" s="234"/>
      <c r="K165" s="234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142</v>
      </c>
      <c r="AU165" s="242" t="s">
        <v>81</v>
      </c>
      <c r="AV165" s="13" t="s">
        <v>79</v>
      </c>
      <c r="AW165" s="13" t="s">
        <v>33</v>
      </c>
      <c r="AX165" s="13" t="s">
        <v>72</v>
      </c>
      <c r="AY165" s="242" t="s">
        <v>130</v>
      </c>
    </row>
    <row r="166" s="14" customFormat="1">
      <c r="A166" s="14"/>
      <c r="B166" s="243"/>
      <c r="C166" s="244"/>
      <c r="D166" s="227" t="s">
        <v>142</v>
      </c>
      <c r="E166" s="245" t="s">
        <v>19</v>
      </c>
      <c r="F166" s="246" t="s">
        <v>608</v>
      </c>
      <c r="G166" s="244"/>
      <c r="H166" s="247">
        <v>12.33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142</v>
      </c>
      <c r="AU166" s="253" t="s">
        <v>81</v>
      </c>
      <c r="AV166" s="14" t="s">
        <v>81</v>
      </c>
      <c r="AW166" s="14" t="s">
        <v>33</v>
      </c>
      <c r="AX166" s="14" t="s">
        <v>72</v>
      </c>
      <c r="AY166" s="253" t="s">
        <v>130</v>
      </c>
    </row>
    <row r="167" s="13" customFormat="1">
      <c r="A167" s="13"/>
      <c r="B167" s="233"/>
      <c r="C167" s="234"/>
      <c r="D167" s="227" t="s">
        <v>142</v>
      </c>
      <c r="E167" s="235" t="s">
        <v>19</v>
      </c>
      <c r="F167" s="236" t="s">
        <v>609</v>
      </c>
      <c r="G167" s="234"/>
      <c r="H167" s="235" t="s">
        <v>19</v>
      </c>
      <c r="I167" s="237"/>
      <c r="J167" s="234"/>
      <c r="K167" s="234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142</v>
      </c>
      <c r="AU167" s="242" t="s">
        <v>81</v>
      </c>
      <c r="AV167" s="13" t="s">
        <v>79</v>
      </c>
      <c r="AW167" s="13" t="s">
        <v>33</v>
      </c>
      <c r="AX167" s="13" t="s">
        <v>72</v>
      </c>
      <c r="AY167" s="242" t="s">
        <v>130</v>
      </c>
    </row>
    <row r="168" s="14" customFormat="1">
      <c r="A168" s="14"/>
      <c r="B168" s="243"/>
      <c r="C168" s="244"/>
      <c r="D168" s="227" t="s">
        <v>142</v>
      </c>
      <c r="E168" s="245" t="s">
        <v>19</v>
      </c>
      <c r="F168" s="246" t="s">
        <v>610</v>
      </c>
      <c r="G168" s="244"/>
      <c r="H168" s="247">
        <v>0.59999999999999998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142</v>
      </c>
      <c r="AU168" s="253" t="s">
        <v>81</v>
      </c>
      <c r="AV168" s="14" t="s">
        <v>81</v>
      </c>
      <c r="AW168" s="14" t="s">
        <v>33</v>
      </c>
      <c r="AX168" s="14" t="s">
        <v>72</v>
      </c>
      <c r="AY168" s="253" t="s">
        <v>130</v>
      </c>
    </row>
    <row r="169" s="15" customFormat="1">
      <c r="A169" s="15"/>
      <c r="B169" s="254"/>
      <c r="C169" s="255"/>
      <c r="D169" s="227" t="s">
        <v>142</v>
      </c>
      <c r="E169" s="256" t="s">
        <v>19</v>
      </c>
      <c r="F169" s="257" t="s">
        <v>149</v>
      </c>
      <c r="G169" s="255"/>
      <c r="H169" s="258">
        <v>12.93</v>
      </c>
      <c r="I169" s="259"/>
      <c r="J169" s="255"/>
      <c r="K169" s="255"/>
      <c r="L169" s="260"/>
      <c r="M169" s="261"/>
      <c r="N169" s="262"/>
      <c r="O169" s="262"/>
      <c r="P169" s="262"/>
      <c r="Q169" s="262"/>
      <c r="R169" s="262"/>
      <c r="S169" s="262"/>
      <c r="T169" s="263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4" t="s">
        <v>142</v>
      </c>
      <c r="AU169" s="264" t="s">
        <v>81</v>
      </c>
      <c r="AV169" s="15" t="s">
        <v>137</v>
      </c>
      <c r="AW169" s="15" t="s">
        <v>33</v>
      </c>
      <c r="AX169" s="15" t="s">
        <v>79</v>
      </c>
      <c r="AY169" s="264" t="s">
        <v>130</v>
      </c>
    </row>
    <row r="170" s="2" customFormat="1" ht="16.5" customHeight="1">
      <c r="A170" s="40"/>
      <c r="B170" s="41"/>
      <c r="C170" s="214" t="s">
        <v>214</v>
      </c>
      <c r="D170" s="214" t="s">
        <v>132</v>
      </c>
      <c r="E170" s="215" t="s">
        <v>201</v>
      </c>
      <c r="F170" s="216" t="s">
        <v>202</v>
      </c>
      <c r="G170" s="217" t="s">
        <v>135</v>
      </c>
      <c r="H170" s="218">
        <v>40.909999999999997</v>
      </c>
      <c r="I170" s="219"/>
      <c r="J170" s="220">
        <f>ROUND(I170*H170,2)</f>
        <v>0</v>
      </c>
      <c r="K170" s="216" t="s">
        <v>136</v>
      </c>
      <c r="L170" s="46"/>
      <c r="M170" s="221" t="s">
        <v>19</v>
      </c>
      <c r="N170" s="222" t="s">
        <v>43</v>
      </c>
      <c r="O170" s="86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137</v>
      </c>
      <c r="AT170" s="225" t="s">
        <v>132</v>
      </c>
      <c r="AU170" s="225" t="s">
        <v>81</v>
      </c>
      <c r="AY170" s="19" t="s">
        <v>130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79</v>
      </c>
      <c r="BK170" s="226">
        <f>ROUND(I170*H170,2)</f>
        <v>0</v>
      </c>
      <c r="BL170" s="19" t="s">
        <v>137</v>
      </c>
      <c r="BM170" s="225" t="s">
        <v>611</v>
      </c>
    </row>
    <row r="171" s="2" customFormat="1">
      <c r="A171" s="40"/>
      <c r="B171" s="41"/>
      <c r="C171" s="42"/>
      <c r="D171" s="227" t="s">
        <v>139</v>
      </c>
      <c r="E171" s="42"/>
      <c r="F171" s="228" t="s">
        <v>202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139</v>
      </c>
      <c r="AU171" s="19" t="s">
        <v>81</v>
      </c>
    </row>
    <row r="172" s="2" customFormat="1">
      <c r="A172" s="40"/>
      <c r="B172" s="41"/>
      <c r="C172" s="42"/>
      <c r="D172" s="227" t="s">
        <v>140</v>
      </c>
      <c r="E172" s="42"/>
      <c r="F172" s="232" t="s">
        <v>204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140</v>
      </c>
      <c r="AU172" s="19" t="s">
        <v>81</v>
      </c>
    </row>
    <row r="173" s="14" customFormat="1">
      <c r="A173" s="14"/>
      <c r="B173" s="243"/>
      <c r="C173" s="244"/>
      <c r="D173" s="227" t="s">
        <v>142</v>
      </c>
      <c r="E173" s="245" t="s">
        <v>19</v>
      </c>
      <c r="F173" s="246" t="s">
        <v>612</v>
      </c>
      <c r="G173" s="244"/>
      <c r="H173" s="247">
        <v>27.98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142</v>
      </c>
      <c r="AU173" s="253" t="s">
        <v>81</v>
      </c>
      <c r="AV173" s="14" t="s">
        <v>81</v>
      </c>
      <c r="AW173" s="14" t="s">
        <v>33</v>
      </c>
      <c r="AX173" s="14" t="s">
        <v>72</v>
      </c>
      <c r="AY173" s="253" t="s">
        <v>130</v>
      </c>
    </row>
    <row r="174" s="14" customFormat="1">
      <c r="A174" s="14"/>
      <c r="B174" s="243"/>
      <c r="C174" s="244"/>
      <c r="D174" s="227" t="s">
        <v>142</v>
      </c>
      <c r="E174" s="245" t="s">
        <v>19</v>
      </c>
      <c r="F174" s="246" t="s">
        <v>613</v>
      </c>
      <c r="G174" s="244"/>
      <c r="H174" s="247">
        <v>12.93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142</v>
      </c>
      <c r="AU174" s="253" t="s">
        <v>81</v>
      </c>
      <c r="AV174" s="14" t="s">
        <v>81</v>
      </c>
      <c r="AW174" s="14" t="s">
        <v>33</v>
      </c>
      <c r="AX174" s="14" t="s">
        <v>72</v>
      </c>
      <c r="AY174" s="253" t="s">
        <v>130</v>
      </c>
    </row>
    <row r="175" s="15" customFormat="1">
      <c r="A175" s="15"/>
      <c r="B175" s="254"/>
      <c r="C175" s="255"/>
      <c r="D175" s="227" t="s">
        <v>142</v>
      </c>
      <c r="E175" s="256" t="s">
        <v>19</v>
      </c>
      <c r="F175" s="257" t="s">
        <v>149</v>
      </c>
      <c r="G175" s="255"/>
      <c r="H175" s="258">
        <v>40.909999999999997</v>
      </c>
      <c r="I175" s="259"/>
      <c r="J175" s="255"/>
      <c r="K175" s="255"/>
      <c r="L175" s="260"/>
      <c r="M175" s="261"/>
      <c r="N175" s="262"/>
      <c r="O175" s="262"/>
      <c r="P175" s="262"/>
      <c r="Q175" s="262"/>
      <c r="R175" s="262"/>
      <c r="S175" s="262"/>
      <c r="T175" s="263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4" t="s">
        <v>142</v>
      </c>
      <c r="AU175" s="264" t="s">
        <v>81</v>
      </c>
      <c r="AV175" s="15" t="s">
        <v>137</v>
      </c>
      <c r="AW175" s="15" t="s">
        <v>33</v>
      </c>
      <c r="AX175" s="15" t="s">
        <v>79</v>
      </c>
      <c r="AY175" s="264" t="s">
        <v>130</v>
      </c>
    </row>
    <row r="176" s="2" customFormat="1" ht="16.5" customHeight="1">
      <c r="A176" s="40"/>
      <c r="B176" s="41"/>
      <c r="C176" s="214" t="s">
        <v>234</v>
      </c>
      <c r="D176" s="214" t="s">
        <v>132</v>
      </c>
      <c r="E176" s="215" t="s">
        <v>208</v>
      </c>
      <c r="F176" s="216" t="s">
        <v>209</v>
      </c>
      <c r="G176" s="217" t="s">
        <v>135</v>
      </c>
      <c r="H176" s="218">
        <v>14.630000000000001</v>
      </c>
      <c r="I176" s="219"/>
      <c r="J176" s="220">
        <f>ROUND(I176*H176,2)</f>
        <v>0</v>
      </c>
      <c r="K176" s="216" t="s">
        <v>136</v>
      </c>
      <c r="L176" s="46"/>
      <c r="M176" s="221" t="s">
        <v>19</v>
      </c>
      <c r="N176" s="222" t="s">
        <v>43</v>
      </c>
      <c r="O176" s="86"/>
      <c r="P176" s="223">
        <f>O176*H176</f>
        <v>0</v>
      </c>
      <c r="Q176" s="223">
        <v>0</v>
      </c>
      <c r="R176" s="223">
        <f>Q176*H176</f>
        <v>0</v>
      </c>
      <c r="S176" s="223">
        <v>0</v>
      </c>
      <c r="T176" s="22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137</v>
      </c>
      <c r="AT176" s="225" t="s">
        <v>132</v>
      </c>
      <c r="AU176" s="225" t="s">
        <v>81</v>
      </c>
      <c r="AY176" s="19" t="s">
        <v>130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79</v>
      </c>
      <c r="BK176" s="226">
        <f>ROUND(I176*H176,2)</f>
        <v>0</v>
      </c>
      <c r="BL176" s="19" t="s">
        <v>137</v>
      </c>
      <c r="BM176" s="225" t="s">
        <v>614</v>
      </c>
    </row>
    <row r="177" s="2" customFormat="1">
      <c r="A177" s="40"/>
      <c r="B177" s="41"/>
      <c r="C177" s="42"/>
      <c r="D177" s="227" t="s">
        <v>139</v>
      </c>
      <c r="E177" s="42"/>
      <c r="F177" s="228" t="s">
        <v>209</v>
      </c>
      <c r="G177" s="42"/>
      <c r="H177" s="42"/>
      <c r="I177" s="229"/>
      <c r="J177" s="42"/>
      <c r="K177" s="42"/>
      <c r="L177" s="46"/>
      <c r="M177" s="230"/>
      <c r="N177" s="231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139</v>
      </c>
      <c r="AU177" s="19" t="s">
        <v>81</v>
      </c>
    </row>
    <row r="178" s="2" customFormat="1">
      <c r="A178" s="40"/>
      <c r="B178" s="41"/>
      <c r="C178" s="42"/>
      <c r="D178" s="227" t="s">
        <v>140</v>
      </c>
      <c r="E178" s="42"/>
      <c r="F178" s="232" t="s">
        <v>211</v>
      </c>
      <c r="G178" s="42"/>
      <c r="H178" s="42"/>
      <c r="I178" s="229"/>
      <c r="J178" s="42"/>
      <c r="K178" s="42"/>
      <c r="L178" s="46"/>
      <c r="M178" s="230"/>
      <c r="N178" s="231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140</v>
      </c>
      <c r="AU178" s="19" t="s">
        <v>81</v>
      </c>
    </row>
    <row r="179" s="13" customFormat="1">
      <c r="A179" s="13"/>
      <c r="B179" s="233"/>
      <c r="C179" s="234"/>
      <c r="D179" s="227" t="s">
        <v>142</v>
      </c>
      <c r="E179" s="235" t="s">
        <v>19</v>
      </c>
      <c r="F179" s="236" t="s">
        <v>212</v>
      </c>
      <c r="G179" s="234"/>
      <c r="H179" s="235" t="s">
        <v>19</v>
      </c>
      <c r="I179" s="237"/>
      <c r="J179" s="234"/>
      <c r="K179" s="234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142</v>
      </c>
      <c r="AU179" s="242" t="s">
        <v>81</v>
      </c>
      <c r="AV179" s="13" t="s">
        <v>79</v>
      </c>
      <c r="AW179" s="13" t="s">
        <v>33</v>
      </c>
      <c r="AX179" s="13" t="s">
        <v>72</v>
      </c>
      <c r="AY179" s="242" t="s">
        <v>130</v>
      </c>
    </row>
    <row r="180" s="13" customFormat="1">
      <c r="A180" s="13"/>
      <c r="B180" s="233"/>
      <c r="C180" s="234"/>
      <c r="D180" s="227" t="s">
        <v>142</v>
      </c>
      <c r="E180" s="235" t="s">
        <v>19</v>
      </c>
      <c r="F180" s="236" t="s">
        <v>615</v>
      </c>
      <c r="G180" s="234"/>
      <c r="H180" s="235" t="s">
        <v>19</v>
      </c>
      <c r="I180" s="237"/>
      <c r="J180" s="234"/>
      <c r="K180" s="234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142</v>
      </c>
      <c r="AU180" s="242" t="s">
        <v>81</v>
      </c>
      <c r="AV180" s="13" t="s">
        <v>79</v>
      </c>
      <c r="AW180" s="13" t="s">
        <v>33</v>
      </c>
      <c r="AX180" s="13" t="s">
        <v>72</v>
      </c>
      <c r="AY180" s="242" t="s">
        <v>130</v>
      </c>
    </row>
    <row r="181" s="14" customFormat="1">
      <c r="A181" s="14"/>
      <c r="B181" s="243"/>
      <c r="C181" s="244"/>
      <c r="D181" s="227" t="s">
        <v>142</v>
      </c>
      <c r="E181" s="245" t="s">
        <v>19</v>
      </c>
      <c r="F181" s="246" t="s">
        <v>597</v>
      </c>
      <c r="G181" s="244"/>
      <c r="H181" s="247">
        <v>14.630000000000001</v>
      </c>
      <c r="I181" s="248"/>
      <c r="J181" s="244"/>
      <c r="K181" s="244"/>
      <c r="L181" s="249"/>
      <c r="M181" s="250"/>
      <c r="N181" s="251"/>
      <c r="O181" s="251"/>
      <c r="P181" s="251"/>
      <c r="Q181" s="251"/>
      <c r="R181" s="251"/>
      <c r="S181" s="251"/>
      <c r="T181" s="25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3" t="s">
        <v>142</v>
      </c>
      <c r="AU181" s="253" t="s">
        <v>81</v>
      </c>
      <c r="AV181" s="14" t="s">
        <v>81</v>
      </c>
      <c r="AW181" s="14" t="s">
        <v>33</v>
      </c>
      <c r="AX181" s="14" t="s">
        <v>79</v>
      </c>
      <c r="AY181" s="253" t="s">
        <v>130</v>
      </c>
    </row>
    <row r="182" s="2" customFormat="1" ht="16.5" customHeight="1">
      <c r="A182" s="40"/>
      <c r="B182" s="41"/>
      <c r="C182" s="214" t="s">
        <v>241</v>
      </c>
      <c r="D182" s="214" t="s">
        <v>132</v>
      </c>
      <c r="E182" s="215" t="s">
        <v>215</v>
      </c>
      <c r="F182" s="216" t="s">
        <v>216</v>
      </c>
      <c r="G182" s="217" t="s">
        <v>217</v>
      </c>
      <c r="H182" s="218">
        <v>89.599999999999994</v>
      </c>
      <c r="I182" s="219"/>
      <c r="J182" s="220">
        <f>ROUND(I182*H182,2)</f>
        <v>0</v>
      </c>
      <c r="K182" s="216" t="s">
        <v>136</v>
      </c>
      <c r="L182" s="46"/>
      <c r="M182" s="221" t="s">
        <v>19</v>
      </c>
      <c r="N182" s="222" t="s">
        <v>43</v>
      </c>
      <c r="O182" s="86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137</v>
      </c>
      <c r="AT182" s="225" t="s">
        <v>132</v>
      </c>
      <c r="AU182" s="225" t="s">
        <v>81</v>
      </c>
      <c r="AY182" s="19" t="s">
        <v>130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79</v>
      </c>
      <c r="BK182" s="226">
        <f>ROUND(I182*H182,2)</f>
        <v>0</v>
      </c>
      <c r="BL182" s="19" t="s">
        <v>137</v>
      </c>
      <c r="BM182" s="225" t="s">
        <v>616</v>
      </c>
    </row>
    <row r="183" s="2" customFormat="1">
      <c r="A183" s="40"/>
      <c r="B183" s="41"/>
      <c r="C183" s="42"/>
      <c r="D183" s="227" t="s">
        <v>139</v>
      </c>
      <c r="E183" s="42"/>
      <c r="F183" s="228" t="s">
        <v>216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139</v>
      </c>
      <c r="AU183" s="19" t="s">
        <v>81</v>
      </c>
    </row>
    <row r="184" s="2" customFormat="1">
      <c r="A184" s="40"/>
      <c r="B184" s="41"/>
      <c r="C184" s="42"/>
      <c r="D184" s="227" t="s">
        <v>140</v>
      </c>
      <c r="E184" s="42"/>
      <c r="F184" s="232" t="s">
        <v>219</v>
      </c>
      <c r="G184" s="42"/>
      <c r="H184" s="42"/>
      <c r="I184" s="229"/>
      <c r="J184" s="42"/>
      <c r="K184" s="42"/>
      <c r="L184" s="46"/>
      <c r="M184" s="230"/>
      <c r="N184" s="231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140</v>
      </c>
      <c r="AU184" s="19" t="s">
        <v>81</v>
      </c>
    </row>
    <row r="185" s="13" customFormat="1">
      <c r="A185" s="13"/>
      <c r="B185" s="233"/>
      <c r="C185" s="234"/>
      <c r="D185" s="227" t="s">
        <v>142</v>
      </c>
      <c r="E185" s="235" t="s">
        <v>19</v>
      </c>
      <c r="F185" s="236" t="s">
        <v>212</v>
      </c>
      <c r="G185" s="234"/>
      <c r="H185" s="235" t="s">
        <v>19</v>
      </c>
      <c r="I185" s="237"/>
      <c r="J185" s="234"/>
      <c r="K185" s="234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142</v>
      </c>
      <c r="AU185" s="242" t="s">
        <v>81</v>
      </c>
      <c r="AV185" s="13" t="s">
        <v>79</v>
      </c>
      <c r="AW185" s="13" t="s">
        <v>33</v>
      </c>
      <c r="AX185" s="13" t="s">
        <v>72</v>
      </c>
      <c r="AY185" s="242" t="s">
        <v>130</v>
      </c>
    </row>
    <row r="186" s="13" customFormat="1">
      <c r="A186" s="13"/>
      <c r="B186" s="233"/>
      <c r="C186" s="234"/>
      <c r="D186" s="227" t="s">
        <v>142</v>
      </c>
      <c r="E186" s="235" t="s">
        <v>19</v>
      </c>
      <c r="F186" s="236" t="s">
        <v>617</v>
      </c>
      <c r="G186" s="234"/>
      <c r="H186" s="235" t="s">
        <v>19</v>
      </c>
      <c r="I186" s="237"/>
      <c r="J186" s="234"/>
      <c r="K186" s="234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142</v>
      </c>
      <c r="AU186" s="242" t="s">
        <v>81</v>
      </c>
      <c r="AV186" s="13" t="s">
        <v>79</v>
      </c>
      <c r="AW186" s="13" t="s">
        <v>33</v>
      </c>
      <c r="AX186" s="13" t="s">
        <v>72</v>
      </c>
      <c r="AY186" s="242" t="s">
        <v>130</v>
      </c>
    </row>
    <row r="187" s="14" customFormat="1">
      <c r="A187" s="14"/>
      <c r="B187" s="243"/>
      <c r="C187" s="244"/>
      <c r="D187" s="227" t="s">
        <v>142</v>
      </c>
      <c r="E187" s="245" t="s">
        <v>19</v>
      </c>
      <c r="F187" s="246" t="s">
        <v>618</v>
      </c>
      <c r="G187" s="244"/>
      <c r="H187" s="247">
        <v>89.599999999999994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3" t="s">
        <v>142</v>
      </c>
      <c r="AU187" s="253" t="s">
        <v>81</v>
      </c>
      <c r="AV187" s="14" t="s">
        <v>81</v>
      </c>
      <c r="AW187" s="14" t="s">
        <v>33</v>
      </c>
      <c r="AX187" s="14" t="s">
        <v>79</v>
      </c>
      <c r="AY187" s="253" t="s">
        <v>130</v>
      </c>
    </row>
    <row r="188" s="2" customFormat="1" ht="16.5" customHeight="1">
      <c r="A188" s="40"/>
      <c r="B188" s="41"/>
      <c r="C188" s="214" t="s">
        <v>8</v>
      </c>
      <c r="D188" s="214" t="s">
        <v>132</v>
      </c>
      <c r="E188" s="215" t="s">
        <v>222</v>
      </c>
      <c r="F188" s="216" t="s">
        <v>223</v>
      </c>
      <c r="G188" s="217" t="s">
        <v>217</v>
      </c>
      <c r="H188" s="218">
        <v>267</v>
      </c>
      <c r="I188" s="219"/>
      <c r="J188" s="220">
        <f>ROUND(I188*H188,2)</f>
        <v>0</v>
      </c>
      <c r="K188" s="216" t="s">
        <v>136</v>
      </c>
      <c r="L188" s="46"/>
      <c r="M188" s="221" t="s">
        <v>19</v>
      </c>
      <c r="N188" s="222" t="s">
        <v>43</v>
      </c>
      <c r="O188" s="86"/>
      <c r="P188" s="223">
        <f>O188*H188</f>
        <v>0</v>
      </c>
      <c r="Q188" s="223">
        <v>0</v>
      </c>
      <c r="R188" s="223">
        <f>Q188*H188</f>
        <v>0</v>
      </c>
      <c r="S188" s="223">
        <v>0</v>
      </c>
      <c r="T188" s="224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5" t="s">
        <v>137</v>
      </c>
      <c r="AT188" s="225" t="s">
        <v>132</v>
      </c>
      <c r="AU188" s="225" t="s">
        <v>81</v>
      </c>
      <c r="AY188" s="19" t="s">
        <v>130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9" t="s">
        <v>79</v>
      </c>
      <c r="BK188" s="226">
        <f>ROUND(I188*H188,2)</f>
        <v>0</v>
      </c>
      <c r="BL188" s="19" t="s">
        <v>137</v>
      </c>
      <c r="BM188" s="225" t="s">
        <v>619</v>
      </c>
    </row>
    <row r="189" s="2" customFormat="1">
      <c r="A189" s="40"/>
      <c r="B189" s="41"/>
      <c r="C189" s="42"/>
      <c r="D189" s="227" t="s">
        <v>139</v>
      </c>
      <c r="E189" s="42"/>
      <c r="F189" s="228" t="s">
        <v>223</v>
      </c>
      <c r="G189" s="42"/>
      <c r="H189" s="42"/>
      <c r="I189" s="229"/>
      <c r="J189" s="42"/>
      <c r="K189" s="42"/>
      <c r="L189" s="46"/>
      <c r="M189" s="230"/>
      <c r="N189" s="231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139</v>
      </c>
      <c r="AU189" s="19" t="s">
        <v>81</v>
      </c>
    </row>
    <row r="190" s="2" customFormat="1">
      <c r="A190" s="40"/>
      <c r="B190" s="41"/>
      <c r="C190" s="42"/>
      <c r="D190" s="227" t="s">
        <v>140</v>
      </c>
      <c r="E190" s="42"/>
      <c r="F190" s="232" t="s">
        <v>225</v>
      </c>
      <c r="G190" s="42"/>
      <c r="H190" s="42"/>
      <c r="I190" s="229"/>
      <c r="J190" s="42"/>
      <c r="K190" s="42"/>
      <c r="L190" s="46"/>
      <c r="M190" s="230"/>
      <c r="N190" s="231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140</v>
      </c>
      <c r="AU190" s="19" t="s">
        <v>81</v>
      </c>
    </row>
    <row r="191" s="13" customFormat="1">
      <c r="A191" s="13"/>
      <c r="B191" s="233"/>
      <c r="C191" s="234"/>
      <c r="D191" s="227" t="s">
        <v>142</v>
      </c>
      <c r="E191" s="235" t="s">
        <v>19</v>
      </c>
      <c r="F191" s="236" t="s">
        <v>143</v>
      </c>
      <c r="G191" s="234"/>
      <c r="H191" s="235" t="s">
        <v>19</v>
      </c>
      <c r="I191" s="237"/>
      <c r="J191" s="234"/>
      <c r="K191" s="234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142</v>
      </c>
      <c r="AU191" s="242" t="s">
        <v>81</v>
      </c>
      <c r="AV191" s="13" t="s">
        <v>79</v>
      </c>
      <c r="AW191" s="13" t="s">
        <v>33</v>
      </c>
      <c r="AX191" s="13" t="s">
        <v>72</v>
      </c>
      <c r="AY191" s="242" t="s">
        <v>130</v>
      </c>
    </row>
    <row r="192" s="13" customFormat="1">
      <c r="A192" s="13"/>
      <c r="B192" s="233"/>
      <c r="C192" s="234"/>
      <c r="D192" s="227" t="s">
        <v>142</v>
      </c>
      <c r="E192" s="235" t="s">
        <v>19</v>
      </c>
      <c r="F192" s="236" t="s">
        <v>470</v>
      </c>
      <c r="G192" s="234"/>
      <c r="H192" s="235" t="s">
        <v>19</v>
      </c>
      <c r="I192" s="237"/>
      <c r="J192" s="234"/>
      <c r="K192" s="234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142</v>
      </c>
      <c r="AU192" s="242" t="s">
        <v>81</v>
      </c>
      <c r="AV192" s="13" t="s">
        <v>79</v>
      </c>
      <c r="AW192" s="13" t="s">
        <v>33</v>
      </c>
      <c r="AX192" s="13" t="s">
        <v>72</v>
      </c>
      <c r="AY192" s="242" t="s">
        <v>130</v>
      </c>
    </row>
    <row r="193" s="14" customFormat="1">
      <c r="A193" s="14"/>
      <c r="B193" s="243"/>
      <c r="C193" s="244"/>
      <c r="D193" s="227" t="s">
        <v>142</v>
      </c>
      <c r="E193" s="245" t="s">
        <v>19</v>
      </c>
      <c r="F193" s="246" t="s">
        <v>620</v>
      </c>
      <c r="G193" s="244"/>
      <c r="H193" s="247">
        <v>267</v>
      </c>
      <c r="I193" s="248"/>
      <c r="J193" s="244"/>
      <c r="K193" s="244"/>
      <c r="L193" s="249"/>
      <c r="M193" s="250"/>
      <c r="N193" s="251"/>
      <c r="O193" s="251"/>
      <c r="P193" s="251"/>
      <c r="Q193" s="251"/>
      <c r="R193" s="251"/>
      <c r="S193" s="251"/>
      <c r="T193" s="25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3" t="s">
        <v>142</v>
      </c>
      <c r="AU193" s="253" t="s">
        <v>81</v>
      </c>
      <c r="AV193" s="14" t="s">
        <v>81</v>
      </c>
      <c r="AW193" s="14" t="s">
        <v>33</v>
      </c>
      <c r="AX193" s="14" t="s">
        <v>79</v>
      </c>
      <c r="AY193" s="253" t="s">
        <v>130</v>
      </c>
    </row>
    <row r="194" s="2" customFormat="1" ht="16.5" customHeight="1">
      <c r="A194" s="40"/>
      <c r="B194" s="41"/>
      <c r="C194" s="214" t="s">
        <v>257</v>
      </c>
      <c r="D194" s="214" t="s">
        <v>132</v>
      </c>
      <c r="E194" s="215" t="s">
        <v>229</v>
      </c>
      <c r="F194" s="216" t="s">
        <v>230</v>
      </c>
      <c r="G194" s="217" t="s">
        <v>217</v>
      </c>
      <c r="H194" s="218">
        <v>267</v>
      </c>
      <c r="I194" s="219"/>
      <c r="J194" s="220">
        <f>ROUND(I194*H194,2)</f>
        <v>0</v>
      </c>
      <c r="K194" s="216" t="s">
        <v>136</v>
      </c>
      <c r="L194" s="46"/>
      <c r="M194" s="221" t="s">
        <v>19</v>
      </c>
      <c r="N194" s="222" t="s">
        <v>43</v>
      </c>
      <c r="O194" s="86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25" t="s">
        <v>137</v>
      </c>
      <c r="AT194" s="225" t="s">
        <v>132</v>
      </c>
      <c r="AU194" s="225" t="s">
        <v>81</v>
      </c>
      <c r="AY194" s="19" t="s">
        <v>130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9" t="s">
        <v>79</v>
      </c>
      <c r="BK194" s="226">
        <f>ROUND(I194*H194,2)</f>
        <v>0</v>
      </c>
      <c r="BL194" s="19" t="s">
        <v>137</v>
      </c>
      <c r="BM194" s="225" t="s">
        <v>621</v>
      </c>
    </row>
    <row r="195" s="2" customFormat="1">
      <c r="A195" s="40"/>
      <c r="B195" s="41"/>
      <c r="C195" s="42"/>
      <c r="D195" s="227" t="s">
        <v>139</v>
      </c>
      <c r="E195" s="42"/>
      <c r="F195" s="228" t="s">
        <v>230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139</v>
      </c>
      <c r="AU195" s="19" t="s">
        <v>81</v>
      </c>
    </row>
    <row r="196" s="2" customFormat="1">
      <c r="A196" s="40"/>
      <c r="B196" s="41"/>
      <c r="C196" s="42"/>
      <c r="D196" s="227" t="s">
        <v>140</v>
      </c>
      <c r="E196" s="42"/>
      <c r="F196" s="232" t="s">
        <v>232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140</v>
      </c>
      <c r="AU196" s="19" t="s">
        <v>81</v>
      </c>
    </row>
    <row r="197" s="13" customFormat="1">
      <c r="A197" s="13"/>
      <c r="B197" s="233"/>
      <c r="C197" s="234"/>
      <c r="D197" s="227" t="s">
        <v>142</v>
      </c>
      <c r="E197" s="235" t="s">
        <v>19</v>
      </c>
      <c r="F197" s="236" t="s">
        <v>143</v>
      </c>
      <c r="G197" s="234"/>
      <c r="H197" s="235" t="s">
        <v>19</v>
      </c>
      <c r="I197" s="237"/>
      <c r="J197" s="234"/>
      <c r="K197" s="234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142</v>
      </c>
      <c r="AU197" s="242" t="s">
        <v>81</v>
      </c>
      <c r="AV197" s="13" t="s">
        <v>79</v>
      </c>
      <c r="AW197" s="13" t="s">
        <v>33</v>
      </c>
      <c r="AX197" s="13" t="s">
        <v>72</v>
      </c>
      <c r="AY197" s="242" t="s">
        <v>130</v>
      </c>
    </row>
    <row r="198" s="13" customFormat="1">
      <c r="A198" s="13"/>
      <c r="B198" s="233"/>
      <c r="C198" s="234"/>
      <c r="D198" s="227" t="s">
        <v>142</v>
      </c>
      <c r="E198" s="235" t="s">
        <v>19</v>
      </c>
      <c r="F198" s="236" t="s">
        <v>622</v>
      </c>
      <c r="G198" s="234"/>
      <c r="H198" s="235" t="s">
        <v>19</v>
      </c>
      <c r="I198" s="237"/>
      <c r="J198" s="234"/>
      <c r="K198" s="234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142</v>
      </c>
      <c r="AU198" s="242" t="s">
        <v>81</v>
      </c>
      <c r="AV198" s="13" t="s">
        <v>79</v>
      </c>
      <c r="AW198" s="13" t="s">
        <v>33</v>
      </c>
      <c r="AX198" s="13" t="s">
        <v>72</v>
      </c>
      <c r="AY198" s="242" t="s">
        <v>130</v>
      </c>
    </row>
    <row r="199" s="14" customFormat="1">
      <c r="A199" s="14"/>
      <c r="B199" s="243"/>
      <c r="C199" s="244"/>
      <c r="D199" s="227" t="s">
        <v>142</v>
      </c>
      <c r="E199" s="245" t="s">
        <v>19</v>
      </c>
      <c r="F199" s="246" t="s">
        <v>620</v>
      </c>
      <c r="G199" s="244"/>
      <c r="H199" s="247">
        <v>267</v>
      </c>
      <c r="I199" s="248"/>
      <c r="J199" s="244"/>
      <c r="K199" s="244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142</v>
      </c>
      <c r="AU199" s="253" t="s">
        <v>81</v>
      </c>
      <c r="AV199" s="14" t="s">
        <v>81</v>
      </c>
      <c r="AW199" s="14" t="s">
        <v>33</v>
      </c>
      <c r="AX199" s="14" t="s">
        <v>79</v>
      </c>
      <c r="AY199" s="253" t="s">
        <v>130</v>
      </c>
    </row>
    <row r="200" s="12" customFormat="1" ht="22.8" customHeight="1">
      <c r="A200" s="12"/>
      <c r="B200" s="198"/>
      <c r="C200" s="199"/>
      <c r="D200" s="200" t="s">
        <v>71</v>
      </c>
      <c r="E200" s="212" t="s">
        <v>137</v>
      </c>
      <c r="F200" s="212" t="s">
        <v>233</v>
      </c>
      <c r="G200" s="199"/>
      <c r="H200" s="199"/>
      <c r="I200" s="202"/>
      <c r="J200" s="213">
        <f>BK200</f>
        <v>0</v>
      </c>
      <c r="K200" s="199"/>
      <c r="L200" s="204"/>
      <c r="M200" s="205"/>
      <c r="N200" s="206"/>
      <c r="O200" s="206"/>
      <c r="P200" s="207">
        <f>SUM(P201:P215)</f>
        <v>0</v>
      </c>
      <c r="Q200" s="206"/>
      <c r="R200" s="207">
        <f>SUM(R201:R215)</f>
        <v>0</v>
      </c>
      <c r="S200" s="206"/>
      <c r="T200" s="208">
        <f>SUM(T201:T215)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9" t="s">
        <v>79</v>
      </c>
      <c r="AT200" s="210" t="s">
        <v>71</v>
      </c>
      <c r="AU200" s="210" t="s">
        <v>79</v>
      </c>
      <c r="AY200" s="209" t="s">
        <v>130</v>
      </c>
      <c r="BK200" s="211">
        <f>SUM(BK201:BK215)</f>
        <v>0</v>
      </c>
    </row>
    <row r="201" s="2" customFormat="1" ht="16.5" customHeight="1">
      <c r="A201" s="40"/>
      <c r="B201" s="41"/>
      <c r="C201" s="214" t="s">
        <v>267</v>
      </c>
      <c r="D201" s="214" t="s">
        <v>132</v>
      </c>
      <c r="E201" s="215" t="s">
        <v>235</v>
      </c>
      <c r="F201" s="216" t="s">
        <v>236</v>
      </c>
      <c r="G201" s="217" t="s">
        <v>135</v>
      </c>
      <c r="H201" s="218">
        <v>50.93</v>
      </c>
      <c r="I201" s="219"/>
      <c r="J201" s="220">
        <f>ROUND(I201*H201,2)</f>
        <v>0</v>
      </c>
      <c r="K201" s="216" t="s">
        <v>136</v>
      </c>
      <c r="L201" s="46"/>
      <c r="M201" s="221" t="s">
        <v>19</v>
      </c>
      <c r="N201" s="222" t="s">
        <v>43</v>
      </c>
      <c r="O201" s="86"/>
      <c r="P201" s="223">
        <f>O201*H201</f>
        <v>0</v>
      </c>
      <c r="Q201" s="223">
        <v>0</v>
      </c>
      <c r="R201" s="223">
        <f>Q201*H201</f>
        <v>0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137</v>
      </c>
      <c r="AT201" s="225" t="s">
        <v>132</v>
      </c>
      <c r="AU201" s="225" t="s">
        <v>81</v>
      </c>
      <c r="AY201" s="19" t="s">
        <v>130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79</v>
      </c>
      <c r="BK201" s="226">
        <f>ROUND(I201*H201,2)</f>
        <v>0</v>
      </c>
      <c r="BL201" s="19" t="s">
        <v>137</v>
      </c>
      <c r="BM201" s="225" t="s">
        <v>623</v>
      </c>
    </row>
    <row r="202" s="2" customFormat="1">
      <c r="A202" s="40"/>
      <c r="B202" s="41"/>
      <c r="C202" s="42"/>
      <c r="D202" s="227" t="s">
        <v>139</v>
      </c>
      <c r="E202" s="42"/>
      <c r="F202" s="228" t="s">
        <v>236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139</v>
      </c>
      <c r="AU202" s="19" t="s">
        <v>81</v>
      </c>
    </row>
    <row r="203" s="2" customFormat="1">
      <c r="A203" s="40"/>
      <c r="B203" s="41"/>
      <c r="C203" s="42"/>
      <c r="D203" s="227" t="s">
        <v>140</v>
      </c>
      <c r="E203" s="42"/>
      <c r="F203" s="232" t="s">
        <v>238</v>
      </c>
      <c r="G203" s="42"/>
      <c r="H203" s="42"/>
      <c r="I203" s="229"/>
      <c r="J203" s="42"/>
      <c r="K203" s="42"/>
      <c r="L203" s="46"/>
      <c r="M203" s="230"/>
      <c r="N203" s="231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140</v>
      </c>
      <c r="AU203" s="19" t="s">
        <v>81</v>
      </c>
    </row>
    <row r="204" s="13" customFormat="1">
      <c r="A204" s="13"/>
      <c r="B204" s="233"/>
      <c r="C204" s="234"/>
      <c r="D204" s="227" t="s">
        <v>142</v>
      </c>
      <c r="E204" s="235" t="s">
        <v>19</v>
      </c>
      <c r="F204" s="236" t="s">
        <v>212</v>
      </c>
      <c r="G204" s="234"/>
      <c r="H204" s="235" t="s">
        <v>19</v>
      </c>
      <c r="I204" s="237"/>
      <c r="J204" s="234"/>
      <c r="K204" s="234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142</v>
      </c>
      <c r="AU204" s="242" t="s">
        <v>81</v>
      </c>
      <c r="AV204" s="13" t="s">
        <v>79</v>
      </c>
      <c r="AW204" s="13" t="s">
        <v>33</v>
      </c>
      <c r="AX204" s="13" t="s">
        <v>72</v>
      </c>
      <c r="AY204" s="242" t="s">
        <v>130</v>
      </c>
    </row>
    <row r="205" s="13" customFormat="1">
      <c r="A205" s="13"/>
      <c r="B205" s="233"/>
      <c r="C205" s="234"/>
      <c r="D205" s="227" t="s">
        <v>142</v>
      </c>
      <c r="E205" s="235" t="s">
        <v>19</v>
      </c>
      <c r="F205" s="236" t="s">
        <v>624</v>
      </c>
      <c r="G205" s="234"/>
      <c r="H205" s="235" t="s">
        <v>19</v>
      </c>
      <c r="I205" s="237"/>
      <c r="J205" s="234"/>
      <c r="K205" s="234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142</v>
      </c>
      <c r="AU205" s="242" t="s">
        <v>81</v>
      </c>
      <c r="AV205" s="13" t="s">
        <v>79</v>
      </c>
      <c r="AW205" s="13" t="s">
        <v>33</v>
      </c>
      <c r="AX205" s="13" t="s">
        <v>72</v>
      </c>
      <c r="AY205" s="242" t="s">
        <v>130</v>
      </c>
    </row>
    <row r="206" s="14" customFormat="1">
      <c r="A206" s="14"/>
      <c r="B206" s="243"/>
      <c r="C206" s="244"/>
      <c r="D206" s="227" t="s">
        <v>142</v>
      </c>
      <c r="E206" s="245" t="s">
        <v>19</v>
      </c>
      <c r="F206" s="246" t="s">
        <v>625</v>
      </c>
      <c r="G206" s="244"/>
      <c r="H206" s="247">
        <v>50.93</v>
      </c>
      <c r="I206" s="248"/>
      <c r="J206" s="244"/>
      <c r="K206" s="244"/>
      <c r="L206" s="249"/>
      <c r="M206" s="250"/>
      <c r="N206" s="251"/>
      <c r="O206" s="251"/>
      <c r="P206" s="251"/>
      <c r="Q206" s="251"/>
      <c r="R206" s="251"/>
      <c r="S206" s="251"/>
      <c r="T206" s="25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3" t="s">
        <v>142</v>
      </c>
      <c r="AU206" s="253" t="s">
        <v>81</v>
      </c>
      <c r="AV206" s="14" t="s">
        <v>81</v>
      </c>
      <c r="AW206" s="14" t="s">
        <v>33</v>
      </c>
      <c r="AX206" s="14" t="s">
        <v>79</v>
      </c>
      <c r="AY206" s="253" t="s">
        <v>130</v>
      </c>
    </row>
    <row r="207" s="2" customFormat="1" ht="16.5" customHeight="1">
      <c r="A207" s="40"/>
      <c r="B207" s="41"/>
      <c r="C207" s="214" t="s">
        <v>273</v>
      </c>
      <c r="D207" s="214" t="s">
        <v>132</v>
      </c>
      <c r="E207" s="215" t="s">
        <v>242</v>
      </c>
      <c r="F207" s="216" t="s">
        <v>243</v>
      </c>
      <c r="G207" s="217" t="s">
        <v>217</v>
      </c>
      <c r="H207" s="218">
        <v>47.329999999999998</v>
      </c>
      <c r="I207" s="219"/>
      <c r="J207" s="220">
        <f>ROUND(I207*H207,2)</f>
        <v>0</v>
      </c>
      <c r="K207" s="216" t="s">
        <v>136</v>
      </c>
      <c r="L207" s="46"/>
      <c r="M207" s="221" t="s">
        <v>19</v>
      </c>
      <c r="N207" s="222" t="s">
        <v>43</v>
      </c>
      <c r="O207" s="86"/>
      <c r="P207" s="223">
        <f>O207*H207</f>
        <v>0</v>
      </c>
      <c r="Q207" s="223">
        <v>0</v>
      </c>
      <c r="R207" s="223">
        <f>Q207*H207</f>
        <v>0</v>
      </c>
      <c r="S207" s="223">
        <v>0</v>
      </c>
      <c r="T207" s="22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5" t="s">
        <v>137</v>
      </c>
      <c r="AT207" s="225" t="s">
        <v>132</v>
      </c>
      <c r="AU207" s="225" t="s">
        <v>81</v>
      </c>
      <c r="AY207" s="19" t="s">
        <v>130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9" t="s">
        <v>79</v>
      </c>
      <c r="BK207" s="226">
        <f>ROUND(I207*H207,2)</f>
        <v>0</v>
      </c>
      <c r="BL207" s="19" t="s">
        <v>137</v>
      </c>
      <c r="BM207" s="225" t="s">
        <v>626</v>
      </c>
    </row>
    <row r="208" s="2" customFormat="1">
      <c r="A208" s="40"/>
      <c r="B208" s="41"/>
      <c r="C208" s="42"/>
      <c r="D208" s="227" t="s">
        <v>139</v>
      </c>
      <c r="E208" s="42"/>
      <c r="F208" s="228" t="s">
        <v>243</v>
      </c>
      <c r="G208" s="42"/>
      <c r="H208" s="42"/>
      <c r="I208" s="229"/>
      <c r="J208" s="42"/>
      <c r="K208" s="42"/>
      <c r="L208" s="46"/>
      <c r="M208" s="230"/>
      <c r="N208" s="231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139</v>
      </c>
      <c r="AU208" s="19" t="s">
        <v>81</v>
      </c>
    </row>
    <row r="209" s="2" customFormat="1">
      <c r="A209" s="40"/>
      <c r="B209" s="41"/>
      <c r="C209" s="42"/>
      <c r="D209" s="227" t="s">
        <v>140</v>
      </c>
      <c r="E209" s="42"/>
      <c r="F209" s="232" t="s">
        <v>245</v>
      </c>
      <c r="G209" s="42"/>
      <c r="H209" s="42"/>
      <c r="I209" s="229"/>
      <c r="J209" s="42"/>
      <c r="K209" s="42"/>
      <c r="L209" s="46"/>
      <c r="M209" s="230"/>
      <c r="N209" s="231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140</v>
      </c>
      <c r="AU209" s="19" t="s">
        <v>81</v>
      </c>
    </row>
    <row r="210" s="13" customFormat="1">
      <c r="A210" s="13"/>
      <c r="B210" s="233"/>
      <c r="C210" s="234"/>
      <c r="D210" s="227" t="s">
        <v>142</v>
      </c>
      <c r="E210" s="235" t="s">
        <v>19</v>
      </c>
      <c r="F210" s="236" t="s">
        <v>212</v>
      </c>
      <c r="G210" s="234"/>
      <c r="H210" s="235" t="s">
        <v>19</v>
      </c>
      <c r="I210" s="237"/>
      <c r="J210" s="234"/>
      <c r="K210" s="234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142</v>
      </c>
      <c r="AU210" s="242" t="s">
        <v>81</v>
      </c>
      <c r="AV210" s="13" t="s">
        <v>79</v>
      </c>
      <c r="AW210" s="13" t="s">
        <v>33</v>
      </c>
      <c r="AX210" s="13" t="s">
        <v>72</v>
      </c>
      <c r="AY210" s="242" t="s">
        <v>130</v>
      </c>
    </row>
    <row r="211" s="13" customFormat="1">
      <c r="A211" s="13"/>
      <c r="B211" s="233"/>
      <c r="C211" s="234"/>
      <c r="D211" s="227" t="s">
        <v>142</v>
      </c>
      <c r="E211" s="235" t="s">
        <v>19</v>
      </c>
      <c r="F211" s="236" t="s">
        <v>627</v>
      </c>
      <c r="G211" s="234"/>
      <c r="H211" s="235" t="s">
        <v>19</v>
      </c>
      <c r="I211" s="237"/>
      <c r="J211" s="234"/>
      <c r="K211" s="234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142</v>
      </c>
      <c r="AU211" s="242" t="s">
        <v>81</v>
      </c>
      <c r="AV211" s="13" t="s">
        <v>79</v>
      </c>
      <c r="AW211" s="13" t="s">
        <v>33</v>
      </c>
      <c r="AX211" s="13" t="s">
        <v>72</v>
      </c>
      <c r="AY211" s="242" t="s">
        <v>130</v>
      </c>
    </row>
    <row r="212" s="14" customFormat="1">
      <c r="A212" s="14"/>
      <c r="B212" s="243"/>
      <c r="C212" s="244"/>
      <c r="D212" s="227" t="s">
        <v>142</v>
      </c>
      <c r="E212" s="245" t="s">
        <v>19</v>
      </c>
      <c r="F212" s="246" t="s">
        <v>628</v>
      </c>
      <c r="G212" s="244"/>
      <c r="H212" s="247">
        <v>16.07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142</v>
      </c>
      <c r="AU212" s="253" t="s">
        <v>81</v>
      </c>
      <c r="AV212" s="14" t="s">
        <v>81</v>
      </c>
      <c r="AW212" s="14" t="s">
        <v>33</v>
      </c>
      <c r="AX212" s="14" t="s">
        <v>72</v>
      </c>
      <c r="AY212" s="253" t="s">
        <v>130</v>
      </c>
    </row>
    <row r="213" s="13" customFormat="1">
      <c r="A213" s="13"/>
      <c r="B213" s="233"/>
      <c r="C213" s="234"/>
      <c r="D213" s="227" t="s">
        <v>142</v>
      </c>
      <c r="E213" s="235" t="s">
        <v>19</v>
      </c>
      <c r="F213" s="236" t="s">
        <v>629</v>
      </c>
      <c r="G213" s="234"/>
      <c r="H213" s="235" t="s">
        <v>19</v>
      </c>
      <c r="I213" s="237"/>
      <c r="J213" s="234"/>
      <c r="K213" s="234"/>
      <c r="L213" s="238"/>
      <c r="M213" s="239"/>
      <c r="N213" s="240"/>
      <c r="O213" s="240"/>
      <c r="P213" s="240"/>
      <c r="Q213" s="240"/>
      <c r="R213" s="240"/>
      <c r="S213" s="240"/>
      <c r="T213" s="24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2" t="s">
        <v>142</v>
      </c>
      <c r="AU213" s="242" t="s">
        <v>81</v>
      </c>
      <c r="AV213" s="13" t="s">
        <v>79</v>
      </c>
      <c r="AW213" s="13" t="s">
        <v>33</v>
      </c>
      <c r="AX213" s="13" t="s">
        <v>72</v>
      </c>
      <c r="AY213" s="242" t="s">
        <v>130</v>
      </c>
    </row>
    <row r="214" s="14" customFormat="1">
      <c r="A214" s="14"/>
      <c r="B214" s="243"/>
      <c r="C214" s="244"/>
      <c r="D214" s="227" t="s">
        <v>142</v>
      </c>
      <c r="E214" s="245" t="s">
        <v>19</v>
      </c>
      <c r="F214" s="246" t="s">
        <v>630</v>
      </c>
      <c r="G214" s="244"/>
      <c r="H214" s="247">
        <v>31.260000000000002</v>
      </c>
      <c r="I214" s="248"/>
      <c r="J214" s="244"/>
      <c r="K214" s="244"/>
      <c r="L214" s="249"/>
      <c r="M214" s="250"/>
      <c r="N214" s="251"/>
      <c r="O214" s="251"/>
      <c r="P214" s="251"/>
      <c r="Q214" s="251"/>
      <c r="R214" s="251"/>
      <c r="S214" s="251"/>
      <c r="T214" s="25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3" t="s">
        <v>142</v>
      </c>
      <c r="AU214" s="253" t="s">
        <v>81</v>
      </c>
      <c r="AV214" s="14" t="s">
        <v>81</v>
      </c>
      <c r="AW214" s="14" t="s">
        <v>33</v>
      </c>
      <c r="AX214" s="14" t="s">
        <v>72</v>
      </c>
      <c r="AY214" s="253" t="s">
        <v>130</v>
      </c>
    </row>
    <row r="215" s="15" customFormat="1">
      <c r="A215" s="15"/>
      <c r="B215" s="254"/>
      <c r="C215" s="255"/>
      <c r="D215" s="227" t="s">
        <v>142</v>
      </c>
      <c r="E215" s="256" t="s">
        <v>19</v>
      </c>
      <c r="F215" s="257" t="s">
        <v>149</v>
      </c>
      <c r="G215" s="255"/>
      <c r="H215" s="258">
        <v>47.329999999999998</v>
      </c>
      <c r="I215" s="259"/>
      <c r="J215" s="255"/>
      <c r="K215" s="255"/>
      <c r="L215" s="260"/>
      <c r="M215" s="261"/>
      <c r="N215" s="262"/>
      <c r="O215" s="262"/>
      <c r="P215" s="262"/>
      <c r="Q215" s="262"/>
      <c r="R215" s="262"/>
      <c r="S215" s="262"/>
      <c r="T215" s="263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4" t="s">
        <v>142</v>
      </c>
      <c r="AU215" s="264" t="s">
        <v>81</v>
      </c>
      <c r="AV215" s="15" t="s">
        <v>137</v>
      </c>
      <c r="AW215" s="15" t="s">
        <v>33</v>
      </c>
      <c r="AX215" s="15" t="s">
        <v>79</v>
      </c>
      <c r="AY215" s="264" t="s">
        <v>130</v>
      </c>
    </row>
    <row r="216" s="12" customFormat="1" ht="22.8" customHeight="1">
      <c r="A216" s="12"/>
      <c r="B216" s="198"/>
      <c r="C216" s="199"/>
      <c r="D216" s="200" t="s">
        <v>71</v>
      </c>
      <c r="E216" s="212" t="s">
        <v>180</v>
      </c>
      <c r="F216" s="212" t="s">
        <v>249</v>
      </c>
      <c r="G216" s="199"/>
      <c r="H216" s="199"/>
      <c r="I216" s="202"/>
      <c r="J216" s="213">
        <f>BK216</f>
        <v>0</v>
      </c>
      <c r="K216" s="199"/>
      <c r="L216" s="204"/>
      <c r="M216" s="205"/>
      <c r="N216" s="206"/>
      <c r="O216" s="206"/>
      <c r="P216" s="207">
        <f>SUM(P217:P296)</f>
        <v>0</v>
      </c>
      <c r="Q216" s="206"/>
      <c r="R216" s="207">
        <f>SUM(R217:R296)</f>
        <v>0</v>
      </c>
      <c r="S216" s="206"/>
      <c r="T216" s="208">
        <f>SUM(T217:T296)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9" t="s">
        <v>79</v>
      </c>
      <c r="AT216" s="210" t="s">
        <v>71</v>
      </c>
      <c r="AU216" s="210" t="s">
        <v>79</v>
      </c>
      <c r="AY216" s="209" t="s">
        <v>130</v>
      </c>
      <c r="BK216" s="211">
        <f>SUM(BK217:BK296)</f>
        <v>0</v>
      </c>
    </row>
    <row r="217" s="2" customFormat="1" ht="16.5" customHeight="1">
      <c r="A217" s="40"/>
      <c r="B217" s="41"/>
      <c r="C217" s="214" t="s">
        <v>281</v>
      </c>
      <c r="D217" s="214" t="s">
        <v>132</v>
      </c>
      <c r="E217" s="215" t="s">
        <v>631</v>
      </c>
      <c r="F217" s="216" t="s">
        <v>632</v>
      </c>
      <c r="G217" s="217" t="s">
        <v>217</v>
      </c>
      <c r="H217" s="218">
        <v>13.869999999999999</v>
      </c>
      <c r="I217" s="219"/>
      <c r="J217" s="220">
        <f>ROUND(I217*H217,2)</f>
        <v>0</v>
      </c>
      <c r="K217" s="216" t="s">
        <v>136</v>
      </c>
      <c r="L217" s="46"/>
      <c r="M217" s="221" t="s">
        <v>19</v>
      </c>
      <c r="N217" s="222" t="s">
        <v>43</v>
      </c>
      <c r="O217" s="86"/>
      <c r="P217" s="223">
        <f>O217*H217</f>
        <v>0</v>
      </c>
      <c r="Q217" s="223">
        <v>0</v>
      </c>
      <c r="R217" s="223">
        <f>Q217*H217</f>
        <v>0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137</v>
      </c>
      <c r="AT217" s="225" t="s">
        <v>132</v>
      </c>
      <c r="AU217" s="225" t="s">
        <v>81</v>
      </c>
      <c r="AY217" s="19" t="s">
        <v>130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79</v>
      </c>
      <c r="BK217" s="226">
        <f>ROUND(I217*H217,2)</f>
        <v>0</v>
      </c>
      <c r="BL217" s="19" t="s">
        <v>137</v>
      </c>
      <c r="BM217" s="225" t="s">
        <v>633</v>
      </c>
    </row>
    <row r="218" s="2" customFormat="1">
      <c r="A218" s="40"/>
      <c r="B218" s="41"/>
      <c r="C218" s="42"/>
      <c r="D218" s="227" t="s">
        <v>139</v>
      </c>
      <c r="E218" s="42"/>
      <c r="F218" s="228" t="s">
        <v>632</v>
      </c>
      <c r="G218" s="42"/>
      <c r="H218" s="42"/>
      <c r="I218" s="229"/>
      <c r="J218" s="42"/>
      <c r="K218" s="42"/>
      <c r="L218" s="46"/>
      <c r="M218" s="230"/>
      <c r="N218" s="231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139</v>
      </c>
      <c r="AU218" s="19" t="s">
        <v>81</v>
      </c>
    </row>
    <row r="219" s="2" customFormat="1">
      <c r="A219" s="40"/>
      <c r="B219" s="41"/>
      <c r="C219" s="42"/>
      <c r="D219" s="227" t="s">
        <v>140</v>
      </c>
      <c r="E219" s="42"/>
      <c r="F219" s="232" t="s">
        <v>254</v>
      </c>
      <c r="G219" s="42"/>
      <c r="H219" s="42"/>
      <c r="I219" s="229"/>
      <c r="J219" s="42"/>
      <c r="K219" s="42"/>
      <c r="L219" s="46"/>
      <c r="M219" s="230"/>
      <c r="N219" s="231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140</v>
      </c>
      <c r="AU219" s="19" t="s">
        <v>81</v>
      </c>
    </row>
    <row r="220" s="13" customFormat="1">
      <c r="A220" s="13"/>
      <c r="B220" s="233"/>
      <c r="C220" s="234"/>
      <c r="D220" s="227" t="s">
        <v>142</v>
      </c>
      <c r="E220" s="235" t="s">
        <v>19</v>
      </c>
      <c r="F220" s="236" t="s">
        <v>634</v>
      </c>
      <c r="G220" s="234"/>
      <c r="H220" s="235" t="s">
        <v>19</v>
      </c>
      <c r="I220" s="237"/>
      <c r="J220" s="234"/>
      <c r="K220" s="234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142</v>
      </c>
      <c r="AU220" s="242" t="s">
        <v>81</v>
      </c>
      <c r="AV220" s="13" t="s">
        <v>79</v>
      </c>
      <c r="AW220" s="13" t="s">
        <v>33</v>
      </c>
      <c r="AX220" s="13" t="s">
        <v>72</v>
      </c>
      <c r="AY220" s="242" t="s">
        <v>130</v>
      </c>
    </row>
    <row r="221" s="13" customFormat="1">
      <c r="A221" s="13"/>
      <c r="B221" s="233"/>
      <c r="C221" s="234"/>
      <c r="D221" s="227" t="s">
        <v>142</v>
      </c>
      <c r="E221" s="235" t="s">
        <v>19</v>
      </c>
      <c r="F221" s="236" t="s">
        <v>635</v>
      </c>
      <c r="G221" s="234"/>
      <c r="H221" s="235" t="s">
        <v>19</v>
      </c>
      <c r="I221" s="237"/>
      <c r="J221" s="234"/>
      <c r="K221" s="234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142</v>
      </c>
      <c r="AU221" s="242" t="s">
        <v>81</v>
      </c>
      <c r="AV221" s="13" t="s">
        <v>79</v>
      </c>
      <c r="AW221" s="13" t="s">
        <v>33</v>
      </c>
      <c r="AX221" s="13" t="s">
        <v>72</v>
      </c>
      <c r="AY221" s="242" t="s">
        <v>130</v>
      </c>
    </row>
    <row r="222" s="14" customFormat="1">
      <c r="A222" s="14"/>
      <c r="B222" s="243"/>
      <c r="C222" s="244"/>
      <c r="D222" s="227" t="s">
        <v>142</v>
      </c>
      <c r="E222" s="245" t="s">
        <v>19</v>
      </c>
      <c r="F222" s="246" t="s">
        <v>636</v>
      </c>
      <c r="G222" s="244"/>
      <c r="H222" s="247">
        <v>13.869999999999999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142</v>
      </c>
      <c r="AU222" s="253" t="s">
        <v>81</v>
      </c>
      <c r="AV222" s="14" t="s">
        <v>81</v>
      </c>
      <c r="AW222" s="14" t="s">
        <v>33</v>
      </c>
      <c r="AX222" s="14" t="s">
        <v>79</v>
      </c>
      <c r="AY222" s="253" t="s">
        <v>130</v>
      </c>
    </row>
    <row r="223" s="2" customFormat="1" ht="16.5" customHeight="1">
      <c r="A223" s="40"/>
      <c r="B223" s="41"/>
      <c r="C223" s="214" t="s">
        <v>289</v>
      </c>
      <c r="D223" s="214" t="s">
        <v>132</v>
      </c>
      <c r="E223" s="215" t="s">
        <v>250</v>
      </c>
      <c r="F223" s="216" t="s">
        <v>251</v>
      </c>
      <c r="G223" s="217" t="s">
        <v>217</v>
      </c>
      <c r="H223" s="218">
        <v>60.799999999999997</v>
      </c>
      <c r="I223" s="219"/>
      <c r="J223" s="220">
        <f>ROUND(I223*H223,2)</f>
        <v>0</v>
      </c>
      <c r="K223" s="216" t="s">
        <v>136</v>
      </c>
      <c r="L223" s="46"/>
      <c r="M223" s="221" t="s">
        <v>19</v>
      </c>
      <c r="N223" s="222" t="s">
        <v>43</v>
      </c>
      <c r="O223" s="86"/>
      <c r="P223" s="223">
        <f>O223*H223</f>
        <v>0</v>
      </c>
      <c r="Q223" s="223">
        <v>0</v>
      </c>
      <c r="R223" s="223">
        <f>Q223*H223</f>
        <v>0</v>
      </c>
      <c r="S223" s="223">
        <v>0</v>
      </c>
      <c r="T223" s="224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5" t="s">
        <v>137</v>
      </c>
      <c r="AT223" s="225" t="s">
        <v>132</v>
      </c>
      <c r="AU223" s="225" t="s">
        <v>81</v>
      </c>
      <c r="AY223" s="19" t="s">
        <v>130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9" t="s">
        <v>79</v>
      </c>
      <c r="BK223" s="226">
        <f>ROUND(I223*H223,2)</f>
        <v>0</v>
      </c>
      <c r="BL223" s="19" t="s">
        <v>137</v>
      </c>
      <c r="BM223" s="225" t="s">
        <v>637</v>
      </c>
    </row>
    <row r="224" s="2" customFormat="1">
      <c r="A224" s="40"/>
      <c r="B224" s="41"/>
      <c r="C224" s="42"/>
      <c r="D224" s="227" t="s">
        <v>139</v>
      </c>
      <c r="E224" s="42"/>
      <c r="F224" s="228" t="s">
        <v>253</v>
      </c>
      <c r="G224" s="42"/>
      <c r="H224" s="42"/>
      <c r="I224" s="229"/>
      <c r="J224" s="42"/>
      <c r="K224" s="42"/>
      <c r="L224" s="46"/>
      <c r="M224" s="230"/>
      <c r="N224" s="231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139</v>
      </c>
      <c r="AU224" s="19" t="s">
        <v>81</v>
      </c>
    </row>
    <row r="225" s="2" customFormat="1">
      <c r="A225" s="40"/>
      <c r="B225" s="41"/>
      <c r="C225" s="42"/>
      <c r="D225" s="227" t="s">
        <v>140</v>
      </c>
      <c r="E225" s="42"/>
      <c r="F225" s="232" t="s">
        <v>254</v>
      </c>
      <c r="G225" s="42"/>
      <c r="H225" s="42"/>
      <c r="I225" s="229"/>
      <c r="J225" s="42"/>
      <c r="K225" s="42"/>
      <c r="L225" s="46"/>
      <c r="M225" s="230"/>
      <c r="N225" s="231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140</v>
      </c>
      <c r="AU225" s="19" t="s">
        <v>81</v>
      </c>
    </row>
    <row r="226" s="13" customFormat="1">
      <c r="A226" s="13"/>
      <c r="B226" s="233"/>
      <c r="C226" s="234"/>
      <c r="D226" s="227" t="s">
        <v>142</v>
      </c>
      <c r="E226" s="235" t="s">
        <v>19</v>
      </c>
      <c r="F226" s="236" t="s">
        <v>212</v>
      </c>
      <c r="G226" s="234"/>
      <c r="H226" s="235" t="s">
        <v>19</v>
      </c>
      <c r="I226" s="237"/>
      <c r="J226" s="234"/>
      <c r="K226" s="234"/>
      <c r="L226" s="238"/>
      <c r="M226" s="239"/>
      <c r="N226" s="240"/>
      <c r="O226" s="240"/>
      <c r="P226" s="240"/>
      <c r="Q226" s="240"/>
      <c r="R226" s="240"/>
      <c r="S226" s="240"/>
      <c r="T226" s="24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2" t="s">
        <v>142</v>
      </c>
      <c r="AU226" s="242" t="s">
        <v>81</v>
      </c>
      <c r="AV226" s="13" t="s">
        <v>79</v>
      </c>
      <c r="AW226" s="13" t="s">
        <v>33</v>
      </c>
      <c r="AX226" s="13" t="s">
        <v>72</v>
      </c>
      <c r="AY226" s="242" t="s">
        <v>130</v>
      </c>
    </row>
    <row r="227" s="13" customFormat="1">
      <c r="A227" s="13"/>
      <c r="B227" s="233"/>
      <c r="C227" s="234"/>
      <c r="D227" s="227" t="s">
        <v>142</v>
      </c>
      <c r="E227" s="235" t="s">
        <v>19</v>
      </c>
      <c r="F227" s="236" t="s">
        <v>638</v>
      </c>
      <c r="G227" s="234"/>
      <c r="H227" s="235" t="s">
        <v>19</v>
      </c>
      <c r="I227" s="237"/>
      <c r="J227" s="234"/>
      <c r="K227" s="234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142</v>
      </c>
      <c r="AU227" s="242" t="s">
        <v>81</v>
      </c>
      <c r="AV227" s="13" t="s">
        <v>79</v>
      </c>
      <c r="AW227" s="13" t="s">
        <v>33</v>
      </c>
      <c r="AX227" s="13" t="s">
        <v>72</v>
      </c>
      <c r="AY227" s="242" t="s">
        <v>130</v>
      </c>
    </row>
    <row r="228" s="14" customFormat="1">
      <c r="A228" s="14"/>
      <c r="B228" s="243"/>
      <c r="C228" s="244"/>
      <c r="D228" s="227" t="s">
        <v>142</v>
      </c>
      <c r="E228" s="245" t="s">
        <v>19</v>
      </c>
      <c r="F228" s="246" t="s">
        <v>639</v>
      </c>
      <c r="G228" s="244"/>
      <c r="H228" s="247">
        <v>60.799999999999997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142</v>
      </c>
      <c r="AU228" s="253" t="s">
        <v>81</v>
      </c>
      <c r="AV228" s="14" t="s">
        <v>81</v>
      </c>
      <c r="AW228" s="14" t="s">
        <v>33</v>
      </c>
      <c r="AX228" s="14" t="s">
        <v>79</v>
      </c>
      <c r="AY228" s="253" t="s">
        <v>130</v>
      </c>
    </row>
    <row r="229" s="2" customFormat="1" ht="16.5" customHeight="1">
      <c r="A229" s="40"/>
      <c r="B229" s="41"/>
      <c r="C229" s="214" t="s">
        <v>294</v>
      </c>
      <c r="D229" s="214" t="s">
        <v>132</v>
      </c>
      <c r="E229" s="215" t="s">
        <v>258</v>
      </c>
      <c r="F229" s="216" t="s">
        <v>259</v>
      </c>
      <c r="G229" s="217" t="s">
        <v>217</v>
      </c>
      <c r="H229" s="218">
        <v>218.90000000000001</v>
      </c>
      <c r="I229" s="219"/>
      <c r="J229" s="220">
        <f>ROUND(I229*H229,2)</f>
        <v>0</v>
      </c>
      <c r="K229" s="216" t="s">
        <v>136</v>
      </c>
      <c r="L229" s="46"/>
      <c r="M229" s="221" t="s">
        <v>19</v>
      </c>
      <c r="N229" s="222" t="s">
        <v>43</v>
      </c>
      <c r="O229" s="86"/>
      <c r="P229" s="223">
        <f>O229*H229</f>
        <v>0</v>
      </c>
      <c r="Q229" s="223">
        <v>0</v>
      </c>
      <c r="R229" s="223">
        <f>Q229*H229</f>
        <v>0</v>
      </c>
      <c r="S229" s="223">
        <v>0</v>
      </c>
      <c r="T229" s="224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5" t="s">
        <v>137</v>
      </c>
      <c r="AT229" s="225" t="s">
        <v>132</v>
      </c>
      <c r="AU229" s="225" t="s">
        <v>81</v>
      </c>
      <c r="AY229" s="19" t="s">
        <v>130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19" t="s">
        <v>79</v>
      </c>
      <c r="BK229" s="226">
        <f>ROUND(I229*H229,2)</f>
        <v>0</v>
      </c>
      <c r="BL229" s="19" t="s">
        <v>137</v>
      </c>
      <c r="BM229" s="225" t="s">
        <v>640</v>
      </c>
    </row>
    <row r="230" s="2" customFormat="1">
      <c r="A230" s="40"/>
      <c r="B230" s="41"/>
      <c r="C230" s="42"/>
      <c r="D230" s="227" t="s">
        <v>139</v>
      </c>
      <c r="E230" s="42"/>
      <c r="F230" s="228" t="s">
        <v>259</v>
      </c>
      <c r="G230" s="42"/>
      <c r="H230" s="42"/>
      <c r="I230" s="229"/>
      <c r="J230" s="42"/>
      <c r="K230" s="42"/>
      <c r="L230" s="46"/>
      <c r="M230" s="230"/>
      <c r="N230" s="231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139</v>
      </c>
      <c r="AU230" s="19" t="s">
        <v>81</v>
      </c>
    </row>
    <row r="231" s="2" customFormat="1">
      <c r="A231" s="40"/>
      <c r="B231" s="41"/>
      <c r="C231" s="42"/>
      <c r="D231" s="227" t="s">
        <v>140</v>
      </c>
      <c r="E231" s="42"/>
      <c r="F231" s="232" t="s">
        <v>261</v>
      </c>
      <c r="G231" s="42"/>
      <c r="H231" s="42"/>
      <c r="I231" s="229"/>
      <c r="J231" s="42"/>
      <c r="K231" s="42"/>
      <c r="L231" s="46"/>
      <c r="M231" s="230"/>
      <c r="N231" s="231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140</v>
      </c>
      <c r="AU231" s="19" t="s">
        <v>81</v>
      </c>
    </row>
    <row r="232" s="13" customFormat="1">
      <c r="A232" s="13"/>
      <c r="B232" s="233"/>
      <c r="C232" s="234"/>
      <c r="D232" s="227" t="s">
        <v>142</v>
      </c>
      <c r="E232" s="235" t="s">
        <v>19</v>
      </c>
      <c r="F232" s="236" t="s">
        <v>212</v>
      </c>
      <c r="G232" s="234"/>
      <c r="H232" s="235" t="s">
        <v>19</v>
      </c>
      <c r="I232" s="237"/>
      <c r="J232" s="234"/>
      <c r="K232" s="234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142</v>
      </c>
      <c r="AU232" s="242" t="s">
        <v>81</v>
      </c>
      <c r="AV232" s="13" t="s">
        <v>79</v>
      </c>
      <c r="AW232" s="13" t="s">
        <v>33</v>
      </c>
      <c r="AX232" s="13" t="s">
        <v>72</v>
      </c>
      <c r="AY232" s="242" t="s">
        <v>130</v>
      </c>
    </row>
    <row r="233" s="13" customFormat="1">
      <c r="A233" s="13"/>
      <c r="B233" s="233"/>
      <c r="C233" s="234"/>
      <c r="D233" s="227" t="s">
        <v>142</v>
      </c>
      <c r="E233" s="235" t="s">
        <v>19</v>
      </c>
      <c r="F233" s="236" t="s">
        <v>641</v>
      </c>
      <c r="G233" s="234"/>
      <c r="H233" s="235" t="s">
        <v>19</v>
      </c>
      <c r="I233" s="237"/>
      <c r="J233" s="234"/>
      <c r="K233" s="234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142</v>
      </c>
      <c r="AU233" s="242" t="s">
        <v>81</v>
      </c>
      <c r="AV233" s="13" t="s">
        <v>79</v>
      </c>
      <c r="AW233" s="13" t="s">
        <v>33</v>
      </c>
      <c r="AX233" s="13" t="s">
        <v>72</v>
      </c>
      <c r="AY233" s="242" t="s">
        <v>130</v>
      </c>
    </row>
    <row r="234" s="14" customFormat="1">
      <c r="A234" s="14"/>
      <c r="B234" s="243"/>
      <c r="C234" s="244"/>
      <c r="D234" s="227" t="s">
        <v>142</v>
      </c>
      <c r="E234" s="245" t="s">
        <v>19</v>
      </c>
      <c r="F234" s="246" t="s">
        <v>618</v>
      </c>
      <c r="G234" s="244"/>
      <c r="H234" s="247">
        <v>89.599999999999994</v>
      </c>
      <c r="I234" s="248"/>
      <c r="J234" s="244"/>
      <c r="K234" s="244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142</v>
      </c>
      <c r="AU234" s="253" t="s">
        <v>81</v>
      </c>
      <c r="AV234" s="14" t="s">
        <v>81</v>
      </c>
      <c r="AW234" s="14" t="s">
        <v>33</v>
      </c>
      <c r="AX234" s="14" t="s">
        <v>72</v>
      </c>
      <c r="AY234" s="253" t="s">
        <v>130</v>
      </c>
    </row>
    <row r="235" s="13" customFormat="1">
      <c r="A235" s="13"/>
      <c r="B235" s="233"/>
      <c r="C235" s="234"/>
      <c r="D235" s="227" t="s">
        <v>142</v>
      </c>
      <c r="E235" s="235" t="s">
        <v>19</v>
      </c>
      <c r="F235" s="236" t="s">
        <v>642</v>
      </c>
      <c r="G235" s="234"/>
      <c r="H235" s="235" t="s">
        <v>19</v>
      </c>
      <c r="I235" s="237"/>
      <c r="J235" s="234"/>
      <c r="K235" s="234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142</v>
      </c>
      <c r="AU235" s="242" t="s">
        <v>81</v>
      </c>
      <c r="AV235" s="13" t="s">
        <v>79</v>
      </c>
      <c r="AW235" s="13" t="s">
        <v>33</v>
      </c>
      <c r="AX235" s="13" t="s">
        <v>72</v>
      </c>
      <c r="AY235" s="242" t="s">
        <v>130</v>
      </c>
    </row>
    <row r="236" s="14" customFormat="1">
      <c r="A236" s="14"/>
      <c r="B236" s="243"/>
      <c r="C236" s="244"/>
      <c r="D236" s="227" t="s">
        <v>142</v>
      </c>
      <c r="E236" s="245" t="s">
        <v>19</v>
      </c>
      <c r="F236" s="246" t="s">
        <v>643</v>
      </c>
      <c r="G236" s="244"/>
      <c r="H236" s="247">
        <v>129.30000000000001</v>
      </c>
      <c r="I236" s="248"/>
      <c r="J236" s="244"/>
      <c r="K236" s="244"/>
      <c r="L236" s="249"/>
      <c r="M236" s="250"/>
      <c r="N236" s="251"/>
      <c r="O236" s="251"/>
      <c r="P236" s="251"/>
      <c r="Q236" s="251"/>
      <c r="R236" s="251"/>
      <c r="S236" s="251"/>
      <c r="T236" s="25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3" t="s">
        <v>142</v>
      </c>
      <c r="AU236" s="253" t="s">
        <v>81</v>
      </c>
      <c r="AV236" s="14" t="s">
        <v>81</v>
      </c>
      <c r="AW236" s="14" t="s">
        <v>33</v>
      </c>
      <c r="AX236" s="14" t="s">
        <v>72</v>
      </c>
      <c r="AY236" s="253" t="s">
        <v>130</v>
      </c>
    </row>
    <row r="237" s="15" customFormat="1">
      <c r="A237" s="15"/>
      <c r="B237" s="254"/>
      <c r="C237" s="255"/>
      <c r="D237" s="227" t="s">
        <v>142</v>
      </c>
      <c r="E237" s="256" t="s">
        <v>19</v>
      </c>
      <c r="F237" s="257" t="s">
        <v>149</v>
      </c>
      <c r="G237" s="255"/>
      <c r="H237" s="258">
        <v>218.90000000000001</v>
      </c>
      <c r="I237" s="259"/>
      <c r="J237" s="255"/>
      <c r="K237" s="255"/>
      <c r="L237" s="260"/>
      <c r="M237" s="261"/>
      <c r="N237" s="262"/>
      <c r="O237" s="262"/>
      <c r="P237" s="262"/>
      <c r="Q237" s="262"/>
      <c r="R237" s="262"/>
      <c r="S237" s="262"/>
      <c r="T237" s="263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4" t="s">
        <v>142</v>
      </c>
      <c r="AU237" s="264" t="s">
        <v>81</v>
      </c>
      <c r="AV237" s="15" t="s">
        <v>137</v>
      </c>
      <c r="AW237" s="15" t="s">
        <v>33</v>
      </c>
      <c r="AX237" s="15" t="s">
        <v>79</v>
      </c>
      <c r="AY237" s="264" t="s">
        <v>130</v>
      </c>
    </row>
    <row r="238" s="2" customFormat="1" ht="16.5" customHeight="1">
      <c r="A238" s="40"/>
      <c r="B238" s="41"/>
      <c r="C238" s="214" t="s">
        <v>301</v>
      </c>
      <c r="D238" s="214" t="s">
        <v>132</v>
      </c>
      <c r="E238" s="215" t="s">
        <v>644</v>
      </c>
      <c r="F238" s="216" t="s">
        <v>645</v>
      </c>
      <c r="G238" s="217" t="s">
        <v>217</v>
      </c>
      <c r="H238" s="218">
        <v>60.799999999999997</v>
      </c>
      <c r="I238" s="219"/>
      <c r="J238" s="220">
        <f>ROUND(I238*H238,2)</f>
        <v>0</v>
      </c>
      <c r="K238" s="216" t="s">
        <v>136</v>
      </c>
      <c r="L238" s="46"/>
      <c r="M238" s="221" t="s">
        <v>19</v>
      </c>
      <c r="N238" s="222" t="s">
        <v>43</v>
      </c>
      <c r="O238" s="86"/>
      <c r="P238" s="223">
        <f>O238*H238</f>
        <v>0</v>
      </c>
      <c r="Q238" s="223">
        <v>0</v>
      </c>
      <c r="R238" s="223">
        <f>Q238*H238</f>
        <v>0</v>
      </c>
      <c r="S238" s="223">
        <v>0</v>
      </c>
      <c r="T238" s="224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25" t="s">
        <v>137</v>
      </c>
      <c r="AT238" s="225" t="s">
        <v>132</v>
      </c>
      <c r="AU238" s="225" t="s">
        <v>81</v>
      </c>
      <c r="AY238" s="19" t="s">
        <v>130</v>
      </c>
      <c r="BE238" s="226">
        <f>IF(N238="základní",J238,0)</f>
        <v>0</v>
      </c>
      <c r="BF238" s="226">
        <f>IF(N238="snížená",J238,0)</f>
        <v>0</v>
      </c>
      <c r="BG238" s="226">
        <f>IF(N238="zákl. přenesená",J238,0)</f>
        <v>0</v>
      </c>
      <c r="BH238" s="226">
        <f>IF(N238="sníž. přenesená",J238,0)</f>
        <v>0</v>
      </c>
      <c r="BI238" s="226">
        <f>IF(N238="nulová",J238,0)</f>
        <v>0</v>
      </c>
      <c r="BJ238" s="19" t="s">
        <v>79</v>
      </c>
      <c r="BK238" s="226">
        <f>ROUND(I238*H238,2)</f>
        <v>0</v>
      </c>
      <c r="BL238" s="19" t="s">
        <v>137</v>
      </c>
      <c r="BM238" s="225" t="s">
        <v>646</v>
      </c>
    </row>
    <row r="239" s="2" customFormat="1">
      <c r="A239" s="40"/>
      <c r="B239" s="41"/>
      <c r="C239" s="42"/>
      <c r="D239" s="227" t="s">
        <v>139</v>
      </c>
      <c r="E239" s="42"/>
      <c r="F239" s="228" t="s">
        <v>645</v>
      </c>
      <c r="G239" s="42"/>
      <c r="H239" s="42"/>
      <c r="I239" s="229"/>
      <c r="J239" s="42"/>
      <c r="K239" s="42"/>
      <c r="L239" s="46"/>
      <c r="M239" s="230"/>
      <c r="N239" s="231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139</v>
      </c>
      <c r="AU239" s="19" t="s">
        <v>81</v>
      </c>
    </row>
    <row r="240" s="2" customFormat="1">
      <c r="A240" s="40"/>
      <c r="B240" s="41"/>
      <c r="C240" s="42"/>
      <c r="D240" s="227" t="s">
        <v>140</v>
      </c>
      <c r="E240" s="42"/>
      <c r="F240" s="232" t="s">
        <v>261</v>
      </c>
      <c r="G240" s="42"/>
      <c r="H240" s="42"/>
      <c r="I240" s="229"/>
      <c r="J240" s="42"/>
      <c r="K240" s="42"/>
      <c r="L240" s="46"/>
      <c r="M240" s="230"/>
      <c r="N240" s="231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140</v>
      </c>
      <c r="AU240" s="19" t="s">
        <v>81</v>
      </c>
    </row>
    <row r="241" s="13" customFormat="1">
      <c r="A241" s="13"/>
      <c r="B241" s="233"/>
      <c r="C241" s="234"/>
      <c r="D241" s="227" t="s">
        <v>142</v>
      </c>
      <c r="E241" s="235" t="s">
        <v>19</v>
      </c>
      <c r="F241" s="236" t="s">
        <v>212</v>
      </c>
      <c r="G241" s="234"/>
      <c r="H241" s="235" t="s">
        <v>19</v>
      </c>
      <c r="I241" s="237"/>
      <c r="J241" s="234"/>
      <c r="K241" s="234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142</v>
      </c>
      <c r="AU241" s="242" t="s">
        <v>81</v>
      </c>
      <c r="AV241" s="13" t="s">
        <v>79</v>
      </c>
      <c r="AW241" s="13" t="s">
        <v>33</v>
      </c>
      <c r="AX241" s="13" t="s">
        <v>72</v>
      </c>
      <c r="AY241" s="242" t="s">
        <v>130</v>
      </c>
    </row>
    <row r="242" s="13" customFormat="1">
      <c r="A242" s="13"/>
      <c r="B242" s="233"/>
      <c r="C242" s="234"/>
      <c r="D242" s="227" t="s">
        <v>142</v>
      </c>
      <c r="E242" s="235" t="s">
        <v>19</v>
      </c>
      <c r="F242" s="236" t="s">
        <v>638</v>
      </c>
      <c r="G242" s="234"/>
      <c r="H242" s="235" t="s">
        <v>19</v>
      </c>
      <c r="I242" s="237"/>
      <c r="J242" s="234"/>
      <c r="K242" s="234"/>
      <c r="L242" s="238"/>
      <c r="M242" s="239"/>
      <c r="N242" s="240"/>
      <c r="O242" s="240"/>
      <c r="P242" s="240"/>
      <c r="Q242" s="240"/>
      <c r="R242" s="240"/>
      <c r="S242" s="240"/>
      <c r="T242" s="24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2" t="s">
        <v>142</v>
      </c>
      <c r="AU242" s="242" t="s">
        <v>81</v>
      </c>
      <c r="AV242" s="13" t="s">
        <v>79</v>
      </c>
      <c r="AW242" s="13" t="s">
        <v>33</v>
      </c>
      <c r="AX242" s="13" t="s">
        <v>72</v>
      </c>
      <c r="AY242" s="242" t="s">
        <v>130</v>
      </c>
    </row>
    <row r="243" s="14" customFormat="1">
      <c r="A243" s="14"/>
      <c r="B243" s="243"/>
      <c r="C243" s="244"/>
      <c r="D243" s="227" t="s">
        <v>142</v>
      </c>
      <c r="E243" s="245" t="s">
        <v>19</v>
      </c>
      <c r="F243" s="246" t="s">
        <v>639</v>
      </c>
      <c r="G243" s="244"/>
      <c r="H243" s="247">
        <v>60.799999999999997</v>
      </c>
      <c r="I243" s="248"/>
      <c r="J243" s="244"/>
      <c r="K243" s="244"/>
      <c r="L243" s="249"/>
      <c r="M243" s="250"/>
      <c r="N243" s="251"/>
      <c r="O243" s="251"/>
      <c r="P243" s="251"/>
      <c r="Q243" s="251"/>
      <c r="R243" s="251"/>
      <c r="S243" s="251"/>
      <c r="T243" s="25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3" t="s">
        <v>142</v>
      </c>
      <c r="AU243" s="253" t="s">
        <v>81</v>
      </c>
      <c r="AV243" s="14" t="s">
        <v>81</v>
      </c>
      <c r="AW243" s="14" t="s">
        <v>33</v>
      </c>
      <c r="AX243" s="14" t="s">
        <v>79</v>
      </c>
      <c r="AY243" s="253" t="s">
        <v>130</v>
      </c>
    </row>
    <row r="244" s="2" customFormat="1" ht="16.5" customHeight="1">
      <c r="A244" s="40"/>
      <c r="B244" s="41"/>
      <c r="C244" s="214" t="s">
        <v>308</v>
      </c>
      <c r="D244" s="214" t="s">
        <v>132</v>
      </c>
      <c r="E244" s="215" t="s">
        <v>647</v>
      </c>
      <c r="F244" s="216" t="s">
        <v>648</v>
      </c>
      <c r="G244" s="217" t="s">
        <v>217</v>
      </c>
      <c r="H244" s="218">
        <v>115</v>
      </c>
      <c r="I244" s="219"/>
      <c r="J244" s="220">
        <f>ROUND(I244*H244,2)</f>
        <v>0</v>
      </c>
      <c r="K244" s="216" t="s">
        <v>136</v>
      </c>
      <c r="L244" s="46"/>
      <c r="M244" s="221" t="s">
        <v>19</v>
      </c>
      <c r="N244" s="222" t="s">
        <v>43</v>
      </c>
      <c r="O244" s="86"/>
      <c r="P244" s="223">
        <f>O244*H244</f>
        <v>0</v>
      </c>
      <c r="Q244" s="223">
        <v>0</v>
      </c>
      <c r="R244" s="223">
        <f>Q244*H244</f>
        <v>0</v>
      </c>
      <c r="S244" s="223">
        <v>0</v>
      </c>
      <c r="T244" s="224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5" t="s">
        <v>137</v>
      </c>
      <c r="AT244" s="225" t="s">
        <v>132</v>
      </c>
      <c r="AU244" s="225" t="s">
        <v>81</v>
      </c>
      <c r="AY244" s="19" t="s">
        <v>130</v>
      </c>
      <c r="BE244" s="226">
        <f>IF(N244="základní",J244,0)</f>
        <v>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19" t="s">
        <v>79</v>
      </c>
      <c r="BK244" s="226">
        <f>ROUND(I244*H244,2)</f>
        <v>0</v>
      </c>
      <c r="BL244" s="19" t="s">
        <v>137</v>
      </c>
      <c r="BM244" s="225" t="s">
        <v>649</v>
      </c>
    </row>
    <row r="245" s="2" customFormat="1">
      <c r="A245" s="40"/>
      <c r="B245" s="41"/>
      <c r="C245" s="42"/>
      <c r="D245" s="227" t="s">
        <v>139</v>
      </c>
      <c r="E245" s="42"/>
      <c r="F245" s="228" t="s">
        <v>648</v>
      </c>
      <c r="G245" s="42"/>
      <c r="H245" s="42"/>
      <c r="I245" s="229"/>
      <c r="J245" s="42"/>
      <c r="K245" s="42"/>
      <c r="L245" s="46"/>
      <c r="M245" s="230"/>
      <c r="N245" s="231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139</v>
      </c>
      <c r="AU245" s="19" t="s">
        <v>81</v>
      </c>
    </row>
    <row r="246" s="2" customFormat="1">
      <c r="A246" s="40"/>
      <c r="B246" s="41"/>
      <c r="C246" s="42"/>
      <c r="D246" s="227" t="s">
        <v>140</v>
      </c>
      <c r="E246" s="42"/>
      <c r="F246" s="232" t="s">
        <v>650</v>
      </c>
      <c r="G246" s="42"/>
      <c r="H246" s="42"/>
      <c r="I246" s="229"/>
      <c r="J246" s="42"/>
      <c r="K246" s="42"/>
      <c r="L246" s="46"/>
      <c r="M246" s="230"/>
      <c r="N246" s="231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140</v>
      </c>
      <c r="AU246" s="19" t="s">
        <v>81</v>
      </c>
    </row>
    <row r="247" s="13" customFormat="1">
      <c r="A247" s="13"/>
      <c r="B247" s="233"/>
      <c r="C247" s="234"/>
      <c r="D247" s="227" t="s">
        <v>142</v>
      </c>
      <c r="E247" s="235" t="s">
        <v>19</v>
      </c>
      <c r="F247" s="236" t="s">
        <v>143</v>
      </c>
      <c r="G247" s="234"/>
      <c r="H247" s="235" t="s">
        <v>19</v>
      </c>
      <c r="I247" s="237"/>
      <c r="J247" s="234"/>
      <c r="K247" s="234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142</v>
      </c>
      <c r="AU247" s="242" t="s">
        <v>81</v>
      </c>
      <c r="AV247" s="13" t="s">
        <v>79</v>
      </c>
      <c r="AW247" s="13" t="s">
        <v>33</v>
      </c>
      <c r="AX247" s="13" t="s">
        <v>72</v>
      </c>
      <c r="AY247" s="242" t="s">
        <v>130</v>
      </c>
    </row>
    <row r="248" s="13" customFormat="1">
      <c r="A248" s="13"/>
      <c r="B248" s="233"/>
      <c r="C248" s="234"/>
      <c r="D248" s="227" t="s">
        <v>142</v>
      </c>
      <c r="E248" s="235" t="s">
        <v>19</v>
      </c>
      <c r="F248" s="236" t="s">
        <v>651</v>
      </c>
      <c r="G248" s="234"/>
      <c r="H248" s="235" t="s">
        <v>19</v>
      </c>
      <c r="I248" s="237"/>
      <c r="J248" s="234"/>
      <c r="K248" s="234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142</v>
      </c>
      <c r="AU248" s="242" t="s">
        <v>81</v>
      </c>
      <c r="AV248" s="13" t="s">
        <v>79</v>
      </c>
      <c r="AW248" s="13" t="s">
        <v>33</v>
      </c>
      <c r="AX248" s="13" t="s">
        <v>72</v>
      </c>
      <c r="AY248" s="242" t="s">
        <v>130</v>
      </c>
    </row>
    <row r="249" s="14" customFormat="1">
      <c r="A249" s="14"/>
      <c r="B249" s="243"/>
      <c r="C249" s="244"/>
      <c r="D249" s="227" t="s">
        <v>142</v>
      </c>
      <c r="E249" s="245" t="s">
        <v>19</v>
      </c>
      <c r="F249" s="246" t="s">
        <v>652</v>
      </c>
      <c r="G249" s="244"/>
      <c r="H249" s="247">
        <v>115</v>
      </c>
      <c r="I249" s="248"/>
      <c r="J249" s="244"/>
      <c r="K249" s="244"/>
      <c r="L249" s="249"/>
      <c r="M249" s="250"/>
      <c r="N249" s="251"/>
      <c r="O249" s="251"/>
      <c r="P249" s="251"/>
      <c r="Q249" s="251"/>
      <c r="R249" s="251"/>
      <c r="S249" s="251"/>
      <c r="T249" s="25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3" t="s">
        <v>142</v>
      </c>
      <c r="AU249" s="253" t="s">
        <v>81</v>
      </c>
      <c r="AV249" s="14" t="s">
        <v>81</v>
      </c>
      <c r="AW249" s="14" t="s">
        <v>33</v>
      </c>
      <c r="AX249" s="14" t="s">
        <v>79</v>
      </c>
      <c r="AY249" s="253" t="s">
        <v>130</v>
      </c>
    </row>
    <row r="250" s="2" customFormat="1" ht="16.5" customHeight="1">
      <c r="A250" s="40"/>
      <c r="B250" s="41"/>
      <c r="C250" s="214" t="s">
        <v>7</v>
      </c>
      <c r="D250" s="214" t="s">
        <v>132</v>
      </c>
      <c r="E250" s="215" t="s">
        <v>274</v>
      </c>
      <c r="F250" s="216" t="s">
        <v>275</v>
      </c>
      <c r="G250" s="217" t="s">
        <v>217</v>
      </c>
      <c r="H250" s="218">
        <v>2106.5999999999999</v>
      </c>
      <c r="I250" s="219"/>
      <c r="J250" s="220">
        <f>ROUND(I250*H250,2)</f>
        <v>0</v>
      </c>
      <c r="K250" s="216" t="s">
        <v>136</v>
      </c>
      <c r="L250" s="46"/>
      <c r="M250" s="221" t="s">
        <v>19</v>
      </c>
      <c r="N250" s="222" t="s">
        <v>43</v>
      </c>
      <c r="O250" s="86"/>
      <c r="P250" s="223">
        <f>O250*H250</f>
        <v>0</v>
      </c>
      <c r="Q250" s="223">
        <v>0</v>
      </c>
      <c r="R250" s="223">
        <f>Q250*H250</f>
        <v>0</v>
      </c>
      <c r="S250" s="223">
        <v>0</v>
      </c>
      <c r="T250" s="224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25" t="s">
        <v>137</v>
      </c>
      <c r="AT250" s="225" t="s">
        <v>132</v>
      </c>
      <c r="AU250" s="225" t="s">
        <v>81</v>
      </c>
      <c r="AY250" s="19" t="s">
        <v>130</v>
      </c>
      <c r="BE250" s="226">
        <f>IF(N250="základní",J250,0)</f>
        <v>0</v>
      </c>
      <c r="BF250" s="226">
        <f>IF(N250="snížená",J250,0)</f>
        <v>0</v>
      </c>
      <c r="BG250" s="226">
        <f>IF(N250="zákl. přenesená",J250,0)</f>
        <v>0</v>
      </c>
      <c r="BH250" s="226">
        <f>IF(N250="sníž. přenesená",J250,0)</f>
        <v>0</v>
      </c>
      <c r="BI250" s="226">
        <f>IF(N250="nulová",J250,0)</f>
        <v>0</v>
      </c>
      <c r="BJ250" s="19" t="s">
        <v>79</v>
      </c>
      <c r="BK250" s="226">
        <f>ROUND(I250*H250,2)</f>
        <v>0</v>
      </c>
      <c r="BL250" s="19" t="s">
        <v>137</v>
      </c>
      <c r="BM250" s="225" t="s">
        <v>653</v>
      </c>
    </row>
    <row r="251" s="2" customFormat="1">
      <c r="A251" s="40"/>
      <c r="B251" s="41"/>
      <c r="C251" s="42"/>
      <c r="D251" s="227" t="s">
        <v>139</v>
      </c>
      <c r="E251" s="42"/>
      <c r="F251" s="228" t="s">
        <v>275</v>
      </c>
      <c r="G251" s="42"/>
      <c r="H251" s="42"/>
      <c r="I251" s="229"/>
      <c r="J251" s="42"/>
      <c r="K251" s="42"/>
      <c r="L251" s="46"/>
      <c r="M251" s="230"/>
      <c r="N251" s="231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139</v>
      </c>
      <c r="AU251" s="19" t="s">
        <v>81</v>
      </c>
    </row>
    <row r="252" s="2" customFormat="1">
      <c r="A252" s="40"/>
      <c r="B252" s="41"/>
      <c r="C252" s="42"/>
      <c r="D252" s="227" t="s">
        <v>140</v>
      </c>
      <c r="E252" s="42"/>
      <c r="F252" s="232" t="s">
        <v>277</v>
      </c>
      <c r="G252" s="42"/>
      <c r="H252" s="42"/>
      <c r="I252" s="229"/>
      <c r="J252" s="42"/>
      <c r="K252" s="42"/>
      <c r="L252" s="46"/>
      <c r="M252" s="230"/>
      <c r="N252" s="231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140</v>
      </c>
      <c r="AU252" s="19" t="s">
        <v>81</v>
      </c>
    </row>
    <row r="253" s="13" customFormat="1">
      <c r="A253" s="13"/>
      <c r="B253" s="233"/>
      <c r="C253" s="234"/>
      <c r="D253" s="227" t="s">
        <v>142</v>
      </c>
      <c r="E253" s="235" t="s">
        <v>19</v>
      </c>
      <c r="F253" s="236" t="s">
        <v>212</v>
      </c>
      <c r="G253" s="234"/>
      <c r="H253" s="235" t="s">
        <v>19</v>
      </c>
      <c r="I253" s="237"/>
      <c r="J253" s="234"/>
      <c r="K253" s="234"/>
      <c r="L253" s="238"/>
      <c r="M253" s="239"/>
      <c r="N253" s="240"/>
      <c r="O253" s="240"/>
      <c r="P253" s="240"/>
      <c r="Q253" s="240"/>
      <c r="R253" s="240"/>
      <c r="S253" s="240"/>
      <c r="T253" s="24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2" t="s">
        <v>142</v>
      </c>
      <c r="AU253" s="242" t="s">
        <v>81</v>
      </c>
      <c r="AV253" s="13" t="s">
        <v>79</v>
      </c>
      <c r="AW253" s="13" t="s">
        <v>33</v>
      </c>
      <c r="AX253" s="13" t="s">
        <v>72</v>
      </c>
      <c r="AY253" s="242" t="s">
        <v>130</v>
      </c>
    </row>
    <row r="254" s="14" customFormat="1">
      <c r="A254" s="14"/>
      <c r="B254" s="243"/>
      <c r="C254" s="244"/>
      <c r="D254" s="227" t="s">
        <v>142</v>
      </c>
      <c r="E254" s="245" t="s">
        <v>19</v>
      </c>
      <c r="F254" s="246" t="s">
        <v>654</v>
      </c>
      <c r="G254" s="244"/>
      <c r="H254" s="247">
        <v>2106.5999999999999</v>
      </c>
      <c r="I254" s="248"/>
      <c r="J254" s="244"/>
      <c r="K254" s="244"/>
      <c r="L254" s="249"/>
      <c r="M254" s="250"/>
      <c r="N254" s="251"/>
      <c r="O254" s="251"/>
      <c r="P254" s="251"/>
      <c r="Q254" s="251"/>
      <c r="R254" s="251"/>
      <c r="S254" s="251"/>
      <c r="T254" s="252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3" t="s">
        <v>142</v>
      </c>
      <c r="AU254" s="253" t="s">
        <v>81</v>
      </c>
      <c r="AV254" s="14" t="s">
        <v>81</v>
      </c>
      <c r="AW254" s="14" t="s">
        <v>33</v>
      </c>
      <c r="AX254" s="14" t="s">
        <v>79</v>
      </c>
      <c r="AY254" s="253" t="s">
        <v>130</v>
      </c>
    </row>
    <row r="255" s="2" customFormat="1" ht="16.5" customHeight="1">
      <c r="A255" s="40"/>
      <c r="B255" s="41"/>
      <c r="C255" s="214" t="s">
        <v>323</v>
      </c>
      <c r="D255" s="214" t="s">
        <v>132</v>
      </c>
      <c r="E255" s="215" t="s">
        <v>282</v>
      </c>
      <c r="F255" s="216" t="s">
        <v>283</v>
      </c>
      <c r="G255" s="217" t="s">
        <v>217</v>
      </c>
      <c r="H255" s="218">
        <v>1053.3</v>
      </c>
      <c r="I255" s="219"/>
      <c r="J255" s="220">
        <f>ROUND(I255*H255,2)</f>
        <v>0</v>
      </c>
      <c r="K255" s="216" t="s">
        <v>136</v>
      </c>
      <c r="L255" s="46"/>
      <c r="M255" s="221" t="s">
        <v>19</v>
      </c>
      <c r="N255" s="222" t="s">
        <v>43</v>
      </c>
      <c r="O255" s="86"/>
      <c r="P255" s="223">
        <f>O255*H255</f>
        <v>0</v>
      </c>
      <c r="Q255" s="223">
        <v>0</v>
      </c>
      <c r="R255" s="223">
        <f>Q255*H255</f>
        <v>0</v>
      </c>
      <c r="S255" s="223">
        <v>0</v>
      </c>
      <c r="T255" s="224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25" t="s">
        <v>137</v>
      </c>
      <c r="AT255" s="225" t="s">
        <v>132</v>
      </c>
      <c r="AU255" s="225" t="s">
        <v>81</v>
      </c>
      <c r="AY255" s="19" t="s">
        <v>130</v>
      </c>
      <c r="BE255" s="226">
        <f>IF(N255="základní",J255,0)</f>
        <v>0</v>
      </c>
      <c r="BF255" s="226">
        <f>IF(N255="snížená",J255,0)</f>
        <v>0</v>
      </c>
      <c r="BG255" s="226">
        <f>IF(N255="zákl. přenesená",J255,0)</f>
        <v>0</v>
      </c>
      <c r="BH255" s="226">
        <f>IF(N255="sníž. přenesená",J255,0)</f>
        <v>0</v>
      </c>
      <c r="BI255" s="226">
        <f>IF(N255="nulová",J255,0)</f>
        <v>0</v>
      </c>
      <c r="BJ255" s="19" t="s">
        <v>79</v>
      </c>
      <c r="BK255" s="226">
        <f>ROUND(I255*H255,2)</f>
        <v>0</v>
      </c>
      <c r="BL255" s="19" t="s">
        <v>137</v>
      </c>
      <c r="BM255" s="225" t="s">
        <v>655</v>
      </c>
    </row>
    <row r="256" s="2" customFormat="1">
      <c r="A256" s="40"/>
      <c r="B256" s="41"/>
      <c r="C256" s="42"/>
      <c r="D256" s="227" t="s">
        <v>139</v>
      </c>
      <c r="E256" s="42"/>
      <c r="F256" s="228" t="s">
        <v>283</v>
      </c>
      <c r="G256" s="42"/>
      <c r="H256" s="42"/>
      <c r="I256" s="229"/>
      <c r="J256" s="42"/>
      <c r="K256" s="42"/>
      <c r="L256" s="46"/>
      <c r="M256" s="230"/>
      <c r="N256" s="231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139</v>
      </c>
      <c r="AU256" s="19" t="s">
        <v>81</v>
      </c>
    </row>
    <row r="257" s="2" customFormat="1">
      <c r="A257" s="40"/>
      <c r="B257" s="41"/>
      <c r="C257" s="42"/>
      <c r="D257" s="227" t="s">
        <v>140</v>
      </c>
      <c r="E257" s="42"/>
      <c r="F257" s="232" t="s">
        <v>285</v>
      </c>
      <c r="G257" s="42"/>
      <c r="H257" s="42"/>
      <c r="I257" s="229"/>
      <c r="J257" s="42"/>
      <c r="K257" s="42"/>
      <c r="L257" s="46"/>
      <c r="M257" s="230"/>
      <c r="N257" s="231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140</v>
      </c>
      <c r="AU257" s="19" t="s">
        <v>81</v>
      </c>
    </row>
    <row r="258" s="13" customFormat="1">
      <c r="A258" s="13"/>
      <c r="B258" s="233"/>
      <c r="C258" s="234"/>
      <c r="D258" s="227" t="s">
        <v>142</v>
      </c>
      <c r="E258" s="235" t="s">
        <v>19</v>
      </c>
      <c r="F258" s="236" t="s">
        <v>212</v>
      </c>
      <c r="G258" s="234"/>
      <c r="H258" s="235" t="s">
        <v>19</v>
      </c>
      <c r="I258" s="237"/>
      <c r="J258" s="234"/>
      <c r="K258" s="234"/>
      <c r="L258" s="238"/>
      <c r="M258" s="239"/>
      <c r="N258" s="240"/>
      <c r="O258" s="240"/>
      <c r="P258" s="240"/>
      <c r="Q258" s="240"/>
      <c r="R258" s="240"/>
      <c r="S258" s="240"/>
      <c r="T258" s="24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2" t="s">
        <v>142</v>
      </c>
      <c r="AU258" s="242" t="s">
        <v>81</v>
      </c>
      <c r="AV258" s="13" t="s">
        <v>79</v>
      </c>
      <c r="AW258" s="13" t="s">
        <v>33</v>
      </c>
      <c r="AX258" s="13" t="s">
        <v>72</v>
      </c>
      <c r="AY258" s="242" t="s">
        <v>130</v>
      </c>
    </row>
    <row r="259" s="13" customFormat="1">
      <c r="A259" s="13"/>
      <c r="B259" s="233"/>
      <c r="C259" s="234"/>
      <c r="D259" s="227" t="s">
        <v>142</v>
      </c>
      <c r="E259" s="235" t="s">
        <v>19</v>
      </c>
      <c r="F259" s="236" t="s">
        <v>656</v>
      </c>
      <c r="G259" s="234"/>
      <c r="H259" s="235" t="s">
        <v>19</v>
      </c>
      <c r="I259" s="237"/>
      <c r="J259" s="234"/>
      <c r="K259" s="234"/>
      <c r="L259" s="238"/>
      <c r="M259" s="239"/>
      <c r="N259" s="240"/>
      <c r="O259" s="240"/>
      <c r="P259" s="240"/>
      <c r="Q259" s="240"/>
      <c r="R259" s="240"/>
      <c r="S259" s="240"/>
      <c r="T259" s="24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2" t="s">
        <v>142</v>
      </c>
      <c r="AU259" s="242" t="s">
        <v>81</v>
      </c>
      <c r="AV259" s="13" t="s">
        <v>79</v>
      </c>
      <c r="AW259" s="13" t="s">
        <v>33</v>
      </c>
      <c r="AX259" s="13" t="s">
        <v>72</v>
      </c>
      <c r="AY259" s="242" t="s">
        <v>130</v>
      </c>
    </row>
    <row r="260" s="14" customFormat="1">
      <c r="A260" s="14"/>
      <c r="B260" s="243"/>
      <c r="C260" s="244"/>
      <c r="D260" s="227" t="s">
        <v>142</v>
      </c>
      <c r="E260" s="245" t="s">
        <v>19</v>
      </c>
      <c r="F260" s="246" t="s">
        <v>657</v>
      </c>
      <c r="G260" s="244"/>
      <c r="H260" s="247">
        <v>938.29999999999995</v>
      </c>
      <c r="I260" s="248"/>
      <c r="J260" s="244"/>
      <c r="K260" s="244"/>
      <c r="L260" s="249"/>
      <c r="M260" s="250"/>
      <c r="N260" s="251"/>
      <c r="O260" s="251"/>
      <c r="P260" s="251"/>
      <c r="Q260" s="251"/>
      <c r="R260" s="251"/>
      <c r="S260" s="251"/>
      <c r="T260" s="25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3" t="s">
        <v>142</v>
      </c>
      <c r="AU260" s="253" t="s">
        <v>81</v>
      </c>
      <c r="AV260" s="14" t="s">
        <v>81</v>
      </c>
      <c r="AW260" s="14" t="s">
        <v>33</v>
      </c>
      <c r="AX260" s="14" t="s">
        <v>72</v>
      </c>
      <c r="AY260" s="253" t="s">
        <v>130</v>
      </c>
    </row>
    <row r="261" s="13" customFormat="1">
      <c r="A261" s="13"/>
      <c r="B261" s="233"/>
      <c r="C261" s="234"/>
      <c r="D261" s="227" t="s">
        <v>142</v>
      </c>
      <c r="E261" s="235" t="s">
        <v>19</v>
      </c>
      <c r="F261" s="236" t="s">
        <v>658</v>
      </c>
      <c r="G261" s="234"/>
      <c r="H261" s="235" t="s">
        <v>19</v>
      </c>
      <c r="I261" s="237"/>
      <c r="J261" s="234"/>
      <c r="K261" s="234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142</v>
      </c>
      <c r="AU261" s="242" t="s">
        <v>81</v>
      </c>
      <c r="AV261" s="13" t="s">
        <v>79</v>
      </c>
      <c r="AW261" s="13" t="s">
        <v>33</v>
      </c>
      <c r="AX261" s="13" t="s">
        <v>72</v>
      </c>
      <c r="AY261" s="242" t="s">
        <v>130</v>
      </c>
    </row>
    <row r="262" s="14" customFormat="1">
      <c r="A262" s="14"/>
      <c r="B262" s="243"/>
      <c r="C262" s="244"/>
      <c r="D262" s="227" t="s">
        <v>142</v>
      </c>
      <c r="E262" s="245" t="s">
        <v>19</v>
      </c>
      <c r="F262" s="246" t="s">
        <v>652</v>
      </c>
      <c r="G262" s="244"/>
      <c r="H262" s="247">
        <v>115</v>
      </c>
      <c r="I262" s="248"/>
      <c r="J262" s="244"/>
      <c r="K262" s="244"/>
      <c r="L262" s="249"/>
      <c r="M262" s="250"/>
      <c r="N262" s="251"/>
      <c r="O262" s="251"/>
      <c r="P262" s="251"/>
      <c r="Q262" s="251"/>
      <c r="R262" s="251"/>
      <c r="S262" s="251"/>
      <c r="T262" s="25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3" t="s">
        <v>142</v>
      </c>
      <c r="AU262" s="253" t="s">
        <v>81</v>
      </c>
      <c r="AV262" s="14" t="s">
        <v>81</v>
      </c>
      <c r="AW262" s="14" t="s">
        <v>33</v>
      </c>
      <c r="AX262" s="14" t="s">
        <v>72</v>
      </c>
      <c r="AY262" s="253" t="s">
        <v>130</v>
      </c>
    </row>
    <row r="263" s="15" customFormat="1">
      <c r="A263" s="15"/>
      <c r="B263" s="254"/>
      <c r="C263" s="255"/>
      <c r="D263" s="227" t="s">
        <v>142</v>
      </c>
      <c r="E263" s="256" t="s">
        <v>19</v>
      </c>
      <c r="F263" s="257" t="s">
        <v>149</v>
      </c>
      <c r="G263" s="255"/>
      <c r="H263" s="258">
        <v>1053.3</v>
      </c>
      <c r="I263" s="259"/>
      <c r="J263" s="255"/>
      <c r="K263" s="255"/>
      <c r="L263" s="260"/>
      <c r="M263" s="261"/>
      <c r="N263" s="262"/>
      <c r="O263" s="262"/>
      <c r="P263" s="262"/>
      <c r="Q263" s="262"/>
      <c r="R263" s="262"/>
      <c r="S263" s="262"/>
      <c r="T263" s="263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4" t="s">
        <v>142</v>
      </c>
      <c r="AU263" s="264" t="s">
        <v>81</v>
      </c>
      <c r="AV263" s="15" t="s">
        <v>137</v>
      </c>
      <c r="AW263" s="15" t="s">
        <v>33</v>
      </c>
      <c r="AX263" s="15" t="s">
        <v>79</v>
      </c>
      <c r="AY263" s="264" t="s">
        <v>130</v>
      </c>
    </row>
    <row r="264" s="2" customFormat="1" ht="16.5" customHeight="1">
      <c r="A264" s="40"/>
      <c r="B264" s="41"/>
      <c r="C264" s="214" t="s">
        <v>328</v>
      </c>
      <c r="D264" s="214" t="s">
        <v>132</v>
      </c>
      <c r="E264" s="215" t="s">
        <v>290</v>
      </c>
      <c r="F264" s="216" t="s">
        <v>291</v>
      </c>
      <c r="G264" s="217" t="s">
        <v>217</v>
      </c>
      <c r="H264" s="218">
        <v>1053.3</v>
      </c>
      <c r="I264" s="219"/>
      <c r="J264" s="220">
        <f>ROUND(I264*H264,2)</f>
        <v>0</v>
      </c>
      <c r="K264" s="216" t="s">
        <v>136</v>
      </c>
      <c r="L264" s="46"/>
      <c r="M264" s="221" t="s">
        <v>19</v>
      </c>
      <c r="N264" s="222" t="s">
        <v>43</v>
      </c>
      <c r="O264" s="86"/>
      <c r="P264" s="223">
        <f>O264*H264</f>
        <v>0</v>
      </c>
      <c r="Q264" s="223">
        <v>0</v>
      </c>
      <c r="R264" s="223">
        <f>Q264*H264</f>
        <v>0</v>
      </c>
      <c r="S264" s="223">
        <v>0</v>
      </c>
      <c r="T264" s="224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25" t="s">
        <v>137</v>
      </c>
      <c r="AT264" s="225" t="s">
        <v>132</v>
      </c>
      <c r="AU264" s="225" t="s">
        <v>81</v>
      </c>
      <c r="AY264" s="19" t="s">
        <v>130</v>
      </c>
      <c r="BE264" s="226">
        <f>IF(N264="základní",J264,0)</f>
        <v>0</v>
      </c>
      <c r="BF264" s="226">
        <f>IF(N264="snížená",J264,0)</f>
        <v>0</v>
      </c>
      <c r="BG264" s="226">
        <f>IF(N264="zákl. přenesená",J264,0)</f>
        <v>0</v>
      </c>
      <c r="BH264" s="226">
        <f>IF(N264="sníž. přenesená",J264,0)</f>
        <v>0</v>
      </c>
      <c r="BI264" s="226">
        <f>IF(N264="nulová",J264,0)</f>
        <v>0</v>
      </c>
      <c r="BJ264" s="19" t="s">
        <v>79</v>
      </c>
      <c r="BK264" s="226">
        <f>ROUND(I264*H264,2)</f>
        <v>0</v>
      </c>
      <c r="BL264" s="19" t="s">
        <v>137</v>
      </c>
      <c r="BM264" s="225" t="s">
        <v>659</v>
      </c>
    </row>
    <row r="265" s="2" customFormat="1">
      <c r="A265" s="40"/>
      <c r="B265" s="41"/>
      <c r="C265" s="42"/>
      <c r="D265" s="227" t="s">
        <v>139</v>
      </c>
      <c r="E265" s="42"/>
      <c r="F265" s="228" t="s">
        <v>291</v>
      </c>
      <c r="G265" s="42"/>
      <c r="H265" s="42"/>
      <c r="I265" s="229"/>
      <c r="J265" s="42"/>
      <c r="K265" s="42"/>
      <c r="L265" s="46"/>
      <c r="M265" s="230"/>
      <c r="N265" s="231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139</v>
      </c>
      <c r="AU265" s="19" t="s">
        <v>81</v>
      </c>
    </row>
    <row r="266" s="2" customFormat="1">
      <c r="A266" s="40"/>
      <c r="B266" s="41"/>
      <c r="C266" s="42"/>
      <c r="D266" s="227" t="s">
        <v>140</v>
      </c>
      <c r="E266" s="42"/>
      <c r="F266" s="232" t="s">
        <v>285</v>
      </c>
      <c r="G266" s="42"/>
      <c r="H266" s="42"/>
      <c r="I266" s="229"/>
      <c r="J266" s="42"/>
      <c r="K266" s="42"/>
      <c r="L266" s="46"/>
      <c r="M266" s="230"/>
      <c r="N266" s="231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140</v>
      </c>
      <c r="AU266" s="19" t="s">
        <v>81</v>
      </c>
    </row>
    <row r="267" s="13" customFormat="1">
      <c r="A267" s="13"/>
      <c r="B267" s="233"/>
      <c r="C267" s="234"/>
      <c r="D267" s="227" t="s">
        <v>142</v>
      </c>
      <c r="E267" s="235" t="s">
        <v>19</v>
      </c>
      <c r="F267" s="236" t="s">
        <v>212</v>
      </c>
      <c r="G267" s="234"/>
      <c r="H267" s="235" t="s">
        <v>19</v>
      </c>
      <c r="I267" s="237"/>
      <c r="J267" s="234"/>
      <c r="K267" s="234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142</v>
      </c>
      <c r="AU267" s="242" t="s">
        <v>81</v>
      </c>
      <c r="AV267" s="13" t="s">
        <v>79</v>
      </c>
      <c r="AW267" s="13" t="s">
        <v>33</v>
      </c>
      <c r="AX267" s="13" t="s">
        <v>72</v>
      </c>
      <c r="AY267" s="242" t="s">
        <v>130</v>
      </c>
    </row>
    <row r="268" s="13" customFormat="1">
      <c r="A268" s="13"/>
      <c r="B268" s="233"/>
      <c r="C268" s="234"/>
      <c r="D268" s="227" t="s">
        <v>142</v>
      </c>
      <c r="E268" s="235" t="s">
        <v>19</v>
      </c>
      <c r="F268" s="236" t="s">
        <v>660</v>
      </c>
      <c r="G268" s="234"/>
      <c r="H268" s="235" t="s">
        <v>19</v>
      </c>
      <c r="I268" s="237"/>
      <c r="J268" s="234"/>
      <c r="K268" s="234"/>
      <c r="L268" s="238"/>
      <c r="M268" s="239"/>
      <c r="N268" s="240"/>
      <c r="O268" s="240"/>
      <c r="P268" s="240"/>
      <c r="Q268" s="240"/>
      <c r="R268" s="240"/>
      <c r="S268" s="240"/>
      <c r="T268" s="24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2" t="s">
        <v>142</v>
      </c>
      <c r="AU268" s="242" t="s">
        <v>81</v>
      </c>
      <c r="AV268" s="13" t="s">
        <v>79</v>
      </c>
      <c r="AW268" s="13" t="s">
        <v>33</v>
      </c>
      <c r="AX268" s="13" t="s">
        <v>72</v>
      </c>
      <c r="AY268" s="242" t="s">
        <v>130</v>
      </c>
    </row>
    <row r="269" s="14" customFormat="1">
      <c r="A269" s="14"/>
      <c r="B269" s="243"/>
      <c r="C269" s="244"/>
      <c r="D269" s="227" t="s">
        <v>142</v>
      </c>
      <c r="E269" s="245" t="s">
        <v>19</v>
      </c>
      <c r="F269" s="246" t="s">
        <v>657</v>
      </c>
      <c r="G269" s="244"/>
      <c r="H269" s="247">
        <v>938.29999999999995</v>
      </c>
      <c r="I269" s="248"/>
      <c r="J269" s="244"/>
      <c r="K269" s="244"/>
      <c r="L269" s="249"/>
      <c r="M269" s="250"/>
      <c r="N269" s="251"/>
      <c r="O269" s="251"/>
      <c r="P269" s="251"/>
      <c r="Q269" s="251"/>
      <c r="R269" s="251"/>
      <c r="S269" s="251"/>
      <c r="T269" s="25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3" t="s">
        <v>142</v>
      </c>
      <c r="AU269" s="253" t="s">
        <v>81</v>
      </c>
      <c r="AV269" s="14" t="s">
        <v>81</v>
      </c>
      <c r="AW269" s="14" t="s">
        <v>33</v>
      </c>
      <c r="AX269" s="14" t="s">
        <v>72</v>
      </c>
      <c r="AY269" s="253" t="s">
        <v>130</v>
      </c>
    </row>
    <row r="270" s="13" customFormat="1">
      <c r="A270" s="13"/>
      <c r="B270" s="233"/>
      <c r="C270" s="234"/>
      <c r="D270" s="227" t="s">
        <v>142</v>
      </c>
      <c r="E270" s="235" t="s">
        <v>19</v>
      </c>
      <c r="F270" s="236" t="s">
        <v>661</v>
      </c>
      <c r="G270" s="234"/>
      <c r="H270" s="235" t="s">
        <v>19</v>
      </c>
      <c r="I270" s="237"/>
      <c r="J270" s="234"/>
      <c r="K270" s="234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142</v>
      </c>
      <c r="AU270" s="242" t="s">
        <v>81</v>
      </c>
      <c r="AV270" s="13" t="s">
        <v>79</v>
      </c>
      <c r="AW270" s="13" t="s">
        <v>33</v>
      </c>
      <c r="AX270" s="13" t="s">
        <v>72</v>
      </c>
      <c r="AY270" s="242" t="s">
        <v>130</v>
      </c>
    </row>
    <row r="271" s="14" customFormat="1">
      <c r="A271" s="14"/>
      <c r="B271" s="243"/>
      <c r="C271" s="244"/>
      <c r="D271" s="227" t="s">
        <v>142</v>
      </c>
      <c r="E271" s="245" t="s">
        <v>19</v>
      </c>
      <c r="F271" s="246" t="s">
        <v>652</v>
      </c>
      <c r="G271" s="244"/>
      <c r="H271" s="247">
        <v>115</v>
      </c>
      <c r="I271" s="248"/>
      <c r="J271" s="244"/>
      <c r="K271" s="244"/>
      <c r="L271" s="249"/>
      <c r="M271" s="250"/>
      <c r="N271" s="251"/>
      <c r="O271" s="251"/>
      <c r="P271" s="251"/>
      <c r="Q271" s="251"/>
      <c r="R271" s="251"/>
      <c r="S271" s="251"/>
      <c r="T271" s="25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3" t="s">
        <v>142</v>
      </c>
      <c r="AU271" s="253" t="s">
        <v>81</v>
      </c>
      <c r="AV271" s="14" t="s">
        <v>81</v>
      </c>
      <c r="AW271" s="14" t="s">
        <v>33</v>
      </c>
      <c r="AX271" s="14" t="s">
        <v>72</v>
      </c>
      <c r="AY271" s="253" t="s">
        <v>130</v>
      </c>
    </row>
    <row r="272" s="15" customFormat="1">
      <c r="A272" s="15"/>
      <c r="B272" s="254"/>
      <c r="C272" s="255"/>
      <c r="D272" s="227" t="s">
        <v>142</v>
      </c>
      <c r="E272" s="256" t="s">
        <v>19</v>
      </c>
      <c r="F272" s="257" t="s">
        <v>149</v>
      </c>
      <c r="G272" s="255"/>
      <c r="H272" s="258">
        <v>1053.3</v>
      </c>
      <c r="I272" s="259"/>
      <c r="J272" s="255"/>
      <c r="K272" s="255"/>
      <c r="L272" s="260"/>
      <c r="M272" s="261"/>
      <c r="N272" s="262"/>
      <c r="O272" s="262"/>
      <c r="P272" s="262"/>
      <c r="Q272" s="262"/>
      <c r="R272" s="262"/>
      <c r="S272" s="262"/>
      <c r="T272" s="263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4" t="s">
        <v>142</v>
      </c>
      <c r="AU272" s="264" t="s">
        <v>81</v>
      </c>
      <c r="AV272" s="15" t="s">
        <v>137</v>
      </c>
      <c r="AW272" s="15" t="s">
        <v>33</v>
      </c>
      <c r="AX272" s="15" t="s">
        <v>79</v>
      </c>
      <c r="AY272" s="264" t="s">
        <v>130</v>
      </c>
    </row>
    <row r="273" s="2" customFormat="1" ht="16.5" customHeight="1">
      <c r="A273" s="40"/>
      <c r="B273" s="41"/>
      <c r="C273" s="214" t="s">
        <v>335</v>
      </c>
      <c r="D273" s="214" t="s">
        <v>132</v>
      </c>
      <c r="E273" s="215" t="s">
        <v>662</v>
      </c>
      <c r="F273" s="216" t="s">
        <v>663</v>
      </c>
      <c r="G273" s="217" t="s">
        <v>217</v>
      </c>
      <c r="H273" s="218">
        <v>9.1999999999999993</v>
      </c>
      <c r="I273" s="219"/>
      <c r="J273" s="220">
        <f>ROUND(I273*H273,2)</f>
        <v>0</v>
      </c>
      <c r="K273" s="216" t="s">
        <v>136</v>
      </c>
      <c r="L273" s="46"/>
      <c r="M273" s="221" t="s">
        <v>19</v>
      </c>
      <c r="N273" s="222" t="s">
        <v>43</v>
      </c>
      <c r="O273" s="86"/>
      <c r="P273" s="223">
        <f>O273*H273</f>
        <v>0</v>
      </c>
      <c r="Q273" s="223">
        <v>0</v>
      </c>
      <c r="R273" s="223">
        <f>Q273*H273</f>
        <v>0</v>
      </c>
      <c r="S273" s="223">
        <v>0</v>
      </c>
      <c r="T273" s="224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25" t="s">
        <v>137</v>
      </c>
      <c r="AT273" s="225" t="s">
        <v>132</v>
      </c>
      <c r="AU273" s="225" t="s">
        <v>81</v>
      </c>
      <c r="AY273" s="19" t="s">
        <v>130</v>
      </c>
      <c r="BE273" s="226">
        <f>IF(N273="základní",J273,0)</f>
        <v>0</v>
      </c>
      <c r="BF273" s="226">
        <f>IF(N273="snížená",J273,0)</f>
        <v>0</v>
      </c>
      <c r="BG273" s="226">
        <f>IF(N273="zákl. přenesená",J273,0)</f>
        <v>0</v>
      </c>
      <c r="BH273" s="226">
        <f>IF(N273="sníž. přenesená",J273,0)</f>
        <v>0</v>
      </c>
      <c r="BI273" s="226">
        <f>IF(N273="nulová",J273,0)</f>
        <v>0</v>
      </c>
      <c r="BJ273" s="19" t="s">
        <v>79</v>
      </c>
      <c r="BK273" s="226">
        <f>ROUND(I273*H273,2)</f>
        <v>0</v>
      </c>
      <c r="BL273" s="19" t="s">
        <v>137</v>
      </c>
      <c r="BM273" s="225" t="s">
        <v>664</v>
      </c>
    </row>
    <row r="274" s="2" customFormat="1">
      <c r="A274" s="40"/>
      <c r="B274" s="41"/>
      <c r="C274" s="42"/>
      <c r="D274" s="227" t="s">
        <v>139</v>
      </c>
      <c r="E274" s="42"/>
      <c r="F274" s="228" t="s">
        <v>663</v>
      </c>
      <c r="G274" s="42"/>
      <c r="H274" s="42"/>
      <c r="I274" s="229"/>
      <c r="J274" s="42"/>
      <c r="K274" s="42"/>
      <c r="L274" s="46"/>
      <c r="M274" s="230"/>
      <c r="N274" s="231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139</v>
      </c>
      <c r="AU274" s="19" t="s">
        <v>81</v>
      </c>
    </row>
    <row r="275" s="2" customFormat="1">
      <c r="A275" s="40"/>
      <c r="B275" s="41"/>
      <c r="C275" s="42"/>
      <c r="D275" s="227" t="s">
        <v>140</v>
      </c>
      <c r="E275" s="42"/>
      <c r="F275" s="232" t="s">
        <v>298</v>
      </c>
      <c r="G275" s="42"/>
      <c r="H275" s="42"/>
      <c r="I275" s="229"/>
      <c r="J275" s="42"/>
      <c r="K275" s="42"/>
      <c r="L275" s="46"/>
      <c r="M275" s="230"/>
      <c r="N275" s="231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140</v>
      </c>
      <c r="AU275" s="19" t="s">
        <v>81</v>
      </c>
    </row>
    <row r="276" s="13" customFormat="1">
      <c r="A276" s="13"/>
      <c r="B276" s="233"/>
      <c r="C276" s="234"/>
      <c r="D276" s="227" t="s">
        <v>142</v>
      </c>
      <c r="E276" s="235" t="s">
        <v>19</v>
      </c>
      <c r="F276" s="236" t="s">
        <v>212</v>
      </c>
      <c r="G276" s="234"/>
      <c r="H276" s="235" t="s">
        <v>19</v>
      </c>
      <c r="I276" s="237"/>
      <c r="J276" s="234"/>
      <c r="K276" s="234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142</v>
      </c>
      <c r="AU276" s="242" t="s">
        <v>81</v>
      </c>
      <c r="AV276" s="13" t="s">
        <v>79</v>
      </c>
      <c r="AW276" s="13" t="s">
        <v>33</v>
      </c>
      <c r="AX276" s="13" t="s">
        <v>72</v>
      </c>
      <c r="AY276" s="242" t="s">
        <v>130</v>
      </c>
    </row>
    <row r="277" s="13" customFormat="1">
      <c r="A277" s="13"/>
      <c r="B277" s="233"/>
      <c r="C277" s="234"/>
      <c r="D277" s="227" t="s">
        <v>142</v>
      </c>
      <c r="E277" s="235" t="s">
        <v>19</v>
      </c>
      <c r="F277" s="236" t="s">
        <v>665</v>
      </c>
      <c r="G277" s="234"/>
      <c r="H277" s="235" t="s">
        <v>19</v>
      </c>
      <c r="I277" s="237"/>
      <c r="J277" s="234"/>
      <c r="K277" s="234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142</v>
      </c>
      <c r="AU277" s="242" t="s">
        <v>81</v>
      </c>
      <c r="AV277" s="13" t="s">
        <v>79</v>
      </c>
      <c r="AW277" s="13" t="s">
        <v>33</v>
      </c>
      <c r="AX277" s="13" t="s">
        <v>72</v>
      </c>
      <c r="AY277" s="242" t="s">
        <v>130</v>
      </c>
    </row>
    <row r="278" s="14" customFormat="1">
      <c r="A278" s="14"/>
      <c r="B278" s="243"/>
      <c r="C278" s="244"/>
      <c r="D278" s="227" t="s">
        <v>142</v>
      </c>
      <c r="E278" s="245" t="s">
        <v>19</v>
      </c>
      <c r="F278" s="246" t="s">
        <v>666</v>
      </c>
      <c r="G278" s="244"/>
      <c r="H278" s="247">
        <v>9.1999999999999993</v>
      </c>
      <c r="I278" s="248"/>
      <c r="J278" s="244"/>
      <c r="K278" s="244"/>
      <c r="L278" s="249"/>
      <c r="M278" s="250"/>
      <c r="N278" s="251"/>
      <c r="O278" s="251"/>
      <c r="P278" s="251"/>
      <c r="Q278" s="251"/>
      <c r="R278" s="251"/>
      <c r="S278" s="251"/>
      <c r="T278" s="25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3" t="s">
        <v>142</v>
      </c>
      <c r="AU278" s="253" t="s">
        <v>81</v>
      </c>
      <c r="AV278" s="14" t="s">
        <v>81</v>
      </c>
      <c r="AW278" s="14" t="s">
        <v>33</v>
      </c>
      <c r="AX278" s="14" t="s">
        <v>79</v>
      </c>
      <c r="AY278" s="253" t="s">
        <v>130</v>
      </c>
    </row>
    <row r="279" s="2" customFormat="1" ht="16.5" customHeight="1">
      <c r="A279" s="40"/>
      <c r="B279" s="41"/>
      <c r="C279" s="214" t="s">
        <v>345</v>
      </c>
      <c r="D279" s="214" t="s">
        <v>132</v>
      </c>
      <c r="E279" s="215" t="s">
        <v>667</v>
      </c>
      <c r="F279" s="216" t="s">
        <v>668</v>
      </c>
      <c r="G279" s="217" t="s">
        <v>217</v>
      </c>
      <c r="H279" s="218">
        <v>7.2000000000000002</v>
      </c>
      <c r="I279" s="219"/>
      <c r="J279" s="220">
        <f>ROUND(I279*H279,2)</f>
        <v>0</v>
      </c>
      <c r="K279" s="216" t="s">
        <v>136</v>
      </c>
      <c r="L279" s="46"/>
      <c r="M279" s="221" t="s">
        <v>19</v>
      </c>
      <c r="N279" s="222" t="s">
        <v>43</v>
      </c>
      <c r="O279" s="86"/>
      <c r="P279" s="223">
        <f>O279*H279</f>
        <v>0</v>
      </c>
      <c r="Q279" s="223">
        <v>0</v>
      </c>
      <c r="R279" s="223">
        <f>Q279*H279</f>
        <v>0</v>
      </c>
      <c r="S279" s="223">
        <v>0</v>
      </c>
      <c r="T279" s="224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25" t="s">
        <v>137</v>
      </c>
      <c r="AT279" s="225" t="s">
        <v>132</v>
      </c>
      <c r="AU279" s="225" t="s">
        <v>81</v>
      </c>
      <c r="AY279" s="19" t="s">
        <v>130</v>
      </c>
      <c r="BE279" s="226">
        <f>IF(N279="základní",J279,0)</f>
        <v>0</v>
      </c>
      <c r="BF279" s="226">
        <f>IF(N279="snížená",J279,0)</f>
        <v>0</v>
      </c>
      <c r="BG279" s="226">
        <f>IF(N279="zákl. přenesená",J279,0)</f>
        <v>0</v>
      </c>
      <c r="BH279" s="226">
        <f>IF(N279="sníž. přenesená",J279,0)</f>
        <v>0</v>
      </c>
      <c r="BI279" s="226">
        <f>IF(N279="nulová",J279,0)</f>
        <v>0</v>
      </c>
      <c r="BJ279" s="19" t="s">
        <v>79</v>
      </c>
      <c r="BK279" s="226">
        <f>ROUND(I279*H279,2)</f>
        <v>0</v>
      </c>
      <c r="BL279" s="19" t="s">
        <v>137</v>
      </c>
      <c r="BM279" s="225" t="s">
        <v>669</v>
      </c>
    </row>
    <row r="280" s="2" customFormat="1">
      <c r="A280" s="40"/>
      <c r="B280" s="41"/>
      <c r="C280" s="42"/>
      <c r="D280" s="227" t="s">
        <v>139</v>
      </c>
      <c r="E280" s="42"/>
      <c r="F280" s="228" t="s">
        <v>668</v>
      </c>
      <c r="G280" s="42"/>
      <c r="H280" s="42"/>
      <c r="I280" s="229"/>
      <c r="J280" s="42"/>
      <c r="K280" s="42"/>
      <c r="L280" s="46"/>
      <c r="M280" s="230"/>
      <c r="N280" s="231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139</v>
      </c>
      <c r="AU280" s="19" t="s">
        <v>81</v>
      </c>
    </row>
    <row r="281" s="2" customFormat="1">
      <c r="A281" s="40"/>
      <c r="B281" s="41"/>
      <c r="C281" s="42"/>
      <c r="D281" s="227" t="s">
        <v>140</v>
      </c>
      <c r="E281" s="42"/>
      <c r="F281" s="232" t="s">
        <v>305</v>
      </c>
      <c r="G281" s="42"/>
      <c r="H281" s="42"/>
      <c r="I281" s="229"/>
      <c r="J281" s="42"/>
      <c r="K281" s="42"/>
      <c r="L281" s="46"/>
      <c r="M281" s="230"/>
      <c r="N281" s="231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140</v>
      </c>
      <c r="AU281" s="19" t="s">
        <v>81</v>
      </c>
    </row>
    <row r="282" s="13" customFormat="1">
      <c r="A282" s="13"/>
      <c r="B282" s="233"/>
      <c r="C282" s="234"/>
      <c r="D282" s="227" t="s">
        <v>142</v>
      </c>
      <c r="E282" s="235" t="s">
        <v>19</v>
      </c>
      <c r="F282" s="236" t="s">
        <v>212</v>
      </c>
      <c r="G282" s="234"/>
      <c r="H282" s="235" t="s">
        <v>19</v>
      </c>
      <c r="I282" s="237"/>
      <c r="J282" s="234"/>
      <c r="K282" s="234"/>
      <c r="L282" s="238"/>
      <c r="M282" s="239"/>
      <c r="N282" s="240"/>
      <c r="O282" s="240"/>
      <c r="P282" s="240"/>
      <c r="Q282" s="240"/>
      <c r="R282" s="240"/>
      <c r="S282" s="240"/>
      <c r="T282" s="24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2" t="s">
        <v>142</v>
      </c>
      <c r="AU282" s="242" t="s">
        <v>81</v>
      </c>
      <c r="AV282" s="13" t="s">
        <v>79</v>
      </c>
      <c r="AW282" s="13" t="s">
        <v>33</v>
      </c>
      <c r="AX282" s="13" t="s">
        <v>72</v>
      </c>
      <c r="AY282" s="242" t="s">
        <v>130</v>
      </c>
    </row>
    <row r="283" s="13" customFormat="1">
      <c r="A283" s="13"/>
      <c r="B283" s="233"/>
      <c r="C283" s="234"/>
      <c r="D283" s="227" t="s">
        <v>142</v>
      </c>
      <c r="E283" s="235" t="s">
        <v>19</v>
      </c>
      <c r="F283" s="236" t="s">
        <v>670</v>
      </c>
      <c r="G283" s="234"/>
      <c r="H283" s="235" t="s">
        <v>19</v>
      </c>
      <c r="I283" s="237"/>
      <c r="J283" s="234"/>
      <c r="K283" s="234"/>
      <c r="L283" s="238"/>
      <c r="M283" s="239"/>
      <c r="N283" s="240"/>
      <c r="O283" s="240"/>
      <c r="P283" s="240"/>
      <c r="Q283" s="240"/>
      <c r="R283" s="240"/>
      <c r="S283" s="240"/>
      <c r="T283" s="24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2" t="s">
        <v>142</v>
      </c>
      <c r="AU283" s="242" t="s">
        <v>81</v>
      </c>
      <c r="AV283" s="13" t="s">
        <v>79</v>
      </c>
      <c r="AW283" s="13" t="s">
        <v>33</v>
      </c>
      <c r="AX283" s="13" t="s">
        <v>72</v>
      </c>
      <c r="AY283" s="242" t="s">
        <v>130</v>
      </c>
    </row>
    <row r="284" s="14" customFormat="1">
      <c r="A284" s="14"/>
      <c r="B284" s="243"/>
      <c r="C284" s="244"/>
      <c r="D284" s="227" t="s">
        <v>142</v>
      </c>
      <c r="E284" s="245" t="s">
        <v>19</v>
      </c>
      <c r="F284" s="246" t="s">
        <v>671</v>
      </c>
      <c r="G284" s="244"/>
      <c r="H284" s="247">
        <v>7.2000000000000002</v>
      </c>
      <c r="I284" s="248"/>
      <c r="J284" s="244"/>
      <c r="K284" s="244"/>
      <c r="L284" s="249"/>
      <c r="M284" s="250"/>
      <c r="N284" s="251"/>
      <c r="O284" s="251"/>
      <c r="P284" s="251"/>
      <c r="Q284" s="251"/>
      <c r="R284" s="251"/>
      <c r="S284" s="251"/>
      <c r="T284" s="25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3" t="s">
        <v>142</v>
      </c>
      <c r="AU284" s="253" t="s">
        <v>81</v>
      </c>
      <c r="AV284" s="14" t="s">
        <v>81</v>
      </c>
      <c r="AW284" s="14" t="s">
        <v>33</v>
      </c>
      <c r="AX284" s="14" t="s">
        <v>79</v>
      </c>
      <c r="AY284" s="253" t="s">
        <v>130</v>
      </c>
    </row>
    <row r="285" s="2" customFormat="1" ht="16.5" customHeight="1">
      <c r="A285" s="40"/>
      <c r="B285" s="41"/>
      <c r="C285" s="214" t="s">
        <v>352</v>
      </c>
      <c r="D285" s="214" t="s">
        <v>132</v>
      </c>
      <c r="E285" s="215" t="s">
        <v>672</v>
      </c>
      <c r="F285" s="216" t="s">
        <v>673</v>
      </c>
      <c r="G285" s="217" t="s">
        <v>217</v>
      </c>
      <c r="H285" s="218">
        <v>3.6000000000000001</v>
      </c>
      <c r="I285" s="219"/>
      <c r="J285" s="220">
        <f>ROUND(I285*H285,2)</f>
        <v>0</v>
      </c>
      <c r="K285" s="216" t="s">
        <v>136</v>
      </c>
      <c r="L285" s="46"/>
      <c r="M285" s="221" t="s">
        <v>19</v>
      </c>
      <c r="N285" s="222" t="s">
        <v>43</v>
      </c>
      <c r="O285" s="86"/>
      <c r="P285" s="223">
        <f>O285*H285</f>
        <v>0</v>
      </c>
      <c r="Q285" s="223">
        <v>0</v>
      </c>
      <c r="R285" s="223">
        <f>Q285*H285</f>
        <v>0</v>
      </c>
      <c r="S285" s="223">
        <v>0</v>
      </c>
      <c r="T285" s="224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25" t="s">
        <v>137</v>
      </c>
      <c r="AT285" s="225" t="s">
        <v>132</v>
      </c>
      <c r="AU285" s="225" t="s">
        <v>81</v>
      </c>
      <c r="AY285" s="19" t="s">
        <v>130</v>
      </c>
      <c r="BE285" s="226">
        <f>IF(N285="základní",J285,0)</f>
        <v>0</v>
      </c>
      <c r="BF285" s="226">
        <f>IF(N285="snížená",J285,0)</f>
        <v>0</v>
      </c>
      <c r="BG285" s="226">
        <f>IF(N285="zákl. přenesená",J285,0)</f>
        <v>0</v>
      </c>
      <c r="BH285" s="226">
        <f>IF(N285="sníž. přenesená",J285,0)</f>
        <v>0</v>
      </c>
      <c r="BI285" s="226">
        <f>IF(N285="nulová",J285,0)</f>
        <v>0</v>
      </c>
      <c r="BJ285" s="19" t="s">
        <v>79</v>
      </c>
      <c r="BK285" s="226">
        <f>ROUND(I285*H285,2)</f>
        <v>0</v>
      </c>
      <c r="BL285" s="19" t="s">
        <v>137</v>
      </c>
      <c r="BM285" s="225" t="s">
        <v>674</v>
      </c>
    </row>
    <row r="286" s="2" customFormat="1">
      <c r="A286" s="40"/>
      <c r="B286" s="41"/>
      <c r="C286" s="42"/>
      <c r="D286" s="227" t="s">
        <v>139</v>
      </c>
      <c r="E286" s="42"/>
      <c r="F286" s="228" t="s">
        <v>673</v>
      </c>
      <c r="G286" s="42"/>
      <c r="H286" s="42"/>
      <c r="I286" s="229"/>
      <c r="J286" s="42"/>
      <c r="K286" s="42"/>
      <c r="L286" s="46"/>
      <c r="M286" s="230"/>
      <c r="N286" s="231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139</v>
      </c>
      <c r="AU286" s="19" t="s">
        <v>81</v>
      </c>
    </row>
    <row r="287" s="2" customFormat="1">
      <c r="A287" s="40"/>
      <c r="B287" s="41"/>
      <c r="C287" s="42"/>
      <c r="D287" s="227" t="s">
        <v>140</v>
      </c>
      <c r="E287" s="42"/>
      <c r="F287" s="232" t="s">
        <v>305</v>
      </c>
      <c r="G287" s="42"/>
      <c r="H287" s="42"/>
      <c r="I287" s="229"/>
      <c r="J287" s="42"/>
      <c r="K287" s="42"/>
      <c r="L287" s="46"/>
      <c r="M287" s="230"/>
      <c r="N287" s="231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140</v>
      </c>
      <c r="AU287" s="19" t="s">
        <v>81</v>
      </c>
    </row>
    <row r="288" s="13" customFormat="1">
      <c r="A288" s="13"/>
      <c r="B288" s="233"/>
      <c r="C288" s="234"/>
      <c r="D288" s="227" t="s">
        <v>142</v>
      </c>
      <c r="E288" s="235" t="s">
        <v>19</v>
      </c>
      <c r="F288" s="236" t="s">
        <v>212</v>
      </c>
      <c r="G288" s="234"/>
      <c r="H288" s="235" t="s">
        <v>19</v>
      </c>
      <c r="I288" s="237"/>
      <c r="J288" s="234"/>
      <c r="K288" s="234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142</v>
      </c>
      <c r="AU288" s="242" t="s">
        <v>81</v>
      </c>
      <c r="AV288" s="13" t="s">
        <v>79</v>
      </c>
      <c r="AW288" s="13" t="s">
        <v>33</v>
      </c>
      <c r="AX288" s="13" t="s">
        <v>72</v>
      </c>
      <c r="AY288" s="242" t="s">
        <v>130</v>
      </c>
    </row>
    <row r="289" s="13" customFormat="1">
      <c r="A289" s="13"/>
      <c r="B289" s="233"/>
      <c r="C289" s="234"/>
      <c r="D289" s="227" t="s">
        <v>142</v>
      </c>
      <c r="E289" s="235" t="s">
        <v>19</v>
      </c>
      <c r="F289" s="236" t="s">
        <v>675</v>
      </c>
      <c r="G289" s="234"/>
      <c r="H289" s="235" t="s">
        <v>19</v>
      </c>
      <c r="I289" s="237"/>
      <c r="J289" s="234"/>
      <c r="K289" s="234"/>
      <c r="L289" s="238"/>
      <c r="M289" s="239"/>
      <c r="N289" s="240"/>
      <c r="O289" s="240"/>
      <c r="P289" s="240"/>
      <c r="Q289" s="240"/>
      <c r="R289" s="240"/>
      <c r="S289" s="240"/>
      <c r="T289" s="24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2" t="s">
        <v>142</v>
      </c>
      <c r="AU289" s="242" t="s">
        <v>81</v>
      </c>
      <c r="AV289" s="13" t="s">
        <v>79</v>
      </c>
      <c r="AW289" s="13" t="s">
        <v>33</v>
      </c>
      <c r="AX289" s="13" t="s">
        <v>72</v>
      </c>
      <c r="AY289" s="242" t="s">
        <v>130</v>
      </c>
    </row>
    <row r="290" s="14" customFormat="1">
      <c r="A290" s="14"/>
      <c r="B290" s="243"/>
      <c r="C290" s="244"/>
      <c r="D290" s="227" t="s">
        <v>142</v>
      </c>
      <c r="E290" s="245" t="s">
        <v>19</v>
      </c>
      <c r="F290" s="246" t="s">
        <v>676</v>
      </c>
      <c r="G290" s="244"/>
      <c r="H290" s="247">
        <v>3.6000000000000001</v>
      </c>
      <c r="I290" s="248"/>
      <c r="J290" s="244"/>
      <c r="K290" s="244"/>
      <c r="L290" s="249"/>
      <c r="M290" s="250"/>
      <c r="N290" s="251"/>
      <c r="O290" s="251"/>
      <c r="P290" s="251"/>
      <c r="Q290" s="251"/>
      <c r="R290" s="251"/>
      <c r="S290" s="251"/>
      <c r="T290" s="252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3" t="s">
        <v>142</v>
      </c>
      <c r="AU290" s="253" t="s">
        <v>81</v>
      </c>
      <c r="AV290" s="14" t="s">
        <v>81</v>
      </c>
      <c r="AW290" s="14" t="s">
        <v>33</v>
      </c>
      <c r="AX290" s="14" t="s">
        <v>79</v>
      </c>
      <c r="AY290" s="253" t="s">
        <v>130</v>
      </c>
    </row>
    <row r="291" s="2" customFormat="1" ht="16.5" customHeight="1">
      <c r="A291" s="40"/>
      <c r="B291" s="41"/>
      <c r="C291" s="214" t="s">
        <v>360</v>
      </c>
      <c r="D291" s="214" t="s">
        <v>132</v>
      </c>
      <c r="E291" s="215" t="s">
        <v>309</v>
      </c>
      <c r="F291" s="216" t="s">
        <v>310</v>
      </c>
      <c r="G291" s="217" t="s">
        <v>167</v>
      </c>
      <c r="H291" s="218">
        <v>9.8399999999999999</v>
      </c>
      <c r="I291" s="219"/>
      <c r="J291" s="220">
        <f>ROUND(I291*H291,2)</f>
        <v>0</v>
      </c>
      <c r="K291" s="216" t="s">
        <v>136</v>
      </c>
      <c r="L291" s="46"/>
      <c r="M291" s="221" t="s">
        <v>19</v>
      </c>
      <c r="N291" s="222" t="s">
        <v>43</v>
      </c>
      <c r="O291" s="86"/>
      <c r="P291" s="223">
        <f>O291*H291</f>
        <v>0</v>
      </c>
      <c r="Q291" s="223">
        <v>0</v>
      </c>
      <c r="R291" s="223">
        <f>Q291*H291</f>
        <v>0</v>
      </c>
      <c r="S291" s="223">
        <v>0</v>
      </c>
      <c r="T291" s="224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25" t="s">
        <v>137</v>
      </c>
      <c r="AT291" s="225" t="s">
        <v>132</v>
      </c>
      <c r="AU291" s="225" t="s">
        <v>81</v>
      </c>
      <c r="AY291" s="19" t="s">
        <v>130</v>
      </c>
      <c r="BE291" s="226">
        <f>IF(N291="základní",J291,0)</f>
        <v>0</v>
      </c>
      <c r="BF291" s="226">
        <f>IF(N291="snížená",J291,0)</f>
        <v>0</v>
      </c>
      <c r="BG291" s="226">
        <f>IF(N291="zákl. přenesená",J291,0)</f>
        <v>0</v>
      </c>
      <c r="BH291" s="226">
        <f>IF(N291="sníž. přenesená",J291,0)</f>
        <v>0</v>
      </c>
      <c r="BI291" s="226">
        <f>IF(N291="nulová",J291,0)</f>
        <v>0</v>
      </c>
      <c r="BJ291" s="19" t="s">
        <v>79</v>
      </c>
      <c r="BK291" s="226">
        <f>ROUND(I291*H291,2)</f>
        <v>0</v>
      </c>
      <c r="BL291" s="19" t="s">
        <v>137</v>
      </c>
      <c r="BM291" s="225" t="s">
        <v>677</v>
      </c>
    </row>
    <row r="292" s="2" customFormat="1">
      <c r="A292" s="40"/>
      <c r="B292" s="41"/>
      <c r="C292" s="42"/>
      <c r="D292" s="227" t="s">
        <v>139</v>
      </c>
      <c r="E292" s="42"/>
      <c r="F292" s="228" t="s">
        <v>310</v>
      </c>
      <c r="G292" s="42"/>
      <c r="H292" s="42"/>
      <c r="I292" s="229"/>
      <c r="J292" s="42"/>
      <c r="K292" s="42"/>
      <c r="L292" s="46"/>
      <c r="M292" s="230"/>
      <c r="N292" s="231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139</v>
      </c>
      <c r="AU292" s="19" t="s">
        <v>81</v>
      </c>
    </row>
    <row r="293" s="2" customFormat="1">
      <c r="A293" s="40"/>
      <c r="B293" s="41"/>
      <c r="C293" s="42"/>
      <c r="D293" s="227" t="s">
        <v>140</v>
      </c>
      <c r="E293" s="42"/>
      <c r="F293" s="232" t="s">
        <v>312</v>
      </c>
      <c r="G293" s="42"/>
      <c r="H293" s="42"/>
      <c r="I293" s="229"/>
      <c r="J293" s="42"/>
      <c r="K293" s="42"/>
      <c r="L293" s="46"/>
      <c r="M293" s="230"/>
      <c r="N293" s="231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140</v>
      </c>
      <c r="AU293" s="19" t="s">
        <v>81</v>
      </c>
    </row>
    <row r="294" s="13" customFormat="1">
      <c r="A294" s="13"/>
      <c r="B294" s="233"/>
      <c r="C294" s="234"/>
      <c r="D294" s="227" t="s">
        <v>142</v>
      </c>
      <c r="E294" s="235" t="s">
        <v>19</v>
      </c>
      <c r="F294" s="236" t="s">
        <v>212</v>
      </c>
      <c r="G294" s="234"/>
      <c r="H294" s="235" t="s">
        <v>19</v>
      </c>
      <c r="I294" s="237"/>
      <c r="J294" s="234"/>
      <c r="K294" s="234"/>
      <c r="L294" s="238"/>
      <c r="M294" s="239"/>
      <c r="N294" s="240"/>
      <c r="O294" s="240"/>
      <c r="P294" s="240"/>
      <c r="Q294" s="240"/>
      <c r="R294" s="240"/>
      <c r="S294" s="240"/>
      <c r="T294" s="24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2" t="s">
        <v>142</v>
      </c>
      <c r="AU294" s="242" t="s">
        <v>81</v>
      </c>
      <c r="AV294" s="13" t="s">
        <v>79</v>
      </c>
      <c r="AW294" s="13" t="s">
        <v>33</v>
      </c>
      <c r="AX294" s="13" t="s">
        <v>72</v>
      </c>
      <c r="AY294" s="242" t="s">
        <v>130</v>
      </c>
    </row>
    <row r="295" s="13" customFormat="1">
      <c r="A295" s="13"/>
      <c r="B295" s="233"/>
      <c r="C295" s="234"/>
      <c r="D295" s="227" t="s">
        <v>142</v>
      </c>
      <c r="E295" s="235" t="s">
        <v>19</v>
      </c>
      <c r="F295" s="236" t="s">
        <v>678</v>
      </c>
      <c r="G295" s="234"/>
      <c r="H295" s="235" t="s">
        <v>19</v>
      </c>
      <c r="I295" s="237"/>
      <c r="J295" s="234"/>
      <c r="K295" s="234"/>
      <c r="L295" s="238"/>
      <c r="M295" s="239"/>
      <c r="N295" s="240"/>
      <c r="O295" s="240"/>
      <c r="P295" s="240"/>
      <c r="Q295" s="240"/>
      <c r="R295" s="240"/>
      <c r="S295" s="240"/>
      <c r="T295" s="241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2" t="s">
        <v>142</v>
      </c>
      <c r="AU295" s="242" t="s">
        <v>81</v>
      </c>
      <c r="AV295" s="13" t="s">
        <v>79</v>
      </c>
      <c r="AW295" s="13" t="s">
        <v>33</v>
      </c>
      <c r="AX295" s="13" t="s">
        <v>72</v>
      </c>
      <c r="AY295" s="242" t="s">
        <v>130</v>
      </c>
    </row>
    <row r="296" s="14" customFormat="1">
      <c r="A296" s="14"/>
      <c r="B296" s="243"/>
      <c r="C296" s="244"/>
      <c r="D296" s="227" t="s">
        <v>142</v>
      </c>
      <c r="E296" s="245" t="s">
        <v>19</v>
      </c>
      <c r="F296" s="246" t="s">
        <v>679</v>
      </c>
      <c r="G296" s="244"/>
      <c r="H296" s="247">
        <v>9.8399999999999999</v>
      </c>
      <c r="I296" s="248"/>
      <c r="J296" s="244"/>
      <c r="K296" s="244"/>
      <c r="L296" s="249"/>
      <c r="M296" s="250"/>
      <c r="N296" s="251"/>
      <c r="O296" s="251"/>
      <c r="P296" s="251"/>
      <c r="Q296" s="251"/>
      <c r="R296" s="251"/>
      <c r="S296" s="251"/>
      <c r="T296" s="252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3" t="s">
        <v>142</v>
      </c>
      <c r="AU296" s="253" t="s">
        <v>81</v>
      </c>
      <c r="AV296" s="14" t="s">
        <v>81</v>
      </c>
      <c r="AW296" s="14" t="s">
        <v>33</v>
      </c>
      <c r="AX296" s="14" t="s">
        <v>79</v>
      </c>
      <c r="AY296" s="253" t="s">
        <v>130</v>
      </c>
    </row>
    <row r="297" s="12" customFormat="1" ht="22.8" customHeight="1">
      <c r="A297" s="12"/>
      <c r="B297" s="198"/>
      <c r="C297" s="199"/>
      <c r="D297" s="200" t="s">
        <v>71</v>
      </c>
      <c r="E297" s="212" t="s">
        <v>207</v>
      </c>
      <c r="F297" s="212" t="s">
        <v>316</v>
      </c>
      <c r="G297" s="199"/>
      <c r="H297" s="199"/>
      <c r="I297" s="202"/>
      <c r="J297" s="213">
        <f>BK297</f>
        <v>0</v>
      </c>
      <c r="K297" s="199"/>
      <c r="L297" s="204"/>
      <c r="M297" s="205"/>
      <c r="N297" s="206"/>
      <c r="O297" s="206"/>
      <c r="P297" s="207">
        <f>SUM(P298:P301)</f>
        <v>0</v>
      </c>
      <c r="Q297" s="206"/>
      <c r="R297" s="207">
        <f>SUM(R298:R301)</f>
        <v>0</v>
      </c>
      <c r="S297" s="206"/>
      <c r="T297" s="208">
        <f>SUM(T298:T301)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09" t="s">
        <v>79</v>
      </c>
      <c r="AT297" s="210" t="s">
        <v>71</v>
      </c>
      <c r="AU297" s="210" t="s">
        <v>79</v>
      </c>
      <c r="AY297" s="209" t="s">
        <v>130</v>
      </c>
      <c r="BK297" s="211">
        <f>SUM(BK298:BK301)</f>
        <v>0</v>
      </c>
    </row>
    <row r="298" s="2" customFormat="1" ht="16.5" customHeight="1">
      <c r="A298" s="40"/>
      <c r="B298" s="41"/>
      <c r="C298" s="214" t="s">
        <v>371</v>
      </c>
      <c r="D298" s="214" t="s">
        <v>132</v>
      </c>
      <c r="E298" s="215" t="s">
        <v>324</v>
      </c>
      <c r="F298" s="216" t="s">
        <v>325</v>
      </c>
      <c r="G298" s="217" t="s">
        <v>319</v>
      </c>
      <c r="H298" s="218">
        <v>2</v>
      </c>
      <c r="I298" s="219"/>
      <c r="J298" s="220">
        <f>ROUND(I298*H298,2)</f>
        <v>0</v>
      </c>
      <c r="K298" s="216" t="s">
        <v>136</v>
      </c>
      <c r="L298" s="46"/>
      <c r="M298" s="221" t="s">
        <v>19</v>
      </c>
      <c r="N298" s="222" t="s">
        <v>43</v>
      </c>
      <c r="O298" s="86"/>
      <c r="P298" s="223">
        <f>O298*H298</f>
        <v>0</v>
      </c>
      <c r="Q298" s="223">
        <v>0</v>
      </c>
      <c r="R298" s="223">
        <f>Q298*H298</f>
        <v>0</v>
      </c>
      <c r="S298" s="223">
        <v>0</v>
      </c>
      <c r="T298" s="224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25" t="s">
        <v>137</v>
      </c>
      <c r="AT298" s="225" t="s">
        <v>132</v>
      </c>
      <c r="AU298" s="225" t="s">
        <v>81</v>
      </c>
      <c r="AY298" s="19" t="s">
        <v>130</v>
      </c>
      <c r="BE298" s="226">
        <f>IF(N298="základní",J298,0)</f>
        <v>0</v>
      </c>
      <c r="BF298" s="226">
        <f>IF(N298="snížená",J298,0)</f>
        <v>0</v>
      </c>
      <c r="BG298" s="226">
        <f>IF(N298="zákl. přenesená",J298,0)</f>
        <v>0</v>
      </c>
      <c r="BH298" s="226">
        <f>IF(N298="sníž. přenesená",J298,0)</f>
        <v>0</v>
      </c>
      <c r="BI298" s="226">
        <f>IF(N298="nulová",J298,0)</f>
        <v>0</v>
      </c>
      <c r="BJ298" s="19" t="s">
        <v>79</v>
      </c>
      <c r="BK298" s="226">
        <f>ROUND(I298*H298,2)</f>
        <v>0</v>
      </c>
      <c r="BL298" s="19" t="s">
        <v>137</v>
      </c>
      <c r="BM298" s="225" t="s">
        <v>680</v>
      </c>
    </row>
    <row r="299" s="2" customFormat="1">
      <c r="A299" s="40"/>
      <c r="B299" s="41"/>
      <c r="C299" s="42"/>
      <c r="D299" s="227" t="s">
        <v>139</v>
      </c>
      <c r="E299" s="42"/>
      <c r="F299" s="228" t="s">
        <v>325</v>
      </c>
      <c r="G299" s="42"/>
      <c r="H299" s="42"/>
      <c r="I299" s="229"/>
      <c r="J299" s="42"/>
      <c r="K299" s="42"/>
      <c r="L299" s="46"/>
      <c r="M299" s="230"/>
      <c r="N299" s="231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139</v>
      </c>
      <c r="AU299" s="19" t="s">
        <v>81</v>
      </c>
    </row>
    <row r="300" s="2" customFormat="1">
      <c r="A300" s="40"/>
      <c r="B300" s="41"/>
      <c r="C300" s="42"/>
      <c r="D300" s="227" t="s">
        <v>140</v>
      </c>
      <c r="E300" s="42"/>
      <c r="F300" s="232" t="s">
        <v>321</v>
      </c>
      <c r="G300" s="42"/>
      <c r="H300" s="42"/>
      <c r="I300" s="229"/>
      <c r="J300" s="42"/>
      <c r="K300" s="42"/>
      <c r="L300" s="46"/>
      <c r="M300" s="230"/>
      <c r="N300" s="231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140</v>
      </c>
      <c r="AU300" s="19" t="s">
        <v>81</v>
      </c>
    </row>
    <row r="301" s="14" customFormat="1">
      <c r="A301" s="14"/>
      <c r="B301" s="243"/>
      <c r="C301" s="244"/>
      <c r="D301" s="227" t="s">
        <v>142</v>
      </c>
      <c r="E301" s="245" t="s">
        <v>19</v>
      </c>
      <c r="F301" s="246" t="s">
        <v>81</v>
      </c>
      <c r="G301" s="244"/>
      <c r="H301" s="247">
        <v>2</v>
      </c>
      <c r="I301" s="248"/>
      <c r="J301" s="244"/>
      <c r="K301" s="244"/>
      <c r="L301" s="249"/>
      <c r="M301" s="250"/>
      <c r="N301" s="251"/>
      <c r="O301" s="251"/>
      <c r="P301" s="251"/>
      <c r="Q301" s="251"/>
      <c r="R301" s="251"/>
      <c r="S301" s="251"/>
      <c r="T301" s="252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3" t="s">
        <v>142</v>
      </c>
      <c r="AU301" s="253" t="s">
        <v>81</v>
      </c>
      <c r="AV301" s="14" t="s">
        <v>81</v>
      </c>
      <c r="AW301" s="14" t="s">
        <v>33</v>
      </c>
      <c r="AX301" s="14" t="s">
        <v>79</v>
      </c>
      <c r="AY301" s="253" t="s">
        <v>130</v>
      </c>
    </row>
    <row r="302" s="12" customFormat="1" ht="22.8" customHeight="1">
      <c r="A302" s="12"/>
      <c r="B302" s="198"/>
      <c r="C302" s="199"/>
      <c r="D302" s="200" t="s">
        <v>71</v>
      </c>
      <c r="E302" s="212" t="s">
        <v>214</v>
      </c>
      <c r="F302" s="212" t="s">
        <v>327</v>
      </c>
      <c r="G302" s="199"/>
      <c r="H302" s="199"/>
      <c r="I302" s="202"/>
      <c r="J302" s="213">
        <f>BK302</f>
        <v>0</v>
      </c>
      <c r="K302" s="199"/>
      <c r="L302" s="204"/>
      <c r="M302" s="205"/>
      <c r="N302" s="206"/>
      <c r="O302" s="206"/>
      <c r="P302" s="207">
        <f>SUM(P303:P336)</f>
        <v>0</v>
      </c>
      <c r="Q302" s="206"/>
      <c r="R302" s="207">
        <f>SUM(R303:R336)</f>
        <v>0</v>
      </c>
      <c r="S302" s="206"/>
      <c r="T302" s="208">
        <f>SUM(T303:T336)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09" t="s">
        <v>79</v>
      </c>
      <c r="AT302" s="210" t="s">
        <v>71</v>
      </c>
      <c r="AU302" s="210" t="s">
        <v>79</v>
      </c>
      <c r="AY302" s="209" t="s">
        <v>130</v>
      </c>
      <c r="BK302" s="211">
        <f>SUM(BK303:BK336)</f>
        <v>0</v>
      </c>
    </row>
    <row r="303" s="2" customFormat="1" ht="16.5" customHeight="1">
      <c r="A303" s="40"/>
      <c r="B303" s="41"/>
      <c r="C303" s="214" t="s">
        <v>377</v>
      </c>
      <c r="D303" s="214" t="s">
        <v>132</v>
      </c>
      <c r="E303" s="215" t="s">
        <v>681</v>
      </c>
      <c r="F303" s="216" t="s">
        <v>682</v>
      </c>
      <c r="G303" s="217" t="s">
        <v>167</v>
      </c>
      <c r="H303" s="218">
        <v>40.200000000000003</v>
      </c>
      <c r="I303" s="219"/>
      <c r="J303" s="220">
        <f>ROUND(I303*H303,2)</f>
        <v>0</v>
      </c>
      <c r="K303" s="216" t="s">
        <v>136</v>
      </c>
      <c r="L303" s="46"/>
      <c r="M303" s="221" t="s">
        <v>19</v>
      </c>
      <c r="N303" s="222" t="s">
        <v>43</v>
      </c>
      <c r="O303" s="86"/>
      <c r="P303" s="223">
        <f>O303*H303</f>
        <v>0</v>
      </c>
      <c r="Q303" s="223">
        <v>0</v>
      </c>
      <c r="R303" s="223">
        <f>Q303*H303</f>
        <v>0</v>
      </c>
      <c r="S303" s="223">
        <v>0</v>
      </c>
      <c r="T303" s="224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25" t="s">
        <v>137</v>
      </c>
      <c r="AT303" s="225" t="s">
        <v>132</v>
      </c>
      <c r="AU303" s="225" t="s">
        <v>81</v>
      </c>
      <c r="AY303" s="19" t="s">
        <v>130</v>
      </c>
      <c r="BE303" s="226">
        <f>IF(N303="základní",J303,0)</f>
        <v>0</v>
      </c>
      <c r="BF303" s="226">
        <f>IF(N303="snížená",J303,0)</f>
        <v>0</v>
      </c>
      <c r="BG303" s="226">
        <f>IF(N303="zákl. přenesená",J303,0)</f>
        <v>0</v>
      </c>
      <c r="BH303" s="226">
        <f>IF(N303="sníž. přenesená",J303,0)</f>
        <v>0</v>
      </c>
      <c r="BI303" s="226">
        <f>IF(N303="nulová",J303,0)</f>
        <v>0</v>
      </c>
      <c r="BJ303" s="19" t="s">
        <v>79</v>
      </c>
      <c r="BK303" s="226">
        <f>ROUND(I303*H303,2)</f>
        <v>0</v>
      </c>
      <c r="BL303" s="19" t="s">
        <v>137</v>
      </c>
      <c r="BM303" s="225" t="s">
        <v>683</v>
      </c>
    </row>
    <row r="304" s="2" customFormat="1">
      <c r="A304" s="40"/>
      <c r="B304" s="41"/>
      <c r="C304" s="42"/>
      <c r="D304" s="227" t="s">
        <v>139</v>
      </c>
      <c r="E304" s="42"/>
      <c r="F304" s="228" t="s">
        <v>682</v>
      </c>
      <c r="G304" s="42"/>
      <c r="H304" s="42"/>
      <c r="I304" s="229"/>
      <c r="J304" s="42"/>
      <c r="K304" s="42"/>
      <c r="L304" s="46"/>
      <c r="M304" s="230"/>
      <c r="N304" s="231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139</v>
      </c>
      <c r="AU304" s="19" t="s">
        <v>81</v>
      </c>
    </row>
    <row r="305" s="2" customFormat="1">
      <c r="A305" s="40"/>
      <c r="B305" s="41"/>
      <c r="C305" s="42"/>
      <c r="D305" s="227" t="s">
        <v>140</v>
      </c>
      <c r="E305" s="42"/>
      <c r="F305" s="232" t="s">
        <v>332</v>
      </c>
      <c r="G305" s="42"/>
      <c r="H305" s="42"/>
      <c r="I305" s="229"/>
      <c r="J305" s="42"/>
      <c r="K305" s="42"/>
      <c r="L305" s="46"/>
      <c r="M305" s="230"/>
      <c r="N305" s="231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140</v>
      </c>
      <c r="AU305" s="19" t="s">
        <v>81</v>
      </c>
    </row>
    <row r="306" s="13" customFormat="1">
      <c r="A306" s="13"/>
      <c r="B306" s="233"/>
      <c r="C306" s="234"/>
      <c r="D306" s="227" t="s">
        <v>142</v>
      </c>
      <c r="E306" s="235" t="s">
        <v>19</v>
      </c>
      <c r="F306" s="236" t="s">
        <v>212</v>
      </c>
      <c r="G306" s="234"/>
      <c r="H306" s="235" t="s">
        <v>19</v>
      </c>
      <c r="I306" s="237"/>
      <c r="J306" s="234"/>
      <c r="K306" s="234"/>
      <c r="L306" s="238"/>
      <c r="M306" s="239"/>
      <c r="N306" s="240"/>
      <c r="O306" s="240"/>
      <c r="P306" s="240"/>
      <c r="Q306" s="240"/>
      <c r="R306" s="240"/>
      <c r="S306" s="240"/>
      <c r="T306" s="24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2" t="s">
        <v>142</v>
      </c>
      <c r="AU306" s="242" t="s">
        <v>81</v>
      </c>
      <c r="AV306" s="13" t="s">
        <v>79</v>
      </c>
      <c r="AW306" s="13" t="s">
        <v>33</v>
      </c>
      <c r="AX306" s="13" t="s">
        <v>72</v>
      </c>
      <c r="AY306" s="242" t="s">
        <v>130</v>
      </c>
    </row>
    <row r="307" s="13" customFormat="1">
      <c r="A307" s="13"/>
      <c r="B307" s="233"/>
      <c r="C307" s="234"/>
      <c r="D307" s="227" t="s">
        <v>142</v>
      </c>
      <c r="E307" s="235" t="s">
        <v>19</v>
      </c>
      <c r="F307" s="236" t="s">
        <v>684</v>
      </c>
      <c r="G307" s="234"/>
      <c r="H307" s="235" t="s">
        <v>19</v>
      </c>
      <c r="I307" s="237"/>
      <c r="J307" s="234"/>
      <c r="K307" s="234"/>
      <c r="L307" s="238"/>
      <c r="M307" s="239"/>
      <c r="N307" s="240"/>
      <c r="O307" s="240"/>
      <c r="P307" s="240"/>
      <c r="Q307" s="240"/>
      <c r="R307" s="240"/>
      <c r="S307" s="240"/>
      <c r="T307" s="24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2" t="s">
        <v>142</v>
      </c>
      <c r="AU307" s="242" t="s">
        <v>81</v>
      </c>
      <c r="AV307" s="13" t="s">
        <v>79</v>
      </c>
      <c r="AW307" s="13" t="s">
        <v>33</v>
      </c>
      <c r="AX307" s="13" t="s">
        <v>72</v>
      </c>
      <c r="AY307" s="242" t="s">
        <v>130</v>
      </c>
    </row>
    <row r="308" s="14" customFormat="1">
      <c r="A308" s="14"/>
      <c r="B308" s="243"/>
      <c r="C308" s="244"/>
      <c r="D308" s="227" t="s">
        <v>142</v>
      </c>
      <c r="E308" s="245" t="s">
        <v>19</v>
      </c>
      <c r="F308" s="246" t="s">
        <v>685</v>
      </c>
      <c r="G308" s="244"/>
      <c r="H308" s="247">
        <v>40.200000000000003</v>
      </c>
      <c r="I308" s="248"/>
      <c r="J308" s="244"/>
      <c r="K308" s="244"/>
      <c r="L308" s="249"/>
      <c r="M308" s="250"/>
      <c r="N308" s="251"/>
      <c r="O308" s="251"/>
      <c r="P308" s="251"/>
      <c r="Q308" s="251"/>
      <c r="R308" s="251"/>
      <c r="S308" s="251"/>
      <c r="T308" s="25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3" t="s">
        <v>142</v>
      </c>
      <c r="AU308" s="253" t="s">
        <v>81</v>
      </c>
      <c r="AV308" s="14" t="s">
        <v>81</v>
      </c>
      <c r="AW308" s="14" t="s">
        <v>33</v>
      </c>
      <c r="AX308" s="14" t="s">
        <v>79</v>
      </c>
      <c r="AY308" s="253" t="s">
        <v>130</v>
      </c>
    </row>
    <row r="309" s="2" customFormat="1" ht="16.5" customHeight="1">
      <c r="A309" s="40"/>
      <c r="B309" s="41"/>
      <c r="C309" s="214" t="s">
        <v>221</v>
      </c>
      <c r="D309" s="214" t="s">
        <v>132</v>
      </c>
      <c r="E309" s="215" t="s">
        <v>329</v>
      </c>
      <c r="F309" s="216" t="s">
        <v>330</v>
      </c>
      <c r="G309" s="217" t="s">
        <v>167</v>
      </c>
      <c r="H309" s="218">
        <v>50</v>
      </c>
      <c r="I309" s="219"/>
      <c r="J309" s="220">
        <f>ROUND(I309*H309,2)</f>
        <v>0</v>
      </c>
      <c r="K309" s="216" t="s">
        <v>136</v>
      </c>
      <c r="L309" s="46"/>
      <c r="M309" s="221" t="s">
        <v>19</v>
      </c>
      <c r="N309" s="222" t="s">
        <v>43</v>
      </c>
      <c r="O309" s="86"/>
      <c r="P309" s="223">
        <f>O309*H309</f>
        <v>0</v>
      </c>
      <c r="Q309" s="223">
        <v>0</v>
      </c>
      <c r="R309" s="223">
        <f>Q309*H309</f>
        <v>0</v>
      </c>
      <c r="S309" s="223">
        <v>0</v>
      </c>
      <c r="T309" s="224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25" t="s">
        <v>137</v>
      </c>
      <c r="AT309" s="225" t="s">
        <v>132</v>
      </c>
      <c r="AU309" s="225" t="s">
        <v>81</v>
      </c>
      <c r="AY309" s="19" t="s">
        <v>130</v>
      </c>
      <c r="BE309" s="226">
        <f>IF(N309="základní",J309,0)</f>
        <v>0</v>
      </c>
      <c r="BF309" s="226">
        <f>IF(N309="snížená",J309,0)</f>
        <v>0</v>
      </c>
      <c r="BG309" s="226">
        <f>IF(N309="zákl. přenesená",J309,0)</f>
        <v>0</v>
      </c>
      <c r="BH309" s="226">
        <f>IF(N309="sníž. přenesená",J309,0)</f>
        <v>0</v>
      </c>
      <c r="BI309" s="226">
        <f>IF(N309="nulová",J309,0)</f>
        <v>0</v>
      </c>
      <c r="BJ309" s="19" t="s">
        <v>79</v>
      </c>
      <c r="BK309" s="226">
        <f>ROUND(I309*H309,2)</f>
        <v>0</v>
      </c>
      <c r="BL309" s="19" t="s">
        <v>137</v>
      </c>
      <c r="BM309" s="225" t="s">
        <v>686</v>
      </c>
    </row>
    <row r="310" s="2" customFormat="1">
      <c r="A310" s="40"/>
      <c r="B310" s="41"/>
      <c r="C310" s="42"/>
      <c r="D310" s="227" t="s">
        <v>139</v>
      </c>
      <c r="E310" s="42"/>
      <c r="F310" s="228" t="s">
        <v>330</v>
      </c>
      <c r="G310" s="42"/>
      <c r="H310" s="42"/>
      <c r="I310" s="229"/>
      <c r="J310" s="42"/>
      <c r="K310" s="42"/>
      <c r="L310" s="46"/>
      <c r="M310" s="230"/>
      <c r="N310" s="231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139</v>
      </c>
      <c r="AU310" s="19" t="s">
        <v>81</v>
      </c>
    </row>
    <row r="311" s="2" customFormat="1">
      <c r="A311" s="40"/>
      <c r="B311" s="41"/>
      <c r="C311" s="42"/>
      <c r="D311" s="227" t="s">
        <v>140</v>
      </c>
      <c r="E311" s="42"/>
      <c r="F311" s="232" t="s">
        <v>332</v>
      </c>
      <c r="G311" s="42"/>
      <c r="H311" s="42"/>
      <c r="I311" s="229"/>
      <c r="J311" s="42"/>
      <c r="K311" s="42"/>
      <c r="L311" s="46"/>
      <c r="M311" s="230"/>
      <c r="N311" s="231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140</v>
      </c>
      <c r="AU311" s="19" t="s">
        <v>81</v>
      </c>
    </row>
    <row r="312" s="13" customFormat="1">
      <c r="A312" s="13"/>
      <c r="B312" s="233"/>
      <c r="C312" s="234"/>
      <c r="D312" s="227" t="s">
        <v>142</v>
      </c>
      <c r="E312" s="235" t="s">
        <v>19</v>
      </c>
      <c r="F312" s="236" t="s">
        <v>212</v>
      </c>
      <c r="G312" s="234"/>
      <c r="H312" s="235" t="s">
        <v>19</v>
      </c>
      <c r="I312" s="237"/>
      <c r="J312" s="234"/>
      <c r="K312" s="234"/>
      <c r="L312" s="238"/>
      <c r="M312" s="239"/>
      <c r="N312" s="240"/>
      <c r="O312" s="240"/>
      <c r="P312" s="240"/>
      <c r="Q312" s="240"/>
      <c r="R312" s="240"/>
      <c r="S312" s="240"/>
      <c r="T312" s="24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2" t="s">
        <v>142</v>
      </c>
      <c r="AU312" s="242" t="s">
        <v>81</v>
      </c>
      <c r="AV312" s="13" t="s">
        <v>79</v>
      </c>
      <c r="AW312" s="13" t="s">
        <v>33</v>
      </c>
      <c r="AX312" s="13" t="s">
        <v>72</v>
      </c>
      <c r="AY312" s="242" t="s">
        <v>130</v>
      </c>
    </row>
    <row r="313" s="13" customFormat="1">
      <c r="A313" s="13"/>
      <c r="B313" s="233"/>
      <c r="C313" s="234"/>
      <c r="D313" s="227" t="s">
        <v>142</v>
      </c>
      <c r="E313" s="235" t="s">
        <v>19</v>
      </c>
      <c r="F313" s="236" t="s">
        <v>333</v>
      </c>
      <c r="G313" s="234"/>
      <c r="H313" s="235" t="s">
        <v>19</v>
      </c>
      <c r="I313" s="237"/>
      <c r="J313" s="234"/>
      <c r="K313" s="234"/>
      <c r="L313" s="238"/>
      <c r="M313" s="239"/>
      <c r="N313" s="240"/>
      <c r="O313" s="240"/>
      <c r="P313" s="240"/>
      <c r="Q313" s="240"/>
      <c r="R313" s="240"/>
      <c r="S313" s="240"/>
      <c r="T313" s="24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2" t="s">
        <v>142</v>
      </c>
      <c r="AU313" s="242" t="s">
        <v>81</v>
      </c>
      <c r="AV313" s="13" t="s">
        <v>79</v>
      </c>
      <c r="AW313" s="13" t="s">
        <v>33</v>
      </c>
      <c r="AX313" s="13" t="s">
        <v>72</v>
      </c>
      <c r="AY313" s="242" t="s">
        <v>130</v>
      </c>
    </row>
    <row r="314" s="14" customFormat="1">
      <c r="A314" s="14"/>
      <c r="B314" s="243"/>
      <c r="C314" s="244"/>
      <c r="D314" s="227" t="s">
        <v>142</v>
      </c>
      <c r="E314" s="245" t="s">
        <v>19</v>
      </c>
      <c r="F314" s="246" t="s">
        <v>687</v>
      </c>
      <c r="G314" s="244"/>
      <c r="H314" s="247">
        <v>50</v>
      </c>
      <c r="I314" s="248"/>
      <c r="J314" s="244"/>
      <c r="K314" s="244"/>
      <c r="L314" s="249"/>
      <c r="M314" s="250"/>
      <c r="N314" s="251"/>
      <c r="O314" s="251"/>
      <c r="P314" s="251"/>
      <c r="Q314" s="251"/>
      <c r="R314" s="251"/>
      <c r="S314" s="251"/>
      <c r="T314" s="25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3" t="s">
        <v>142</v>
      </c>
      <c r="AU314" s="253" t="s">
        <v>81</v>
      </c>
      <c r="AV314" s="14" t="s">
        <v>81</v>
      </c>
      <c r="AW314" s="14" t="s">
        <v>33</v>
      </c>
      <c r="AX314" s="14" t="s">
        <v>79</v>
      </c>
      <c r="AY314" s="253" t="s">
        <v>130</v>
      </c>
    </row>
    <row r="315" s="2" customFormat="1" ht="16.5" customHeight="1">
      <c r="A315" s="40"/>
      <c r="B315" s="41"/>
      <c r="C315" s="214" t="s">
        <v>228</v>
      </c>
      <c r="D315" s="214" t="s">
        <v>132</v>
      </c>
      <c r="E315" s="215" t="s">
        <v>336</v>
      </c>
      <c r="F315" s="216" t="s">
        <v>337</v>
      </c>
      <c r="G315" s="217" t="s">
        <v>167</v>
      </c>
      <c r="H315" s="218">
        <v>263</v>
      </c>
      <c r="I315" s="219"/>
      <c r="J315" s="220">
        <f>ROUND(I315*H315,2)</f>
        <v>0</v>
      </c>
      <c r="K315" s="216" t="s">
        <v>136</v>
      </c>
      <c r="L315" s="46"/>
      <c r="M315" s="221" t="s">
        <v>19</v>
      </c>
      <c r="N315" s="222" t="s">
        <v>43</v>
      </c>
      <c r="O315" s="86"/>
      <c r="P315" s="223">
        <f>O315*H315</f>
        <v>0</v>
      </c>
      <c r="Q315" s="223">
        <v>0</v>
      </c>
      <c r="R315" s="223">
        <f>Q315*H315</f>
        <v>0</v>
      </c>
      <c r="S315" s="223">
        <v>0</v>
      </c>
      <c r="T315" s="224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25" t="s">
        <v>137</v>
      </c>
      <c r="AT315" s="225" t="s">
        <v>132</v>
      </c>
      <c r="AU315" s="225" t="s">
        <v>81</v>
      </c>
      <c r="AY315" s="19" t="s">
        <v>130</v>
      </c>
      <c r="BE315" s="226">
        <f>IF(N315="základní",J315,0)</f>
        <v>0</v>
      </c>
      <c r="BF315" s="226">
        <f>IF(N315="snížená",J315,0)</f>
        <v>0</v>
      </c>
      <c r="BG315" s="226">
        <f>IF(N315="zákl. přenesená",J315,0)</f>
        <v>0</v>
      </c>
      <c r="BH315" s="226">
        <f>IF(N315="sníž. přenesená",J315,0)</f>
        <v>0</v>
      </c>
      <c r="BI315" s="226">
        <f>IF(N315="nulová",J315,0)</f>
        <v>0</v>
      </c>
      <c r="BJ315" s="19" t="s">
        <v>79</v>
      </c>
      <c r="BK315" s="226">
        <f>ROUND(I315*H315,2)</f>
        <v>0</v>
      </c>
      <c r="BL315" s="19" t="s">
        <v>137</v>
      </c>
      <c r="BM315" s="225" t="s">
        <v>688</v>
      </c>
    </row>
    <row r="316" s="2" customFormat="1">
      <c r="A316" s="40"/>
      <c r="B316" s="41"/>
      <c r="C316" s="42"/>
      <c r="D316" s="227" t="s">
        <v>139</v>
      </c>
      <c r="E316" s="42"/>
      <c r="F316" s="228" t="s">
        <v>337</v>
      </c>
      <c r="G316" s="42"/>
      <c r="H316" s="42"/>
      <c r="I316" s="229"/>
      <c r="J316" s="42"/>
      <c r="K316" s="42"/>
      <c r="L316" s="46"/>
      <c r="M316" s="230"/>
      <c r="N316" s="231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139</v>
      </c>
      <c r="AU316" s="19" t="s">
        <v>81</v>
      </c>
    </row>
    <row r="317" s="2" customFormat="1">
      <c r="A317" s="40"/>
      <c r="B317" s="41"/>
      <c r="C317" s="42"/>
      <c r="D317" s="227" t="s">
        <v>140</v>
      </c>
      <c r="E317" s="42"/>
      <c r="F317" s="232" t="s">
        <v>332</v>
      </c>
      <c r="G317" s="42"/>
      <c r="H317" s="42"/>
      <c r="I317" s="229"/>
      <c r="J317" s="42"/>
      <c r="K317" s="42"/>
      <c r="L317" s="46"/>
      <c r="M317" s="230"/>
      <c r="N317" s="231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140</v>
      </c>
      <c r="AU317" s="19" t="s">
        <v>81</v>
      </c>
    </row>
    <row r="318" s="13" customFormat="1">
      <c r="A318" s="13"/>
      <c r="B318" s="233"/>
      <c r="C318" s="234"/>
      <c r="D318" s="227" t="s">
        <v>142</v>
      </c>
      <c r="E318" s="235" t="s">
        <v>19</v>
      </c>
      <c r="F318" s="236" t="s">
        <v>212</v>
      </c>
      <c r="G318" s="234"/>
      <c r="H318" s="235" t="s">
        <v>19</v>
      </c>
      <c r="I318" s="237"/>
      <c r="J318" s="234"/>
      <c r="K318" s="234"/>
      <c r="L318" s="238"/>
      <c r="M318" s="239"/>
      <c r="N318" s="240"/>
      <c r="O318" s="240"/>
      <c r="P318" s="240"/>
      <c r="Q318" s="240"/>
      <c r="R318" s="240"/>
      <c r="S318" s="240"/>
      <c r="T318" s="24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2" t="s">
        <v>142</v>
      </c>
      <c r="AU318" s="242" t="s">
        <v>81</v>
      </c>
      <c r="AV318" s="13" t="s">
        <v>79</v>
      </c>
      <c r="AW318" s="13" t="s">
        <v>33</v>
      </c>
      <c r="AX318" s="13" t="s">
        <v>72</v>
      </c>
      <c r="AY318" s="242" t="s">
        <v>130</v>
      </c>
    </row>
    <row r="319" s="13" customFormat="1">
      <c r="A319" s="13"/>
      <c r="B319" s="233"/>
      <c r="C319" s="234"/>
      <c r="D319" s="227" t="s">
        <v>142</v>
      </c>
      <c r="E319" s="235" t="s">
        <v>19</v>
      </c>
      <c r="F319" s="236" t="s">
        <v>689</v>
      </c>
      <c r="G319" s="234"/>
      <c r="H319" s="235" t="s">
        <v>19</v>
      </c>
      <c r="I319" s="237"/>
      <c r="J319" s="234"/>
      <c r="K319" s="234"/>
      <c r="L319" s="238"/>
      <c r="M319" s="239"/>
      <c r="N319" s="240"/>
      <c r="O319" s="240"/>
      <c r="P319" s="240"/>
      <c r="Q319" s="240"/>
      <c r="R319" s="240"/>
      <c r="S319" s="240"/>
      <c r="T319" s="24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2" t="s">
        <v>142</v>
      </c>
      <c r="AU319" s="242" t="s">
        <v>81</v>
      </c>
      <c r="AV319" s="13" t="s">
        <v>79</v>
      </c>
      <c r="AW319" s="13" t="s">
        <v>33</v>
      </c>
      <c r="AX319" s="13" t="s">
        <v>72</v>
      </c>
      <c r="AY319" s="242" t="s">
        <v>130</v>
      </c>
    </row>
    <row r="320" s="14" customFormat="1">
      <c r="A320" s="14"/>
      <c r="B320" s="243"/>
      <c r="C320" s="244"/>
      <c r="D320" s="227" t="s">
        <v>142</v>
      </c>
      <c r="E320" s="245" t="s">
        <v>19</v>
      </c>
      <c r="F320" s="246" t="s">
        <v>690</v>
      </c>
      <c r="G320" s="244"/>
      <c r="H320" s="247">
        <v>139</v>
      </c>
      <c r="I320" s="248"/>
      <c r="J320" s="244"/>
      <c r="K320" s="244"/>
      <c r="L320" s="249"/>
      <c r="M320" s="250"/>
      <c r="N320" s="251"/>
      <c r="O320" s="251"/>
      <c r="P320" s="251"/>
      <c r="Q320" s="251"/>
      <c r="R320" s="251"/>
      <c r="S320" s="251"/>
      <c r="T320" s="252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3" t="s">
        <v>142</v>
      </c>
      <c r="AU320" s="253" t="s">
        <v>81</v>
      </c>
      <c r="AV320" s="14" t="s">
        <v>81</v>
      </c>
      <c r="AW320" s="14" t="s">
        <v>33</v>
      </c>
      <c r="AX320" s="14" t="s">
        <v>72</v>
      </c>
      <c r="AY320" s="253" t="s">
        <v>130</v>
      </c>
    </row>
    <row r="321" s="13" customFormat="1">
      <c r="A321" s="13"/>
      <c r="B321" s="233"/>
      <c r="C321" s="234"/>
      <c r="D321" s="227" t="s">
        <v>142</v>
      </c>
      <c r="E321" s="235" t="s">
        <v>19</v>
      </c>
      <c r="F321" s="236" t="s">
        <v>341</v>
      </c>
      <c r="G321" s="234"/>
      <c r="H321" s="235" t="s">
        <v>19</v>
      </c>
      <c r="I321" s="237"/>
      <c r="J321" s="234"/>
      <c r="K321" s="234"/>
      <c r="L321" s="238"/>
      <c r="M321" s="239"/>
      <c r="N321" s="240"/>
      <c r="O321" s="240"/>
      <c r="P321" s="240"/>
      <c r="Q321" s="240"/>
      <c r="R321" s="240"/>
      <c r="S321" s="240"/>
      <c r="T321" s="24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2" t="s">
        <v>142</v>
      </c>
      <c r="AU321" s="242" t="s">
        <v>81</v>
      </c>
      <c r="AV321" s="13" t="s">
        <v>79</v>
      </c>
      <c r="AW321" s="13" t="s">
        <v>33</v>
      </c>
      <c r="AX321" s="13" t="s">
        <v>72</v>
      </c>
      <c r="AY321" s="242" t="s">
        <v>130</v>
      </c>
    </row>
    <row r="322" s="14" customFormat="1">
      <c r="A322" s="14"/>
      <c r="B322" s="243"/>
      <c r="C322" s="244"/>
      <c r="D322" s="227" t="s">
        <v>142</v>
      </c>
      <c r="E322" s="245" t="s">
        <v>19</v>
      </c>
      <c r="F322" s="246" t="s">
        <v>691</v>
      </c>
      <c r="G322" s="244"/>
      <c r="H322" s="247">
        <v>111</v>
      </c>
      <c r="I322" s="248"/>
      <c r="J322" s="244"/>
      <c r="K322" s="244"/>
      <c r="L322" s="249"/>
      <c r="M322" s="250"/>
      <c r="N322" s="251"/>
      <c r="O322" s="251"/>
      <c r="P322" s="251"/>
      <c r="Q322" s="251"/>
      <c r="R322" s="251"/>
      <c r="S322" s="251"/>
      <c r="T322" s="25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3" t="s">
        <v>142</v>
      </c>
      <c r="AU322" s="253" t="s">
        <v>81</v>
      </c>
      <c r="AV322" s="14" t="s">
        <v>81</v>
      </c>
      <c r="AW322" s="14" t="s">
        <v>33</v>
      </c>
      <c r="AX322" s="14" t="s">
        <v>72</v>
      </c>
      <c r="AY322" s="253" t="s">
        <v>130</v>
      </c>
    </row>
    <row r="323" s="13" customFormat="1">
      <c r="A323" s="13"/>
      <c r="B323" s="233"/>
      <c r="C323" s="234"/>
      <c r="D323" s="227" t="s">
        <v>142</v>
      </c>
      <c r="E323" s="235" t="s">
        <v>19</v>
      </c>
      <c r="F323" s="236" t="s">
        <v>692</v>
      </c>
      <c r="G323" s="234"/>
      <c r="H323" s="235" t="s">
        <v>19</v>
      </c>
      <c r="I323" s="237"/>
      <c r="J323" s="234"/>
      <c r="K323" s="234"/>
      <c r="L323" s="238"/>
      <c r="M323" s="239"/>
      <c r="N323" s="240"/>
      <c r="O323" s="240"/>
      <c r="P323" s="240"/>
      <c r="Q323" s="240"/>
      <c r="R323" s="240"/>
      <c r="S323" s="240"/>
      <c r="T323" s="241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2" t="s">
        <v>142</v>
      </c>
      <c r="AU323" s="242" t="s">
        <v>81</v>
      </c>
      <c r="AV323" s="13" t="s">
        <v>79</v>
      </c>
      <c r="AW323" s="13" t="s">
        <v>33</v>
      </c>
      <c r="AX323" s="13" t="s">
        <v>72</v>
      </c>
      <c r="AY323" s="242" t="s">
        <v>130</v>
      </c>
    </row>
    <row r="324" s="14" customFormat="1">
      <c r="A324" s="14"/>
      <c r="B324" s="243"/>
      <c r="C324" s="244"/>
      <c r="D324" s="227" t="s">
        <v>142</v>
      </c>
      <c r="E324" s="245" t="s">
        <v>19</v>
      </c>
      <c r="F324" s="246" t="s">
        <v>257</v>
      </c>
      <c r="G324" s="244"/>
      <c r="H324" s="247">
        <v>13</v>
      </c>
      <c r="I324" s="248"/>
      <c r="J324" s="244"/>
      <c r="K324" s="244"/>
      <c r="L324" s="249"/>
      <c r="M324" s="250"/>
      <c r="N324" s="251"/>
      <c r="O324" s="251"/>
      <c r="P324" s="251"/>
      <c r="Q324" s="251"/>
      <c r="R324" s="251"/>
      <c r="S324" s="251"/>
      <c r="T324" s="252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3" t="s">
        <v>142</v>
      </c>
      <c r="AU324" s="253" t="s">
        <v>81</v>
      </c>
      <c r="AV324" s="14" t="s">
        <v>81</v>
      </c>
      <c r="AW324" s="14" t="s">
        <v>33</v>
      </c>
      <c r="AX324" s="14" t="s">
        <v>72</v>
      </c>
      <c r="AY324" s="253" t="s">
        <v>130</v>
      </c>
    </row>
    <row r="325" s="15" customFormat="1">
      <c r="A325" s="15"/>
      <c r="B325" s="254"/>
      <c r="C325" s="255"/>
      <c r="D325" s="227" t="s">
        <v>142</v>
      </c>
      <c r="E325" s="256" t="s">
        <v>19</v>
      </c>
      <c r="F325" s="257" t="s">
        <v>149</v>
      </c>
      <c r="G325" s="255"/>
      <c r="H325" s="258">
        <v>263</v>
      </c>
      <c r="I325" s="259"/>
      <c r="J325" s="255"/>
      <c r="K325" s="255"/>
      <c r="L325" s="260"/>
      <c r="M325" s="261"/>
      <c r="N325" s="262"/>
      <c r="O325" s="262"/>
      <c r="P325" s="262"/>
      <c r="Q325" s="262"/>
      <c r="R325" s="262"/>
      <c r="S325" s="262"/>
      <c r="T325" s="263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4" t="s">
        <v>142</v>
      </c>
      <c r="AU325" s="264" t="s">
        <v>81</v>
      </c>
      <c r="AV325" s="15" t="s">
        <v>137</v>
      </c>
      <c r="AW325" s="15" t="s">
        <v>33</v>
      </c>
      <c r="AX325" s="15" t="s">
        <v>79</v>
      </c>
      <c r="AY325" s="264" t="s">
        <v>130</v>
      </c>
    </row>
    <row r="326" s="2" customFormat="1" ht="16.5" customHeight="1">
      <c r="A326" s="40"/>
      <c r="B326" s="41"/>
      <c r="C326" s="214" t="s">
        <v>171</v>
      </c>
      <c r="D326" s="214" t="s">
        <v>132</v>
      </c>
      <c r="E326" s="215" t="s">
        <v>346</v>
      </c>
      <c r="F326" s="216" t="s">
        <v>347</v>
      </c>
      <c r="G326" s="217" t="s">
        <v>167</v>
      </c>
      <c r="H326" s="218">
        <v>9.8399999999999999</v>
      </c>
      <c r="I326" s="219"/>
      <c r="J326" s="220">
        <f>ROUND(I326*H326,2)</f>
        <v>0</v>
      </c>
      <c r="K326" s="216" t="s">
        <v>136</v>
      </c>
      <c r="L326" s="46"/>
      <c r="M326" s="221" t="s">
        <v>19</v>
      </c>
      <c r="N326" s="222" t="s">
        <v>43</v>
      </c>
      <c r="O326" s="86"/>
      <c r="P326" s="223">
        <f>O326*H326</f>
        <v>0</v>
      </c>
      <c r="Q326" s="223">
        <v>0</v>
      </c>
      <c r="R326" s="223">
        <f>Q326*H326</f>
        <v>0</v>
      </c>
      <c r="S326" s="223">
        <v>0</v>
      </c>
      <c r="T326" s="224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25" t="s">
        <v>137</v>
      </c>
      <c r="AT326" s="225" t="s">
        <v>132</v>
      </c>
      <c r="AU326" s="225" t="s">
        <v>81</v>
      </c>
      <c r="AY326" s="19" t="s">
        <v>130</v>
      </c>
      <c r="BE326" s="226">
        <f>IF(N326="základní",J326,0)</f>
        <v>0</v>
      </c>
      <c r="BF326" s="226">
        <f>IF(N326="snížená",J326,0)</f>
        <v>0</v>
      </c>
      <c r="BG326" s="226">
        <f>IF(N326="zákl. přenesená",J326,0)</f>
        <v>0</v>
      </c>
      <c r="BH326" s="226">
        <f>IF(N326="sníž. přenesená",J326,0)</f>
        <v>0</v>
      </c>
      <c r="BI326" s="226">
        <f>IF(N326="nulová",J326,0)</f>
        <v>0</v>
      </c>
      <c r="BJ326" s="19" t="s">
        <v>79</v>
      </c>
      <c r="BK326" s="226">
        <f>ROUND(I326*H326,2)</f>
        <v>0</v>
      </c>
      <c r="BL326" s="19" t="s">
        <v>137</v>
      </c>
      <c r="BM326" s="225" t="s">
        <v>693</v>
      </c>
    </row>
    <row r="327" s="2" customFormat="1">
      <c r="A327" s="40"/>
      <c r="B327" s="41"/>
      <c r="C327" s="42"/>
      <c r="D327" s="227" t="s">
        <v>139</v>
      </c>
      <c r="E327" s="42"/>
      <c r="F327" s="228" t="s">
        <v>347</v>
      </c>
      <c r="G327" s="42"/>
      <c r="H327" s="42"/>
      <c r="I327" s="229"/>
      <c r="J327" s="42"/>
      <c r="K327" s="42"/>
      <c r="L327" s="46"/>
      <c r="M327" s="230"/>
      <c r="N327" s="231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139</v>
      </c>
      <c r="AU327" s="19" t="s">
        <v>81</v>
      </c>
    </row>
    <row r="328" s="2" customFormat="1">
      <c r="A328" s="40"/>
      <c r="B328" s="41"/>
      <c r="C328" s="42"/>
      <c r="D328" s="227" t="s">
        <v>140</v>
      </c>
      <c r="E328" s="42"/>
      <c r="F328" s="232" t="s">
        <v>349</v>
      </c>
      <c r="G328" s="42"/>
      <c r="H328" s="42"/>
      <c r="I328" s="229"/>
      <c r="J328" s="42"/>
      <c r="K328" s="42"/>
      <c r="L328" s="46"/>
      <c r="M328" s="230"/>
      <c r="N328" s="231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140</v>
      </c>
      <c r="AU328" s="19" t="s">
        <v>81</v>
      </c>
    </row>
    <row r="329" s="13" customFormat="1">
      <c r="A329" s="13"/>
      <c r="B329" s="233"/>
      <c r="C329" s="234"/>
      <c r="D329" s="227" t="s">
        <v>142</v>
      </c>
      <c r="E329" s="235" t="s">
        <v>19</v>
      </c>
      <c r="F329" s="236" t="s">
        <v>212</v>
      </c>
      <c r="G329" s="234"/>
      <c r="H329" s="235" t="s">
        <v>19</v>
      </c>
      <c r="I329" s="237"/>
      <c r="J329" s="234"/>
      <c r="K329" s="234"/>
      <c r="L329" s="238"/>
      <c r="M329" s="239"/>
      <c r="N329" s="240"/>
      <c r="O329" s="240"/>
      <c r="P329" s="240"/>
      <c r="Q329" s="240"/>
      <c r="R329" s="240"/>
      <c r="S329" s="240"/>
      <c r="T329" s="24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2" t="s">
        <v>142</v>
      </c>
      <c r="AU329" s="242" t="s">
        <v>81</v>
      </c>
      <c r="AV329" s="13" t="s">
        <v>79</v>
      </c>
      <c r="AW329" s="13" t="s">
        <v>33</v>
      </c>
      <c r="AX329" s="13" t="s">
        <v>72</v>
      </c>
      <c r="AY329" s="242" t="s">
        <v>130</v>
      </c>
    </row>
    <row r="330" s="13" customFormat="1">
      <c r="A330" s="13"/>
      <c r="B330" s="233"/>
      <c r="C330" s="234"/>
      <c r="D330" s="227" t="s">
        <v>142</v>
      </c>
      <c r="E330" s="235" t="s">
        <v>19</v>
      </c>
      <c r="F330" s="236" t="s">
        <v>694</v>
      </c>
      <c r="G330" s="234"/>
      <c r="H330" s="235" t="s">
        <v>19</v>
      </c>
      <c r="I330" s="237"/>
      <c r="J330" s="234"/>
      <c r="K330" s="234"/>
      <c r="L330" s="238"/>
      <c r="M330" s="239"/>
      <c r="N330" s="240"/>
      <c r="O330" s="240"/>
      <c r="P330" s="240"/>
      <c r="Q330" s="240"/>
      <c r="R330" s="240"/>
      <c r="S330" s="240"/>
      <c r="T330" s="24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2" t="s">
        <v>142</v>
      </c>
      <c r="AU330" s="242" t="s">
        <v>81</v>
      </c>
      <c r="AV330" s="13" t="s">
        <v>79</v>
      </c>
      <c r="AW330" s="13" t="s">
        <v>33</v>
      </c>
      <c r="AX330" s="13" t="s">
        <v>72</v>
      </c>
      <c r="AY330" s="242" t="s">
        <v>130</v>
      </c>
    </row>
    <row r="331" s="14" customFormat="1">
      <c r="A331" s="14"/>
      <c r="B331" s="243"/>
      <c r="C331" s="244"/>
      <c r="D331" s="227" t="s">
        <v>142</v>
      </c>
      <c r="E331" s="245" t="s">
        <v>19</v>
      </c>
      <c r="F331" s="246" t="s">
        <v>679</v>
      </c>
      <c r="G331" s="244"/>
      <c r="H331" s="247">
        <v>9.8399999999999999</v>
      </c>
      <c r="I331" s="248"/>
      <c r="J331" s="244"/>
      <c r="K331" s="244"/>
      <c r="L331" s="249"/>
      <c r="M331" s="250"/>
      <c r="N331" s="251"/>
      <c r="O331" s="251"/>
      <c r="P331" s="251"/>
      <c r="Q331" s="251"/>
      <c r="R331" s="251"/>
      <c r="S331" s="251"/>
      <c r="T331" s="252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3" t="s">
        <v>142</v>
      </c>
      <c r="AU331" s="253" t="s">
        <v>81</v>
      </c>
      <c r="AV331" s="14" t="s">
        <v>81</v>
      </c>
      <c r="AW331" s="14" t="s">
        <v>33</v>
      </c>
      <c r="AX331" s="14" t="s">
        <v>79</v>
      </c>
      <c r="AY331" s="253" t="s">
        <v>130</v>
      </c>
    </row>
    <row r="332" s="2" customFormat="1" ht="16.5" customHeight="1">
      <c r="A332" s="40"/>
      <c r="B332" s="41"/>
      <c r="C332" s="214" t="s">
        <v>542</v>
      </c>
      <c r="D332" s="214" t="s">
        <v>132</v>
      </c>
      <c r="E332" s="215" t="s">
        <v>353</v>
      </c>
      <c r="F332" s="216" t="s">
        <v>354</v>
      </c>
      <c r="G332" s="217" t="s">
        <v>217</v>
      </c>
      <c r="H332" s="218">
        <v>1053.3</v>
      </c>
      <c r="I332" s="219"/>
      <c r="J332" s="220">
        <f>ROUND(I332*H332,2)</f>
        <v>0</v>
      </c>
      <c r="K332" s="216" t="s">
        <v>136</v>
      </c>
      <c r="L332" s="46"/>
      <c r="M332" s="221" t="s">
        <v>19</v>
      </c>
      <c r="N332" s="222" t="s">
        <v>43</v>
      </c>
      <c r="O332" s="86"/>
      <c r="P332" s="223">
        <f>O332*H332</f>
        <v>0</v>
      </c>
      <c r="Q332" s="223">
        <v>0</v>
      </c>
      <c r="R332" s="223">
        <f>Q332*H332</f>
        <v>0</v>
      </c>
      <c r="S332" s="223">
        <v>0</v>
      </c>
      <c r="T332" s="224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25" t="s">
        <v>137</v>
      </c>
      <c r="AT332" s="225" t="s">
        <v>132</v>
      </c>
      <c r="AU332" s="225" t="s">
        <v>81</v>
      </c>
      <c r="AY332" s="19" t="s">
        <v>130</v>
      </c>
      <c r="BE332" s="226">
        <f>IF(N332="základní",J332,0)</f>
        <v>0</v>
      </c>
      <c r="BF332" s="226">
        <f>IF(N332="snížená",J332,0)</f>
        <v>0</v>
      </c>
      <c r="BG332" s="226">
        <f>IF(N332="zákl. přenesená",J332,0)</f>
        <v>0</v>
      </c>
      <c r="BH332" s="226">
        <f>IF(N332="sníž. přenesená",J332,0)</f>
        <v>0</v>
      </c>
      <c r="BI332" s="226">
        <f>IF(N332="nulová",J332,0)</f>
        <v>0</v>
      </c>
      <c r="BJ332" s="19" t="s">
        <v>79</v>
      </c>
      <c r="BK332" s="226">
        <f>ROUND(I332*H332,2)</f>
        <v>0</v>
      </c>
      <c r="BL332" s="19" t="s">
        <v>137</v>
      </c>
      <c r="BM332" s="225" t="s">
        <v>695</v>
      </c>
    </row>
    <row r="333" s="2" customFormat="1">
      <c r="A333" s="40"/>
      <c r="B333" s="41"/>
      <c r="C333" s="42"/>
      <c r="D333" s="227" t="s">
        <v>139</v>
      </c>
      <c r="E333" s="42"/>
      <c r="F333" s="228" t="s">
        <v>354</v>
      </c>
      <c r="G333" s="42"/>
      <c r="H333" s="42"/>
      <c r="I333" s="229"/>
      <c r="J333" s="42"/>
      <c r="K333" s="42"/>
      <c r="L333" s="46"/>
      <c r="M333" s="230"/>
      <c r="N333" s="231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139</v>
      </c>
      <c r="AU333" s="19" t="s">
        <v>81</v>
      </c>
    </row>
    <row r="334" s="2" customFormat="1">
      <c r="A334" s="40"/>
      <c r="B334" s="41"/>
      <c r="C334" s="42"/>
      <c r="D334" s="227" t="s">
        <v>140</v>
      </c>
      <c r="E334" s="42"/>
      <c r="F334" s="232" t="s">
        <v>356</v>
      </c>
      <c r="G334" s="42"/>
      <c r="H334" s="42"/>
      <c r="I334" s="229"/>
      <c r="J334" s="42"/>
      <c r="K334" s="42"/>
      <c r="L334" s="46"/>
      <c r="M334" s="230"/>
      <c r="N334" s="231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140</v>
      </c>
      <c r="AU334" s="19" t="s">
        <v>81</v>
      </c>
    </row>
    <row r="335" s="13" customFormat="1">
      <c r="A335" s="13"/>
      <c r="B335" s="233"/>
      <c r="C335" s="234"/>
      <c r="D335" s="227" t="s">
        <v>142</v>
      </c>
      <c r="E335" s="235" t="s">
        <v>19</v>
      </c>
      <c r="F335" s="236" t="s">
        <v>212</v>
      </c>
      <c r="G335" s="234"/>
      <c r="H335" s="235" t="s">
        <v>19</v>
      </c>
      <c r="I335" s="237"/>
      <c r="J335" s="234"/>
      <c r="K335" s="234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142</v>
      </c>
      <c r="AU335" s="242" t="s">
        <v>81</v>
      </c>
      <c r="AV335" s="13" t="s">
        <v>79</v>
      </c>
      <c r="AW335" s="13" t="s">
        <v>33</v>
      </c>
      <c r="AX335" s="13" t="s">
        <v>72</v>
      </c>
      <c r="AY335" s="242" t="s">
        <v>130</v>
      </c>
    </row>
    <row r="336" s="14" customFormat="1">
      <c r="A336" s="14"/>
      <c r="B336" s="243"/>
      <c r="C336" s="244"/>
      <c r="D336" s="227" t="s">
        <v>142</v>
      </c>
      <c r="E336" s="245" t="s">
        <v>19</v>
      </c>
      <c r="F336" s="246" t="s">
        <v>696</v>
      </c>
      <c r="G336" s="244"/>
      <c r="H336" s="247">
        <v>1053.3</v>
      </c>
      <c r="I336" s="248"/>
      <c r="J336" s="244"/>
      <c r="K336" s="244"/>
      <c r="L336" s="249"/>
      <c r="M336" s="250"/>
      <c r="N336" s="251"/>
      <c r="O336" s="251"/>
      <c r="P336" s="251"/>
      <c r="Q336" s="251"/>
      <c r="R336" s="251"/>
      <c r="S336" s="251"/>
      <c r="T336" s="25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3" t="s">
        <v>142</v>
      </c>
      <c r="AU336" s="253" t="s">
        <v>81</v>
      </c>
      <c r="AV336" s="14" t="s">
        <v>81</v>
      </c>
      <c r="AW336" s="14" t="s">
        <v>33</v>
      </c>
      <c r="AX336" s="14" t="s">
        <v>79</v>
      </c>
      <c r="AY336" s="253" t="s">
        <v>130</v>
      </c>
    </row>
    <row r="337" s="12" customFormat="1" ht="25.92" customHeight="1">
      <c r="A337" s="12"/>
      <c r="B337" s="198"/>
      <c r="C337" s="199"/>
      <c r="D337" s="200" t="s">
        <v>71</v>
      </c>
      <c r="E337" s="201" t="s">
        <v>358</v>
      </c>
      <c r="F337" s="201" t="s">
        <v>359</v>
      </c>
      <c r="G337" s="199"/>
      <c r="H337" s="199"/>
      <c r="I337" s="202"/>
      <c r="J337" s="203">
        <f>BK337</f>
        <v>0</v>
      </c>
      <c r="K337" s="199"/>
      <c r="L337" s="204"/>
      <c r="M337" s="205"/>
      <c r="N337" s="206"/>
      <c r="O337" s="206"/>
      <c r="P337" s="207">
        <f>SUM(P338:P357)</f>
        <v>0</v>
      </c>
      <c r="Q337" s="206"/>
      <c r="R337" s="207">
        <f>SUM(R338:R357)</f>
        <v>0</v>
      </c>
      <c r="S337" s="206"/>
      <c r="T337" s="208">
        <f>SUM(T338:T357)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209" t="s">
        <v>137</v>
      </c>
      <c r="AT337" s="210" t="s">
        <v>71</v>
      </c>
      <c r="AU337" s="210" t="s">
        <v>72</v>
      </c>
      <c r="AY337" s="209" t="s">
        <v>130</v>
      </c>
      <c r="BK337" s="211">
        <f>SUM(BK338:BK357)</f>
        <v>0</v>
      </c>
    </row>
    <row r="338" s="2" customFormat="1" ht="24.15" customHeight="1">
      <c r="A338" s="40"/>
      <c r="B338" s="41"/>
      <c r="C338" s="214" t="s">
        <v>545</v>
      </c>
      <c r="D338" s="214" t="s">
        <v>132</v>
      </c>
      <c r="E338" s="215" t="s">
        <v>361</v>
      </c>
      <c r="F338" s="216" t="s">
        <v>362</v>
      </c>
      <c r="G338" s="217" t="s">
        <v>363</v>
      </c>
      <c r="H338" s="218">
        <v>101.99800000000001</v>
      </c>
      <c r="I338" s="219"/>
      <c r="J338" s="220">
        <f>ROUND(I338*H338,2)</f>
        <v>0</v>
      </c>
      <c r="K338" s="216" t="s">
        <v>136</v>
      </c>
      <c r="L338" s="46"/>
      <c r="M338" s="221" t="s">
        <v>19</v>
      </c>
      <c r="N338" s="222" t="s">
        <v>43</v>
      </c>
      <c r="O338" s="86"/>
      <c r="P338" s="223">
        <f>O338*H338</f>
        <v>0</v>
      </c>
      <c r="Q338" s="223">
        <v>0</v>
      </c>
      <c r="R338" s="223">
        <f>Q338*H338</f>
        <v>0</v>
      </c>
      <c r="S338" s="223">
        <v>0</v>
      </c>
      <c r="T338" s="224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25" t="s">
        <v>364</v>
      </c>
      <c r="AT338" s="225" t="s">
        <v>132</v>
      </c>
      <c r="AU338" s="225" t="s">
        <v>79</v>
      </c>
      <c r="AY338" s="19" t="s">
        <v>130</v>
      </c>
      <c r="BE338" s="226">
        <f>IF(N338="základní",J338,0)</f>
        <v>0</v>
      </c>
      <c r="BF338" s="226">
        <f>IF(N338="snížená",J338,0)</f>
        <v>0</v>
      </c>
      <c r="BG338" s="226">
        <f>IF(N338="zákl. přenesená",J338,0)</f>
        <v>0</v>
      </c>
      <c r="BH338" s="226">
        <f>IF(N338="sníž. přenesená",J338,0)</f>
        <v>0</v>
      </c>
      <c r="BI338" s="226">
        <f>IF(N338="nulová",J338,0)</f>
        <v>0</v>
      </c>
      <c r="BJ338" s="19" t="s">
        <v>79</v>
      </c>
      <c r="BK338" s="226">
        <f>ROUND(I338*H338,2)</f>
        <v>0</v>
      </c>
      <c r="BL338" s="19" t="s">
        <v>364</v>
      </c>
      <c r="BM338" s="225" t="s">
        <v>697</v>
      </c>
    </row>
    <row r="339" s="2" customFormat="1">
      <c r="A339" s="40"/>
      <c r="B339" s="41"/>
      <c r="C339" s="42"/>
      <c r="D339" s="227" t="s">
        <v>139</v>
      </c>
      <c r="E339" s="42"/>
      <c r="F339" s="228" t="s">
        <v>366</v>
      </c>
      <c r="G339" s="42"/>
      <c r="H339" s="42"/>
      <c r="I339" s="229"/>
      <c r="J339" s="42"/>
      <c r="K339" s="42"/>
      <c r="L339" s="46"/>
      <c r="M339" s="230"/>
      <c r="N339" s="231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139</v>
      </c>
      <c r="AU339" s="19" t="s">
        <v>79</v>
      </c>
    </row>
    <row r="340" s="2" customFormat="1">
      <c r="A340" s="40"/>
      <c r="B340" s="41"/>
      <c r="C340" s="42"/>
      <c r="D340" s="227" t="s">
        <v>140</v>
      </c>
      <c r="E340" s="42"/>
      <c r="F340" s="232" t="s">
        <v>367</v>
      </c>
      <c r="G340" s="42"/>
      <c r="H340" s="42"/>
      <c r="I340" s="229"/>
      <c r="J340" s="42"/>
      <c r="K340" s="42"/>
      <c r="L340" s="46"/>
      <c r="M340" s="230"/>
      <c r="N340" s="231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140</v>
      </c>
      <c r="AU340" s="19" t="s">
        <v>79</v>
      </c>
    </row>
    <row r="341" s="14" customFormat="1">
      <c r="A341" s="14"/>
      <c r="B341" s="243"/>
      <c r="C341" s="244"/>
      <c r="D341" s="227" t="s">
        <v>142</v>
      </c>
      <c r="E341" s="245" t="s">
        <v>19</v>
      </c>
      <c r="F341" s="246" t="s">
        <v>698</v>
      </c>
      <c r="G341" s="244"/>
      <c r="H341" s="247">
        <v>34.119999999999997</v>
      </c>
      <c r="I341" s="248"/>
      <c r="J341" s="244"/>
      <c r="K341" s="244"/>
      <c r="L341" s="249"/>
      <c r="M341" s="250"/>
      <c r="N341" s="251"/>
      <c r="O341" s="251"/>
      <c r="P341" s="251"/>
      <c r="Q341" s="251"/>
      <c r="R341" s="251"/>
      <c r="S341" s="251"/>
      <c r="T341" s="252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3" t="s">
        <v>142</v>
      </c>
      <c r="AU341" s="253" t="s">
        <v>79</v>
      </c>
      <c r="AV341" s="14" t="s">
        <v>81</v>
      </c>
      <c r="AW341" s="14" t="s">
        <v>33</v>
      </c>
      <c r="AX341" s="14" t="s">
        <v>72</v>
      </c>
      <c r="AY341" s="253" t="s">
        <v>130</v>
      </c>
    </row>
    <row r="342" s="14" customFormat="1">
      <c r="A342" s="14"/>
      <c r="B342" s="243"/>
      <c r="C342" s="244"/>
      <c r="D342" s="227" t="s">
        <v>142</v>
      </c>
      <c r="E342" s="245" t="s">
        <v>19</v>
      </c>
      <c r="F342" s="246" t="s">
        <v>699</v>
      </c>
      <c r="G342" s="244"/>
      <c r="H342" s="247">
        <v>50.363999999999997</v>
      </c>
      <c r="I342" s="248"/>
      <c r="J342" s="244"/>
      <c r="K342" s="244"/>
      <c r="L342" s="249"/>
      <c r="M342" s="250"/>
      <c r="N342" s="251"/>
      <c r="O342" s="251"/>
      <c r="P342" s="251"/>
      <c r="Q342" s="251"/>
      <c r="R342" s="251"/>
      <c r="S342" s="251"/>
      <c r="T342" s="252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3" t="s">
        <v>142</v>
      </c>
      <c r="AU342" s="253" t="s">
        <v>79</v>
      </c>
      <c r="AV342" s="14" t="s">
        <v>81</v>
      </c>
      <c r="AW342" s="14" t="s">
        <v>33</v>
      </c>
      <c r="AX342" s="14" t="s">
        <v>72</v>
      </c>
      <c r="AY342" s="253" t="s">
        <v>130</v>
      </c>
    </row>
    <row r="343" s="14" customFormat="1">
      <c r="A343" s="14"/>
      <c r="B343" s="243"/>
      <c r="C343" s="244"/>
      <c r="D343" s="227" t="s">
        <v>142</v>
      </c>
      <c r="E343" s="245" t="s">
        <v>19</v>
      </c>
      <c r="F343" s="246" t="s">
        <v>700</v>
      </c>
      <c r="G343" s="244"/>
      <c r="H343" s="247">
        <v>20.574000000000002</v>
      </c>
      <c r="I343" s="248"/>
      <c r="J343" s="244"/>
      <c r="K343" s="244"/>
      <c r="L343" s="249"/>
      <c r="M343" s="250"/>
      <c r="N343" s="251"/>
      <c r="O343" s="251"/>
      <c r="P343" s="251"/>
      <c r="Q343" s="251"/>
      <c r="R343" s="251"/>
      <c r="S343" s="251"/>
      <c r="T343" s="25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3" t="s">
        <v>142</v>
      </c>
      <c r="AU343" s="253" t="s">
        <v>79</v>
      </c>
      <c r="AV343" s="14" t="s">
        <v>81</v>
      </c>
      <c r="AW343" s="14" t="s">
        <v>33</v>
      </c>
      <c r="AX343" s="14" t="s">
        <v>72</v>
      </c>
      <c r="AY343" s="253" t="s">
        <v>130</v>
      </c>
    </row>
    <row r="344" s="14" customFormat="1">
      <c r="A344" s="14"/>
      <c r="B344" s="243"/>
      <c r="C344" s="244"/>
      <c r="D344" s="227" t="s">
        <v>142</v>
      </c>
      <c r="E344" s="245" t="s">
        <v>19</v>
      </c>
      <c r="F344" s="246" t="s">
        <v>701</v>
      </c>
      <c r="G344" s="244"/>
      <c r="H344" s="247">
        <v>23.274000000000001</v>
      </c>
      <c r="I344" s="248"/>
      <c r="J344" s="244"/>
      <c r="K344" s="244"/>
      <c r="L344" s="249"/>
      <c r="M344" s="250"/>
      <c r="N344" s="251"/>
      <c r="O344" s="251"/>
      <c r="P344" s="251"/>
      <c r="Q344" s="251"/>
      <c r="R344" s="251"/>
      <c r="S344" s="251"/>
      <c r="T344" s="252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3" t="s">
        <v>142</v>
      </c>
      <c r="AU344" s="253" t="s">
        <v>79</v>
      </c>
      <c r="AV344" s="14" t="s">
        <v>81</v>
      </c>
      <c r="AW344" s="14" t="s">
        <v>33</v>
      </c>
      <c r="AX344" s="14" t="s">
        <v>72</v>
      </c>
      <c r="AY344" s="253" t="s">
        <v>130</v>
      </c>
    </row>
    <row r="345" s="13" customFormat="1">
      <c r="A345" s="13"/>
      <c r="B345" s="233"/>
      <c r="C345" s="234"/>
      <c r="D345" s="227" t="s">
        <v>142</v>
      </c>
      <c r="E345" s="235" t="s">
        <v>19</v>
      </c>
      <c r="F345" s="236" t="s">
        <v>702</v>
      </c>
      <c r="G345" s="234"/>
      <c r="H345" s="235" t="s">
        <v>19</v>
      </c>
      <c r="I345" s="237"/>
      <c r="J345" s="234"/>
      <c r="K345" s="234"/>
      <c r="L345" s="238"/>
      <c r="M345" s="239"/>
      <c r="N345" s="240"/>
      <c r="O345" s="240"/>
      <c r="P345" s="240"/>
      <c r="Q345" s="240"/>
      <c r="R345" s="240"/>
      <c r="S345" s="240"/>
      <c r="T345" s="241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2" t="s">
        <v>142</v>
      </c>
      <c r="AU345" s="242" t="s">
        <v>79</v>
      </c>
      <c r="AV345" s="13" t="s">
        <v>79</v>
      </c>
      <c r="AW345" s="13" t="s">
        <v>33</v>
      </c>
      <c r="AX345" s="13" t="s">
        <v>72</v>
      </c>
      <c r="AY345" s="242" t="s">
        <v>130</v>
      </c>
    </row>
    <row r="346" s="14" customFormat="1">
      <c r="A346" s="14"/>
      <c r="B346" s="243"/>
      <c r="C346" s="244"/>
      <c r="D346" s="227" t="s">
        <v>142</v>
      </c>
      <c r="E346" s="245" t="s">
        <v>19</v>
      </c>
      <c r="F346" s="246" t="s">
        <v>703</v>
      </c>
      <c r="G346" s="244"/>
      <c r="H346" s="247">
        <v>-26.334</v>
      </c>
      <c r="I346" s="248"/>
      <c r="J346" s="244"/>
      <c r="K346" s="244"/>
      <c r="L346" s="249"/>
      <c r="M346" s="250"/>
      <c r="N346" s="251"/>
      <c r="O346" s="251"/>
      <c r="P346" s="251"/>
      <c r="Q346" s="251"/>
      <c r="R346" s="251"/>
      <c r="S346" s="251"/>
      <c r="T346" s="252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3" t="s">
        <v>142</v>
      </c>
      <c r="AU346" s="253" t="s">
        <v>79</v>
      </c>
      <c r="AV346" s="14" t="s">
        <v>81</v>
      </c>
      <c r="AW346" s="14" t="s">
        <v>33</v>
      </c>
      <c r="AX346" s="14" t="s">
        <v>72</v>
      </c>
      <c r="AY346" s="253" t="s">
        <v>130</v>
      </c>
    </row>
    <row r="347" s="15" customFormat="1">
      <c r="A347" s="15"/>
      <c r="B347" s="254"/>
      <c r="C347" s="255"/>
      <c r="D347" s="227" t="s">
        <v>142</v>
      </c>
      <c r="E347" s="256" t="s">
        <v>19</v>
      </c>
      <c r="F347" s="257" t="s">
        <v>149</v>
      </c>
      <c r="G347" s="255"/>
      <c r="H347" s="258">
        <v>101.99799999999999</v>
      </c>
      <c r="I347" s="259"/>
      <c r="J347" s="255"/>
      <c r="K347" s="255"/>
      <c r="L347" s="260"/>
      <c r="M347" s="261"/>
      <c r="N347" s="262"/>
      <c r="O347" s="262"/>
      <c r="P347" s="262"/>
      <c r="Q347" s="262"/>
      <c r="R347" s="262"/>
      <c r="S347" s="262"/>
      <c r="T347" s="263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4" t="s">
        <v>142</v>
      </c>
      <c r="AU347" s="264" t="s">
        <v>79</v>
      </c>
      <c r="AV347" s="15" t="s">
        <v>137</v>
      </c>
      <c r="AW347" s="15" t="s">
        <v>33</v>
      </c>
      <c r="AX347" s="15" t="s">
        <v>79</v>
      </c>
      <c r="AY347" s="264" t="s">
        <v>130</v>
      </c>
    </row>
    <row r="348" s="2" customFormat="1" ht="24.15" customHeight="1">
      <c r="A348" s="40"/>
      <c r="B348" s="41"/>
      <c r="C348" s="214" t="s">
        <v>547</v>
      </c>
      <c r="D348" s="214" t="s">
        <v>132</v>
      </c>
      <c r="E348" s="215" t="s">
        <v>372</v>
      </c>
      <c r="F348" s="216" t="s">
        <v>373</v>
      </c>
      <c r="G348" s="217" t="s">
        <v>363</v>
      </c>
      <c r="H348" s="218">
        <v>15.051</v>
      </c>
      <c r="I348" s="219"/>
      <c r="J348" s="220">
        <f>ROUND(I348*H348,2)</f>
        <v>0</v>
      </c>
      <c r="K348" s="216" t="s">
        <v>136</v>
      </c>
      <c r="L348" s="46"/>
      <c r="M348" s="221" t="s">
        <v>19</v>
      </c>
      <c r="N348" s="222" t="s">
        <v>43</v>
      </c>
      <c r="O348" s="86"/>
      <c r="P348" s="223">
        <f>O348*H348</f>
        <v>0</v>
      </c>
      <c r="Q348" s="223">
        <v>0</v>
      </c>
      <c r="R348" s="223">
        <f>Q348*H348</f>
        <v>0</v>
      </c>
      <c r="S348" s="223">
        <v>0</v>
      </c>
      <c r="T348" s="224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25" t="s">
        <v>364</v>
      </c>
      <c r="AT348" s="225" t="s">
        <v>132</v>
      </c>
      <c r="AU348" s="225" t="s">
        <v>79</v>
      </c>
      <c r="AY348" s="19" t="s">
        <v>130</v>
      </c>
      <c r="BE348" s="226">
        <f>IF(N348="základní",J348,0)</f>
        <v>0</v>
      </c>
      <c r="BF348" s="226">
        <f>IF(N348="snížená",J348,0)</f>
        <v>0</v>
      </c>
      <c r="BG348" s="226">
        <f>IF(N348="zákl. přenesená",J348,0)</f>
        <v>0</v>
      </c>
      <c r="BH348" s="226">
        <f>IF(N348="sníž. přenesená",J348,0)</f>
        <v>0</v>
      </c>
      <c r="BI348" s="226">
        <f>IF(N348="nulová",J348,0)</f>
        <v>0</v>
      </c>
      <c r="BJ348" s="19" t="s">
        <v>79</v>
      </c>
      <c r="BK348" s="226">
        <f>ROUND(I348*H348,2)</f>
        <v>0</v>
      </c>
      <c r="BL348" s="19" t="s">
        <v>364</v>
      </c>
      <c r="BM348" s="225" t="s">
        <v>704</v>
      </c>
    </row>
    <row r="349" s="2" customFormat="1">
      <c r="A349" s="40"/>
      <c r="B349" s="41"/>
      <c r="C349" s="42"/>
      <c r="D349" s="227" t="s">
        <v>139</v>
      </c>
      <c r="E349" s="42"/>
      <c r="F349" s="228" t="s">
        <v>375</v>
      </c>
      <c r="G349" s="42"/>
      <c r="H349" s="42"/>
      <c r="I349" s="229"/>
      <c r="J349" s="42"/>
      <c r="K349" s="42"/>
      <c r="L349" s="46"/>
      <c r="M349" s="230"/>
      <c r="N349" s="231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139</v>
      </c>
      <c r="AU349" s="19" t="s">
        <v>79</v>
      </c>
    </row>
    <row r="350" s="2" customFormat="1">
      <c r="A350" s="40"/>
      <c r="B350" s="41"/>
      <c r="C350" s="42"/>
      <c r="D350" s="227" t="s">
        <v>140</v>
      </c>
      <c r="E350" s="42"/>
      <c r="F350" s="232" t="s">
        <v>367</v>
      </c>
      <c r="G350" s="42"/>
      <c r="H350" s="42"/>
      <c r="I350" s="229"/>
      <c r="J350" s="42"/>
      <c r="K350" s="42"/>
      <c r="L350" s="46"/>
      <c r="M350" s="230"/>
      <c r="N350" s="231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140</v>
      </c>
      <c r="AU350" s="19" t="s">
        <v>79</v>
      </c>
    </row>
    <row r="351" s="14" customFormat="1">
      <c r="A351" s="14"/>
      <c r="B351" s="243"/>
      <c r="C351" s="244"/>
      <c r="D351" s="227" t="s">
        <v>142</v>
      </c>
      <c r="E351" s="245" t="s">
        <v>19</v>
      </c>
      <c r="F351" s="246" t="s">
        <v>705</v>
      </c>
      <c r="G351" s="244"/>
      <c r="H351" s="247">
        <v>15.051</v>
      </c>
      <c r="I351" s="248"/>
      <c r="J351" s="244"/>
      <c r="K351" s="244"/>
      <c r="L351" s="249"/>
      <c r="M351" s="250"/>
      <c r="N351" s="251"/>
      <c r="O351" s="251"/>
      <c r="P351" s="251"/>
      <c r="Q351" s="251"/>
      <c r="R351" s="251"/>
      <c r="S351" s="251"/>
      <c r="T351" s="252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3" t="s">
        <v>142</v>
      </c>
      <c r="AU351" s="253" t="s">
        <v>79</v>
      </c>
      <c r="AV351" s="14" t="s">
        <v>81</v>
      </c>
      <c r="AW351" s="14" t="s">
        <v>33</v>
      </c>
      <c r="AX351" s="14" t="s">
        <v>79</v>
      </c>
      <c r="AY351" s="253" t="s">
        <v>130</v>
      </c>
    </row>
    <row r="352" s="2" customFormat="1" ht="24.15" customHeight="1">
      <c r="A352" s="40"/>
      <c r="B352" s="41"/>
      <c r="C352" s="214" t="s">
        <v>553</v>
      </c>
      <c r="D352" s="214" t="s">
        <v>132</v>
      </c>
      <c r="E352" s="215" t="s">
        <v>378</v>
      </c>
      <c r="F352" s="216" t="s">
        <v>379</v>
      </c>
      <c r="G352" s="217" t="s">
        <v>363</v>
      </c>
      <c r="H352" s="218">
        <v>39.872</v>
      </c>
      <c r="I352" s="219"/>
      <c r="J352" s="220">
        <f>ROUND(I352*H352,2)</f>
        <v>0</v>
      </c>
      <c r="K352" s="216" t="s">
        <v>136</v>
      </c>
      <c r="L352" s="46"/>
      <c r="M352" s="221" t="s">
        <v>19</v>
      </c>
      <c r="N352" s="222" t="s">
        <v>43</v>
      </c>
      <c r="O352" s="86"/>
      <c r="P352" s="223">
        <f>O352*H352</f>
        <v>0</v>
      </c>
      <c r="Q352" s="223">
        <v>0</v>
      </c>
      <c r="R352" s="223">
        <f>Q352*H352</f>
        <v>0</v>
      </c>
      <c r="S352" s="223">
        <v>0</v>
      </c>
      <c r="T352" s="224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25" t="s">
        <v>364</v>
      </c>
      <c r="AT352" s="225" t="s">
        <v>132</v>
      </c>
      <c r="AU352" s="225" t="s">
        <v>79</v>
      </c>
      <c r="AY352" s="19" t="s">
        <v>130</v>
      </c>
      <c r="BE352" s="226">
        <f>IF(N352="základní",J352,0)</f>
        <v>0</v>
      </c>
      <c r="BF352" s="226">
        <f>IF(N352="snížená",J352,0)</f>
        <v>0</v>
      </c>
      <c r="BG352" s="226">
        <f>IF(N352="zákl. přenesená",J352,0)</f>
        <v>0</v>
      </c>
      <c r="BH352" s="226">
        <f>IF(N352="sníž. přenesená",J352,0)</f>
        <v>0</v>
      </c>
      <c r="BI352" s="226">
        <f>IF(N352="nulová",J352,0)</f>
        <v>0</v>
      </c>
      <c r="BJ352" s="19" t="s">
        <v>79</v>
      </c>
      <c r="BK352" s="226">
        <f>ROUND(I352*H352,2)</f>
        <v>0</v>
      </c>
      <c r="BL352" s="19" t="s">
        <v>364</v>
      </c>
      <c r="BM352" s="225" t="s">
        <v>706</v>
      </c>
    </row>
    <row r="353" s="2" customFormat="1">
      <c r="A353" s="40"/>
      <c r="B353" s="41"/>
      <c r="C353" s="42"/>
      <c r="D353" s="227" t="s">
        <v>139</v>
      </c>
      <c r="E353" s="42"/>
      <c r="F353" s="228" t="s">
        <v>381</v>
      </c>
      <c r="G353" s="42"/>
      <c r="H353" s="42"/>
      <c r="I353" s="229"/>
      <c r="J353" s="42"/>
      <c r="K353" s="42"/>
      <c r="L353" s="46"/>
      <c r="M353" s="230"/>
      <c r="N353" s="231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139</v>
      </c>
      <c r="AU353" s="19" t="s">
        <v>79</v>
      </c>
    </row>
    <row r="354" s="2" customFormat="1">
      <c r="A354" s="40"/>
      <c r="B354" s="41"/>
      <c r="C354" s="42"/>
      <c r="D354" s="227" t="s">
        <v>140</v>
      </c>
      <c r="E354" s="42"/>
      <c r="F354" s="232" t="s">
        <v>367</v>
      </c>
      <c r="G354" s="42"/>
      <c r="H354" s="42"/>
      <c r="I354" s="229"/>
      <c r="J354" s="42"/>
      <c r="K354" s="42"/>
      <c r="L354" s="46"/>
      <c r="M354" s="230"/>
      <c r="N354" s="231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140</v>
      </c>
      <c r="AU354" s="19" t="s">
        <v>79</v>
      </c>
    </row>
    <row r="355" s="14" customFormat="1">
      <c r="A355" s="14"/>
      <c r="B355" s="243"/>
      <c r="C355" s="244"/>
      <c r="D355" s="227" t="s">
        <v>142</v>
      </c>
      <c r="E355" s="245" t="s">
        <v>19</v>
      </c>
      <c r="F355" s="246" t="s">
        <v>707</v>
      </c>
      <c r="G355" s="244"/>
      <c r="H355" s="247">
        <v>4.0350000000000001</v>
      </c>
      <c r="I355" s="248"/>
      <c r="J355" s="244"/>
      <c r="K355" s="244"/>
      <c r="L355" s="249"/>
      <c r="M355" s="250"/>
      <c r="N355" s="251"/>
      <c r="O355" s="251"/>
      <c r="P355" s="251"/>
      <c r="Q355" s="251"/>
      <c r="R355" s="251"/>
      <c r="S355" s="251"/>
      <c r="T355" s="252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3" t="s">
        <v>142</v>
      </c>
      <c r="AU355" s="253" t="s">
        <v>79</v>
      </c>
      <c r="AV355" s="14" t="s">
        <v>81</v>
      </c>
      <c r="AW355" s="14" t="s">
        <v>33</v>
      </c>
      <c r="AX355" s="14" t="s">
        <v>72</v>
      </c>
      <c r="AY355" s="253" t="s">
        <v>130</v>
      </c>
    </row>
    <row r="356" s="14" customFormat="1">
      <c r="A356" s="14"/>
      <c r="B356" s="243"/>
      <c r="C356" s="244"/>
      <c r="D356" s="227" t="s">
        <v>142</v>
      </c>
      <c r="E356" s="245" t="s">
        <v>19</v>
      </c>
      <c r="F356" s="246" t="s">
        <v>708</v>
      </c>
      <c r="G356" s="244"/>
      <c r="H356" s="247">
        <v>35.837000000000003</v>
      </c>
      <c r="I356" s="248"/>
      <c r="J356" s="244"/>
      <c r="K356" s="244"/>
      <c r="L356" s="249"/>
      <c r="M356" s="250"/>
      <c r="N356" s="251"/>
      <c r="O356" s="251"/>
      <c r="P356" s="251"/>
      <c r="Q356" s="251"/>
      <c r="R356" s="251"/>
      <c r="S356" s="251"/>
      <c r="T356" s="252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3" t="s">
        <v>142</v>
      </c>
      <c r="AU356" s="253" t="s">
        <v>79</v>
      </c>
      <c r="AV356" s="14" t="s">
        <v>81</v>
      </c>
      <c r="AW356" s="14" t="s">
        <v>33</v>
      </c>
      <c r="AX356" s="14" t="s">
        <v>72</v>
      </c>
      <c r="AY356" s="253" t="s">
        <v>130</v>
      </c>
    </row>
    <row r="357" s="15" customFormat="1">
      <c r="A357" s="15"/>
      <c r="B357" s="254"/>
      <c r="C357" s="255"/>
      <c r="D357" s="227" t="s">
        <v>142</v>
      </c>
      <c r="E357" s="256" t="s">
        <v>19</v>
      </c>
      <c r="F357" s="257" t="s">
        <v>149</v>
      </c>
      <c r="G357" s="255"/>
      <c r="H357" s="258">
        <v>39.872</v>
      </c>
      <c r="I357" s="259"/>
      <c r="J357" s="255"/>
      <c r="K357" s="255"/>
      <c r="L357" s="260"/>
      <c r="M357" s="265"/>
      <c r="N357" s="266"/>
      <c r="O357" s="266"/>
      <c r="P357" s="266"/>
      <c r="Q357" s="266"/>
      <c r="R357" s="266"/>
      <c r="S357" s="266"/>
      <c r="T357" s="267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64" t="s">
        <v>142</v>
      </c>
      <c r="AU357" s="264" t="s">
        <v>79</v>
      </c>
      <c r="AV357" s="15" t="s">
        <v>137</v>
      </c>
      <c r="AW357" s="15" t="s">
        <v>33</v>
      </c>
      <c r="AX357" s="15" t="s">
        <v>79</v>
      </c>
      <c r="AY357" s="264" t="s">
        <v>130</v>
      </c>
    </row>
    <row r="358" s="2" customFormat="1" ht="6.96" customHeight="1">
      <c r="A358" s="40"/>
      <c r="B358" s="61"/>
      <c r="C358" s="62"/>
      <c r="D358" s="62"/>
      <c r="E358" s="62"/>
      <c r="F358" s="62"/>
      <c r="G358" s="62"/>
      <c r="H358" s="62"/>
      <c r="I358" s="62"/>
      <c r="J358" s="62"/>
      <c r="K358" s="62"/>
      <c r="L358" s="46"/>
      <c r="M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</row>
  </sheetData>
  <sheetProtection sheet="1" autoFilter="0" formatColumns="0" formatRows="0" objects="1" scenarios="1" spinCount="100000" saltValue="M5Y8n4gbBQEJk+BfaIxKXPEaiUsXDfuO+RVoqIgzBCl+g4WAxCr0PScf3c4XUD606sS8r7fJi80z6AP6CBIang==" hashValue="ZEEHVAKSjOB1aH0Jz6hiZcWT3S/fYzu9adThWkPAtyfoez5rpnV61uqLW0TWyq8wWlTiHHzdIVMFDoJRpNIBNA==" algorithmName="SHA-512" password="CC35"/>
  <autoFilter ref="C91:K35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100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Hlinsko pod Hostýnem - lokalita Náves</v>
      </c>
      <c r="F7" s="144"/>
      <c r="G7" s="144"/>
      <c r="H7" s="144"/>
      <c r="L7" s="22"/>
    </row>
    <row r="8" s="1" customFormat="1" ht="12" customHeight="1">
      <c r="B8" s="22"/>
      <c r="D8" s="144" t="s">
        <v>101</v>
      </c>
      <c r="L8" s="22"/>
    </row>
    <row r="9" s="2" customFormat="1" ht="16.5" customHeight="1">
      <c r="A9" s="40"/>
      <c r="B9" s="46"/>
      <c r="C9" s="40"/>
      <c r="D9" s="40"/>
      <c r="E9" s="145" t="s">
        <v>567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103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384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18. 11. 2024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28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ROUND(J86,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ROUND((SUM(BE86:BE121)),  2)</f>
        <v>0</v>
      </c>
      <c r="G35" s="40"/>
      <c r="H35" s="40"/>
      <c r="I35" s="159">
        <v>0.20999999999999999</v>
      </c>
      <c r="J35" s="158">
        <f>ROUND(((SUM(BE86:BE121))*I35),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ROUND((SUM(BF86:BF121)),  2)</f>
        <v>0</v>
      </c>
      <c r="G36" s="40"/>
      <c r="H36" s="40"/>
      <c r="I36" s="159">
        <v>0.12</v>
      </c>
      <c r="J36" s="158">
        <f>ROUND(((SUM(BF86:BF121))*I36),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ROUND((SUM(BG86:BG121)),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ROUND((SUM(BH86:BH121)),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ROUND((SUM(BI86:BI121)),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104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Hlinsko pod Hostýnem - lokalita Náves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101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567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103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VRN - Vedlejší rozpočtové náklady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Hlinsko pod Hostýnem</v>
      </c>
      <c r="G56" s="42"/>
      <c r="H56" s="42"/>
      <c r="I56" s="34" t="s">
        <v>23</v>
      </c>
      <c r="J56" s="74" t="str">
        <f>IF(J14="","",J14)</f>
        <v>18. 11. 2024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Bystřice pod Hostýnem</v>
      </c>
      <c r="G58" s="42"/>
      <c r="H58" s="42"/>
      <c r="I58" s="34" t="s">
        <v>31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Viadesigne, s.r.o.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105</v>
      </c>
      <c r="D61" s="173"/>
      <c r="E61" s="173"/>
      <c r="F61" s="173"/>
      <c r="G61" s="173"/>
      <c r="H61" s="173"/>
      <c r="I61" s="173"/>
      <c r="J61" s="174" t="s">
        <v>106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J86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107</v>
      </c>
    </row>
    <row r="64" s="9" customFormat="1" ht="24.96" customHeight="1">
      <c r="A64" s="9"/>
      <c r="B64" s="176"/>
      <c r="C64" s="177"/>
      <c r="D64" s="178" t="s">
        <v>114</v>
      </c>
      <c r="E64" s="179"/>
      <c r="F64" s="179"/>
      <c r="G64" s="179"/>
      <c r="H64" s="179"/>
      <c r="I64" s="179"/>
      <c r="J64" s="180">
        <f>J87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4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115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71" t="str">
        <f>E7</f>
        <v>Hlinsko pod Hostýnem - lokalita Náves</v>
      </c>
      <c r="F74" s="34"/>
      <c r="G74" s="34"/>
      <c r="H74" s="34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1" customFormat="1" ht="12" customHeight="1">
      <c r="B75" s="23"/>
      <c r="C75" s="34" t="s">
        <v>101</v>
      </c>
      <c r="D75" s="24"/>
      <c r="E75" s="24"/>
      <c r="F75" s="24"/>
      <c r="G75" s="24"/>
      <c r="H75" s="24"/>
      <c r="I75" s="24"/>
      <c r="J75" s="24"/>
      <c r="K75" s="24"/>
      <c r="L75" s="22"/>
    </row>
    <row r="76" s="2" customFormat="1" ht="16.5" customHeight="1">
      <c r="A76" s="40"/>
      <c r="B76" s="41"/>
      <c r="C76" s="42"/>
      <c r="D76" s="42"/>
      <c r="E76" s="171" t="s">
        <v>567</v>
      </c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103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E11</f>
        <v>VRN - Vedlejší rozpočtové náklady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F14</f>
        <v>Hlinsko pod Hostýnem</v>
      </c>
      <c r="G80" s="42"/>
      <c r="H80" s="42"/>
      <c r="I80" s="34" t="s">
        <v>23</v>
      </c>
      <c r="J80" s="74" t="str">
        <f>IF(J14="","",J14)</f>
        <v>18. 11. 2024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E17</f>
        <v>město Bystřice pod Hostýnem</v>
      </c>
      <c r="G82" s="42"/>
      <c r="H82" s="42"/>
      <c r="I82" s="34" t="s">
        <v>31</v>
      </c>
      <c r="J82" s="38" t="str">
        <f>E23</f>
        <v xml:space="preserve"> 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IF(E20="","",E20)</f>
        <v>Vyplň údaj</v>
      </c>
      <c r="G83" s="42"/>
      <c r="H83" s="42"/>
      <c r="I83" s="34" t="s">
        <v>34</v>
      </c>
      <c r="J83" s="38" t="str">
        <f>E26</f>
        <v>Viadesigne, s.r.o.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7"/>
      <c r="B85" s="188"/>
      <c r="C85" s="189" t="s">
        <v>116</v>
      </c>
      <c r="D85" s="190" t="s">
        <v>57</v>
      </c>
      <c r="E85" s="190" t="s">
        <v>53</v>
      </c>
      <c r="F85" s="190" t="s">
        <v>54</v>
      </c>
      <c r="G85" s="190" t="s">
        <v>117</v>
      </c>
      <c r="H85" s="190" t="s">
        <v>118</v>
      </c>
      <c r="I85" s="190" t="s">
        <v>119</v>
      </c>
      <c r="J85" s="190" t="s">
        <v>106</v>
      </c>
      <c r="K85" s="191" t="s">
        <v>120</v>
      </c>
      <c r="L85" s="192"/>
      <c r="M85" s="94" t="s">
        <v>19</v>
      </c>
      <c r="N85" s="95" t="s">
        <v>42</v>
      </c>
      <c r="O85" s="95" t="s">
        <v>121</v>
      </c>
      <c r="P85" s="95" t="s">
        <v>122</v>
      </c>
      <c r="Q85" s="95" t="s">
        <v>123</v>
      </c>
      <c r="R85" s="95" t="s">
        <v>124</v>
      </c>
      <c r="S85" s="95" t="s">
        <v>125</v>
      </c>
      <c r="T85" s="96" t="s">
        <v>126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40"/>
      <c r="B86" s="41"/>
      <c r="C86" s="101" t="s">
        <v>127</v>
      </c>
      <c r="D86" s="42"/>
      <c r="E86" s="42"/>
      <c r="F86" s="42"/>
      <c r="G86" s="42"/>
      <c r="H86" s="42"/>
      <c r="I86" s="42"/>
      <c r="J86" s="193">
        <f>BK86</f>
        <v>0</v>
      </c>
      <c r="K86" s="42"/>
      <c r="L86" s="46"/>
      <c r="M86" s="97"/>
      <c r="N86" s="194"/>
      <c r="O86" s="98"/>
      <c r="P86" s="195">
        <f>P87</f>
        <v>0</v>
      </c>
      <c r="Q86" s="98"/>
      <c r="R86" s="195">
        <f>R87</f>
        <v>0</v>
      </c>
      <c r="S86" s="98"/>
      <c r="T86" s="196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107</v>
      </c>
      <c r="BK86" s="197">
        <f>BK87</f>
        <v>0</v>
      </c>
    </row>
    <row r="87" s="12" customFormat="1" ht="25.92" customHeight="1">
      <c r="A87" s="12"/>
      <c r="B87" s="198"/>
      <c r="C87" s="199"/>
      <c r="D87" s="200" t="s">
        <v>71</v>
      </c>
      <c r="E87" s="201" t="s">
        <v>358</v>
      </c>
      <c r="F87" s="201" t="s">
        <v>359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SUM(P88:P121)</f>
        <v>0</v>
      </c>
      <c r="Q87" s="206"/>
      <c r="R87" s="207">
        <f>SUM(R88:R121)</f>
        <v>0</v>
      </c>
      <c r="S87" s="206"/>
      <c r="T87" s="208">
        <f>SUM(T88:T121)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137</v>
      </c>
      <c r="AT87" s="210" t="s">
        <v>71</v>
      </c>
      <c r="AU87" s="210" t="s">
        <v>72</v>
      </c>
      <c r="AY87" s="209" t="s">
        <v>130</v>
      </c>
      <c r="BK87" s="211">
        <f>SUM(BK88:BK121)</f>
        <v>0</v>
      </c>
    </row>
    <row r="88" s="2" customFormat="1" ht="16.5" customHeight="1">
      <c r="A88" s="40"/>
      <c r="B88" s="41"/>
      <c r="C88" s="214" t="s">
        <v>79</v>
      </c>
      <c r="D88" s="214" t="s">
        <v>132</v>
      </c>
      <c r="E88" s="215" t="s">
        <v>385</v>
      </c>
      <c r="F88" s="216" t="s">
        <v>386</v>
      </c>
      <c r="G88" s="217" t="s">
        <v>387</v>
      </c>
      <c r="H88" s="218">
        <v>1</v>
      </c>
      <c r="I88" s="219"/>
      <c r="J88" s="220">
        <f>ROUND(I88*H88,2)</f>
        <v>0</v>
      </c>
      <c r="K88" s="216" t="s">
        <v>136</v>
      </c>
      <c r="L88" s="46"/>
      <c r="M88" s="221" t="s">
        <v>19</v>
      </c>
      <c r="N88" s="222" t="s">
        <v>43</v>
      </c>
      <c r="O88" s="86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5" t="s">
        <v>137</v>
      </c>
      <c r="AT88" s="225" t="s">
        <v>132</v>
      </c>
      <c r="AU88" s="225" t="s">
        <v>79</v>
      </c>
      <c r="AY88" s="19" t="s">
        <v>130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9" t="s">
        <v>79</v>
      </c>
      <c r="BK88" s="226">
        <f>ROUND(I88*H88,2)</f>
        <v>0</v>
      </c>
      <c r="BL88" s="19" t="s">
        <v>137</v>
      </c>
      <c r="BM88" s="225" t="s">
        <v>709</v>
      </c>
    </row>
    <row r="89" s="2" customFormat="1">
      <c r="A89" s="40"/>
      <c r="B89" s="41"/>
      <c r="C89" s="42"/>
      <c r="D89" s="227" t="s">
        <v>139</v>
      </c>
      <c r="E89" s="42"/>
      <c r="F89" s="228" t="s">
        <v>386</v>
      </c>
      <c r="G89" s="42"/>
      <c r="H89" s="42"/>
      <c r="I89" s="229"/>
      <c r="J89" s="42"/>
      <c r="K89" s="42"/>
      <c r="L89" s="46"/>
      <c r="M89" s="230"/>
      <c r="N89" s="231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139</v>
      </c>
      <c r="AU89" s="19" t="s">
        <v>79</v>
      </c>
    </row>
    <row r="90" s="2" customFormat="1">
      <c r="A90" s="40"/>
      <c r="B90" s="41"/>
      <c r="C90" s="42"/>
      <c r="D90" s="227" t="s">
        <v>140</v>
      </c>
      <c r="E90" s="42"/>
      <c r="F90" s="232" t="s">
        <v>389</v>
      </c>
      <c r="G90" s="42"/>
      <c r="H90" s="42"/>
      <c r="I90" s="229"/>
      <c r="J90" s="42"/>
      <c r="K90" s="42"/>
      <c r="L90" s="46"/>
      <c r="M90" s="230"/>
      <c r="N90" s="231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140</v>
      </c>
      <c r="AU90" s="19" t="s">
        <v>79</v>
      </c>
    </row>
    <row r="91" s="13" customFormat="1">
      <c r="A91" s="13"/>
      <c r="B91" s="233"/>
      <c r="C91" s="234"/>
      <c r="D91" s="227" t="s">
        <v>142</v>
      </c>
      <c r="E91" s="235" t="s">
        <v>19</v>
      </c>
      <c r="F91" s="236" t="s">
        <v>390</v>
      </c>
      <c r="G91" s="234"/>
      <c r="H91" s="235" t="s">
        <v>19</v>
      </c>
      <c r="I91" s="237"/>
      <c r="J91" s="234"/>
      <c r="K91" s="234"/>
      <c r="L91" s="238"/>
      <c r="M91" s="239"/>
      <c r="N91" s="240"/>
      <c r="O91" s="240"/>
      <c r="P91" s="240"/>
      <c r="Q91" s="240"/>
      <c r="R91" s="240"/>
      <c r="S91" s="240"/>
      <c r="T91" s="241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2" t="s">
        <v>142</v>
      </c>
      <c r="AU91" s="242" t="s">
        <v>79</v>
      </c>
      <c r="AV91" s="13" t="s">
        <v>79</v>
      </c>
      <c r="AW91" s="13" t="s">
        <v>33</v>
      </c>
      <c r="AX91" s="13" t="s">
        <v>72</v>
      </c>
      <c r="AY91" s="242" t="s">
        <v>130</v>
      </c>
    </row>
    <row r="92" s="14" customFormat="1">
      <c r="A92" s="14"/>
      <c r="B92" s="243"/>
      <c r="C92" s="244"/>
      <c r="D92" s="227" t="s">
        <v>142</v>
      </c>
      <c r="E92" s="245" t="s">
        <v>19</v>
      </c>
      <c r="F92" s="246" t="s">
        <v>79</v>
      </c>
      <c r="G92" s="244"/>
      <c r="H92" s="247">
        <v>1</v>
      </c>
      <c r="I92" s="248"/>
      <c r="J92" s="244"/>
      <c r="K92" s="244"/>
      <c r="L92" s="249"/>
      <c r="M92" s="250"/>
      <c r="N92" s="251"/>
      <c r="O92" s="251"/>
      <c r="P92" s="251"/>
      <c r="Q92" s="251"/>
      <c r="R92" s="251"/>
      <c r="S92" s="251"/>
      <c r="T92" s="252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53" t="s">
        <v>142</v>
      </c>
      <c r="AU92" s="253" t="s">
        <v>79</v>
      </c>
      <c r="AV92" s="14" t="s">
        <v>81</v>
      </c>
      <c r="AW92" s="14" t="s">
        <v>33</v>
      </c>
      <c r="AX92" s="14" t="s">
        <v>79</v>
      </c>
      <c r="AY92" s="253" t="s">
        <v>130</v>
      </c>
    </row>
    <row r="93" s="2" customFormat="1" ht="16.5" customHeight="1">
      <c r="A93" s="40"/>
      <c r="B93" s="41"/>
      <c r="C93" s="214" t="s">
        <v>81</v>
      </c>
      <c r="D93" s="214" t="s">
        <v>132</v>
      </c>
      <c r="E93" s="215" t="s">
        <v>403</v>
      </c>
      <c r="F93" s="216" t="s">
        <v>404</v>
      </c>
      <c r="G93" s="217" t="s">
        <v>387</v>
      </c>
      <c r="H93" s="218">
        <v>1</v>
      </c>
      <c r="I93" s="219"/>
      <c r="J93" s="220">
        <f>ROUND(I93*H93,2)</f>
        <v>0</v>
      </c>
      <c r="K93" s="216" t="s">
        <v>19</v>
      </c>
      <c r="L93" s="46"/>
      <c r="M93" s="221" t="s">
        <v>19</v>
      </c>
      <c r="N93" s="222" t="s">
        <v>43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364</v>
      </c>
      <c r="AT93" s="225" t="s">
        <v>132</v>
      </c>
      <c r="AU93" s="225" t="s">
        <v>79</v>
      </c>
      <c r="AY93" s="19" t="s">
        <v>130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79</v>
      </c>
      <c r="BK93" s="226">
        <f>ROUND(I93*H93,2)</f>
        <v>0</v>
      </c>
      <c r="BL93" s="19" t="s">
        <v>364</v>
      </c>
      <c r="BM93" s="225" t="s">
        <v>710</v>
      </c>
    </row>
    <row r="94" s="2" customFormat="1">
      <c r="A94" s="40"/>
      <c r="B94" s="41"/>
      <c r="C94" s="42"/>
      <c r="D94" s="227" t="s">
        <v>139</v>
      </c>
      <c r="E94" s="42"/>
      <c r="F94" s="228" t="s">
        <v>404</v>
      </c>
      <c r="G94" s="42"/>
      <c r="H94" s="42"/>
      <c r="I94" s="229"/>
      <c r="J94" s="42"/>
      <c r="K94" s="42"/>
      <c r="L94" s="46"/>
      <c r="M94" s="230"/>
      <c r="N94" s="231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139</v>
      </c>
      <c r="AU94" s="19" t="s">
        <v>79</v>
      </c>
    </row>
    <row r="95" s="2" customFormat="1">
      <c r="A95" s="40"/>
      <c r="B95" s="41"/>
      <c r="C95" s="42"/>
      <c r="D95" s="227" t="s">
        <v>140</v>
      </c>
      <c r="E95" s="42"/>
      <c r="F95" s="232" t="s">
        <v>394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140</v>
      </c>
      <c r="AU95" s="19" t="s">
        <v>79</v>
      </c>
    </row>
    <row r="96" s="13" customFormat="1">
      <c r="A96" s="13"/>
      <c r="B96" s="233"/>
      <c r="C96" s="234"/>
      <c r="D96" s="227" t="s">
        <v>142</v>
      </c>
      <c r="E96" s="235" t="s">
        <v>19</v>
      </c>
      <c r="F96" s="236" t="s">
        <v>406</v>
      </c>
      <c r="G96" s="234"/>
      <c r="H96" s="235" t="s">
        <v>19</v>
      </c>
      <c r="I96" s="237"/>
      <c r="J96" s="234"/>
      <c r="K96" s="234"/>
      <c r="L96" s="238"/>
      <c r="M96" s="239"/>
      <c r="N96" s="240"/>
      <c r="O96" s="240"/>
      <c r="P96" s="240"/>
      <c r="Q96" s="240"/>
      <c r="R96" s="240"/>
      <c r="S96" s="240"/>
      <c r="T96" s="241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2" t="s">
        <v>142</v>
      </c>
      <c r="AU96" s="242" t="s">
        <v>79</v>
      </c>
      <c r="AV96" s="13" t="s">
        <v>79</v>
      </c>
      <c r="AW96" s="13" t="s">
        <v>33</v>
      </c>
      <c r="AX96" s="13" t="s">
        <v>72</v>
      </c>
      <c r="AY96" s="242" t="s">
        <v>130</v>
      </c>
    </row>
    <row r="97" s="14" customFormat="1">
      <c r="A97" s="14"/>
      <c r="B97" s="243"/>
      <c r="C97" s="244"/>
      <c r="D97" s="227" t="s">
        <v>142</v>
      </c>
      <c r="E97" s="245" t="s">
        <v>19</v>
      </c>
      <c r="F97" s="246" t="s">
        <v>79</v>
      </c>
      <c r="G97" s="244"/>
      <c r="H97" s="247">
        <v>1</v>
      </c>
      <c r="I97" s="248"/>
      <c r="J97" s="244"/>
      <c r="K97" s="244"/>
      <c r="L97" s="249"/>
      <c r="M97" s="250"/>
      <c r="N97" s="251"/>
      <c r="O97" s="251"/>
      <c r="P97" s="251"/>
      <c r="Q97" s="251"/>
      <c r="R97" s="251"/>
      <c r="S97" s="251"/>
      <c r="T97" s="252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3" t="s">
        <v>142</v>
      </c>
      <c r="AU97" s="253" t="s">
        <v>79</v>
      </c>
      <c r="AV97" s="14" t="s">
        <v>81</v>
      </c>
      <c r="AW97" s="14" t="s">
        <v>33</v>
      </c>
      <c r="AX97" s="14" t="s">
        <v>79</v>
      </c>
      <c r="AY97" s="253" t="s">
        <v>130</v>
      </c>
    </row>
    <row r="98" s="2" customFormat="1" ht="16.5" customHeight="1">
      <c r="A98" s="40"/>
      <c r="B98" s="41"/>
      <c r="C98" s="214" t="s">
        <v>158</v>
      </c>
      <c r="D98" s="214" t="s">
        <v>132</v>
      </c>
      <c r="E98" s="215" t="s">
        <v>396</v>
      </c>
      <c r="F98" s="216" t="s">
        <v>392</v>
      </c>
      <c r="G98" s="217" t="s">
        <v>387</v>
      </c>
      <c r="H98" s="218">
        <v>1</v>
      </c>
      <c r="I98" s="219"/>
      <c r="J98" s="220">
        <f>ROUND(I98*H98,2)</f>
        <v>0</v>
      </c>
      <c r="K98" s="216" t="s">
        <v>136</v>
      </c>
      <c r="L98" s="46"/>
      <c r="M98" s="221" t="s">
        <v>19</v>
      </c>
      <c r="N98" s="222" t="s">
        <v>43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364</v>
      </c>
      <c r="AT98" s="225" t="s">
        <v>132</v>
      </c>
      <c r="AU98" s="225" t="s">
        <v>79</v>
      </c>
      <c r="AY98" s="19" t="s">
        <v>130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79</v>
      </c>
      <c r="BK98" s="226">
        <f>ROUND(I98*H98,2)</f>
        <v>0</v>
      </c>
      <c r="BL98" s="19" t="s">
        <v>364</v>
      </c>
      <c r="BM98" s="225" t="s">
        <v>711</v>
      </c>
    </row>
    <row r="99" s="2" customFormat="1">
      <c r="A99" s="40"/>
      <c r="B99" s="41"/>
      <c r="C99" s="42"/>
      <c r="D99" s="227" t="s">
        <v>139</v>
      </c>
      <c r="E99" s="42"/>
      <c r="F99" s="228" t="s">
        <v>392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139</v>
      </c>
      <c r="AU99" s="19" t="s">
        <v>79</v>
      </c>
    </row>
    <row r="100" s="2" customFormat="1">
      <c r="A100" s="40"/>
      <c r="B100" s="41"/>
      <c r="C100" s="42"/>
      <c r="D100" s="227" t="s">
        <v>140</v>
      </c>
      <c r="E100" s="42"/>
      <c r="F100" s="232" t="s">
        <v>394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140</v>
      </c>
      <c r="AU100" s="19" t="s">
        <v>79</v>
      </c>
    </row>
    <row r="101" s="13" customFormat="1">
      <c r="A101" s="13"/>
      <c r="B101" s="233"/>
      <c r="C101" s="234"/>
      <c r="D101" s="227" t="s">
        <v>142</v>
      </c>
      <c r="E101" s="235" t="s">
        <v>19</v>
      </c>
      <c r="F101" s="236" t="s">
        <v>398</v>
      </c>
      <c r="G101" s="234"/>
      <c r="H101" s="235" t="s">
        <v>19</v>
      </c>
      <c r="I101" s="237"/>
      <c r="J101" s="234"/>
      <c r="K101" s="234"/>
      <c r="L101" s="238"/>
      <c r="M101" s="239"/>
      <c r="N101" s="240"/>
      <c r="O101" s="240"/>
      <c r="P101" s="240"/>
      <c r="Q101" s="240"/>
      <c r="R101" s="240"/>
      <c r="S101" s="240"/>
      <c r="T101" s="241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2" t="s">
        <v>142</v>
      </c>
      <c r="AU101" s="242" t="s">
        <v>79</v>
      </c>
      <c r="AV101" s="13" t="s">
        <v>79</v>
      </c>
      <c r="AW101" s="13" t="s">
        <v>33</v>
      </c>
      <c r="AX101" s="13" t="s">
        <v>72</v>
      </c>
      <c r="AY101" s="242" t="s">
        <v>130</v>
      </c>
    </row>
    <row r="102" s="14" customFormat="1">
      <c r="A102" s="14"/>
      <c r="B102" s="243"/>
      <c r="C102" s="244"/>
      <c r="D102" s="227" t="s">
        <v>142</v>
      </c>
      <c r="E102" s="245" t="s">
        <v>19</v>
      </c>
      <c r="F102" s="246" t="s">
        <v>79</v>
      </c>
      <c r="G102" s="244"/>
      <c r="H102" s="247">
        <v>1</v>
      </c>
      <c r="I102" s="248"/>
      <c r="J102" s="244"/>
      <c r="K102" s="244"/>
      <c r="L102" s="249"/>
      <c r="M102" s="250"/>
      <c r="N102" s="251"/>
      <c r="O102" s="251"/>
      <c r="P102" s="251"/>
      <c r="Q102" s="251"/>
      <c r="R102" s="251"/>
      <c r="S102" s="251"/>
      <c r="T102" s="252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3" t="s">
        <v>142</v>
      </c>
      <c r="AU102" s="253" t="s">
        <v>79</v>
      </c>
      <c r="AV102" s="14" t="s">
        <v>81</v>
      </c>
      <c r="AW102" s="14" t="s">
        <v>33</v>
      </c>
      <c r="AX102" s="14" t="s">
        <v>79</v>
      </c>
      <c r="AY102" s="253" t="s">
        <v>130</v>
      </c>
    </row>
    <row r="103" s="2" customFormat="1" ht="16.5" customHeight="1">
      <c r="A103" s="40"/>
      <c r="B103" s="41"/>
      <c r="C103" s="214" t="s">
        <v>137</v>
      </c>
      <c r="D103" s="214" t="s">
        <v>132</v>
      </c>
      <c r="E103" s="215" t="s">
        <v>391</v>
      </c>
      <c r="F103" s="216" t="s">
        <v>392</v>
      </c>
      <c r="G103" s="217" t="s">
        <v>387</v>
      </c>
      <c r="H103" s="218">
        <v>1</v>
      </c>
      <c r="I103" s="219"/>
      <c r="J103" s="220">
        <f>ROUND(I103*H103,2)</f>
        <v>0</v>
      </c>
      <c r="K103" s="216" t="s">
        <v>19</v>
      </c>
      <c r="L103" s="46"/>
      <c r="M103" s="221" t="s">
        <v>19</v>
      </c>
      <c r="N103" s="222" t="s">
        <v>43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364</v>
      </c>
      <c r="AT103" s="225" t="s">
        <v>132</v>
      </c>
      <c r="AU103" s="225" t="s">
        <v>79</v>
      </c>
      <c r="AY103" s="19" t="s">
        <v>130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79</v>
      </c>
      <c r="BK103" s="226">
        <f>ROUND(I103*H103,2)</f>
        <v>0</v>
      </c>
      <c r="BL103" s="19" t="s">
        <v>364</v>
      </c>
      <c r="BM103" s="225" t="s">
        <v>712</v>
      </c>
    </row>
    <row r="104" s="2" customFormat="1">
      <c r="A104" s="40"/>
      <c r="B104" s="41"/>
      <c r="C104" s="42"/>
      <c r="D104" s="227" t="s">
        <v>139</v>
      </c>
      <c r="E104" s="42"/>
      <c r="F104" s="228" t="s">
        <v>392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139</v>
      </c>
      <c r="AU104" s="19" t="s">
        <v>79</v>
      </c>
    </row>
    <row r="105" s="2" customFormat="1">
      <c r="A105" s="40"/>
      <c r="B105" s="41"/>
      <c r="C105" s="42"/>
      <c r="D105" s="227" t="s">
        <v>140</v>
      </c>
      <c r="E105" s="42"/>
      <c r="F105" s="232" t="s">
        <v>394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140</v>
      </c>
      <c r="AU105" s="19" t="s">
        <v>79</v>
      </c>
    </row>
    <row r="106" s="13" customFormat="1">
      <c r="A106" s="13"/>
      <c r="B106" s="233"/>
      <c r="C106" s="234"/>
      <c r="D106" s="227" t="s">
        <v>142</v>
      </c>
      <c r="E106" s="235" t="s">
        <v>19</v>
      </c>
      <c r="F106" s="236" t="s">
        <v>395</v>
      </c>
      <c r="G106" s="234"/>
      <c r="H106" s="235" t="s">
        <v>19</v>
      </c>
      <c r="I106" s="237"/>
      <c r="J106" s="234"/>
      <c r="K106" s="234"/>
      <c r="L106" s="238"/>
      <c r="M106" s="239"/>
      <c r="N106" s="240"/>
      <c r="O106" s="240"/>
      <c r="P106" s="240"/>
      <c r="Q106" s="240"/>
      <c r="R106" s="240"/>
      <c r="S106" s="240"/>
      <c r="T106" s="24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2" t="s">
        <v>142</v>
      </c>
      <c r="AU106" s="242" t="s">
        <v>79</v>
      </c>
      <c r="AV106" s="13" t="s">
        <v>79</v>
      </c>
      <c r="AW106" s="13" t="s">
        <v>33</v>
      </c>
      <c r="AX106" s="13" t="s">
        <v>72</v>
      </c>
      <c r="AY106" s="242" t="s">
        <v>130</v>
      </c>
    </row>
    <row r="107" s="14" customFormat="1">
      <c r="A107" s="14"/>
      <c r="B107" s="243"/>
      <c r="C107" s="244"/>
      <c r="D107" s="227" t="s">
        <v>142</v>
      </c>
      <c r="E107" s="245" t="s">
        <v>19</v>
      </c>
      <c r="F107" s="246" t="s">
        <v>79</v>
      </c>
      <c r="G107" s="244"/>
      <c r="H107" s="247">
        <v>1</v>
      </c>
      <c r="I107" s="248"/>
      <c r="J107" s="244"/>
      <c r="K107" s="244"/>
      <c r="L107" s="249"/>
      <c r="M107" s="250"/>
      <c r="N107" s="251"/>
      <c r="O107" s="251"/>
      <c r="P107" s="251"/>
      <c r="Q107" s="251"/>
      <c r="R107" s="251"/>
      <c r="S107" s="251"/>
      <c r="T107" s="252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3" t="s">
        <v>142</v>
      </c>
      <c r="AU107" s="253" t="s">
        <v>79</v>
      </c>
      <c r="AV107" s="14" t="s">
        <v>81</v>
      </c>
      <c r="AW107" s="14" t="s">
        <v>33</v>
      </c>
      <c r="AX107" s="14" t="s">
        <v>79</v>
      </c>
      <c r="AY107" s="253" t="s">
        <v>130</v>
      </c>
    </row>
    <row r="108" s="2" customFormat="1" ht="16.5" customHeight="1">
      <c r="A108" s="40"/>
      <c r="B108" s="41"/>
      <c r="C108" s="214" t="s">
        <v>180</v>
      </c>
      <c r="D108" s="214" t="s">
        <v>132</v>
      </c>
      <c r="E108" s="215" t="s">
        <v>399</v>
      </c>
      <c r="F108" s="216" t="s">
        <v>400</v>
      </c>
      <c r="G108" s="217" t="s">
        <v>387</v>
      </c>
      <c r="H108" s="218">
        <v>1</v>
      </c>
      <c r="I108" s="219"/>
      <c r="J108" s="220">
        <f>ROUND(I108*H108,2)</f>
        <v>0</v>
      </c>
      <c r="K108" s="216" t="s">
        <v>136</v>
      </c>
      <c r="L108" s="46"/>
      <c r="M108" s="221" t="s">
        <v>19</v>
      </c>
      <c r="N108" s="222" t="s">
        <v>43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364</v>
      </c>
      <c r="AT108" s="225" t="s">
        <v>132</v>
      </c>
      <c r="AU108" s="225" t="s">
        <v>79</v>
      </c>
      <c r="AY108" s="19" t="s">
        <v>130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79</v>
      </c>
      <c r="BK108" s="226">
        <f>ROUND(I108*H108,2)</f>
        <v>0</v>
      </c>
      <c r="BL108" s="19" t="s">
        <v>364</v>
      </c>
      <c r="BM108" s="225" t="s">
        <v>713</v>
      </c>
    </row>
    <row r="109" s="2" customFormat="1">
      <c r="A109" s="40"/>
      <c r="B109" s="41"/>
      <c r="C109" s="42"/>
      <c r="D109" s="227" t="s">
        <v>139</v>
      </c>
      <c r="E109" s="42"/>
      <c r="F109" s="228" t="s">
        <v>400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139</v>
      </c>
      <c r="AU109" s="19" t="s">
        <v>79</v>
      </c>
    </row>
    <row r="110" s="2" customFormat="1">
      <c r="A110" s="40"/>
      <c r="B110" s="41"/>
      <c r="C110" s="42"/>
      <c r="D110" s="227" t="s">
        <v>140</v>
      </c>
      <c r="E110" s="42"/>
      <c r="F110" s="232" t="s">
        <v>394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140</v>
      </c>
      <c r="AU110" s="19" t="s">
        <v>79</v>
      </c>
    </row>
    <row r="111" s="13" customFormat="1">
      <c r="A111" s="13"/>
      <c r="B111" s="233"/>
      <c r="C111" s="234"/>
      <c r="D111" s="227" t="s">
        <v>142</v>
      </c>
      <c r="E111" s="235" t="s">
        <v>19</v>
      </c>
      <c r="F111" s="236" t="s">
        <v>402</v>
      </c>
      <c r="G111" s="234"/>
      <c r="H111" s="235" t="s">
        <v>19</v>
      </c>
      <c r="I111" s="237"/>
      <c r="J111" s="234"/>
      <c r="K111" s="234"/>
      <c r="L111" s="238"/>
      <c r="M111" s="239"/>
      <c r="N111" s="240"/>
      <c r="O111" s="240"/>
      <c r="P111" s="240"/>
      <c r="Q111" s="240"/>
      <c r="R111" s="240"/>
      <c r="S111" s="240"/>
      <c r="T111" s="24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2" t="s">
        <v>142</v>
      </c>
      <c r="AU111" s="242" t="s">
        <v>79</v>
      </c>
      <c r="AV111" s="13" t="s">
        <v>79</v>
      </c>
      <c r="AW111" s="13" t="s">
        <v>33</v>
      </c>
      <c r="AX111" s="13" t="s">
        <v>72</v>
      </c>
      <c r="AY111" s="242" t="s">
        <v>130</v>
      </c>
    </row>
    <row r="112" s="14" customFormat="1">
      <c r="A112" s="14"/>
      <c r="B112" s="243"/>
      <c r="C112" s="244"/>
      <c r="D112" s="227" t="s">
        <v>142</v>
      </c>
      <c r="E112" s="245" t="s">
        <v>19</v>
      </c>
      <c r="F112" s="246" t="s">
        <v>79</v>
      </c>
      <c r="G112" s="244"/>
      <c r="H112" s="247">
        <v>1</v>
      </c>
      <c r="I112" s="248"/>
      <c r="J112" s="244"/>
      <c r="K112" s="244"/>
      <c r="L112" s="249"/>
      <c r="M112" s="250"/>
      <c r="N112" s="251"/>
      <c r="O112" s="251"/>
      <c r="P112" s="251"/>
      <c r="Q112" s="251"/>
      <c r="R112" s="251"/>
      <c r="S112" s="251"/>
      <c r="T112" s="252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3" t="s">
        <v>142</v>
      </c>
      <c r="AU112" s="253" t="s">
        <v>79</v>
      </c>
      <c r="AV112" s="14" t="s">
        <v>81</v>
      </c>
      <c r="AW112" s="14" t="s">
        <v>33</v>
      </c>
      <c r="AX112" s="14" t="s">
        <v>79</v>
      </c>
      <c r="AY112" s="253" t="s">
        <v>130</v>
      </c>
    </row>
    <row r="113" s="2" customFormat="1" ht="16.5" customHeight="1">
      <c r="A113" s="40"/>
      <c r="B113" s="41"/>
      <c r="C113" s="214" t="s">
        <v>194</v>
      </c>
      <c r="D113" s="214" t="s">
        <v>132</v>
      </c>
      <c r="E113" s="215" t="s">
        <v>407</v>
      </c>
      <c r="F113" s="216" t="s">
        <v>408</v>
      </c>
      <c r="G113" s="217" t="s">
        <v>387</v>
      </c>
      <c r="H113" s="218">
        <v>1</v>
      </c>
      <c r="I113" s="219"/>
      <c r="J113" s="220">
        <f>ROUND(I113*H113,2)</f>
        <v>0</v>
      </c>
      <c r="K113" s="216" t="s">
        <v>136</v>
      </c>
      <c r="L113" s="46"/>
      <c r="M113" s="221" t="s">
        <v>19</v>
      </c>
      <c r="N113" s="222" t="s">
        <v>43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364</v>
      </c>
      <c r="AT113" s="225" t="s">
        <v>132</v>
      </c>
      <c r="AU113" s="225" t="s">
        <v>79</v>
      </c>
      <c r="AY113" s="19" t="s">
        <v>130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79</v>
      </c>
      <c r="BK113" s="226">
        <f>ROUND(I113*H113,2)</f>
        <v>0</v>
      </c>
      <c r="BL113" s="19" t="s">
        <v>364</v>
      </c>
      <c r="BM113" s="225" t="s">
        <v>714</v>
      </c>
    </row>
    <row r="114" s="2" customFormat="1">
      <c r="A114" s="40"/>
      <c r="B114" s="41"/>
      <c r="C114" s="42"/>
      <c r="D114" s="227" t="s">
        <v>139</v>
      </c>
      <c r="E114" s="42"/>
      <c r="F114" s="228" t="s">
        <v>408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139</v>
      </c>
      <c r="AU114" s="19" t="s">
        <v>79</v>
      </c>
    </row>
    <row r="115" s="2" customFormat="1">
      <c r="A115" s="40"/>
      <c r="B115" s="41"/>
      <c r="C115" s="42"/>
      <c r="D115" s="227" t="s">
        <v>140</v>
      </c>
      <c r="E115" s="42"/>
      <c r="F115" s="232" t="s">
        <v>410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140</v>
      </c>
      <c r="AU115" s="19" t="s">
        <v>79</v>
      </c>
    </row>
    <row r="116" s="14" customFormat="1">
      <c r="A116" s="14"/>
      <c r="B116" s="243"/>
      <c r="C116" s="244"/>
      <c r="D116" s="227" t="s">
        <v>142</v>
      </c>
      <c r="E116" s="245" t="s">
        <v>19</v>
      </c>
      <c r="F116" s="246" t="s">
        <v>79</v>
      </c>
      <c r="G116" s="244"/>
      <c r="H116" s="247">
        <v>1</v>
      </c>
      <c r="I116" s="248"/>
      <c r="J116" s="244"/>
      <c r="K116" s="244"/>
      <c r="L116" s="249"/>
      <c r="M116" s="250"/>
      <c r="N116" s="251"/>
      <c r="O116" s="251"/>
      <c r="P116" s="251"/>
      <c r="Q116" s="251"/>
      <c r="R116" s="251"/>
      <c r="S116" s="251"/>
      <c r="T116" s="252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3" t="s">
        <v>142</v>
      </c>
      <c r="AU116" s="253" t="s">
        <v>79</v>
      </c>
      <c r="AV116" s="14" t="s">
        <v>81</v>
      </c>
      <c r="AW116" s="14" t="s">
        <v>33</v>
      </c>
      <c r="AX116" s="14" t="s">
        <v>79</v>
      </c>
      <c r="AY116" s="253" t="s">
        <v>130</v>
      </c>
    </row>
    <row r="117" s="2" customFormat="1" ht="16.5" customHeight="1">
      <c r="A117" s="40"/>
      <c r="B117" s="41"/>
      <c r="C117" s="214" t="s">
        <v>200</v>
      </c>
      <c r="D117" s="214" t="s">
        <v>132</v>
      </c>
      <c r="E117" s="215" t="s">
        <v>411</v>
      </c>
      <c r="F117" s="216" t="s">
        <v>412</v>
      </c>
      <c r="G117" s="217" t="s">
        <v>387</v>
      </c>
      <c r="H117" s="218">
        <v>1</v>
      </c>
      <c r="I117" s="219"/>
      <c r="J117" s="220">
        <f>ROUND(I117*H117,2)</f>
        <v>0</v>
      </c>
      <c r="K117" s="216" t="s">
        <v>136</v>
      </c>
      <c r="L117" s="46"/>
      <c r="M117" s="221" t="s">
        <v>19</v>
      </c>
      <c r="N117" s="222" t="s">
        <v>43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364</v>
      </c>
      <c r="AT117" s="225" t="s">
        <v>132</v>
      </c>
      <c r="AU117" s="225" t="s">
        <v>79</v>
      </c>
      <c r="AY117" s="19" t="s">
        <v>130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79</v>
      </c>
      <c r="BK117" s="226">
        <f>ROUND(I117*H117,2)</f>
        <v>0</v>
      </c>
      <c r="BL117" s="19" t="s">
        <v>364</v>
      </c>
      <c r="BM117" s="225" t="s">
        <v>715</v>
      </c>
    </row>
    <row r="118" s="2" customFormat="1">
      <c r="A118" s="40"/>
      <c r="B118" s="41"/>
      <c r="C118" s="42"/>
      <c r="D118" s="227" t="s">
        <v>139</v>
      </c>
      <c r="E118" s="42"/>
      <c r="F118" s="228" t="s">
        <v>412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139</v>
      </c>
      <c r="AU118" s="19" t="s">
        <v>79</v>
      </c>
    </row>
    <row r="119" s="2" customFormat="1">
      <c r="A119" s="40"/>
      <c r="B119" s="41"/>
      <c r="C119" s="42"/>
      <c r="D119" s="227" t="s">
        <v>140</v>
      </c>
      <c r="E119" s="42"/>
      <c r="F119" s="232" t="s">
        <v>414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140</v>
      </c>
      <c r="AU119" s="19" t="s">
        <v>79</v>
      </c>
    </row>
    <row r="120" s="13" customFormat="1">
      <c r="A120" s="13"/>
      <c r="B120" s="233"/>
      <c r="C120" s="234"/>
      <c r="D120" s="227" t="s">
        <v>142</v>
      </c>
      <c r="E120" s="235" t="s">
        <v>19</v>
      </c>
      <c r="F120" s="236" t="s">
        <v>415</v>
      </c>
      <c r="G120" s="234"/>
      <c r="H120" s="235" t="s">
        <v>19</v>
      </c>
      <c r="I120" s="237"/>
      <c r="J120" s="234"/>
      <c r="K120" s="234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142</v>
      </c>
      <c r="AU120" s="242" t="s">
        <v>79</v>
      </c>
      <c r="AV120" s="13" t="s">
        <v>79</v>
      </c>
      <c r="AW120" s="13" t="s">
        <v>33</v>
      </c>
      <c r="AX120" s="13" t="s">
        <v>72</v>
      </c>
      <c r="AY120" s="242" t="s">
        <v>130</v>
      </c>
    </row>
    <row r="121" s="14" customFormat="1">
      <c r="A121" s="14"/>
      <c r="B121" s="243"/>
      <c r="C121" s="244"/>
      <c r="D121" s="227" t="s">
        <v>142</v>
      </c>
      <c r="E121" s="245" t="s">
        <v>19</v>
      </c>
      <c r="F121" s="246" t="s">
        <v>79</v>
      </c>
      <c r="G121" s="244"/>
      <c r="H121" s="247">
        <v>1</v>
      </c>
      <c r="I121" s="248"/>
      <c r="J121" s="244"/>
      <c r="K121" s="244"/>
      <c r="L121" s="249"/>
      <c r="M121" s="268"/>
      <c r="N121" s="269"/>
      <c r="O121" s="269"/>
      <c r="P121" s="269"/>
      <c r="Q121" s="269"/>
      <c r="R121" s="269"/>
      <c r="S121" s="269"/>
      <c r="T121" s="27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3" t="s">
        <v>142</v>
      </c>
      <c r="AU121" s="253" t="s">
        <v>79</v>
      </c>
      <c r="AV121" s="14" t="s">
        <v>81</v>
      </c>
      <c r="AW121" s="14" t="s">
        <v>33</v>
      </c>
      <c r="AX121" s="14" t="s">
        <v>79</v>
      </c>
      <c r="AY121" s="253" t="s">
        <v>130</v>
      </c>
    </row>
    <row r="122" s="2" customFormat="1" ht="6.96" customHeight="1">
      <c r="A122" s="40"/>
      <c r="B122" s="61"/>
      <c r="C122" s="62"/>
      <c r="D122" s="62"/>
      <c r="E122" s="62"/>
      <c r="F122" s="62"/>
      <c r="G122" s="62"/>
      <c r="H122" s="62"/>
      <c r="I122" s="62"/>
      <c r="J122" s="62"/>
      <c r="K122" s="62"/>
      <c r="L122" s="46"/>
      <c r="M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</sheetData>
  <sheetProtection sheet="1" autoFilter="0" formatColumns="0" formatRows="0" objects="1" scenarios="1" spinCount="100000" saltValue="WWteI1wJdZ8XojlDL80kI79k77oPo1py7qvJn6l0uyzmM+BD3sysyGXPiK0/YcH0/43ygNNFFmzR2V3ZZ1P9vA==" hashValue="9R8Eolvi23MmpjwKX0emhuS6Fea1+pPlIpYWj3f4eS+5+vHGj+qL4cUqS0G8TVEZWtEBSJEc0UTXuzZmgLC6WQ==" algorithmName="SHA-512" password="CC35"/>
  <autoFilter ref="C85:K12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98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100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Hlinsko pod Hostýnem - lokalita Náves</v>
      </c>
      <c r="F7" s="144"/>
      <c r="G7" s="144"/>
      <c r="H7" s="144"/>
      <c r="L7" s="22"/>
    </row>
    <row r="8" s="1" customFormat="1" ht="12" customHeight="1">
      <c r="B8" s="22"/>
      <c r="D8" s="144" t="s">
        <v>101</v>
      </c>
      <c r="L8" s="22"/>
    </row>
    <row r="9" s="2" customFormat="1" ht="16.5" customHeight="1">
      <c r="A9" s="40"/>
      <c r="B9" s="46"/>
      <c r="C9" s="40"/>
      <c r="D9" s="40"/>
      <c r="E9" s="145" t="s">
        <v>716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103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716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18. 11. 2024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28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ROUND(J93,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ROUND((SUM(BE93:BE377)),  2)</f>
        <v>0</v>
      </c>
      <c r="G35" s="40"/>
      <c r="H35" s="40"/>
      <c r="I35" s="159">
        <v>0.20999999999999999</v>
      </c>
      <c r="J35" s="158">
        <f>ROUND(((SUM(BE93:BE377))*I35),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ROUND((SUM(BF93:BF377)),  2)</f>
        <v>0</v>
      </c>
      <c r="G36" s="40"/>
      <c r="H36" s="40"/>
      <c r="I36" s="159">
        <v>0.12</v>
      </c>
      <c r="J36" s="158">
        <f>ROUND(((SUM(BF93:BF377))*I36),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ROUND((SUM(BG93:BG377)),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ROUND((SUM(BH93:BH377)),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ROUND((SUM(BI93:BI377)),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104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Hlinsko pod Hostýnem - lokalita Náves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101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716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103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SO103 - Místní komunikace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Hlinsko pod Hostýnem</v>
      </c>
      <c r="G56" s="42"/>
      <c r="H56" s="42"/>
      <c r="I56" s="34" t="s">
        <v>23</v>
      </c>
      <c r="J56" s="74" t="str">
        <f>IF(J14="","",J14)</f>
        <v>18. 11. 2024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Bystřice pod Hostýnem</v>
      </c>
      <c r="G58" s="42"/>
      <c r="H58" s="42"/>
      <c r="I58" s="34" t="s">
        <v>31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Viadesigne, s.r.o.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105</v>
      </c>
      <c r="D61" s="173"/>
      <c r="E61" s="173"/>
      <c r="F61" s="173"/>
      <c r="G61" s="173"/>
      <c r="H61" s="173"/>
      <c r="I61" s="173"/>
      <c r="J61" s="174" t="s">
        <v>106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J93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107</v>
      </c>
    </row>
    <row r="64" s="9" customFormat="1" ht="24.96" customHeight="1">
      <c r="A64" s="9"/>
      <c r="B64" s="176"/>
      <c r="C64" s="177"/>
      <c r="D64" s="178" t="s">
        <v>108</v>
      </c>
      <c r="E64" s="179"/>
      <c r="F64" s="179"/>
      <c r="G64" s="179"/>
      <c r="H64" s="179"/>
      <c r="I64" s="179"/>
      <c r="J64" s="180">
        <f>J94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109</v>
      </c>
      <c r="E65" s="184"/>
      <c r="F65" s="184"/>
      <c r="G65" s="184"/>
      <c r="H65" s="184"/>
      <c r="I65" s="184"/>
      <c r="J65" s="185">
        <f>J95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717</v>
      </c>
      <c r="E66" s="184"/>
      <c r="F66" s="184"/>
      <c r="G66" s="184"/>
      <c r="H66" s="184"/>
      <c r="I66" s="184"/>
      <c r="J66" s="185">
        <f>J207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110</v>
      </c>
      <c r="E67" s="184"/>
      <c r="F67" s="184"/>
      <c r="G67" s="184"/>
      <c r="H67" s="184"/>
      <c r="I67" s="184"/>
      <c r="J67" s="185">
        <f>J214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111</v>
      </c>
      <c r="E68" s="184"/>
      <c r="F68" s="184"/>
      <c r="G68" s="184"/>
      <c r="H68" s="184"/>
      <c r="I68" s="184"/>
      <c r="J68" s="185">
        <f>J230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112</v>
      </c>
      <c r="E69" s="184"/>
      <c r="F69" s="184"/>
      <c r="G69" s="184"/>
      <c r="H69" s="184"/>
      <c r="I69" s="184"/>
      <c r="J69" s="185">
        <f>J306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113</v>
      </c>
      <c r="E70" s="184"/>
      <c r="F70" s="184"/>
      <c r="G70" s="184"/>
      <c r="H70" s="184"/>
      <c r="I70" s="184"/>
      <c r="J70" s="185">
        <f>J316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6"/>
      <c r="C71" s="177"/>
      <c r="D71" s="178" t="s">
        <v>114</v>
      </c>
      <c r="E71" s="179"/>
      <c r="F71" s="179"/>
      <c r="G71" s="179"/>
      <c r="H71" s="179"/>
      <c r="I71" s="179"/>
      <c r="J71" s="180">
        <f>J357</f>
        <v>0</v>
      </c>
      <c r="K71" s="177"/>
      <c r="L71" s="18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115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71" t="str">
        <f>E7</f>
        <v>Hlinsko pod Hostýnem - lokalita Náves</v>
      </c>
      <c r="F81" s="34"/>
      <c r="G81" s="34"/>
      <c r="H81" s="34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" customFormat="1" ht="12" customHeight="1">
      <c r="B82" s="23"/>
      <c r="C82" s="34" t="s">
        <v>101</v>
      </c>
      <c r="D82" s="24"/>
      <c r="E82" s="24"/>
      <c r="F82" s="24"/>
      <c r="G82" s="24"/>
      <c r="H82" s="24"/>
      <c r="I82" s="24"/>
      <c r="J82" s="24"/>
      <c r="K82" s="24"/>
      <c r="L82" s="22"/>
    </row>
    <row r="83" s="2" customFormat="1" ht="16.5" customHeight="1">
      <c r="A83" s="40"/>
      <c r="B83" s="41"/>
      <c r="C83" s="42"/>
      <c r="D83" s="42"/>
      <c r="E83" s="171" t="s">
        <v>716</v>
      </c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103</v>
      </c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E11</f>
        <v>SO103 - Místní komunikace</v>
      </c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21</v>
      </c>
      <c r="D87" s="42"/>
      <c r="E87" s="42"/>
      <c r="F87" s="29" t="str">
        <f>F14</f>
        <v>Hlinsko pod Hostýnem</v>
      </c>
      <c r="G87" s="42"/>
      <c r="H87" s="42"/>
      <c r="I87" s="34" t="s">
        <v>23</v>
      </c>
      <c r="J87" s="74" t="str">
        <f>IF(J14="","",J14)</f>
        <v>18. 11. 2024</v>
      </c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25</v>
      </c>
      <c r="D89" s="42"/>
      <c r="E89" s="42"/>
      <c r="F89" s="29" t="str">
        <f>E17</f>
        <v>město Bystřice pod Hostýnem</v>
      </c>
      <c r="G89" s="42"/>
      <c r="H89" s="42"/>
      <c r="I89" s="34" t="s">
        <v>31</v>
      </c>
      <c r="J89" s="38" t="str">
        <f>E23</f>
        <v xml:space="preserve"> 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29</v>
      </c>
      <c r="D90" s="42"/>
      <c r="E90" s="42"/>
      <c r="F90" s="29" t="str">
        <f>IF(E20="","",E20)</f>
        <v>Vyplň údaj</v>
      </c>
      <c r="G90" s="42"/>
      <c r="H90" s="42"/>
      <c r="I90" s="34" t="s">
        <v>34</v>
      </c>
      <c r="J90" s="38" t="str">
        <f>E26</f>
        <v>Viadesigne, s.r.o.</v>
      </c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87"/>
      <c r="B92" s="188"/>
      <c r="C92" s="189" t="s">
        <v>116</v>
      </c>
      <c r="D92" s="190" t="s">
        <v>57</v>
      </c>
      <c r="E92" s="190" t="s">
        <v>53</v>
      </c>
      <c r="F92" s="190" t="s">
        <v>54</v>
      </c>
      <c r="G92" s="190" t="s">
        <v>117</v>
      </c>
      <c r="H92" s="190" t="s">
        <v>118</v>
      </c>
      <c r="I92" s="190" t="s">
        <v>119</v>
      </c>
      <c r="J92" s="190" t="s">
        <v>106</v>
      </c>
      <c r="K92" s="191" t="s">
        <v>120</v>
      </c>
      <c r="L92" s="192"/>
      <c r="M92" s="94" t="s">
        <v>19</v>
      </c>
      <c r="N92" s="95" t="s">
        <v>42</v>
      </c>
      <c r="O92" s="95" t="s">
        <v>121</v>
      </c>
      <c r="P92" s="95" t="s">
        <v>122</v>
      </c>
      <c r="Q92" s="95" t="s">
        <v>123</v>
      </c>
      <c r="R92" s="95" t="s">
        <v>124</v>
      </c>
      <c r="S92" s="95" t="s">
        <v>125</v>
      </c>
      <c r="T92" s="96" t="s">
        <v>126</v>
      </c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="2" customFormat="1" ht="22.8" customHeight="1">
      <c r="A93" s="40"/>
      <c r="B93" s="41"/>
      <c r="C93" s="101" t="s">
        <v>127</v>
      </c>
      <c r="D93" s="42"/>
      <c r="E93" s="42"/>
      <c r="F93" s="42"/>
      <c r="G93" s="42"/>
      <c r="H93" s="42"/>
      <c r="I93" s="42"/>
      <c r="J93" s="193">
        <f>BK93</f>
        <v>0</v>
      </c>
      <c r="K93" s="42"/>
      <c r="L93" s="46"/>
      <c r="M93" s="97"/>
      <c r="N93" s="194"/>
      <c r="O93" s="98"/>
      <c r="P93" s="195">
        <f>P94+P357</f>
        <v>0</v>
      </c>
      <c r="Q93" s="98"/>
      <c r="R93" s="195">
        <f>R94+R357</f>
        <v>0</v>
      </c>
      <c r="S93" s="98"/>
      <c r="T93" s="196">
        <f>T94+T357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71</v>
      </c>
      <c r="AU93" s="19" t="s">
        <v>107</v>
      </c>
      <c r="BK93" s="197">
        <f>BK94+BK357</f>
        <v>0</v>
      </c>
    </row>
    <row r="94" s="12" customFormat="1" ht="25.92" customHeight="1">
      <c r="A94" s="12"/>
      <c r="B94" s="198"/>
      <c r="C94" s="199"/>
      <c r="D94" s="200" t="s">
        <v>71</v>
      </c>
      <c r="E94" s="201" t="s">
        <v>128</v>
      </c>
      <c r="F94" s="201" t="s">
        <v>129</v>
      </c>
      <c r="G94" s="199"/>
      <c r="H94" s="199"/>
      <c r="I94" s="202"/>
      <c r="J94" s="203">
        <f>BK94</f>
        <v>0</v>
      </c>
      <c r="K94" s="199"/>
      <c r="L94" s="204"/>
      <c r="M94" s="205"/>
      <c r="N94" s="206"/>
      <c r="O94" s="206"/>
      <c r="P94" s="207">
        <f>P95+P207+P214+P230+P306+P316</f>
        <v>0</v>
      </c>
      <c r="Q94" s="206"/>
      <c r="R94" s="207">
        <f>R95+R207+R214+R230+R306+R316</f>
        <v>0</v>
      </c>
      <c r="S94" s="206"/>
      <c r="T94" s="208">
        <f>T95+T207+T214+T230+T306+T316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79</v>
      </c>
      <c r="AT94" s="210" t="s">
        <v>71</v>
      </c>
      <c r="AU94" s="210" t="s">
        <v>72</v>
      </c>
      <c r="AY94" s="209" t="s">
        <v>130</v>
      </c>
      <c r="BK94" s="211">
        <f>BK95+BK207+BK214+BK230+BK306+BK316</f>
        <v>0</v>
      </c>
    </row>
    <row r="95" s="12" customFormat="1" ht="22.8" customHeight="1">
      <c r="A95" s="12"/>
      <c r="B95" s="198"/>
      <c r="C95" s="199"/>
      <c r="D95" s="200" t="s">
        <v>71</v>
      </c>
      <c r="E95" s="212" t="s">
        <v>79</v>
      </c>
      <c r="F95" s="212" t="s">
        <v>131</v>
      </c>
      <c r="G95" s="199"/>
      <c r="H95" s="199"/>
      <c r="I95" s="202"/>
      <c r="J95" s="213">
        <f>BK95</f>
        <v>0</v>
      </c>
      <c r="K95" s="199"/>
      <c r="L95" s="204"/>
      <c r="M95" s="205"/>
      <c r="N95" s="206"/>
      <c r="O95" s="206"/>
      <c r="P95" s="207">
        <f>SUM(P96:P206)</f>
        <v>0</v>
      </c>
      <c r="Q95" s="206"/>
      <c r="R95" s="207">
        <f>SUM(R96:R206)</f>
        <v>0</v>
      </c>
      <c r="S95" s="206"/>
      <c r="T95" s="208">
        <f>SUM(T96:T206)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9" t="s">
        <v>79</v>
      </c>
      <c r="AT95" s="210" t="s">
        <v>71</v>
      </c>
      <c r="AU95" s="210" t="s">
        <v>79</v>
      </c>
      <c r="AY95" s="209" t="s">
        <v>130</v>
      </c>
      <c r="BK95" s="211">
        <f>SUM(BK96:BK206)</f>
        <v>0</v>
      </c>
    </row>
    <row r="96" s="2" customFormat="1" ht="16.5" customHeight="1">
      <c r="A96" s="40"/>
      <c r="B96" s="41"/>
      <c r="C96" s="214" t="s">
        <v>79</v>
      </c>
      <c r="D96" s="214" t="s">
        <v>132</v>
      </c>
      <c r="E96" s="215" t="s">
        <v>133</v>
      </c>
      <c r="F96" s="216" t="s">
        <v>134</v>
      </c>
      <c r="G96" s="217" t="s">
        <v>135</v>
      </c>
      <c r="H96" s="218">
        <v>6.4390000000000001</v>
      </c>
      <c r="I96" s="219"/>
      <c r="J96" s="220">
        <f>ROUND(I96*H96,2)</f>
        <v>0</v>
      </c>
      <c r="K96" s="216" t="s">
        <v>136</v>
      </c>
      <c r="L96" s="46"/>
      <c r="M96" s="221" t="s">
        <v>19</v>
      </c>
      <c r="N96" s="222" t="s">
        <v>43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137</v>
      </c>
      <c r="AT96" s="225" t="s">
        <v>132</v>
      </c>
      <c r="AU96" s="225" t="s">
        <v>81</v>
      </c>
      <c r="AY96" s="19" t="s">
        <v>130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79</v>
      </c>
      <c r="BK96" s="226">
        <f>ROUND(I96*H96,2)</f>
        <v>0</v>
      </c>
      <c r="BL96" s="19" t="s">
        <v>137</v>
      </c>
      <c r="BM96" s="225" t="s">
        <v>718</v>
      </c>
    </row>
    <row r="97" s="2" customFormat="1">
      <c r="A97" s="40"/>
      <c r="B97" s="41"/>
      <c r="C97" s="42"/>
      <c r="D97" s="227" t="s">
        <v>139</v>
      </c>
      <c r="E97" s="42"/>
      <c r="F97" s="228" t="s">
        <v>134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139</v>
      </c>
      <c r="AU97" s="19" t="s">
        <v>81</v>
      </c>
    </row>
    <row r="98" s="2" customFormat="1">
      <c r="A98" s="40"/>
      <c r="B98" s="41"/>
      <c r="C98" s="42"/>
      <c r="D98" s="227" t="s">
        <v>140</v>
      </c>
      <c r="E98" s="42"/>
      <c r="F98" s="232" t="s">
        <v>141</v>
      </c>
      <c r="G98" s="42"/>
      <c r="H98" s="42"/>
      <c r="I98" s="229"/>
      <c r="J98" s="42"/>
      <c r="K98" s="42"/>
      <c r="L98" s="46"/>
      <c r="M98" s="230"/>
      <c r="N98" s="231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140</v>
      </c>
      <c r="AU98" s="19" t="s">
        <v>81</v>
      </c>
    </row>
    <row r="99" s="13" customFormat="1">
      <c r="A99" s="13"/>
      <c r="B99" s="233"/>
      <c r="C99" s="234"/>
      <c r="D99" s="227" t="s">
        <v>142</v>
      </c>
      <c r="E99" s="235" t="s">
        <v>19</v>
      </c>
      <c r="F99" s="236" t="s">
        <v>212</v>
      </c>
      <c r="G99" s="234"/>
      <c r="H99" s="235" t="s">
        <v>19</v>
      </c>
      <c r="I99" s="237"/>
      <c r="J99" s="234"/>
      <c r="K99" s="234"/>
      <c r="L99" s="238"/>
      <c r="M99" s="239"/>
      <c r="N99" s="240"/>
      <c r="O99" s="240"/>
      <c r="P99" s="240"/>
      <c r="Q99" s="240"/>
      <c r="R99" s="240"/>
      <c r="S99" s="240"/>
      <c r="T99" s="241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2" t="s">
        <v>142</v>
      </c>
      <c r="AU99" s="242" t="s">
        <v>81</v>
      </c>
      <c r="AV99" s="13" t="s">
        <v>79</v>
      </c>
      <c r="AW99" s="13" t="s">
        <v>33</v>
      </c>
      <c r="AX99" s="13" t="s">
        <v>72</v>
      </c>
      <c r="AY99" s="242" t="s">
        <v>130</v>
      </c>
    </row>
    <row r="100" s="13" customFormat="1">
      <c r="A100" s="13"/>
      <c r="B100" s="233"/>
      <c r="C100" s="234"/>
      <c r="D100" s="227" t="s">
        <v>142</v>
      </c>
      <c r="E100" s="235" t="s">
        <v>19</v>
      </c>
      <c r="F100" s="236" t="s">
        <v>569</v>
      </c>
      <c r="G100" s="234"/>
      <c r="H100" s="235" t="s">
        <v>19</v>
      </c>
      <c r="I100" s="237"/>
      <c r="J100" s="234"/>
      <c r="K100" s="234"/>
      <c r="L100" s="238"/>
      <c r="M100" s="239"/>
      <c r="N100" s="240"/>
      <c r="O100" s="240"/>
      <c r="P100" s="240"/>
      <c r="Q100" s="240"/>
      <c r="R100" s="240"/>
      <c r="S100" s="240"/>
      <c r="T100" s="241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2" t="s">
        <v>142</v>
      </c>
      <c r="AU100" s="242" t="s">
        <v>81</v>
      </c>
      <c r="AV100" s="13" t="s">
        <v>79</v>
      </c>
      <c r="AW100" s="13" t="s">
        <v>33</v>
      </c>
      <c r="AX100" s="13" t="s">
        <v>72</v>
      </c>
      <c r="AY100" s="242" t="s">
        <v>130</v>
      </c>
    </row>
    <row r="101" s="14" customFormat="1">
      <c r="A101" s="14"/>
      <c r="B101" s="243"/>
      <c r="C101" s="244"/>
      <c r="D101" s="227" t="s">
        <v>142</v>
      </c>
      <c r="E101" s="245" t="s">
        <v>19</v>
      </c>
      <c r="F101" s="246" t="s">
        <v>719</v>
      </c>
      <c r="G101" s="244"/>
      <c r="H101" s="247">
        <v>5.25</v>
      </c>
      <c r="I101" s="248"/>
      <c r="J101" s="244"/>
      <c r="K101" s="244"/>
      <c r="L101" s="249"/>
      <c r="M101" s="250"/>
      <c r="N101" s="251"/>
      <c r="O101" s="251"/>
      <c r="P101" s="251"/>
      <c r="Q101" s="251"/>
      <c r="R101" s="251"/>
      <c r="S101" s="251"/>
      <c r="T101" s="252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3" t="s">
        <v>142</v>
      </c>
      <c r="AU101" s="253" t="s">
        <v>81</v>
      </c>
      <c r="AV101" s="14" t="s">
        <v>81</v>
      </c>
      <c r="AW101" s="14" t="s">
        <v>33</v>
      </c>
      <c r="AX101" s="14" t="s">
        <v>72</v>
      </c>
      <c r="AY101" s="253" t="s">
        <v>130</v>
      </c>
    </row>
    <row r="102" s="13" customFormat="1">
      <c r="A102" s="13"/>
      <c r="B102" s="233"/>
      <c r="C102" s="234"/>
      <c r="D102" s="227" t="s">
        <v>142</v>
      </c>
      <c r="E102" s="235" t="s">
        <v>19</v>
      </c>
      <c r="F102" s="236" t="s">
        <v>571</v>
      </c>
      <c r="G102" s="234"/>
      <c r="H102" s="235" t="s">
        <v>19</v>
      </c>
      <c r="I102" s="237"/>
      <c r="J102" s="234"/>
      <c r="K102" s="234"/>
      <c r="L102" s="238"/>
      <c r="M102" s="239"/>
      <c r="N102" s="240"/>
      <c r="O102" s="240"/>
      <c r="P102" s="240"/>
      <c r="Q102" s="240"/>
      <c r="R102" s="240"/>
      <c r="S102" s="240"/>
      <c r="T102" s="24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2" t="s">
        <v>142</v>
      </c>
      <c r="AU102" s="242" t="s">
        <v>81</v>
      </c>
      <c r="AV102" s="13" t="s">
        <v>79</v>
      </c>
      <c r="AW102" s="13" t="s">
        <v>33</v>
      </c>
      <c r="AX102" s="13" t="s">
        <v>72</v>
      </c>
      <c r="AY102" s="242" t="s">
        <v>130</v>
      </c>
    </row>
    <row r="103" s="14" customFormat="1">
      <c r="A103" s="14"/>
      <c r="B103" s="243"/>
      <c r="C103" s="244"/>
      <c r="D103" s="227" t="s">
        <v>142</v>
      </c>
      <c r="E103" s="245" t="s">
        <v>19</v>
      </c>
      <c r="F103" s="246" t="s">
        <v>720</v>
      </c>
      <c r="G103" s="244"/>
      <c r="H103" s="247">
        <v>0.40300000000000002</v>
      </c>
      <c r="I103" s="248"/>
      <c r="J103" s="244"/>
      <c r="K103" s="244"/>
      <c r="L103" s="249"/>
      <c r="M103" s="250"/>
      <c r="N103" s="251"/>
      <c r="O103" s="251"/>
      <c r="P103" s="251"/>
      <c r="Q103" s="251"/>
      <c r="R103" s="251"/>
      <c r="S103" s="251"/>
      <c r="T103" s="25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3" t="s">
        <v>142</v>
      </c>
      <c r="AU103" s="253" t="s">
        <v>81</v>
      </c>
      <c r="AV103" s="14" t="s">
        <v>81</v>
      </c>
      <c r="AW103" s="14" t="s">
        <v>33</v>
      </c>
      <c r="AX103" s="14" t="s">
        <v>72</v>
      </c>
      <c r="AY103" s="253" t="s">
        <v>130</v>
      </c>
    </row>
    <row r="104" s="13" customFormat="1">
      <c r="A104" s="13"/>
      <c r="B104" s="233"/>
      <c r="C104" s="234"/>
      <c r="D104" s="227" t="s">
        <v>142</v>
      </c>
      <c r="E104" s="235" t="s">
        <v>19</v>
      </c>
      <c r="F104" s="236" t="s">
        <v>721</v>
      </c>
      <c r="G104" s="234"/>
      <c r="H104" s="235" t="s">
        <v>19</v>
      </c>
      <c r="I104" s="237"/>
      <c r="J104" s="234"/>
      <c r="K104" s="234"/>
      <c r="L104" s="238"/>
      <c r="M104" s="239"/>
      <c r="N104" s="240"/>
      <c r="O104" s="240"/>
      <c r="P104" s="240"/>
      <c r="Q104" s="240"/>
      <c r="R104" s="240"/>
      <c r="S104" s="240"/>
      <c r="T104" s="241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2" t="s">
        <v>142</v>
      </c>
      <c r="AU104" s="242" t="s">
        <v>81</v>
      </c>
      <c r="AV104" s="13" t="s">
        <v>79</v>
      </c>
      <c r="AW104" s="13" t="s">
        <v>33</v>
      </c>
      <c r="AX104" s="13" t="s">
        <v>72</v>
      </c>
      <c r="AY104" s="242" t="s">
        <v>130</v>
      </c>
    </row>
    <row r="105" s="14" customFormat="1">
      <c r="A105" s="14"/>
      <c r="B105" s="243"/>
      <c r="C105" s="244"/>
      <c r="D105" s="227" t="s">
        <v>142</v>
      </c>
      <c r="E105" s="245" t="s">
        <v>19</v>
      </c>
      <c r="F105" s="246" t="s">
        <v>722</v>
      </c>
      <c r="G105" s="244"/>
      <c r="H105" s="247">
        <v>0.78600000000000003</v>
      </c>
      <c r="I105" s="248"/>
      <c r="J105" s="244"/>
      <c r="K105" s="244"/>
      <c r="L105" s="249"/>
      <c r="M105" s="250"/>
      <c r="N105" s="251"/>
      <c r="O105" s="251"/>
      <c r="P105" s="251"/>
      <c r="Q105" s="251"/>
      <c r="R105" s="251"/>
      <c r="S105" s="251"/>
      <c r="T105" s="252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3" t="s">
        <v>142</v>
      </c>
      <c r="AU105" s="253" t="s">
        <v>81</v>
      </c>
      <c r="AV105" s="14" t="s">
        <v>81</v>
      </c>
      <c r="AW105" s="14" t="s">
        <v>33</v>
      </c>
      <c r="AX105" s="14" t="s">
        <v>72</v>
      </c>
      <c r="AY105" s="253" t="s">
        <v>130</v>
      </c>
    </row>
    <row r="106" s="15" customFormat="1">
      <c r="A106" s="15"/>
      <c r="B106" s="254"/>
      <c r="C106" s="255"/>
      <c r="D106" s="227" t="s">
        <v>142</v>
      </c>
      <c r="E106" s="256" t="s">
        <v>19</v>
      </c>
      <c r="F106" s="257" t="s">
        <v>149</v>
      </c>
      <c r="G106" s="255"/>
      <c r="H106" s="258">
        <v>6.4390000000000001</v>
      </c>
      <c r="I106" s="259"/>
      <c r="J106" s="255"/>
      <c r="K106" s="255"/>
      <c r="L106" s="260"/>
      <c r="M106" s="261"/>
      <c r="N106" s="262"/>
      <c r="O106" s="262"/>
      <c r="P106" s="262"/>
      <c r="Q106" s="262"/>
      <c r="R106" s="262"/>
      <c r="S106" s="262"/>
      <c r="T106" s="263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64" t="s">
        <v>142</v>
      </c>
      <c r="AU106" s="264" t="s">
        <v>81</v>
      </c>
      <c r="AV106" s="15" t="s">
        <v>137</v>
      </c>
      <c r="AW106" s="15" t="s">
        <v>33</v>
      </c>
      <c r="AX106" s="15" t="s">
        <v>79</v>
      </c>
      <c r="AY106" s="264" t="s">
        <v>130</v>
      </c>
    </row>
    <row r="107" s="2" customFormat="1" ht="16.5" customHeight="1">
      <c r="A107" s="40"/>
      <c r="B107" s="41"/>
      <c r="C107" s="214" t="s">
        <v>81</v>
      </c>
      <c r="D107" s="214" t="s">
        <v>132</v>
      </c>
      <c r="E107" s="215" t="s">
        <v>423</v>
      </c>
      <c r="F107" s="216" t="s">
        <v>424</v>
      </c>
      <c r="G107" s="217" t="s">
        <v>135</v>
      </c>
      <c r="H107" s="218">
        <v>0.92000000000000004</v>
      </c>
      <c r="I107" s="219"/>
      <c r="J107" s="220">
        <f>ROUND(I107*H107,2)</f>
        <v>0</v>
      </c>
      <c r="K107" s="216" t="s">
        <v>136</v>
      </c>
      <c r="L107" s="46"/>
      <c r="M107" s="221" t="s">
        <v>19</v>
      </c>
      <c r="N107" s="222" t="s">
        <v>43</v>
      </c>
      <c r="O107" s="86"/>
      <c r="P107" s="223">
        <f>O107*H107</f>
        <v>0</v>
      </c>
      <c r="Q107" s="223">
        <v>0</v>
      </c>
      <c r="R107" s="223">
        <f>Q107*H107</f>
        <v>0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137</v>
      </c>
      <c r="AT107" s="225" t="s">
        <v>132</v>
      </c>
      <c r="AU107" s="225" t="s">
        <v>81</v>
      </c>
      <c r="AY107" s="19" t="s">
        <v>130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79</v>
      </c>
      <c r="BK107" s="226">
        <f>ROUND(I107*H107,2)</f>
        <v>0</v>
      </c>
      <c r="BL107" s="19" t="s">
        <v>137</v>
      </c>
      <c r="BM107" s="225" t="s">
        <v>723</v>
      </c>
    </row>
    <row r="108" s="2" customFormat="1">
      <c r="A108" s="40"/>
      <c r="B108" s="41"/>
      <c r="C108" s="42"/>
      <c r="D108" s="227" t="s">
        <v>139</v>
      </c>
      <c r="E108" s="42"/>
      <c r="F108" s="228" t="s">
        <v>424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139</v>
      </c>
      <c r="AU108" s="19" t="s">
        <v>81</v>
      </c>
    </row>
    <row r="109" s="2" customFormat="1">
      <c r="A109" s="40"/>
      <c r="B109" s="41"/>
      <c r="C109" s="42"/>
      <c r="D109" s="227" t="s">
        <v>140</v>
      </c>
      <c r="E109" s="42"/>
      <c r="F109" s="232" t="s">
        <v>426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140</v>
      </c>
      <c r="AU109" s="19" t="s">
        <v>81</v>
      </c>
    </row>
    <row r="110" s="13" customFormat="1">
      <c r="A110" s="13"/>
      <c r="B110" s="233"/>
      <c r="C110" s="234"/>
      <c r="D110" s="227" t="s">
        <v>142</v>
      </c>
      <c r="E110" s="235" t="s">
        <v>19</v>
      </c>
      <c r="F110" s="236" t="s">
        <v>212</v>
      </c>
      <c r="G110" s="234"/>
      <c r="H110" s="235" t="s">
        <v>19</v>
      </c>
      <c r="I110" s="237"/>
      <c r="J110" s="234"/>
      <c r="K110" s="234"/>
      <c r="L110" s="238"/>
      <c r="M110" s="239"/>
      <c r="N110" s="240"/>
      <c r="O110" s="240"/>
      <c r="P110" s="240"/>
      <c r="Q110" s="240"/>
      <c r="R110" s="240"/>
      <c r="S110" s="240"/>
      <c r="T110" s="24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2" t="s">
        <v>142</v>
      </c>
      <c r="AU110" s="242" t="s">
        <v>81</v>
      </c>
      <c r="AV110" s="13" t="s">
        <v>79</v>
      </c>
      <c r="AW110" s="13" t="s">
        <v>33</v>
      </c>
      <c r="AX110" s="13" t="s">
        <v>72</v>
      </c>
      <c r="AY110" s="242" t="s">
        <v>130</v>
      </c>
    </row>
    <row r="111" s="13" customFormat="1">
      <c r="A111" s="13"/>
      <c r="B111" s="233"/>
      <c r="C111" s="234"/>
      <c r="D111" s="227" t="s">
        <v>142</v>
      </c>
      <c r="E111" s="235" t="s">
        <v>19</v>
      </c>
      <c r="F111" s="236" t="s">
        <v>576</v>
      </c>
      <c r="G111" s="234"/>
      <c r="H111" s="235" t="s">
        <v>19</v>
      </c>
      <c r="I111" s="237"/>
      <c r="J111" s="234"/>
      <c r="K111" s="234"/>
      <c r="L111" s="238"/>
      <c r="M111" s="239"/>
      <c r="N111" s="240"/>
      <c r="O111" s="240"/>
      <c r="P111" s="240"/>
      <c r="Q111" s="240"/>
      <c r="R111" s="240"/>
      <c r="S111" s="240"/>
      <c r="T111" s="24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2" t="s">
        <v>142</v>
      </c>
      <c r="AU111" s="242" t="s">
        <v>81</v>
      </c>
      <c r="AV111" s="13" t="s">
        <v>79</v>
      </c>
      <c r="AW111" s="13" t="s">
        <v>33</v>
      </c>
      <c r="AX111" s="13" t="s">
        <v>72</v>
      </c>
      <c r="AY111" s="242" t="s">
        <v>130</v>
      </c>
    </row>
    <row r="112" s="13" customFormat="1">
      <c r="A112" s="13"/>
      <c r="B112" s="233"/>
      <c r="C112" s="234"/>
      <c r="D112" s="227" t="s">
        <v>142</v>
      </c>
      <c r="E112" s="235" t="s">
        <v>19</v>
      </c>
      <c r="F112" s="236" t="s">
        <v>579</v>
      </c>
      <c r="G112" s="234"/>
      <c r="H112" s="235" t="s">
        <v>19</v>
      </c>
      <c r="I112" s="237"/>
      <c r="J112" s="234"/>
      <c r="K112" s="234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142</v>
      </c>
      <c r="AU112" s="242" t="s">
        <v>81</v>
      </c>
      <c r="AV112" s="13" t="s">
        <v>79</v>
      </c>
      <c r="AW112" s="13" t="s">
        <v>33</v>
      </c>
      <c r="AX112" s="13" t="s">
        <v>72</v>
      </c>
      <c r="AY112" s="242" t="s">
        <v>130</v>
      </c>
    </row>
    <row r="113" s="14" customFormat="1">
      <c r="A113" s="14"/>
      <c r="B113" s="243"/>
      <c r="C113" s="244"/>
      <c r="D113" s="227" t="s">
        <v>142</v>
      </c>
      <c r="E113" s="245" t="s">
        <v>19</v>
      </c>
      <c r="F113" s="246" t="s">
        <v>580</v>
      </c>
      <c r="G113" s="244"/>
      <c r="H113" s="247">
        <v>0.92000000000000004</v>
      </c>
      <c r="I113" s="248"/>
      <c r="J113" s="244"/>
      <c r="K113" s="244"/>
      <c r="L113" s="249"/>
      <c r="M113" s="250"/>
      <c r="N113" s="251"/>
      <c r="O113" s="251"/>
      <c r="P113" s="251"/>
      <c r="Q113" s="251"/>
      <c r="R113" s="251"/>
      <c r="S113" s="251"/>
      <c r="T113" s="252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3" t="s">
        <v>142</v>
      </c>
      <c r="AU113" s="253" t="s">
        <v>81</v>
      </c>
      <c r="AV113" s="14" t="s">
        <v>81</v>
      </c>
      <c r="AW113" s="14" t="s">
        <v>33</v>
      </c>
      <c r="AX113" s="14" t="s">
        <v>72</v>
      </c>
      <c r="AY113" s="253" t="s">
        <v>130</v>
      </c>
    </row>
    <row r="114" s="15" customFormat="1">
      <c r="A114" s="15"/>
      <c r="B114" s="254"/>
      <c r="C114" s="255"/>
      <c r="D114" s="227" t="s">
        <v>142</v>
      </c>
      <c r="E114" s="256" t="s">
        <v>19</v>
      </c>
      <c r="F114" s="257" t="s">
        <v>149</v>
      </c>
      <c r="G114" s="255"/>
      <c r="H114" s="258">
        <v>0.92000000000000004</v>
      </c>
      <c r="I114" s="259"/>
      <c r="J114" s="255"/>
      <c r="K114" s="255"/>
      <c r="L114" s="260"/>
      <c r="M114" s="261"/>
      <c r="N114" s="262"/>
      <c r="O114" s="262"/>
      <c r="P114" s="262"/>
      <c r="Q114" s="262"/>
      <c r="R114" s="262"/>
      <c r="S114" s="262"/>
      <c r="T114" s="263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4" t="s">
        <v>142</v>
      </c>
      <c r="AU114" s="264" t="s">
        <v>81</v>
      </c>
      <c r="AV114" s="15" t="s">
        <v>137</v>
      </c>
      <c r="AW114" s="15" t="s">
        <v>33</v>
      </c>
      <c r="AX114" s="15" t="s">
        <v>79</v>
      </c>
      <c r="AY114" s="264" t="s">
        <v>130</v>
      </c>
    </row>
    <row r="115" s="2" customFormat="1" ht="16.5" customHeight="1">
      <c r="A115" s="40"/>
      <c r="B115" s="41"/>
      <c r="C115" s="214" t="s">
        <v>158</v>
      </c>
      <c r="D115" s="214" t="s">
        <v>132</v>
      </c>
      <c r="E115" s="215" t="s">
        <v>150</v>
      </c>
      <c r="F115" s="216" t="s">
        <v>151</v>
      </c>
      <c r="G115" s="217" t="s">
        <v>135</v>
      </c>
      <c r="H115" s="218">
        <v>19.114999999999998</v>
      </c>
      <c r="I115" s="219"/>
      <c r="J115" s="220">
        <f>ROUND(I115*H115,2)</f>
        <v>0</v>
      </c>
      <c r="K115" s="216" t="s">
        <v>136</v>
      </c>
      <c r="L115" s="46"/>
      <c r="M115" s="221" t="s">
        <v>19</v>
      </c>
      <c r="N115" s="222" t="s">
        <v>43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137</v>
      </c>
      <c r="AT115" s="225" t="s">
        <v>132</v>
      </c>
      <c r="AU115" s="225" t="s">
        <v>81</v>
      </c>
      <c r="AY115" s="19" t="s">
        <v>130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79</v>
      </c>
      <c r="BK115" s="226">
        <f>ROUND(I115*H115,2)</f>
        <v>0</v>
      </c>
      <c r="BL115" s="19" t="s">
        <v>137</v>
      </c>
      <c r="BM115" s="225" t="s">
        <v>724</v>
      </c>
    </row>
    <row r="116" s="2" customFormat="1">
      <c r="A116" s="40"/>
      <c r="B116" s="41"/>
      <c r="C116" s="42"/>
      <c r="D116" s="227" t="s">
        <v>139</v>
      </c>
      <c r="E116" s="42"/>
      <c r="F116" s="228" t="s">
        <v>151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139</v>
      </c>
      <c r="AU116" s="19" t="s">
        <v>81</v>
      </c>
    </row>
    <row r="117" s="2" customFormat="1">
      <c r="A117" s="40"/>
      <c r="B117" s="41"/>
      <c r="C117" s="42"/>
      <c r="D117" s="227" t="s">
        <v>140</v>
      </c>
      <c r="E117" s="42"/>
      <c r="F117" s="232" t="s">
        <v>141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140</v>
      </c>
      <c r="AU117" s="19" t="s">
        <v>81</v>
      </c>
    </row>
    <row r="118" s="13" customFormat="1">
      <c r="A118" s="13"/>
      <c r="B118" s="233"/>
      <c r="C118" s="234"/>
      <c r="D118" s="227" t="s">
        <v>142</v>
      </c>
      <c r="E118" s="235" t="s">
        <v>19</v>
      </c>
      <c r="F118" s="236" t="s">
        <v>143</v>
      </c>
      <c r="G118" s="234"/>
      <c r="H118" s="235" t="s">
        <v>19</v>
      </c>
      <c r="I118" s="237"/>
      <c r="J118" s="234"/>
      <c r="K118" s="234"/>
      <c r="L118" s="238"/>
      <c r="M118" s="239"/>
      <c r="N118" s="240"/>
      <c r="O118" s="240"/>
      <c r="P118" s="240"/>
      <c r="Q118" s="240"/>
      <c r="R118" s="240"/>
      <c r="S118" s="240"/>
      <c r="T118" s="24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2" t="s">
        <v>142</v>
      </c>
      <c r="AU118" s="242" t="s">
        <v>81</v>
      </c>
      <c r="AV118" s="13" t="s">
        <v>79</v>
      </c>
      <c r="AW118" s="13" t="s">
        <v>33</v>
      </c>
      <c r="AX118" s="13" t="s">
        <v>72</v>
      </c>
      <c r="AY118" s="242" t="s">
        <v>130</v>
      </c>
    </row>
    <row r="119" s="13" customFormat="1">
      <c r="A119" s="13"/>
      <c r="B119" s="233"/>
      <c r="C119" s="234"/>
      <c r="D119" s="227" t="s">
        <v>142</v>
      </c>
      <c r="E119" s="235" t="s">
        <v>19</v>
      </c>
      <c r="F119" s="236" t="s">
        <v>144</v>
      </c>
      <c r="G119" s="234"/>
      <c r="H119" s="235" t="s">
        <v>19</v>
      </c>
      <c r="I119" s="237"/>
      <c r="J119" s="234"/>
      <c r="K119" s="234"/>
      <c r="L119" s="238"/>
      <c r="M119" s="239"/>
      <c r="N119" s="240"/>
      <c r="O119" s="240"/>
      <c r="P119" s="240"/>
      <c r="Q119" s="240"/>
      <c r="R119" s="240"/>
      <c r="S119" s="240"/>
      <c r="T119" s="241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2" t="s">
        <v>142</v>
      </c>
      <c r="AU119" s="242" t="s">
        <v>81</v>
      </c>
      <c r="AV119" s="13" t="s">
        <v>79</v>
      </c>
      <c r="AW119" s="13" t="s">
        <v>33</v>
      </c>
      <c r="AX119" s="13" t="s">
        <v>72</v>
      </c>
      <c r="AY119" s="242" t="s">
        <v>130</v>
      </c>
    </row>
    <row r="120" s="13" customFormat="1">
      <c r="A120" s="13"/>
      <c r="B120" s="233"/>
      <c r="C120" s="234"/>
      <c r="D120" s="227" t="s">
        <v>142</v>
      </c>
      <c r="E120" s="235" t="s">
        <v>19</v>
      </c>
      <c r="F120" s="236" t="s">
        <v>584</v>
      </c>
      <c r="G120" s="234"/>
      <c r="H120" s="235" t="s">
        <v>19</v>
      </c>
      <c r="I120" s="237"/>
      <c r="J120" s="234"/>
      <c r="K120" s="234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142</v>
      </c>
      <c r="AU120" s="242" t="s">
        <v>81</v>
      </c>
      <c r="AV120" s="13" t="s">
        <v>79</v>
      </c>
      <c r="AW120" s="13" t="s">
        <v>33</v>
      </c>
      <c r="AX120" s="13" t="s">
        <v>72</v>
      </c>
      <c r="AY120" s="242" t="s">
        <v>130</v>
      </c>
    </row>
    <row r="121" s="14" customFormat="1">
      <c r="A121" s="14"/>
      <c r="B121" s="243"/>
      <c r="C121" s="244"/>
      <c r="D121" s="227" t="s">
        <v>142</v>
      </c>
      <c r="E121" s="245" t="s">
        <v>19</v>
      </c>
      <c r="F121" s="246" t="s">
        <v>725</v>
      </c>
      <c r="G121" s="244"/>
      <c r="H121" s="247">
        <v>3.835</v>
      </c>
      <c r="I121" s="248"/>
      <c r="J121" s="244"/>
      <c r="K121" s="244"/>
      <c r="L121" s="249"/>
      <c r="M121" s="250"/>
      <c r="N121" s="251"/>
      <c r="O121" s="251"/>
      <c r="P121" s="251"/>
      <c r="Q121" s="251"/>
      <c r="R121" s="251"/>
      <c r="S121" s="251"/>
      <c r="T121" s="252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3" t="s">
        <v>142</v>
      </c>
      <c r="AU121" s="253" t="s">
        <v>81</v>
      </c>
      <c r="AV121" s="14" t="s">
        <v>81</v>
      </c>
      <c r="AW121" s="14" t="s">
        <v>33</v>
      </c>
      <c r="AX121" s="14" t="s">
        <v>72</v>
      </c>
      <c r="AY121" s="253" t="s">
        <v>130</v>
      </c>
    </row>
    <row r="122" s="13" customFormat="1">
      <c r="A122" s="13"/>
      <c r="B122" s="233"/>
      <c r="C122" s="234"/>
      <c r="D122" s="227" t="s">
        <v>142</v>
      </c>
      <c r="E122" s="235" t="s">
        <v>19</v>
      </c>
      <c r="F122" s="236" t="s">
        <v>586</v>
      </c>
      <c r="G122" s="234"/>
      <c r="H122" s="235" t="s">
        <v>19</v>
      </c>
      <c r="I122" s="237"/>
      <c r="J122" s="234"/>
      <c r="K122" s="234"/>
      <c r="L122" s="238"/>
      <c r="M122" s="239"/>
      <c r="N122" s="240"/>
      <c r="O122" s="240"/>
      <c r="P122" s="240"/>
      <c r="Q122" s="240"/>
      <c r="R122" s="240"/>
      <c r="S122" s="240"/>
      <c r="T122" s="24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2" t="s">
        <v>142</v>
      </c>
      <c r="AU122" s="242" t="s">
        <v>81</v>
      </c>
      <c r="AV122" s="13" t="s">
        <v>79</v>
      </c>
      <c r="AW122" s="13" t="s">
        <v>33</v>
      </c>
      <c r="AX122" s="13" t="s">
        <v>72</v>
      </c>
      <c r="AY122" s="242" t="s">
        <v>130</v>
      </c>
    </row>
    <row r="123" s="14" customFormat="1">
      <c r="A123" s="14"/>
      <c r="B123" s="243"/>
      <c r="C123" s="244"/>
      <c r="D123" s="227" t="s">
        <v>142</v>
      </c>
      <c r="E123" s="245" t="s">
        <v>19</v>
      </c>
      <c r="F123" s="246" t="s">
        <v>726</v>
      </c>
      <c r="G123" s="244"/>
      <c r="H123" s="247">
        <v>15.279999999999999</v>
      </c>
      <c r="I123" s="248"/>
      <c r="J123" s="244"/>
      <c r="K123" s="244"/>
      <c r="L123" s="249"/>
      <c r="M123" s="250"/>
      <c r="N123" s="251"/>
      <c r="O123" s="251"/>
      <c r="P123" s="251"/>
      <c r="Q123" s="251"/>
      <c r="R123" s="251"/>
      <c r="S123" s="251"/>
      <c r="T123" s="252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3" t="s">
        <v>142</v>
      </c>
      <c r="AU123" s="253" t="s">
        <v>81</v>
      </c>
      <c r="AV123" s="14" t="s">
        <v>81</v>
      </c>
      <c r="AW123" s="14" t="s">
        <v>33</v>
      </c>
      <c r="AX123" s="14" t="s">
        <v>72</v>
      </c>
      <c r="AY123" s="253" t="s">
        <v>130</v>
      </c>
    </row>
    <row r="124" s="15" customFormat="1">
      <c r="A124" s="15"/>
      <c r="B124" s="254"/>
      <c r="C124" s="255"/>
      <c r="D124" s="227" t="s">
        <v>142</v>
      </c>
      <c r="E124" s="256" t="s">
        <v>19</v>
      </c>
      <c r="F124" s="257" t="s">
        <v>149</v>
      </c>
      <c r="G124" s="255"/>
      <c r="H124" s="258">
        <v>19.114999999999998</v>
      </c>
      <c r="I124" s="259"/>
      <c r="J124" s="255"/>
      <c r="K124" s="255"/>
      <c r="L124" s="260"/>
      <c r="M124" s="261"/>
      <c r="N124" s="262"/>
      <c r="O124" s="262"/>
      <c r="P124" s="262"/>
      <c r="Q124" s="262"/>
      <c r="R124" s="262"/>
      <c r="S124" s="262"/>
      <c r="T124" s="263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4" t="s">
        <v>142</v>
      </c>
      <c r="AU124" s="264" t="s">
        <v>81</v>
      </c>
      <c r="AV124" s="15" t="s">
        <v>137</v>
      </c>
      <c r="AW124" s="15" t="s">
        <v>33</v>
      </c>
      <c r="AX124" s="15" t="s">
        <v>79</v>
      </c>
      <c r="AY124" s="264" t="s">
        <v>130</v>
      </c>
    </row>
    <row r="125" s="2" customFormat="1" ht="16.5" customHeight="1">
      <c r="A125" s="40"/>
      <c r="B125" s="41"/>
      <c r="C125" s="214" t="s">
        <v>137</v>
      </c>
      <c r="D125" s="214" t="s">
        <v>132</v>
      </c>
      <c r="E125" s="215" t="s">
        <v>165</v>
      </c>
      <c r="F125" s="216" t="s">
        <v>166</v>
      </c>
      <c r="G125" s="217" t="s">
        <v>167</v>
      </c>
      <c r="H125" s="218">
        <v>402</v>
      </c>
      <c r="I125" s="219"/>
      <c r="J125" s="220">
        <f>ROUND(I125*H125,2)</f>
        <v>0</v>
      </c>
      <c r="K125" s="216" t="s">
        <v>136</v>
      </c>
      <c r="L125" s="46"/>
      <c r="M125" s="221" t="s">
        <v>19</v>
      </c>
      <c r="N125" s="222" t="s">
        <v>43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137</v>
      </c>
      <c r="AT125" s="225" t="s">
        <v>132</v>
      </c>
      <c r="AU125" s="225" t="s">
        <v>81</v>
      </c>
      <c r="AY125" s="19" t="s">
        <v>130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79</v>
      </c>
      <c r="BK125" s="226">
        <f>ROUND(I125*H125,2)</f>
        <v>0</v>
      </c>
      <c r="BL125" s="19" t="s">
        <v>137</v>
      </c>
      <c r="BM125" s="225" t="s">
        <v>727</v>
      </c>
    </row>
    <row r="126" s="2" customFormat="1">
      <c r="A126" s="40"/>
      <c r="B126" s="41"/>
      <c r="C126" s="42"/>
      <c r="D126" s="227" t="s">
        <v>139</v>
      </c>
      <c r="E126" s="42"/>
      <c r="F126" s="228" t="s">
        <v>166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139</v>
      </c>
      <c r="AU126" s="19" t="s">
        <v>81</v>
      </c>
    </row>
    <row r="127" s="2" customFormat="1">
      <c r="A127" s="40"/>
      <c r="B127" s="41"/>
      <c r="C127" s="42"/>
      <c r="D127" s="227" t="s">
        <v>140</v>
      </c>
      <c r="E127" s="42"/>
      <c r="F127" s="232" t="s">
        <v>141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140</v>
      </c>
      <c r="AU127" s="19" t="s">
        <v>81</v>
      </c>
    </row>
    <row r="128" s="13" customFormat="1">
      <c r="A128" s="13"/>
      <c r="B128" s="233"/>
      <c r="C128" s="234"/>
      <c r="D128" s="227" t="s">
        <v>142</v>
      </c>
      <c r="E128" s="235" t="s">
        <v>19</v>
      </c>
      <c r="F128" s="236" t="s">
        <v>212</v>
      </c>
      <c r="G128" s="234"/>
      <c r="H128" s="235" t="s">
        <v>19</v>
      </c>
      <c r="I128" s="237"/>
      <c r="J128" s="234"/>
      <c r="K128" s="234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142</v>
      </c>
      <c r="AU128" s="242" t="s">
        <v>81</v>
      </c>
      <c r="AV128" s="13" t="s">
        <v>79</v>
      </c>
      <c r="AW128" s="13" t="s">
        <v>33</v>
      </c>
      <c r="AX128" s="13" t="s">
        <v>72</v>
      </c>
      <c r="AY128" s="242" t="s">
        <v>130</v>
      </c>
    </row>
    <row r="129" s="13" customFormat="1">
      <c r="A129" s="13"/>
      <c r="B129" s="233"/>
      <c r="C129" s="234"/>
      <c r="D129" s="227" t="s">
        <v>142</v>
      </c>
      <c r="E129" s="235" t="s">
        <v>19</v>
      </c>
      <c r="F129" s="236" t="s">
        <v>144</v>
      </c>
      <c r="G129" s="234"/>
      <c r="H129" s="235" t="s">
        <v>19</v>
      </c>
      <c r="I129" s="237"/>
      <c r="J129" s="234"/>
      <c r="K129" s="234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142</v>
      </c>
      <c r="AU129" s="242" t="s">
        <v>81</v>
      </c>
      <c r="AV129" s="13" t="s">
        <v>79</v>
      </c>
      <c r="AW129" s="13" t="s">
        <v>33</v>
      </c>
      <c r="AX129" s="13" t="s">
        <v>72</v>
      </c>
      <c r="AY129" s="242" t="s">
        <v>130</v>
      </c>
    </row>
    <row r="130" s="13" customFormat="1">
      <c r="A130" s="13"/>
      <c r="B130" s="233"/>
      <c r="C130" s="234"/>
      <c r="D130" s="227" t="s">
        <v>142</v>
      </c>
      <c r="E130" s="235" t="s">
        <v>19</v>
      </c>
      <c r="F130" s="236" t="s">
        <v>589</v>
      </c>
      <c r="G130" s="234"/>
      <c r="H130" s="235" t="s">
        <v>19</v>
      </c>
      <c r="I130" s="237"/>
      <c r="J130" s="234"/>
      <c r="K130" s="234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142</v>
      </c>
      <c r="AU130" s="242" t="s">
        <v>81</v>
      </c>
      <c r="AV130" s="13" t="s">
        <v>79</v>
      </c>
      <c r="AW130" s="13" t="s">
        <v>33</v>
      </c>
      <c r="AX130" s="13" t="s">
        <v>72</v>
      </c>
      <c r="AY130" s="242" t="s">
        <v>130</v>
      </c>
    </row>
    <row r="131" s="14" customFormat="1">
      <c r="A131" s="14"/>
      <c r="B131" s="243"/>
      <c r="C131" s="244"/>
      <c r="D131" s="227" t="s">
        <v>142</v>
      </c>
      <c r="E131" s="245" t="s">
        <v>19</v>
      </c>
      <c r="F131" s="246" t="s">
        <v>728</v>
      </c>
      <c r="G131" s="244"/>
      <c r="H131" s="247">
        <v>362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142</v>
      </c>
      <c r="AU131" s="253" t="s">
        <v>81</v>
      </c>
      <c r="AV131" s="14" t="s">
        <v>81</v>
      </c>
      <c r="AW131" s="14" t="s">
        <v>33</v>
      </c>
      <c r="AX131" s="14" t="s">
        <v>72</v>
      </c>
      <c r="AY131" s="253" t="s">
        <v>130</v>
      </c>
    </row>
    <row r="132" s="14" customFormat="1">
      <c r="A132" s="14"/>
      <c r="B132" s="243"/>
      <c r="C132" s="244"/>
      <c r="D132" s="227" t="s">
        <v>142</v>
      </c>
      <c r="E132" s="245" t="s">
        <v>19</v>
      </c>
      <c r="F132" s="246" t="s">
        <v>729</v>
      </c>
      <c r="G132" s="244"/>
      <c r="H132" s="247">
        <v>40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142</v>
      </c>
      <c r="AU132" s="253" t="s">
        <v>81</v>
      </c>
      <c r="AV132" s="14" t="s">
        <v>81</v>
      </c>
      <c r="AW132" s="14" t="s">
        <v>33</v>
      </c>
      <c r="AX132" s="14" t="s">
        <v>72</v>
      </c>
      <c r="AY132" s="253" t="s">
        <v>130</v>
      </c>
    </row>
    <row r="133" s="15" customFormat="1">
      <c r="A133" s="15"/>
      <c r="B133" s="254"/>
      <c r="C133" s="255"/>
      <c r="D133" s="227" t="s">
        <v>142</v>
      </c>
      <c r="E133" s="256" t="s">
        <v>19</v>
      </c>
      <c r="F133" s="257" t="s">
        <v>149</v>
      </c>
      <c r="G133" s="255"/>
      <c r="H133" s="258">
        <v>402</v>
      </c>
      <c r="I133" s="259"/>
      <c r="J133" s="255"/>
      <c r="K133" s="255"/>
      <c r="L133" s="260"/>
      <c r="M133" s="261"/>
      <c r="N133" s="262"/>
      <c r="O133" s="262"/>
      <c r="P133" s="262"/>
      <c r="Q133" s="262"/>
      <c r="R133" s="262"/>
      <c r="S133" s="262"/>
      <c r="T133" s="263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4" t="s">
        <v>142</v>
      </c>
      <c r="AU133" s="264" t="s">
        <v>81</v>
      </c>
      <c r="AV133" s="15" t="s">
        <v>137</v>
      </c>
      <c r="AW133" s="15" t="s">
        <v>33</v>
      </c>
      <c r="AX133" s="15" t="s">
        <v>79</v>
      </c>
      <c r="AY133" s="264" t="s">
        <v>130</v>
      </c>
    </row>
    <row r="134" s="2" customFormat="1" ht="16.5" customHeight="1">
      <c r="A134" s="40"/>
      <c r="B134" s="41"/>
      <c r="C134" s="214" t="s">
        <v>180</v>
      </c>
      <c r="D134" s="214" t="s">
        <v>132</v>
      </c>
      <c r="E134" s="215" t="s">
        <v>172</v>
      </c>
      <c r="F134" s="216" t="s">
        <v>173</v>
      </c>
      <c r="G134" s="217" t="s">
        <v>174</v>
      </c>
      <c r="H134" s="218">
        <v>682.14999999999998</v>
      </c>
      <c r="I134" s="219"/>
      <c r="J134" s="220">
        <f>ROUND(I134*H134,2)</f>
        <v>0</v>
      </c>
      <c r="K134" s="216" t="s">
        <v>136</v>
      </c>
      <c r="L134" s="46"/>
      <c r="M134" s="221" t="s">
        <v>19</v>
      </c>
      <c r="N134" s="222" t="s">
        <v>43</v>
      </c>
      <c r="O134" s="86"/>
      <c r="P134" s="223">
        <f>O134*H134</f>
        <v>0</v>
      </c>
      <c r="Q134" s="223">
        <v>0</v>
      </c>
      <c r="R134" s="223">
        <f>Q134*H134</f>
        <v>0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137</v>
      </c>
      <c r="AT134" s="225" t="s">
        <v>132</v>
      </c>
      <c r="AU134" s="225" t="s">
        <v>81</v>
      </c>
      <c r="AY134" s="19" t="s">
        <v>130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79</v>
      </c>
      <c r="BK134" s="226">
        <f>ROUND(I134*H134,2)</f>
        <v>0</v>
      </c>
      <c r="BL134" s="19" t="s">
        <v>137</v>
      </c>
      <c r="BM134" s="225" t="s">
        <v>730</v>
      </c>
    </row>
    <row r="135" s="2" customFormat="1">
      <c r="A135" s="40"/>
      <c r="B135" s="41"/>
      <c r="C135" s="42"/>
      <c r="D135" s="227" t="s">
        <v>139</v>
      </c>
      <c r="E135" s="42"/>
      <c r="F135" s="228" t="s">
        <v>173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139</v>
      </c>
      <c r="AU135" s="19" t="s">
        <v>81</v>
      </c>
    </row>
    <row r="136" s="2" customFormat="1">
      <c r="A136" s="40"/>
      <c r="B136" s="41"/>
      <c r="C136" s="42"/>
      <c r="D136" s="227" t="s">
        <v>140</v>
      </c>
      <c r="E136" s="42"/>
      <c r="F136" s="232" t="s">
        <v>176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140</v>
      </c>
      <c r="AU136" s="19" t="s">
        <v>81</v>
      </c>
    </row>
    <row r="137" s="13" customFormat="1">
      <c r="A137" s="13"/>
      <c r="B137" s="233"/>
      <c r="C137" s="234"/>
      <c r="D137" s="227" t="s">
        <v>142</v>
      </c>
      <c r="E137" s="235" t="s">
        <v>19</v>
      </c>
      <c r="F137" s="236" t="s">
        <v>177</v>
      </c>
      <c r="G137" s="234"/>
      <c r="H137" s="235" t="s">
        <v>19</v>
      </c>
      <c r="I137" s="237"/>
      <c r="J137" s="234"/>
      <c r="K137" s="234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142</v>
      </c>
      <c r="AU137" s="242" t="s">
        <v>81</v>
      </c>
      <c r="AV137" s="13" t="s">
        <v>79</v>
      </c>
      <c r="AW137" s="13" t="s">
        <v>33</v>
      </c>
      <c r="AX137" s="13" t="s">
        <v>72</v>
      </c>
      <c r="AY137" s="242" t="s">
        <v>130</v>
      </c>
    </row>
    <row r="138" s="14" customFormat="1">
      <c r="A138" s="14"/>
      <c r="B138" s="243"/>
      <c r="C138" s="244"/>
      <c r="D138" s="227" t="s">
        <v>142</v>
      </c>
      <c r="E138" s="245" t="s">
        <v>19</v>
      </c>
      <c r="F138" s="246" t="s">
        <v>731</v>
      </c>
      <c r="G138" s="244"/>
      <c r="H138" s="247">
        <v>657.23000000000002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142</v>
      </c>
      <c r="AU138" s="253" t="s">
        <v>81</v>
      </c>
      <c r="AV138" s="14" t="s">
        <v>81</v>
      </c>
      <c r="AW138" s="14" t="s">
        <v>33</v>
      </c>
      <c r="AX138" s="14" t="s">
        <v>72</v>
      </c>
      <c r="AY138" s="253" t="s">
        <v>130</v>
      </c>
    </row>
    <row r="139" s="14" customFormat="1">
      <c r="A139" s="14"/>
      <c r="B139" s="243"/>
      <c r="C139" s="244"/>
      <c r="D139" s="227" t="s">
        <v>142</v>
      </c>
      <c r="E139" s="245" t="s">
        <v>19</v>
      </c>
      <c r="F139" s="246" t="s">
        <v>732</v>
      </c>
      <c r="G139" s="244"/>
      <c r="H139" s="247">
        <v>24.920000000000002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142</v>
      </c>
      <c r="AU139" s="253" t="s">
        <v>81</v>
      </c>
      <c r="AV139" s="14" t="s">
        <v>81</v>
      </c>
      <c r="AW139" s="14" t="s">
        <v>33</v>
      </c>
      <c r="AX139" s="14" t="s">
        <v>72</v>
      </c>
      <c r="AY139" s="253" t="s">
        <v>130</v>
      </c>
    </row>
    <row r="140" s="15" customFormat="1">
      <c r="A140" s="15"/>
      <c r="B140" s="254"/>
      <c r="C140" s="255"/>
      <c r="D140" s="227" t="s">
        <v>142</v>
      </c>
      <c r="E140" s="256" t="s">
        <v>19</v>
      </c>
      <c r="F140" s="257" t="s">
        <v>149</v>
      </c>
      <c r="G140" s="255"/>
      <c r="H140" s="258">
        <v>682.14999999999998</v>
      </c>
      <c r="I140" s="259"/>
      <c r="J140" s="255"/>
      <c r="K140" s="255"/>
      <c r="L140" s="260"/>
      <c r="M140" s="261"/>
      <c r="N140" s="262"/>
      <c r="O140" s="262"/>
      <c r="P140" s="262"/>
      <c r="Q140" s="262"/>
      <c r="R140" s="262"/>
      <c r="S140" s="262"/>
      <c r="T140" s="263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4" t="s">
        <v>142</v>
      </c>
      <c r="AU140" s="264" t="s">
        <v>81</v>
      </c>
      <c r="AV140" s="15" t="s">
        <v>137</v>
      </c>
      <c r="AW140" s="15" t="s">
        <v>33</v>
      </c>
      <c r="AX140" s="15" t="s">
        <v>79</v>
      </c>
      <c r="AY140" s="264" t="s">
        <v>130</v>
      </c>
    </row>
    <row r="141" s="2" customFormat="1" ht="16.5" customHeight="1">
      <c r="A141" s="40"/>
      <c r="B141" s="41"/>
      <c r="C141" s="214" t="s">
        <v>194</v>
      </c>
      <c r="D141" s="214" t="s">
        <v>132</v>
      </c>
      <c r="E141" s="215" t="s">
        <v>181</v>
      </c>
      <c r="F141" s="216" t="s">
        <v>182</v>
      </c>
      <c r="G141" s="217" t="s">
        <v>135</v>
      </c>
      <c r="H141" s="218">
        <v>30.390000000000001</v>
      </c>
      <c r="I141" s="219"/>
      <c r="J141" s="220">
        <f>ROUND(I141*H141,2)</f>
        <v>0</v>
      </c>
      <c r="K141" s="216" t="s">
        <v>136</v>
      </c>
      <c r="L141" s="46"/>
      <c r="M141" s="221" t="s">
        <v>19</v>
      </c>
      <c r="N141" s="222" t="s">
        <v>43</v>
      </c>
      <c r="O141" s="86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137</v>
      </c>
      <c r="AT141" s="225" t="s">
        <v>132</v>
      </c>
      <c r="AU141" s="225" t="s">
        <v>81</v>
      </c>
      <c r="AY141" s="19" t="s">
        <v>130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79</v>
      </c>
      <c r="BK141" s="226">
        <f>ROUND(I141*H141,2)</f>
        <v>0</v>
      </c>
      <c r="BL141" s="19" t="s">
        <v>137</v>
      </c>
      <c r="BM141" s="225" t="s">
        <v>733</v>
      </c>
    </row>
    <row r="142" s="2" customFormat="1">
      <c r="A142" s="40"/>
      <c r="B142" s="41"/>
      <c r="C142" s="42"/>
      <c r="D142" s="227" t="s">
        <v>139</v>
      </c>
      <c r="E142" s="42"/>
      <c r="F142" s="228" t="s">
        <v>182</v>
      </c>
      <c r="G142" s="42"/>
      <c r="H142" s="42"/>
      <c r="I142" s="229"/>
      <c r="J142" s="42"/>
      <c r="K142" s="42"/>
      <c r="L142" s="46"/>
      <c r="M142" s="230"/>
      <c r="N142" s="231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139</v>
      </c>
      <c r="AU142" s="19" t="s">
        <v>81</v>
      </c>
    </row>
    <row r="143" s="2" customFormat="1">
      <c r="A143" s="40"/>
      <c r="B143" s="41"/>
      <c r="C143" s="42"/>
      <c r="D143" s="227" t="s">
        <v>140</v>
      </c>
      <c r="E143" s="42"/>
      <c r="F143" s="232" t="s">
        <v>184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140</v>
      </c>
      <c r="AU143" s="19" t="s">
        <v>81</v>
      </c>
    </row>
    <row r="144" s="13" customFormat="1">
      <c r="A144" s="13"/>
      <c r="B144" s="233"/>
      <c r="C144" s="234"/>
      <c r="D144" s="227" t="s">
        <v>142</v>
      </c>
      <c r="E144" s="235" t="s">
        <v>19</v>
      </c>
      <c r="F144" s="236" t="s">
        <v>143</v>
      </c>
      <c r="G144" s="234"/>
      <c r="H144" s="235" t="s">
        <v>19</v>
      </c>
      <c r="I144" s="237"/>
      <c r="J144" s="234"/>
      <c r="K144" s="234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142</v>
      </c>
      <c r="AU144" s="242" t="s">
        <v>81</v>
      </c>
      <c r="AV144" s="13" t="s">
        <v>79</v>
      </c>
      <c r="AW144" s="13" t="s">
        <v>33</v>
      </c>
      <c r="AX144" s="13" t="s">
        <v>72</v>
      </c>
      <c r="AY144" s="242" t="s">
        <v>130</v>
      </c>
    </row>
    <row r="145" s="13" customFormat="1">
      <c r="A145" s="13"/>
      <c r="B145" s="233"/>
      <c r="C145" s="234"/>
      <c r="D145" s="227" t="s">
        <v>142</v>
      </c>
      <c r="E145" s="235" t="s">
        <v>19</v>
      </c>
      <c r="F145" s="236" t="s">
        <v>144</v>
      </c>
      <c r="G145" s="234"/>
      <c r="H145" s="235" t="s">
        <v>19</v>
      </c>
      <c r="I145" s="237"/>
      <c r="J145" s="234"/>
      <c r="K145" s="234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142</v>
      </c>
      <c r="AU145" s="242" t="s">
        <v>81</v>
      </c>
      <c r="AV145" s="13" t="s">
        <v>79</v>
      </c>
      <c r="AW145" s="13" t="s">
        <v>33</v>
      </c>
      <c r="AX145" s="13" t="s">
        <v>72</v>
      </c>
      <c r="AY145" s="242" t="s">
        <v>130</v>
      </c>
    </row>
    <row r="146" s="13" customFormat="1">
      <c r="A146" s="13"/>
      <c r="B146" s="233"/>
      <c r="C146" s="234"/>
      <c r="D146" s="227" t="s">
        <v>142</v>
      </c>
      <c r="E146" s="235" t="s">
        <v>19</v>
      </c>
      <c r="F146" s="236" t="s">
        <v>596</v>
      </c>
      <c r="G146" s="234"/>
      <c r="H146" s="235" t="s">
        <v>19</v>
      </c>
      <c r="I146" s="237"/>
      <c r="J146" s="234"/>
      <c r="K146" s="234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142</v>
      </c>
      <c r="AU146" s="242" t="s">
        <v>81</v>
      </c>
      <c r="AV146" s="13" t="s">
        <v>79</v>
      </c>
      <c r="AW146" s="13" t="s">
        <v>33</v>
      </c>
      <c r="AX146" s="13" t="s">
        <v>72</v>
      </c>
      <c r="AY146" s="242" t="s">
        <v>130</v>
      </c>
    </row>
    <row r="147" s="14" customFormat="1">
      <c r="A147" s="14"/>
      <c r="B147" s="243"/>
      <c r="C147" s="244"/>
      <c r="D147" s="227" t="s">
        <v>142</v>
      </c>
      <c r="E147" s="245" t="s">
        <v>19</v>
      </c>
      <c r="F147" s="246" t="s">
        <v>734</v>
      </c>
      <c r="G147" s="244"/>
      <c r="H147" s="247">
        <v>16.59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142</v>
      </c>
      <c r="AU147" s="253" t="s">
        <v>81</v>
      </c>
      <c r="AV147" s="14" t="s">
        <v>81</v>
      </c>
      <c r="AW147" s="14" t="s">
        <v>33</v>
      </c>
      <c r="AX147" s="14" t="s">
        <v>72</v>
      </c>
      <c r="AY147" s="253" t="s">
        <v>130</v>
      </c>
    </row>
    <row r="148" s="13" customFormat="1">
      <c r="A148" s="13"/>
      <c r="B148" s="233"/>
      <c r="C148" s="234"/>
      <c r="D148" s="227" t="s">
        <v>142</v>
      </c>
      <c r="E148" s="235" t="s">
        <v>19</v>
      </c>
      <c r="F148" s="236" t="s">
        <v>598</v>
      </c>
      <c r="G148" s="234"/>
      <c r="H148" s="235" t="s">
        <v>19</v>
      </c>
      <c r="I148" s="237"/>
      <c r="J148" s="234"/>
      <c r="K148" s="234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142</v>
      </c>
      <c r="AU148" s="242" t="s">
        <v>81</v>
      </c>
      <c r="AV148" s="13" t="s">
        <v>79</v>
      </c>
      <c r="AW148" s="13" t="s">
        <v>33</v>
      </c>
      <c r="AX148" s="13" t="s">
        <v>72</v>
      </c>
      <c r="AY148" s="242" t="s">
        <v>130</v>
      </c>
    </row>
    <row r="149" s="14" customFormat="1">
      <c r="A149" s="14"/>
      <c r="B149" s="243"/>
      <c r="C149" s="244"/>
      <c r="D149" s="227" t="s">
        <v>142</v>
      </c>
      <c r="E149" s="245" t="s">
        <v>19</v>
      </c>
      <c r="F149" s="246" t="s">
        <v>735</v>
      </c>
      <c r="G149" s="244"/>
      <c r="H149" s="247">
        <v>13.800000000000001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142</v>
      </c>
      <c r="AU149" s="253" t="s">
        <v>81</v>
      </c>
      <c r="AV149" s="14" t="s">
        <v>81</v>
      </c>
      <c r="AW149" s="14" t="s">
        <v>33</v>
      </c>
      <c r="AX149" s="14" t="s">
        <v>72</v>
      </c>
      <c r="AY149" s="253" t="s">
        <v>130</v>
      </c>
    </row>
    <row r="150" s="15" customFormat="1">
      <c r="A150" s="15"/>
      <c r="B150" s="254"/>
      <c r="C150" s="255"/>
      <c r="D150" s="227" t="s">
        <v>142</v>
      </c>
      <c r="E150" s="256" t="s">
        <v>19</v>
      </c>
      <c r="F150" s="257" t="s">
        <v>149</v>
      </c>
      <c r="G150" s="255"/>
      <c r="H150" s="258">
        <v>30.390000000000001</v>
      </c>
      <c r="I150" s="259"/>
      <c r="J150" s="255"/>
      <c r="K150" s="255"/>
      <c r="L150" s="260"/>
      <c r="M150" s="261"/>
      <c r="N150" s="262"/>
      <c r="O150" s="262"/>
      <c r="P150" s="262"/>
      <c r="Q150" s="262"/>
      <c r="R150" s="262"/>
      <c r="S150" s="262"/>
      <c r="T150" s="263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4" t="s">
        <v>142</v>
      </c>
      <c r="AU150" s="264" t="s">
        <v>81</v>
      </c>
      <c r="AV150" s="15" t="s">
        <v>137</v>
      </c>
      <c r="AW150" s="15" t="s">
        <v>33</v>
      </c>
      <c r="AX150" s="15" t="s">
        <v>79</v>
      </c>
      <c r="AY150" s="264" t="s">
        <v>130</v>
      </c>
    </row>
    <row r="151" s="2" customFormat="1" ht="16.5" customHeight="1">
      <c r="A151" s="40"/>
      <c r="B151" s="41"/>
      <c r="C151" s="214" t="s">
        <v>200</v>
      </c>
      <c r="D151" s="214" t="s">
        <v>132</v>
      </c>
      <c r="E151" s="215" t="s">
        <v>600</v>
      </c>
      <c r="F151" s="216" t="s">
        <v>601</v>
      </c>
      <c r="G151" s="217" t="s">
        <v>135</v>
      </c>
      <c r="H151" s="218">
        <v>11.4</v>
      </c>
      <c r="I151" s="219"/>
      <c r="J151" s="220">
        <f>ROUND(I151*H151,2)</f>
        <v>0</v>
      </c>
      <c r="K151" s="216" t="s">
        <v>136</v>
      </c>
      <c r="L151" s="46"/>
      <c r="M151" s="221" t="s">
        <v>19</v>
      </c>
      <c r="N151" s="222" t="s">
        <v>43</v>
      </c>
      <c r="O151" s="86"/>
      <c r="P151" s="223">
        <f>O151*H151</f>
        <v>0</v>
      </c>
      <c r="Q151" s="223">
        <v>0</v>
      </c>
      <c r="R151" s="223">
        <f>Q151*H151</f>
        <v>0</v>
      </c>
      <c r="S151" s="223">
        <v>0</v>
      </c>
      <c r="T151" s="224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5" t="s">
        <v>137</v>
      </c>
      <c r="AT151" s="225" t="s">
        <v>132</v>
      </c>
      <c r="AU151" s="225" t="s">
        <v>81</v>
      </c>
      <c r="AY151" s="19" t="s">
        <v>130</v>
      </c>
      <c r="BE151" s="226">
        <f>IF(N151="základní",J151,0)</f>
        <v>0</v>
      </c>
      <c r="BF151" s="226">
        <f>IF(N151="snížená",J151,0)</f>
        <v>0</v>
      </c>
      <c r="BG151" s="226">
        <f>IF(N151="zákl. přenesená",J151,0)</f>
        <v>0</v>
      </c>
      <c r="BH151" s="226">
        <f>IF(N151="sníž. přenesená",J151,0)</f>
        <v>0</v>
      </c>
      <c r="BI151" s="226">
        <f>IF(N151="nulová",J151,0)</f>
        <v>0</v>
      </c>
      <c r="BJ151" s="19" t="s">
        <v>79</v>
      </c>
      <c r="BK151" s="226">
        <f>ROUND(I151*H151,2)</f>
        <v>0</v>
      </c>
      <c r="BL151" s="19" t="s">
        <v>137</v>
      </c>
      <c r="BM151" s="225" t="s">
        <v>736</v>
      </c>
    </row>
    <row r="152" s="2" customFormat="1">
      <c r="A152" s="40"/>
      <c r="B152" s="41"/>
      <c r="C152" s="42"/>
      <c r="D152" s="227" t="s">
        <v>139</v>
      </c>
      <c r="E152" s="42"/>
      <c r="F152" s="228" t="s">
        <v>601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139</v>
      </c>
      <c r="AU152" s="19" t="s">
        <v>81</v>
      </c>
    </row>
    <row r="153" s="2" customFormat="1">
      <c r="A153" s="40"/>
      <c r="B153" s="41"/>
      <c r="C153" s="42"/>
      <c r="D153" s="227" t="s">
        <v>140</v>
      </c>
      <c r="E153" s="42"/>
      <c r="F153" s="232" t="s">
        <v>603</v>
      </c>
      <c r="G153" s="42"/>
      <c r="H153" s="42"/>
      <c r="I153" s="229"/>
      <c r="J153" s="42"/>
      <c r="K153" s="42"/>
      <c r="L153" s="46"/>
      <c r="M153" s="230"/>
      <c r="N153" s="231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140</v>
      </c>
      <c r="AU153" s="19" t="s">
        <v>81</v>
      </c>
    </row>
    <row r="154" s="13" customFormat="1">
      <c r="A154" s="13"/>
      <c r="B154" s="233"/>
      <c r="C154" s="234"/>
      <c r="D154" s="227" t="s">
        <v>142</v>
      </c>
      <c r="E154" s="235" t="s">
        <v>19</v>
      </c>
      <c r="F154" s="236" t="s">
        <v>212</v>
      </c>
      <c r="G154" s="234"/>
      <c r="H154" s="235" t="s">
        <v>19</v>
      </c>
      <c r="I154" s="237"/>
      <c r="J154" s="234"/>
      <c r="K154" s="234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142</v>
      </c>
      <c r="AU154" s="242" t="s">
        <v>81</v>
      </c>
      <c r="AV154" s="13" t="s">
        <v>79</v>
      </c>
      <c r="AW154" s="13" t="s">
        <v>33</v>
      </c>
      <c r="AX154" s="13" t="s">
        <v>72</v>
      </c>
      <c r="AY154" s="242" t="s">
        <v>130</v>
      </c>
    </row>
    <row r="155" s="14" customFormat="1">
      <c r="A155" s="14"/>
      <c r="B155" s="243"/>
      <c r="C155" s="244"/>
      <c r="D155" s="227" t="s">
        <v>142</v>
      </c>
      <c r="E155" s="245" t="s">
        <v>19</v>
      </c>
      <c r="F155" s="246" t="s">
        <v>737</v>
      </c>
      <c r="G155" s="244"/>
      <c r="H155" s="247">
        <v>5.7000000000000002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142</v>
      </c>
      <c r="AU155" s="253" t="s">
        <v>81</v>
      </c>
      <c r="AV155" s="14" t="s">
        <v>81</v>
      </c>
      <c r="AW155" s="14" t="s">
        <v>33</v>
      </c>
      <c r="AX155" s="14" t="s">
        <v>72</v>
      </c>
      <c r="AY155" s="253" t="s">
        <v>130</v>
      </c>
    </row>
    <row r="156" s="14" customFormat="1">
      <c r="A156" s="14"/>
      <c r="B156" s="243"/>
      <c r="C156" s="244"/>
      <c r="D156" s="227" t="s">
        <v>142</v>
      </c>
      <c r="E156" s="245" t="s">
        <v>19</v>
      </c>
      <c r="F156" s="246" t="s">
        <v>738</v>
      </c>
      <c r="G156" s="244"/>
      <c r="H156" s="247">
        <v>5.7000000000000002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142</v>
      </c>
      <c r="AU156" s="253" t="s">
        <v>81</v>
      </c>
      <c r="AV156" s="14" t="s">
        <v>81</v>
      </c>
      <c r="AW156" s="14" t="s">
        <v>33</v>
      </c>
      <c r="AX156" s="14" t="s">
        <v>72</v>
      </c>
      <c r="AY156" s="253" t="s">
        <v>130</v>
      </c>
    </row>
    <row r="157" s="15" customFormat="1">
      <c r="A157" s="15"/>
      <c r="B157" s="254"/>
      <c r="C157" s="255"/>
      <c r="D157" s="227" t="s">
        <v>142</v>
      </c>
      <c r="E157" s="256" t="s">
        <v>19</v>
      </c>
      <c r="F157" s="257" t="s">
        <v>149</v>
      </c>
      <c r="G157" s="255"/>
      <c r="H157" s="258">
        <v>11.4</v>
      </c>
      <c r="I157" s="259"/>
      <c r="J157" s="255"/>
      <c r="K157" s="255"/>
      <c r="L157" s="260"/>
      <c r="M157" s="261"/>
      <c r="N157" s="262"/>
      <c r="O157" s="262"/>
      <c r="P157" s="262"/>
      <c r="Q157" s="262"/>
      <c r="R157" s="262"/>
      <c r="S157" s="262"/>
      <c r="T157" s="263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4" t="s">
        <v>142</v>
      </c>
      <c r="AU157" s="264" t="s">
        <v>81</v>
      </c>
      <c r="AV157" s="15" t="s">
        <v>137</v>
      </c>
      <c r="AW157" s="15" t="s">
        <v>33</v>
      </c>
      <c r="AX157" s="15" t="s">
        <v>79</v>
      </c>
      <c r="AY157" s="264" t="s">
        <v>130</v>
      </c>
    </row>
    <row r="158" s="2" customFormat="1" ht="16.5" customHeight="1">
      <c r="A158" s="40"/>
      <c r="B158" s="41"/>
      <c r="C158" s="214" t="s">
        <v>207</v>
      </c>
      <c r="D158" s="214" t="s">
        <v>132</v>
      </c>
      <c r="E158" s="215" t="s">
        <v>195</v>
      </c>
      <c r="F158" s="216" t="s">
        <v>196</v>
      </c>
      <c r="G158" s="217" t="s">
        <v>135</v>
      </c>
      <c r="H158" s="218">
        <v>32.173000000000002</v>
      </c>
      <c r="I158" s="219"/>
      <c r="J158" s="220">
        <f>ROUND(I158*H158,2)</f>
        <v>0</v>
      </c>
      <c r="K158" s="216" t="s">
        <v>136</v>
      </c>
      <c r="L158" s="46"/>
      <c r="M158" s="221" t="s">
        <v>19</v>
      </c>
      <c r="N158" s="222" t="s">
        <v>43</v>
      </c>
      <c r="O158" s="86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137</v>
      </c>
      <c r="AT158" s="225" t="s">
        <v>132</v>
      </c>
      <c r="AU158" s="225" t="s">
        <v>81</v>
      </c>
      <c r="AY158" s="19" t="s">
        <v>130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79</v>
      </c>
      <c r="BK158" s="226">
        <f>ROUND(I158*H158,2)</f>
        <v>0</v>
      </c>
      <c r="BL158" s="19" t="s">
        <v>137</v>
      </c>
      <c r="BM158" s="225" t="s">
        <v>739</v>
      </c>
    </row>
    <row r="159" s="2" customFormat="1">
      <c r="A159" s="40"/>
      <c r="B159" s="41"/>
      <c r="C159" s="42"/>
      <c r="D159" s="227" t="s">
        <v>139</v>
      </c>
      <c r="E159" s="42"/>
      <c r="F159" s="228" t="s">
        <v>196</v>
      </c>
      <c r="G159" s="42"/>
      <c r="H159" s="42"/>
      <c r="I159" s="229"/>
      <c r="J159" s="42"/>
      <c r="K159" s="42"/>
      <c r="L159" s="46"/>
      <c r="M159" s="230"/>
      <c r="N159" s="231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139</v>
      </c>
      <c r="AU159" s="19" t="s">
        <v>81</v>
      </c>
    </row>
    <row r="160" s="2" customFormat="1">
      <c r="A160" s="40"/>
      <c r="B160" s="41"/>
      <c r="C160" s="42"/>
      <c r="D160" s="227" t="s">
        <v>140</v>
      </c>
      <c r="E160" s="42"/>
      <c r="F160" s="232" t="s">
        <v>198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140</v>
      </c>
      <c r="AU160" s="19" t="s">
        <v>81</v>
      </c>
    </row>
    <row r="161" s="13" customFormat="1">
      <c r="A161" s="13"/>
      <c r="B161" s="233"/>
      <c r="C161" s="234"/>
      <c r="D161" s="227" t="s">
        <v>142</v>
      </c>
      <c r="E161" s="235" t="s">
        <v>19</v>
      </c>
      <c r="F161" s="236" t="s">
        <v>143</v>
      </c>
      <c r="G161" s="234"/>
      <c r="H161" s="235" t="s">
        <v>19</v>
      </c>
      <c r="I161" s="237"/>
      <c r="J161" s="234"/>
      <c r="K161" s="234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142</v>
      </c>
      <c r="AU161" s="242" t="s">
        <v>81</v>
      </c>
      <c r="AV161" s="13" t="s">
        <v>79</v>
      </c>
      <c r="AW161" s="13" t="s">
        <v>33</v>
      </c>
      <c r="AX161" s="13" t="s">
        <v>72</v>
      </c>
      <c r="AY161" s="242" t="s">
        <v>130</v>
      </c>
    </row>
    <row r="162" s="13" customFormat="1">
      <c r="A162" s="13"/>
      <c r="B162" s="233"/>
      <c r="C162" s="234"/>
      <c r="D162" s="227" t="s">
        <v>142</v>
      </c>
      <c r="E162" s="235" t="s">
        <v>19</v>
      </c>
      <c r="F162" s="236" t="s">
        <v>607</v>
      </c>
      <c r="G162" s="234"/>
      <c r="H162" s="235" t="s">
        <v>19</v>
      </c>
      <c r="I162" s="237"/>
      <c r="J162" s="234"/>
      <c r="K162" s="234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142</v>
      </c>
      <c r="AU162" s="242" t="s">
        <v>81</v>
      </c>
      <c r="AV162" s="13" t="s">
        <v>79</v>
      </c>
      <c r="AW162" s="13" t="s">
        <v>33</v>
      </c>
      <c r="AX162" s="13" t="s">
        <v>72</v>
      </c>
      <c r="AY162" s="242" t="s">
        <v>130</v>
      </c>
    </row>
    <row r="163" s="13" customFormat="1">
      <c r="A163" s="13"/>
      <c r="B163" s="233"/>
      <c r="C163" s="234"/>
      <c r="D163" s="227" t="s">
        <v>142</v>
      </c>
      <c r="E163" s="235" t="s">
        <v>19</v>
      </c>
      <c r="F163" s="236" t="s">
        <v>449</v>
      </c>
      <c r="G163" s="234"/>
      <c r="H163" s="235" t="s">
        <v>19</v>
      </c>
      <c r="I163" s="237"/>
      <c r="J163" s="234"/>
      <c r="K163" s="234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142</v>
      </c>
      <c r="AU163" s="242" t="s">
        <v>81</v>
      </c>
      <c r="AV163" s="13" t="s">
        <v>79</v>
      </c>
      <c r="AW163" s="13" t="s">
        <v>33</v>
      </c>
      <c r="AX163" s="13" t="s">
        <v>72</v>
      </c>
      <c r="AY163" s="242" t="s">
        <v>130</v>
      </c>
    </row>
    <row r="164" s="14" customFormat="1">
      <c r="A164" s="14"/>
      <c r="B164" s="243"/>
      <c r="C164" s="244"/>
      <c r="D164" s="227" t="s">
        <v>142</v>
      </c>
      <c r="E164" s="245" t="s">
        <v>19</v>
      </c>
      <c r="F164" s="246" t="s">
        <v>740</v>
      </c>
      <c r="G164" s="244"/>
      <c r="H164" s="247">
        <v>14.895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142</v>
      </c>
      <c r="AU164" s="253" t="s">
        <v>81</v>
      </c>
      <c r="AV164" s="14" t="s">
        <v>81</v>
      </c>
      <c r="AW164" s="14" t="s">
        <v>33</v>
      </c>
      <c r="AX164" s="14" t="s">
        <v>72</v>
      </c>
      <c r="AY164" s="253" t="s">
        <v>130</v>
      </c>
    </row>
    <row r="165" s="13" customFormat="1">
      <c r="A165" s="13"/>
      <c r="B165" s="233"/>
      <c r="C165" s="234"/>
      <c r="D165" s="227" t="s">
        <v>142</v>
      </c>
      <c r="E165" s="235" t="s">
        <v>19</v>
      </c>
      <c r="F165" s="236" t="s">
        <v>609</v>
      </c>
      <c r="G165" s="234"/>
      <c r="H165" s="235" t="s">
        <v>19</v>
      </c>
      <c r="I165" s="237"/>
      <c r="J165" s="234"/>
      <c r="K165" s="234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142</v>
      </c>
      <c r="AU165" s="242" t="s">
        <v>81</v>
      </c>
      <c r="AV165" s="13" t="s">
        <v>79</v>
      </c>
      <c r="AW165" s="13" t="s">
        <v>33</v>
      </c>
      <c r="AX165" s="13" t="s">
        <v>72</v>
      </c>
      <c r="AY165" s="242" t="s">
        <v>130</v>
      </c>
    </row>
    <row r="166" s="14" customFormat="1">
      <c r="A166" s="14"/>
      <c r="B166" s="243"/>
      <c r="C166" s="244"/>
      <c r="D166" s="227" t="s">
        <v>142</v>
      </c>
      <c r="E166" s="245" t="s">
        <v>19</v>
      </c>
      <c r="F166" s="246" t="s">
        <v>741</v>
      </c>
      <c r="G166" s="244"/>
      <c r="H166" s="247">
        <v>1.02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142</v>
      </c>
      <c r="AU166" s="253" t="s">
        <v>81</v>
      </c>
      <c r="AV166" s="14" t="s">
        <v>81</v>
      </c>
      <c r="AW166" s="14" t="s">
        <v>33</v>
      </c>
      <c r="AX166" s="14" t="s">
        <v>72</v>
      </c>
      <c r="AY166" s="253" t="s">
        <v>130</v>
      </c>
    </row>
    <row r="167" s="13" customFormat="1">
      <c r="A167" s="13"/>
      <c r="B167" s="233"/>
      <c r="C167" s="234"/>
      <c r="D167" s="227" t="s">
        <v>142</v>
      </c>
      <c r="E167" s="235" t="s">
        <v>19</v>
      </c>
      <c r="F167" s="236" t="s">
        <v>742</v>
      </c>
      <c r="G167" s="234"/>
      <c r="H167" s="235" t="s">
        <v>19</v>
      </c>
      <c r="I167" s="237"/>
      <c r="J167" s="234"/>
      <c r="K167" s="234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142</v>
      </c>
      <c r="AU167" s="242" t="s">
        <v>81</v>
      </c>
      <c r="AV167" s="13" t="s">
        <v>79</v>
      </c>
      <c r="AW167" s="13" t="s">
        <v>33</v>
      </c>
      <c r="AX167" s="13" t="s">
        <v>72</v>
      </c>
      <c r="AY167" s="242" t="s">
        <v>130</v>
      </c>
    </row>
    <row r="168" s="14" customFormat="1">
      <c r="A168" s="14"/>
      <c r="B168" s="243"/>
      <c r="C168" s="244"/>
      <c r="D168" s="227" t="s">
        <v>142</v>
      </c>
      <c r="E168" s="245" t="s">
        <v>19</v>
      </c>
      <c r="F168" s="246" t="s">
        <v>743</v>
      </c>
      <c r="G168" s="244"/>
      <c r="H168" s="247">
        <v>16.257999999999999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142</v>
      </c>
      <c r="AU168" s="253" t="s">
        <v>81</v>
      </c>
      <c r="AV168" s="14" t="s">
        <v>81</v>
      </c>
      <c r="AW168" s="14" t="s">
        <v>33</v>
      </c>
      <c r="AX168" s="14" t="s">
        <v>72</v>
      </c>
      <c r="AY168" s="253" t="s">
        <v>130</v>
      </c>
    </row>
    <row r="169" s="15" customFormat="1">
      <c r="A169" s="15"/>
      <c r="B169" s="254"/>
      <c r="C169" s="255"/>
      <c r="D169" s="227" t="s">
        <v>142</v>
      </c>
      <c r="E169" s="256" t="s">
        <v>19</v>
      </c>
      <c r="F169" s="257" t="s">
        <v>149</v>
      </c>
      <c r="G169" s="255"/>
      <c r="H169" s="258">
        <v>32.173000000000002</v>
      </c>
      <c r="I169" s="259"/>
      <c r="J169" s="255"/>
      <c r="K169" s="255"/>
      <c r="L169" s="260"/>
      <c r="M169" s="261"/>
      <c r="N169" s="262"/>
      <c r="O169" s="262"/>
      <c r="P169" s="262"/>
      <c r="Q169" s="262"/>
      <c r="R169" s="262"/>
      <c r="S169" s="262"/>
      <c r="T169" s="263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4" t="s">
        <v>142</v>
      </c>
      <c r="AU169" s="264" t="s">
        <v>81</v>
      </c>
      <c r="AV169" s="15" t="s">
        <v>137</v>
      </c>
      <c r="AW169" s="15" t="s">
        <v>33</v>
      </c>
      <c r="AX169" s="15" t="s">
        <v>79</v>
      </c>
      <c r="AY169" s="264" t="s">
        <v>130</v>
      </c>
    </row>
    <row r="170" s="2" customFormat="1" ht="16.5" customHeight="1">
      <c r="A170" s="40"/>
      <c r="B170" s="41"/>
      <c r="C170" s="214" t="s">
        <v>214</v>
      </c>
      <c r="D170" s="214" t="s">
        <v>132</v>
      </c>
      <c r="E170" s="215" t="s">
        <v>201</v>
      </c>
      <c r="F170" s="216" t="s">
        <v>202</v>
      </c>
      <c r="G170" s="217" t="s">
        <v>135</v>
      </c>
      <c r="H170" s="218">
        <v>62.563000000000002</v>
      </c>
      <c r="I170" s="219"/>
      <c r="J170" s="220">
        <f>ROUND(I170*H170,2)</f>
        <v>0</v>
      </c>
      <c r="K170" s="216" t="s">
        <v>136</v>
      </c>
      <c r="L170" s="46"/>
      <c r="M170" s="221" t="s">
        <v>19</v>
      </c>
      <c r="N170" s="222" t="s">
        <v>43</v>
      </c>
      <c r="O170" s="86"/>
      <c r="P170" s="223">
        <f>O170*H170</f>
        <v>0</v>
      </c>
      <c r="Q170" s="223">
        <v>0</v>
      </c>
      <c r="R170" s="223">
        <f>Q170*H170</f>
        <v>0</v>
      </c>
      <c r="S170" s="223">
        <v>0</v>
      </c>
      <c r="T170" s="224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5" t="s">
        <v>137</v>
      </c>
      <c r="AT170" s="225" t="s">
        <v>132</v>
      </c>
      <c r="AU170" s="225" t="s">
        <v>81</v>
      </c>
      <c r="AY170" s="19" t="s">
        <v>130</v>
      </c>
      <c r="BE170" s="226">
        <f>IF(N170="základní",J170,0)</f>
        <v>0</v>
      </c>
      <c r="BF170" s="226">
        <f>IF(N170="snížená",J170,0)</f>
        <v>0</v>
      </c>
      <c r="BG170" s="226">
        <f>IF(N170="zákl. přenesená",J170,0)</f>
        <v>0</v>
      </c>
      <c r="BH170" s="226">
        <f>IF(N170="sníž. přenesená",J170,0)</f>
        <v>0</v>
      </c>
      <c r="BI170" s="226">
        <f>IF(N170="nulová",J170,0)</f>
        <v>0</v>
      </c>
      <c r="BJ170" s="19" t="s">
        <v>79</v>
      </c>
      <c r="BK170" s="226">
        <f>ROUND(I170*H170,2)</f>
        <v>0</v>
      </c>
      <c r="BL170" s="19" t="s">
        <v>137</v>
      </c>
      <c r="BM170" s="225" t="s">
        <v>744</v>
      </c>
    </row>
    <row r="171" s="2" customFormat="1">
      <c r="A171" s="40"/>
      <c r="B171" s="41"/>
      <c r="C171" s="42"/>
      <c r="D171" s="227" t="s">
        <v>139</v>
      </c>
      <c r="E171" s="42"/>
      <c r="F171" s="228" t="s">
        <v>202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139</v>
      </c>
      <c r="AU171" s="19" t="s">
        <v>81</v>
      </c>
    </row>
    <row r="172" s="2" customFormat="1">
      <c r="A172" s="40"/>
      <c r="B172" s="41"/>
      <c r="C172" s="42"/>
      <c r="D172" s="227" t="s">
        <v>140</v>
      </c>
      <c r="E172" s="42"/>
      <c r="F172" s="232" t="s">
        <v>204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140</v>
      </c>
      <c r="AU172" s="19" t="s">
        <v>81</v>
      </c>
    </row>
    <row r="173" s="14" customFormat="1">
      <c r="A173" s="14"/>
      <c r="B173" s="243"/>
      <c r="C173" s="244"/>
      <c r="D173" s="227" t="s">
        <v>142</v>
      </c>
      <c r="E173" s="245" t="s">
        <v>19</v>
      </c>
      <c r="F173" s="246" t="s">
        <v>745</v>
      </c>
      <c r="G173" s="244"/>
      <c r="H173" s="247">
        <v>30.390000000000001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142</v>
      </c>
      <c r="AU173" s="253" t="s">
        <v>81</v>
      </c>
      <c r="AV173" s="14" t="s">
        <v>81</v>
      </c>
      <c r="AW173" s="14" t="s">
        <v>33</v>
      </c>
      <c r="AX173" s="14" t="s">
        <v>72</v>
      </c>
      <c r="AY173" s="253" t="s">
        <v>130</v>
      </c>
    </row>
    <row r="174" s="14" customFormat="1">
      <c r="A174" s="14"/>
      <c r="B174" s="243"/>
      <c r="C174" s="244"/>
      <c r="D174" s="227" t="s">
        <v>142</v>
      </c>
      <c r="E174" s="245" t="s">
        <v>19</v>
      </c>
      <c r="F174" s="246" t="s">
        <v>746</v>
      </c>
      <c r="G174" s="244"/>
      <c r="H174" s="247">
        <v>32.173000000000002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142</v>
      </c>
      <c r="AU174" s="253" t="s">
        <v>81</v>
      </c>
      <c r="AV174" s="14" t="s">
        <v>81</v>
      </c>
      <c r="AW174" s="14" t="s">
        <v>33</v>
      </c>
      <c r="AX174" s="14" t="s">
        <v>72</v>
      </c>
      <c r="AY174" s="253" t="s">
        <v>130</v>
      </c>
    </row>
    <row r="175" s="15" customFormat="1">
      <c r="A175" s="15"/>
      <c r="B175" s="254"/>
      <c r="C175" s="255"/>
      <c r="D175" s="227" t="s">
        <v>142</v>
      </c>
      <c r="E175" s="256" t="s">
        <v>19</v>
      </c>
      <c r="F175" s="257" t="s">
        <v>149</v>
      </c>
      <c r="G175" s="255"/>
      <c r="H175" s="258">
        <v>62.563000000000002</v>
      </c>
      <c r="I175" s="259"/>
      <c r="J175" s="255"/>
      <c r="K175" s="255"/>
      <c r="L175" s="260"/>
      <c r="M175" s="261"/>
      <c r="N175" s="262"/>
      <c r="O175" s="262"/>
      <c r="P175" s="262"/>
      <c r="Q175" s="262"/>
      <c r="R175" s="262"/>
      <c r="S175" s="262"/>
      <c r="T175" s="263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4" t="s">
        <v>142</v>
      </c>
      <c r="AU175" s="264" t="s">
        <v>81</v>
      </c>
      <c r="AV175" s="15" t="s">
        <v>137</v>
      </c>
      <c r="AW175" s="15" t="s">
        <v>33</v>
      </c>
      <c r="AX175" s="15" t="s">
        <v>79</v>
      </c>
      <c r="AY175" s="264" t="s">
        <v>130</v>
      </c>
    </row>
    <row r="176" s="2" customFormat="1" ht="16.5" customHeight="1">
      <c r="A176" s="40"/>
      <c r="B176" s="41"/>
      <c r="C176" s="214" t="s">
        <v>234</v>
      </c>
      <c r="D176" s="214" t="s">
        <v>132</v>
      </c>
      <c r="E176" s="215" t="s">
        <v>208</v>
      </c>
      <c r="F176" s="216" t="s">
        <v>209</v>
      </c>
      <c r="G176" s="217" t="s">
        <v>135</v>
      </c>
      <c r="H176" s="218">
        <v>16.59</v>
      </c>
      <c r="I176" s="219"/>
      <c r="J176" s="220">
        <f>ROUND(I176*H176,2)</f>
        <v>0</v>
      </c>
      <c r="K176" s="216" t="s">
        <v>136</v>
      </c>
      <c r="L176" s="46"/>
      <c r="M176" s="221" t="s">
        <v>19</v>
      </c>
      <c r="N176" s="222" t="s">
        <v>43</v>
      </c>
      <c r="O176" s="86"/>
      <c r="P176" s="223">
        <f>O176*H176</f>
        <v>0</v>
      </c>
      <c r="Q176" s="223">
        <v>0</v>
      </c>
      <c r="R176" s="223">
        <f>Q176*H176</f>
        <v>0</v>
      </c>
      <c r="S176" s="223">
        <v>0</v>
      </c>
      <c r="T176" s="22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137</v>
      </c>
      <c r="AT176" s="225" t="s">
        <v>132</v>
      </c>
      <c r="AU176" s="225" t="s">
        <v>81</v>
      </c>
      <c r="AY176" s="19" t="s">
        <v>130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79</v>
      </c>
      <c r="BK176" s="226">
        <f>ROUND(I176*H176,2)</f>
        <v>0</v>
      </c>
      <c r="BL176" s="19" t="s">
        <v>137</v>
      </c>
      <c r="BM176" s="225" t="s">
        <v>747</v>
      </c>
    </row>
    <row r="177" s="2" customFormat="1">
      <c r="A177" s="40"/>
      <c r="B177" s="41"/>
      <c r="C177" s="42"/>
      <c r="D177" s="227" t="s">
        <v>139</v>
      </c>
      <c r="E177" s="42"/>
      <c r="F177" s="228" t="s">
        <v>209</v>
      </c>
      <c r="G177" s="42"/>
      <c r="H177" s="42"/>
      <c r="I177" s="229"/>
      <c r="J177" s="42"/>
      <c r="K177" s="42"/>
      <c r="L177" s="46"/>
      <c r="M177" s="230"/>
      <c r="N177" s="231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139</v>
      </c>
      <c r="AU177" s="19" t="s">
        <v>81</v>
      </c>
    </row>
    <row r="178" s="2" customFormat="1">
      <c r="A178" s="40"/>
      <c r="B178" s="41"/>
      <c r="C178" s="42"/>
      <c r="D178" s="227" t="s">
        <v>140</v>
      </c>
      <c r="E178" s="42"/>
      <c r="F178" s="232" t="s">
        <v>211</v>
      </c>
      <c r="G178" s="42"/>
      <c r="H178" s="42"/>
      <c r="I178" s="229"/>
      <c r="J178" s="42"/>
      <c r="K178" s="42"/>
      <c r="L178" s="46"/>
      <c r="M178" s="230"/>
      <c r="N178" s="231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140</v>
      </c>
      <c r="AU178" s="19" t="s">
        <v>81</v>
      </c>
    </row>
    <row r="179" s="13" customFormat="1">
      <c r="A179" s="13"/>
      <c r="B179" s="233"/>
      <c r="C179" s="234"/>
      <c r="D179" s="227" t="s">
        <v>142</v>
      </c>
      <c r="E179" s="235" t="s">
        <v>19</v>
      </c>
      <c r="F179" s="236" t="s">
        <v>212</v>
      </c>
      <c r="G179" s="234"/>
      <c r="H179" s="235" t="s">
        <v>19</v>
      </c>
      <c r="I179" s="237"/>
      <c r="J179" s="234"/>
      <c r="K179" s="234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142</v>
      </c>
      <c r="AU179" s="242" t="s">
        <v>81</v>
      </c>
      <c r="AV179" s="13" t="s">
        <v>79</v>
      </c>
      <c r="AW179" s="13" t="s">
        <v>33</v>
      </c>
      <c r="AX179" s="13" t="s">
        <v>72</v>
      </c>
      <c r="AY179" s="242" t="s">
        <v>130</v>
      </c>
    </row>
    <row r="180" s="13" customFormat="1">
      <c r="A180" s="13"/>
      <c r="B180" s="233"/>
      <c r="C180" s="234"/>
      <c r="D180" s="227" t="s">
        <v>142</v>
      </c>
      <c r="E180" s="235" t="s">
        <v>19</v>
      </c>
      <c r="F180" s="236" t="s">
        <v>615</v>
      </c>
      <c r="G180" s="234"/>
      <c r="H180" s="235" t="s">
        <v>19</v>
      </c>
      <c r="I180" s="237"/>
      <c r="J180" s="234"/>
      <c r="K180" s="234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142</v>
      </c>
      <c r="AU180" s="242" t="s">
        <v>81</v>
      </c>
      <c r="AV180" s="13" t="s">
        <v>79</v>
      </c>
      <c r="AW180" s="13" t="s">
        <v>33</v>
      </c>
      <c r="AX180" s="13" t="s">
        <v>72</v>
      </c>
      <c r="AY180" s="242" t="s">
        <v>130</v>
      </c>
    </row>
    <row r="181" s="14" customFormat="1">
      <c r="A181" s="14"/>
      <c r="B181" s="243"/>
      <c r="C181" s="244"/>
      <c r="D181" s="227" t="s">
        <v>142</v>
      </c>
      <c r="E181" s="245" t="s">
        <v>19</v>
      </c>
      <c r="F181" s="246" t="s">
        <v>734</v>
      </c>
      <c r="G181" s="244"/>
      <c r="H181" s="247">
        <v>16.59</v>
      </c>
      <c r="I181" s="248"/>
      <c r="J181" s="244"/>
      <c r="K181" s="244"/>
      <c r="L181" s="249"/>
      <c r="M181" s="250"/>
      <c r="N181" s="251"/>
      <c r="O181" s="251"/>
      <c r="P181" s="251"/>
      <c r="Q181" s="251"/>
      <c r="R181" s="251"/>
      <c r="S181" s="251"/>
      <c r="T181" s="25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3" t="s">
        <v>142</v>
      </c>
      <c r="AU181" s="253" t="s">
        <v>81</v>
      </c>
      <c r="AV181" s="14" t="s">
        <v>81</v>
      </c>
      <c r="AW181" s="14" t="s">
        <v>33</v>
      </c>
      <c r="AX181" s="14" t="s">
        <v>79</v>
      </c>
      <c r="AY181" s="253" t="s">
        <v>130</v>
      </c>
    </row>
    <row r="182" s="2" customFormat="1" ht="16.5" customHeight="1">
      <c r="A182" s="40"/>
      <c r="B182" s="41"/>
      <c r="C182" s="214" t="s">
        <v>241</v>
      </c>
      <c r="D182" s="214" t="s">
        <v>132</v>
      </c>
      <c r="E182" s="215" t="s">
        <v>459</v>
      </c>
      <c r="F182" s="216" t="s">
        <v>460</v>
      </c>
      <c r="G182" s="217" t="s">
        <v>135</v>
      </c>
      <c r="H182" s="218">
        <v>5.3479999999999999</v>
      </c>
      <c r="I182" s="219"/>
      <c r="J182" s="220">
        <f>ROUND(I182*H182,2)</f>
        <v>0</v>
      </c>
      <c r="K182" s="216" t="s">
        <v>136</v>
      </c>
      <c r="L182" s="46"/>
      <c r="M182" s="221" t="s">
        <v>19</v>
      </c>
      <c r="N182" s="222" t="s">
        <v>43</v>
      </c>
      <c r="O182" s="86"/>
      <c r="P182" s="223">
        <f>O182*H182</f>
        <v>0</v>
      </c>
      <c r="Q182" s="223">
        <v>0</v>
      </c>
      <c r="R182" s="223">
        <f>Q182*H182</f>
        <v>0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137</v>
      </c>
      <c r="AT182" s="225" t="s">
        <v>132</v>
      </c>
      <c r="AU182" s="225" t="s">
        <v>81</v>
      </c>
      <c r="AY182" s="19" t="s">
        <v>130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79</v>
      </c>
      <c r="BK182" s="226">
        <f>ROUND(I182*H182,2)</f>
        <v>0</v>
      </c>
      <c r="BL182" s="19" t="s">
        <v>137</v>
      </c>
      <c r="BM182" s="225" t="s">
        <v>748</v>
      </c>
    </row>
    <row r="183" s="2" customFormat="1">
      <c r="A183" s="40"/>
      <c r="B183" s="41"/>
      <c r="C183" s="42"/>
      <c r="D183" s="227" t="s">
        <v>139</v>
      </c>
      <c r="E183" s="42"/>
      <c r="F183" s="228" t="s">
        <v>460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139</v>
      </c>
      <c r="AU183" s="19" t="s">
        <v>81</v>
      </c>
    </row>
    <row r="184" s="2" customFormat="1">
      <c r="A184" s="40"/>
      <c r="B184" s="41"/>
      <c r="C184" s="42"/>
      <c r="D184" s="227" t="s">
        <v>140</v>
      </c>
      <c r="E184" s="42"/>
      <c r="F184" s="232" t="s">
        <v>462</v>
      </c>
      <c r="G184" s="42"/>
      <c r="H184" s="42"/>
      <c r="I184" s="229"/>
      <c r="J184" s="42"/>
      <c r="K184" s="42"/>
      <c r="L184" s="46"/>
      <c r="M184" s="230"/>
      <c r="N184" s="231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140</v>
      </c>
      <c r="AU184" s="19" t="s">
        <v>81</v>
      </c>
    </row>
    <row r="185" s="13" customFormat="1">
      <c r="A185" s="13"/>
      <c r="B185" s="233"/>
      <c r="C185" s="234"/>
      <c r="D185" s="227" t="s">
        <v>142</v>
      </c>
      <c r="E185" s="235" t="s">
        <v>19</v>
      </c>
      <c r="F185" s="236" t="s">
        <v>212</v>
      </c>
      <c r="G185" s="234"/>
      <c r="H185" s="235" t="s">
        <v>19</v>
      </c>
      <c r="I185" s="237"/>
      <c r="J185" s="234"/>
      <c r="K185" s="234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142</v>
      </c>
      <c r="AU185" s="242" t="s">
        <v>81</v>
      </c>
      <c r="AV185" s="13" t="s">
        <v>79</v>
      </c>
      <c r="AW185" s="13" t="s">
        <v>33</v>
      </c>
      <c r="AX185" s="13" t="s">
        <v>72</v>
      </c>
      <c r="AY185" s="242" t="s">
        <v>130</v>
      </c>
    </row>
    <row r="186" s="13" customFormat="1">
      <c r="A186" s="13"/>
      <c r="B186" s="233"/>
      <c r="C186" s="234"/>
      <c r="D186" s="227" t="s">
        <v>142</v>
      </c>
      <c r="E186" s="235" t="s">
        <v>19</v>
      </c>
      <c r="F186" s="236" t="s">
        <v>463</v>
      </c>
      <c r="G186" s="234"/>
      <c r="H186" s="235" t="s">
        <v>19</v>
      </c>
      <c r="I186" s="237"/>
      <c r="J186" s="234"/>
      <c r="K186" s="234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142</v>
      </c>
      <c r="AU186" s="242" t="s">
        <v>81</v>
      </c>
      <c r="AV186" s="13" t="s">
        <v>79</v>
      </c>
      <c r="AW186" s="13" t="s">
        <v>33</v>
      </c>
      <c r="AX186" s="13" t="s">
        <v>72</v>
      </c>
      <c r="AY186" s="242" t="s">
        <v>130</v>
      </c>
    </row>
    <row r="187" s="14" customFormat="1">
      <c r="A187" s="14"/>
      <c r="B187" s="243"/>
      <c r="C187" s="244"/>
      <c r="D187" s="227" t="s">
        <v>142</v>
      </c>
      <c r="E187" s="245" t="s">
        <v>19</v>
      </c>
      <c r="F187" s="246" t="s">
        <v>749</v>
      </c>
      <c r="G187" s="244"/>
      <c r="H187" s="247">
        <v>5.3479999999999999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3" t="s">
        <v>142</v>
      </c>
      <c r="AU187" s="253" t="s">
        <v>81</v>
      </c>
      <c r="AV187" s="14" t="s">
        <v>81</v>
      </c>
      <c r="AW187" s="14" t="s">
        <v>33</v>
      </c>
      <c r="AX187" s="14" t="s">
        <v>72</v>
      </c>
      <c r="AY187" s="253" t="s">
        <v>130</v>
      </c>
    </row>
    <row r="188" s="15" customFormat="1">
      <c r="A188" s="15"/>
      <c r="B188" s="254"/>
      <c r="C188" s="255"/>
      <c r="D188" s="227" t="s">
        <v>142</v>
      </c>
      <c r="E188" s="256" t="s">
        <v>19</v>
      </c>
      <c r="F188" s="257" t="s">
        <v>149</v>
      </c>
      <c r="G188" s="255"/>
      <c r="H188" s="258">
        <v>5.3479999999999999</v>
      </c>
      <c r="I188" s="259"/>
      <c r="J188" s="255"/>
      <c r="K188" s="255"/>
      <c r="L188" s="260"/>
      <c r="M188" s="261"/>
      <c r="N188" s="262"/>
      <c r="O188" s="262"/>
      <c r="P188" s="262"/>
      <c r="Q188" s="262"/>
      <c r="R188" s="262"/>
      <c r="S188" s="262"/>
      <c r="T188" s="263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4" t="s">
        <v>142</v>
      </c>
      <c r="AU188" s="264" t="s">
        <v>81</v>
      </c>
      <c r="AV188" s="15" t="s">
        <v>137</v>
      </c>
      <c r="AW188" s="15" t="s">
        <v>33</v>
      </c>
      <c r="AX188" s="15" t="s">
        <v>79</v>
      </c>
      <c r="AY188" s="264" t="s">
        <v>130</v>
      </c>
    </row>
    <row r="189" s="2" customFormat="1" ht="16.5" customHeight="1">
      <c r="A189" s="40"/>
      <c r="B189" s="41"/>
      <c r="C189" s="214" t="s">
        <v>8</v>
      </c>
      <c r="D189" s="214" t="s">
        <v>132</v>
      </c>
      <c r="E189" s="215" t="s">
        <v>215</v>
      </c>
      <c r="F189" s="216" t="s">
        <v>216</v>
      </c>
      <c r="G189" s="217" t="s">
        <v>217</v>
      </c>
      <c r="H189" s="218">
        <v>73.700000000000003</v>
      </c>
      <c r="I189" s="219"/>
      <c r="J189" s="220">
        <f>ROUND(I189*H189,2)</f>
        <v>0</v>
      </c>
      <c r="K189" s="216" t="s">
        <v>136</v>
      </c>
      <c r="L189" s="46"/>
      <c r="M189" s="221" t="s">
        <v>19</v>
      </c>
      <c r="N189" s="222" t="s">
        <v>43</v>
      </c>
      <c r="O189" s="86"/>
      <c r="P189" s="223">
        <f>O189*H189</f>
        <v>0</v>
      </c>
      <c r="Q189" s="223">
        <v>0</v>
      </c>
      <c r="R189" s="223">
        <f>Q189*H189</f>
        <v>0</v>
      </c>
      <c r="S189" s="223">
        <v>0</v>
      </c>
      <c r="T189" s="224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137</v>
      </c>
      <c r="AT189" s="225" t="s">
        <v>132</v>
      </c>
      <c r="AU189" s="225" t="s">
        <v>81</v>
      </c>
      <c r="AY189" s="19" t="s">
        <v>130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79</v>
      </c>
      <c r="BK189" s="226">
        <f>ROUND(I189*H189,2)</f>
        <v>0</v>
      </c>
      <c r="BL189" s="19" t="s">
        <v>137</v>
      </c>
      <c r="BM189" s="225" t="s">
        <v>750</v>
      </c>
    </row>
    <row r="190" s="2" customFormat="1">
      <c r="A190" s="40"/>
      <c r="B190" s="41"/>
      <c r="C190" s="42"/>
      <c r="D190" s="227" t="s">
        <v>139</v>
      </c>
      <c r="E190" s="42"/>
      <c r="F190" s="228" t="s">
        <v>216</v>
      </c>
      <c r="G190" s="42"/>
      <c r="H190" s="42"/>
      <c r="I190" s="229"/>
      <c r="J190" s="42"/>
      <c r="K190" s="42"/>
      <c r="L190" s="46"/>
      <c r="M190" s="230"/>
      <c r="N190" s="231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139</v>
      </c>
      <c r="AU190" s="19" t="s">
        <v>81</v>
      </c>
    </row>
    <row r="191" s="2" customFormat="1">
      <c r="A191" s="40"/>
      <c r="B191" s="41"/>
      <c r="C191" s="42"/>
      <c r="D191" s="227" t="s">
        <v>140</v>
      </c>
      <c r="E191" s="42"/>
      <c r="F191" s="232" t="s">
        <v>219</v>
      </c>
      <c r="G191" s="42"/>
      <c r="H191" s="42"/>
      <c r="I191" s="229"/>
      <c r="J191" s="42"/>
      <c r="K191" s="42"/>
      <c r="L191" s="46"/>
      <c r="M191" s="230"/>
      <c r="N191" s="231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140</v>
      </c>
      <c r="AU191" s="19" t="s">
        <v>81</v>
      </c>
    </row>
    <row r="192" s="13" customFormat="1">
      <c r="A192" s="13"/>
      <c r="B192" s="233"/>
      <c r="C192" s="234"/>
      <c r="D192" s="227" t="s">
        <v>142</v>
      </c>
      <c r="E192" s="235" t="s">
        <v>19</v>
      </c>
      <c r="F192" s="236" t="s">
        <v>212</v>
      </c>
      <c r="G192" s="234"/>
      <c r="H192" s="235" t="s">
        <v>19</v>
      </c>
      <c r="I192" s="237"/>
      <c r="J192" s="234"/>
      <c r="K192" s="234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142</v>
      </c>
      <c r="AU192" s="242" t="s">
        <v>81</v>
      </c>
      <c r="AV192" s="13" t="s">
        <v>79</v>
      </c>
      <c r="AW192" s="13" t="s">
        <v>33</v>
      </c>
      <c r="AX192" s="13" t="s">
        <v>72</v>
      </c>
      <c r="AY192" s="242" t="s">
        <v>130</v>
      </c>
    </row>
    <row r="193" s="13" customFormat="1">
      <c r="A193" s="13"/>
      <c r="B193" s="233"/>
      <c r="C193" s="234"/>
      <c r="D193" s="227" t="s">
        <v>142</v>
      </c>
      <c r="E193" s="235" t="s">
        <v>19</v>
      </c>
      <c r="F193" s="236" t="s">
        <v>617</v>
      </c>
      <c r="G193" s="234"/>
      <c r="H193" s="235" t="s">
        <v>19</v>
      </c>
      <c r="I193" s="237"/>
      <c r="J193" s="234"/>
      <c r="K193" s="234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142</v>
      </c>
      <c r="AU193" s="242" t="s">
        <v>81</v>
      </c>
      <c r="AV193" s="13" t="s">
        <v>79</v>
      </c>
      <c r="AW193" s="13" t="s">
        <v>33</v>
      </c>
      <c r="AX193" s="13" t="s">
        <v>72</v>
      </c>
      <c r="AY193" s="242" t="s">
        <v>130</v>
      </c>
    </row>
    <row r="194" s="14" customFormat="1">
      <c r="A194" s="14"/>
      <c r="B194" s="243"/>
      <c r="C194" s="244"/>
      <c r="D194" s="227" t="s">
        <v>142</v>
      </c>
      <c r="E194" s="245" t="s">
        <v>19</v>
      </c>
      <c r="F194" s="246" t="s">
        <v>751</v>
      </c>
      <c r="G194" s="244"/>
      <c r="H194" s="247">
        <v>73.700000000000003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3" t="s">
        <v>142</v>
      </c>
      <c r="AU194" s="253" t="s">
        <v>81</v>
      </c>
      <c r="AV194" s="14" t="s">
        <v>81</v>
      </c>
      <c r="AW194" s="14" t="s">
        <v>33</v>
      </c>
      <c r="AX194" s="14" t="s">
        <v>79</v>
      </c>
      <c r="AY194" s="253" t="s">
        <v>130</v>
      </c>
    </row>
    <row r="195" s="2" customFormat="1" ht="16.5" customHeight="1">
      <c r="A195" s="40"/>
      <c r="B195" s="41"/>
      <c r="C195" s="214" t="s">
        <v>257</v>
      </c>
      <c r="D195" s="214" t="s">
        <v>132</v>
      </c>
      <c r="E195" s="215" t="s">
        <v>222</v>
      </c>
      <c r="F195" s="216" t="s">
        <v>223</v>
      </c>
      <c r="G195" s="217" t="s">
        <v>217</v>
      </c>
      <c r="H195" s="218">
        <v>276</v>
      </c>
      <c r="I195" s="219"/>
      <c r="J195" s="220">
        <f>ROUND(I195*H195,2)</f>
        <v>0</v>
      </c>
      <c r="K195" s="216" t="s">
        <v>136</v>
      </c>
      <c r="L195" s="46"/>
      <c r="M195" s="221" t="s">
        <v>19</v>
      </c>
      <c r="N195" s="222" t="s">
        <v>43</v>
      </c>
      <c r="O195" s="86"/>
      <c r="P195" s="223">
        <f>O195*H195</f>
        <v>0</v>
      </c>
      <c r="Q195" s="223">
        <v>0</v>
      </c>
      <c r="R195" s="223">
        <f>Q195*H195</f>
        <v>0</v>
      </c>
      <c r="S195" s="223">
        <v>0</v>
      </c>
      <c r="T195" s="224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5" t="s">
        <v>137</v>
      </c>
      <c r="AT195" s="225" t="s">
        <v>132</v>
      </c>
      <c r="AU195" s="225" t="s">
        <v>81</v>
      </c>
      <c r="AY195" s="19" t="s">
        <v>130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9" t="s">
        <v>79</v>
      </c>
      <c r="BK195" s="226">
        <f>ROUND(I195*H195,2)</f>
        <v>0</v>
      </c>
      <c r="BL195" s="19" t="s">
        <v>137</v>
      </c>
      <c r="BM195" s="225" t="s">
        <v>752</v>
      </c>
    </row>
    <row r="196" s="2" customFormat="1">
      <c r="A196" s="40"/>
      <c r="B196" s="41"/>
      <c r="C196" s="42"/>
      <c r="D196" s="227" t="s">
        <v>139</v>
      </c>
      <c r="E196" s="42"/>
      <c r="F196" s="228" t="s">
        <v>223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139</v>
      </c>
      <c r="AU196" s="19" t="s">
        <v>81</v>
      </c>
    </row>
    <row r="197" s="2" customFormat="1">
      <c r="A197" s="40"/>
      <c r="B197" s="41"/>
      <c r="C197" s="42"/>
      <c r="D197" s="227" t="s">
        <v>140</v>
      </c>
      <c r="E197" s="42"/>
      <c r="F197" s="232" t="s">
        <v>225</v>
      </c>
      <c r="G197" s="42"/>
      <c r="H197" s="42"/>
      <c r="I197" s="229"/>
      <c r="J197" s="42"/>
      <c r="K197" s="42"/>
      <c r="L197" s="46"/>
      <c r="M197" s="230"/>
      <c r="N197" s="231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140</v>
      </c>
      <c r="AU197" s="19" t="s">
        <v>81</v>
      </c>
    </row>
    <row r="198" s="13" customFormat="1">
      <c r="A198" s="13"/>
      <c r="B198" s="233"/>
      <c r="C198" s="234"/>
      <c r="D198" s="227" t="s">
        <v>142</v>
      </c>
      <c r="E198" s="235" t="s">
        <v>19</v>
      </c>
      <c r="F198" s="236" t="s">
        <v>143</v>
      </c>
      <c r="G198" s="234"/>
      <c r="H198" s="235" t="s">
        <v>19</v>
      </c>
      <c r="I198" s="237"/>
      <c r="J198" s="234"/>
      <c r="K198" s="234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142</v>
      </c>
      <c r="AU198" s="242" t="s">
        <v>81</v>
      </c>
      <c r="AV198" s="13" t="s">
        <v>79</v>
      </c>
      <c r="AW198" s="13" t="s">
        <v>33</v>
      </c>
      <c r="AX198" s="13" t="s">
        <v>72</v>
      </c>
      <c r="AY198" s="242" t="s">
        <v>130</v>
      </c>
    </row>
    <row r="199" s="13" customFormat="1">
      <c r="A199" s="13"/>
      <c r="B199" s="233"/>
      <c r="C199" s="234"/>
      <c r="D199" s="227" t="s">
        <v>142</v>
      </c>
      <c r="E199" s="235" t="s">
        <v>19</v>
      </c>
      <c r="F199" s="236" t="s">
        <v>470</v>
      </c>
      <c r="G199" s="234"/>
      <c r="H199" s="235" t="s">
        <v>19</v>
      </c>
      <c r="I199" s="237"/>
      <c r="J199" s="234"/>
      <c r="K199" s="234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142</v>
      </c>
      <c r="AU199" s="242" t="s">
        <v>81</v>
      </c>
      <c r="AV199" s="13" t="s">
        <v>79</v>
      </c>
      <c r="AW199" s="13" t="s">
        <v>33</v>
      </c>
      <c r="AX199" s="13" t="s">
        <v>72</v>
      </c>
      <c r="AY199" s="242" t="s">
        <v>130</v>
      </c>
    </row>
    <row r="200" s="14" customFormat="1">
      <c r="A200" s="14"/>
      <c r="B200" s="243"/>
      <c r="C200" s="244"/>
      <c r="D200" s="227" t="s">
        <v>142</v>
      </c>
      <c r="E200" s="245" t="s">
        <v>19</v>
      </c>
      <c r="F200" s="246" t="s">
        <v>753</v>
      </c>
      <c r="G200" s="244"/>
      <c r="H200" s="247">
        <v>276</v>
      </c>
      <c r="I200" s="248"/>
      <c r="J200" s="244"/>
      <c r="K200" s="244"/>
      <c r="L200" s="249"/>
      <c r="M200" s="250"/>
      <c r="N200" s="251"/>
      <c r="O200" s="251"/>
      <c r="P200" s="251"/>
      <c r="Q200" s="251"/>
      <c r="R200" s="251"/>
      <c r="S200" s="251"/>
      <c r="T200" s="25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3" t="s">
        <v>142</v>
      </c>
      <c r="AU200" s="253" t="s">
        <v>81</v>
      </c>
      <c r="AV200" s="14" t="s">
        <v>81</v>
      </c>
      <c r="AW200" s="14" t="s">
        <v>33</v>
      </c>
      <c r="AX200" s="14" t="s">
        <v>79</v>
      </c>
      <c r="AY200" s="253" t="s">
        <v>130</v>
      </c>
    </row>
    <row r="201" s="2" customFormat="1" ht="16.5" customHeight="1">
      <c r="A201" s="40"/>
      <c r="B201" s="41"/>
      <c r="C201" s="214" t="s">
        <v>267</v>
      </c>
      <c r="D201" s="214" t="s">
        <v>132</v>
      </c>
      <c r="E201" s="215" t="s">
        <v>229</v>
      </c>
      <c r="F201" s="216" t="s">
        <v>230</v>
      </c>
      <c r="G201" s="217" t="s">
        <v>217</v>
      </c>
      <c r="H201" s="218">
        <v>276</v>
      </c>
      <c r="I201" s="219"/>
      <c r="J201" s="220">
        <f>ROUND(I201*H201,2)</f>
        <v>0</v>
      </c>
      <c r="K201" s="216" t="s">
        <v>136</v>
      </c>
      <c r="L201" s="46"/>
      <c r="M201" s="221" t="s">
        <v>19</v>
      </c>
      <c r="N201" s="222" t="s">
        <v>43</v>
      </c>
      <c r="O201" s="86"/>
      <c r="P201" s="223">
        <f>O201*H201</f>
        <v>0</v>
      </c>
      <c r="Q201" s="223">
        <v>0</v>
      </c>
      <c r="R201" s="223">
        <f>Q201*H201</f>
        <v>0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137</v>
      </c>
      <c r="AT201" s="225" t="s">
        <v>132</v>
      </c>
      <c r="AU201" s="225" t="s">
        <v>81</v>
      </c>
      <c r="AY201" s="19" t="s">
        <v>130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79</v>
      </c>
      <c r="BK201" s="226">
        <f>ROUND(I201*H201,2)</f>
        <v>0</v>
      </c>
      <c r="BL201" s="19" t="s">
        <v>137</v>
      </c>
      <c r="BM201" s="225" t="s">
        <v>754</v>
      </c>
    </row>
    <row r="202" s="2" customFormat="1">
      <c r="A202" s="40"/>
      <c r="B202" s="41"/>
      <c r="C202" s="42"/>
      <c r="D202" s="227" t="s">
        <v>139</v>
      </c>
      <c r="E202" s="42"/>
      <c r="F202" s="228" t="s">
        <v>230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139</v>
      </c>
      <c r="AU202" s="19" t="s">
        <v>81</v>
      </c>
    </row>
    <row r="203" s="2" customFormat="1">
      <c r="A203" s="40"/>
      <c r="B203" s="41"/>
      <c r="C203" s="42"/>
      <c r="D203" s="227" t="s">
        <v>140</v>
      </c>
      <c r="E203" s="42"/>
      <c r="F203" s="232" t="s">
        <v>232</v>
      </c>
      <c r="G203" s="42"/>
      <c r="H203" s="42"/>
      <c r="I203" s="229"/>
      <c r="J203" s="42"/>
      <c r="K203" s="42"/>
      <c r="L203" s="46"/>
      <c r="M203" s="230"/>
      <c r="N203" s="231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140</v>
      </c>
      <c r="AU203" s="19" t="s">
        <v>81</v>
      </c>
    </row>
    <row r="204" s="13" customFormat="1">
      <c r="A204" s="13"/>
      <c r="B204" s="233"/>
      <c r="C204" s="234"/>
      <c r="D204" s="227" t="s">
        <v>142</v>
      </c>
      <c r="E204" s="235" t="s">
        <v>19</v>
      </c>
      <c r="F204" s="236" t="s">
        <v>143</v>
      </c>
      <c r="G204" s="234"/>
      <c r="H204" s="235" t="s">
        <v>19</v>
      </c>
      <c r="I204" s="237"/>
      <c r="J204" s="234"/>
      <c r="K204" s="234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142</v>
      </c>
      <c r="AU204" s="242" t="s">
        <v>81</v>
      </c>
      <c r="AV204" s="13" t="s">
        <v>79</v>
      </c>
      <c r="AW204" s="13" t="s">
        <v>33</v>
      </c>
      <c r="AX204" s="13" t="s">
        <v>72</v>
      </c>
      <c r="AY204" s="242" t="s">
        <v>130</v>
      </c>
    </row>
    <row r="205" s="13" customFormat="1">
      <c r="A205" s="13"/>
      <c r="B205" s="233"/>
      <c r="C205" s="234"/>
      <c r="D205" s="227" t="s">
        <v>142</v>
      </c>
      <c r="E205" s="235" t="s">
        <v>19</v>
      </c>
      <c r="F205" s="236" t="s">
        <v>622</v>
      </c>
      <c r="G205" s="234"/>
      <c r="H205" s="235" t="s">
        <v>19</v>
      </c>
      <c r="I205" s="237"/>
      <c r="J205" s="234"/>
      <c r="K205" s="234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142</v>
      </c>
      <c r="AU205" s="242" t="s">
        <v>81</v>
      </c>
      <c r="AV205" s="13" t="s">
        <v>79</v>
      </c>
      <c r="AW205" s="13" t="s">
        <v>33</v>
      </c>
      <c r="AX205" s="13" t="s">
        <v>72</v>
      </c>
      <c r="AY205" s="242" t="s">
        <v>130</v>
      </c>
    </row>
    <row r="206" s="14" customFormat="1">
      <c r="A206" s="14"/>
      <c r="B206" s="243"/>
      <c r="C206" s="244"/>
      <c r="D206" s="227" t="s">
        <v>142</v>
      </c>
      <c r="E206" s="245" t="s">
        <v>19</v>
      </c>
      <c r="F206" s="246" t="s">
        <v>753</v>
      </c>
      <c r="G206" s="244"/>
      <c r="H206" s="247">
        <v>276</v>
      </c>
      <c r="I206" s="248"/>
      <c r="J206" s="244"/>
      <c r="K206" s="244"/>
      <c r="L206" s="249"/>
      <c r="M206" s="250"/>
      <c r="N206" s="251"/>
      <c r="O206" s="251"/>
      <c r="P206" s="251"/>
      <c r="Q206" s="251"/>
      <c r="R206" s="251"/>
      <c r="S206" s="251"/>
      <c r="T206" s="25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3" t="s">
        <v>142</v>
      </c>
      <c r="AU206" s="253" t="s">
        <v>81</v>
      </c>
      <c r="AV206" s="14" t="s">
        <v>81</v>
      </c>
      <c r="AW206" s="14" t="s">
        <v>33</v>
      </c>
      <c r="AX206" s="14" t="s">
        <v>79</v>
      </c>
      <c r="AY206" s="253" t="s">
        <v>130</v>
      </c>
    </row>
    <row r="207" s="12" customFormat="1" ht="22.8" customHeight="1">
      <c r="A207" s="12"/>
      <c r="B207" s="198"/>
      <c r="C207" s="199"/>
      <c r="D207" s="200" t="s">
        <v>71</v>
      </c>
      <c r="E207" s="212" t="s">
        <v>81</v>
      </c>
      <c r="F207" s="212" t="s">
        <v>755</v>
      </c>
      <c r="G207" s="199"/>
      <c r="H207" s="199"/>
      <c r="I207" s="202"/>
      <c r="J207" s="213">
        <f>BK207</f>
        <v>0</v>
      </c>
      <c r="K207" s="199"/>
      <c r="L207" s="204"/>
      <c r="M207" s="205"/>
      <c r="N207" s="206"/>
      <c r="O207" s="206"/>
      <c r="P207" s="207">
        <f>SUM(P208:P213)</f>
        <v>0</v>
      </c>
      <c r="Q207" s="206"/>
      <c r="R207" s="207">
        <f>SUM(R208:R213)</f>
        <v>0</v>
      </c>
      <c r="S207" s="206"/>
      <c r="T207" s="208">
        <f>SUM(T208:T213)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9" t="s">
        <v>79</v>
      </c>
      <c r="AT207" s="210" t="s">
        <v>71</v>
      </c>
      <c r="AU207" s="210" t="s">
        <v>79</v>
      </c>
      <c r="AY207" s="209" t="s">
        <v>130</v>
      </c>
      <c r="BK207" s="211">
        <f>SUM(BK208:BK213)</f>
        <v>0</v>
      </c>
    </row>
    <row r="208" s="2" customFormat="1" ht="16.5" customHeight="1">
      <c r="A208" s="40"/>
      <c r="B208" s="41"/>
      <c r="C208" s="214" t="s">
        <v>273</v>
      </c>
      <c r="D208" s="214" t="s">
        <v>132</v>
      </c>
      <c r="E208" s="215" t="s">
        <v>756</v>
      </c>
      <c r="F208" s="216" t="s">
        <v>757</v>
      </c>
      <c r="G208" s="217" t="s">
        <v>135</v>
      </c>
      <c r="H208" s="218">
        <v>0.84199999999999997</v>
      </c>
      <c r="I208" s="219"/>
      <c r="J208" s="220">
        <f>ROUND(I208*H208,2)</f>
        <v>0</v>
      </c>
      <c r="K208" s="216" t="s">
        <v>136</v>
      </c>
      <c r="L208" s="46"/>
      <c r="M208" s="221" t="s">
        <v>19</v>
      </c>
      <c r="N208" s="222" t="s">
        <v>43</v>
      </c>
      <c r="O208" s="86"/>
      <c r="P208" s="223">
        <f>O208*H208</f>
        <v>0</v>
      </c>
      <c r="Q208" s="223">
        <v>0</v>
      </c>
      <c r="R208" s="223">
        <f>Q208*H208</f>
        <v>0</v>
      </c>
      <c r="S208" s="223">
        <v>0</v>
      </c>
      <c r="T208" s="224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5" t="s">
        <v>137</v>
      </c>
      <c r="AT208" s="225" t="s">
        <v>132</v>
      </c>
      <c r="AU208" s="225" t="s">
        <v>81</v>
      </c>
      <c r="AY208" s="19" t="s">
        <v>130</v>
      </c>
      <c r="BE208" s="226">
        <f>IF(N208="základní",J208,0)</f>
        <v>0</v>
      </c>
      <c r="BF208" s="226">
        <f>IF(N208="snížená",J208,0)</f>
        <v>0</v>
      </c>
      <c r="BG208" s="226">
        <f>IF(N208="zákl. přenesená",J208,0)</f>
        <v>0</v>
      </c>
      <c r="BH208" s="226">
        <f>IF(N208="sníž. přenesená",J208,0)</f>
        <v>0</v>
      </c>
      <c r="BI208" s="226">
        <f>IF(N208="nulová",J208,0)</f>
        <v>0</v>
      </c>
      <c r="BJ208" s="19" t="s">
        <v>79</v>
      </c>
      <c r="BK208" s="226">
        <f>ROUND(I208*H208,2)</f>
        <v>0</v>
      </c>
      <c r="BL208" s="19" t="s">
        <v>137</v>
      </c>
      <c r="BM208" s="225" t="s">
        <v>758</v>
      </c>
    </row>
    <row r="209" s="2" customFormat="1">
      <c r="A209" s="40"/>
      <c r="B209" s="41"/>
      <c r="C209" s="42"/>
      <c r="D209" s="227" t="s">
        <v>139</v>
      </c>
      <c r="E209" s="42"/>
      <c r="F209" s="228" t="s">
        <v>757</v>
      </c>
      <c r="G209" s="42"/>
      <c r="H209" s="42"/>
      <c r="I209" s="229"/>
      <c r="J209" s="42"/>
      <c r="K209" s="42"/>
      <c r="L209" s="46"/>
      <c r="M209" s="230"/>
      <c r="N209" s="231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139</v>
      </c>
      <c r="AU209" s="19" t="s">
        <v>81</v>
      </c>
    </row>
    <row r="210" s="2" customFormat="1">
      <c r="A210" s="40"/>
      <c r="B210" s="41"/>
      <c r="C210" s="42"/>
      <c r="D210" s="227" t="s">
        <v>140</v>
      </c>
      <c r="E210" s="42"/>
      <c r="F210" s="232" t="s">
        <v>759</v>
      </c>
      <c r="G210" s="42"/>
      <c r="H210" s="42"/>
      <c r="I210" s="229"/>
      <c r="J210" s="42"/>
      <c r="K210" s="42"/>
      <c r="L210" s="46"/>
      <c r="M210" s="230"/>
      <c r="N210" s="231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140</v>
      </c>
      <c r="AU210" s="19" t="s">
        <v>81</v>
      </c>
    </row>
    <row r="211" s="13" customFormat="1">
      <c r="A211" s="13"/>
      <c r="B211" s="233"/>
      <c r="C211" s="234"/>
      <c r="D211" s="227" t="s">
        <v>142</v>
      </c>
      <c r="E211" s="235" t="s">
        <v>19</v>
      </c>
      <c r="F211" s="236" t="s">
        <v>212</v>
      </c>
      <c r="G211" s="234"/>
      <c r="H211" s="235" t="s">
        <v>19</v>
      </c>
      <c r="I211" s="237"/>
      <c r="J211" s="234"/>
      <c r="K211" s="234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142</v>
      </c>
      <c r="AU211" s="242" t="s">
        <v>81</v>
      </c>
      <c r="AV211" s="13" t="s">
        <v>79</v>
      </c>
      <c r="AW211" s="13" t="s">
        <v>33</v>
      </c>
      <c r="AX211" s="13" t="s">
        <v>72</v>
      </c>
      <c r="AY211" s="242" t="s">
        <v>130</v>
      </c>
    </row>
    <row r="212" s="13" customFormat="1">
      <c r="A212" s="13"/>
      <c r="B212" s="233"/>
      <c r="C212" s="234"/>
      <c r="D212" s="227" t="s">
        <v>142</v>
      </c>
      <c r="E212" s="235" t="s">
        <v>19</v>
      </c>
      <c r="F212" s="236" t="s">
        <v>760</v>
      </c>
      <c r="G212" s="234"/>
      <c r="H212" s="235" t="s">
        <v>19</v>
      </c>
      <c r="I212" s="237"/>
      <c r="J212" s="234"/>
      <c r="K212" s="234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142</v>
      </c>
      <c r="AU212" s="242" t="s">
        <v>81</v>
      </c>
      <c r="AV212" s="13" t="s">
        <v>79</v>
      </c>
      <c r="AW212" s="13" t="s">
        <v>33</v>
      </c>
      <c r="AX212" s="13" t="s">
        <v>72</v>
      </c>
      <c r="AY212" s="242" t="s">
        <v>130</v>
      </c>
    </row>
    <row r="213" s="14" customFormat="1">
      <c r="A213" s="14"/>
      <c r="B213" s="243"/>
      <c r="C213" s="244"/>
      <c r="D213" s="227" t="s">
        <v>142</v>
      </c>
      <c r="E213" s="245" t="s">
        <v>19</v>
      </c>
      <c r="F213" s="246" t="s">
        <v>761</v>
      </c>
      <c r="G213" s="244"/>
      <c r="H213" s="247">
        <v>0.84199999999999997</v>
      </c>
      <c r="I213" s="248"/>
      <c r="J213" s="244"/>
      <c r="K213" s="244"/>
      <c r="L213" s="249"/>
      <c r="M213" s="250"/>
      <c r="N213" s="251"/>
      <c r="O213" s="251"/>
      <c r="P213" s="251"/>
      <c r="Q213" s="251"/>
      <c r="R213" s="251"/>
      <c r="S213" s="251"/>
      <c r="T213" s="25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3" t="s">
        <v>142</v>
      </c>
      <c r="AU213" s="253" t="s">
        <v>81</v>
      </c>
      <c r="AV213" s="14" t="s">
        <v>81</v>
      </c>
      <c r="AW213" s="14" t="s">
        <v>33</v>
      </c>
      <c r="AX213" s="14" t="s">
        <v>79</v>
      </c>
      <c r="AY213" s="253" t="s">
        <v>130</v>
      </c>
    </row>
    <row r="214" s="12" customFormat="1" ht="22.8" customHeight="1">
      <c r="A214" s="12"/>
      <c r="B214" s="198"/>
      <c r="C214" s="199"/>
      <c r="D214" s="200" t="s">
        <v>71</v>
      </c>
      <c r="E214" s="212" t="s">
        <v>137</v>
      </c>
      <c r="F214" s="212" t="s">
        <v>233</v>
      </c>
      <c r="G214" s="199"/>
      <c r="H214" s="199"/>
      <c r="I214" s="202"/>
      <c r="J214" s="213">
        <f>BK214</f>
        <v>0</v>
      </c>
      <c r="K214" s="199"/>
      <c r="L214" s="204"/>
      <c r="M214" s="205"/>
      <c r="N214" s="206"/>
      <c r="O214" s="206"/>
      <c r="P214" s="207">
        <f>SUM(P215:P229)</f>
        <v>0</v>
      </c>
      <c r="Q214" s="206"/>
      <c r="R214" s="207">
        <f>SUM(R215:R229)</f>
        <v>0</v>
      </c>
      <c r="S214" s="206"/>
      <c r="T214" s="208">
        <f>SUM(T215:T229)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9" t="s">
        <v>79</v>
      </c>
      <c r="AT214" s="210" t="s">
        <v>71</v>
      </c>
      <c r="AU214" s="210" t="s">
        <v>79</v>
      </c>
      <c r="AY214" s="209" t="s">
        <v>130</v>
      </c>
      <c r="BK214" s="211">
        <f>SUM(BK215:BK229)</f>
        <v>0</v>
      </c>
    </row>
    <row r="215" s="2" customFormat="1" ht="16.5" customHeight="1">
      <c r="A215" s="40"/>
      <c r="B215" s="41"/>
      <c r="C215" s="214" t="s">
        <v>281</v>
      </c>
      <c r="D215" s="214" t="s">
        <v>132</v>
      </c>
      <c r="E215" s="215" t="s">
        <v>235</v>
      </c>
      <c r="F215" s="216" t="s">
        <v>236</v>
      </c>
      <c r="G215" s="217" t="s">
        <v>135</v>
      </c>
      <c r="H215" s="218">
        <v>69.299999999999997</v>
      </c>
      <c r="I215" s="219"/>
      <c r="J215" s="220">
        <f>ROUND(I215*H215,2)</f>
        <v>0</v>
      </c>
      <c r="K215" s="216" t="s">
        <v>136</v>
      </c>
      <c r="L215" s="46"/>
      <c r="M215" s="221" t="s">
        <v>19</v>
      </c>
      <c r="N215" s="222" t="s">
        <v>43</v>
      </c>
      <c r="O215" s="86"/>
      <c r="P215" s="223">
        <f>O215*H215</f>
        <v>0</v>
      </c>
      <c r="Q215" s="223">
        <v>0</v>
      </c>
      <c r="R215" s="223">
        <f>Q215*H215</f>
        <v>0</v>
      </c>
      <c r="S215" s="223">
        <v>0</v>
      </c>
      <c r="T215" s="224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137</v>
      </c>
      <c r="AT215" s="225" t="s">
        <v>132</v>
      </c>
      <c r="AU215" s="225" t="s">
        <v>81</v>
      </c>
      <c r="AY215" s="19" t="s">
        <v>130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79</v>
      </c>
      <c r="BK215" s="226">
        <f>ROUND(I215*H215,2)</f>
        <v>0</v>
      </c>
      <c r="BL215" s="19" t="s">
        <v>137</v>
      </c>
      <c r="BM215" s="225" t="s">
        <v>762</v>
      </c>
    </row>
    <row r="216" s="2" customFormat="1">
      <c r="A216" s="40"/>
      <c r="B216" s="41"/>
      <c r="C216" s="42"/>
      <c r="D216" s="227" t="s">
        <v>139</v>
      </c>
      <c r="E216" s="42"/>
      <c r="F216" s="228" t="s">
        <v>236</v>
      </c>
      <c r="G216" s="42"/>
      <c r="H216" s="42"/>
      <c r="I216" s="229"/>
      <c r="J216" s="42"/>
      <c r="K216" s="42"/>
      <c r="L216" s="46"/>
      <c r="M216" s="230"/>
      <c r="N216" s="231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139</v>
      </c>
      <c r="AU216" s="19" t="s">
        <v>81</v>
      </c>
    </row>
    <row r="217" s="2" customFormat="1">
      <c r="A217" s="40"/>
      <c r="B217" s="41"/>
      <c r="C217" s="42"/>
      <c r="D217" s="227" t="s">
        <v>140</v>
      </c>
      <c r="E217" s="42"/>
      <c r="F217" s="232" t="s">
        <v>238</v>
      </c>
      <c r="G217" s="42"/>
      <c r="H217" s="42"/>
      <c r="I217" s="229"/>
      <c r="J217" s="42"/>
      <c r="K217" s="42"/>
      <c r="L217" s="46"/>
      <c r="M217" s="230"/>
      <c r="N217" s="231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140</v>
      </c>
      <c r="AU217" s="19" t="s">
        <v>81</v>
      </c>
    </row>
    <row r="218" s="13" customFormat="1">
      <c r="A218" s="13"/>
      <c r="B218" s="233"/>
      <c r="C218" s="234"/>
      <c r="D218" s="227" t="s">
        <v>142</v>
      </c>
      <c r="E218" s="235" t="s">
        <v>19</v>
      </c>
      <c r="F218" s="236" t="s">
        <v>212</v>
      </c>
      <c r="G218" s="234"/>
      <c r="H218" s="235" t="s">
        <v>19</v>
      </c>
      <c r="I218" s="237"/>
      <c r="J218" s="234"/>
      <c r="K218" s="234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142</v>
      </c>
      <c r="AU218" s="242" t="s">
        <v>81</v>
      </c>
      <c r="AV218" s="13" t="s">
        <v>79</v>
      </c>
      <c r="AW218" s="13" t="s">
        <v>33</v>
      </c>
      <c r="AX218" s="13" t="s">
        <v>72</v>
      </c>
      <c r="AY218" s="242" t="s">
        <v>130</v>
      </c>
    </row>
    <row r="219" s="13" customFormat="1">
      <c r="A219" s="13"/>
      <c r="B219" s="233"/>
      <c r="C219" s="234"/>
      <c r="D219" s="227" t="s">
        <v>142</v>
      </c>
      <c r="E219" s="235" t="s">
        <v>19</v>
      </c>
      <c r="F219" s="236" t="s">
        <v>624</v>
      </c>
      <c r="G219" s="234"/>
      <c r="H219" s="235" t="s">
        <v>19</v>
      </c>
      <c r="I219" s="237"/>
      <c r="J219" s="234"/>
      <c r="K219" s="234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142</v>
      </c>
      <c r="AU219" s="242" t="s">
        <v>81</v>
      </c>
      <c r="AV219" s="13" t="s">
        <v>79</v>
      </c>
      <c r="AW219" s="13" t="s">
        <v>33</v>
      </c>
      <c r="AX219" s="13" t="s">
        <v>72</v>
      </c>
      <c r="AY219" s="242" t="s">
        <v>130</v>
      </c>
    </row>
    <row r="220" s="14" customFormat="1">
      <c r="A220" s="14"/>
      <c r="B220" s="243"/>
      <c r="C220" s="244"/>
      <c r="D220" s="227" t="s">
        <v>142</v>
      </c>
      <c r="E220" s="245" t="s">
        <v>19</v>
      </c>
      <c r="F220" s="246" t="s">
        <v>763</v>
      </c>
      <c r="G220" s="244"/>
      <c r="H220" s="247">
        <v>69.299999999999997</v>
      </c>
      <c r="I220" s="248"/>
      <c r="J220" s="244"/>
      <c r="K220" s="244"/>
      <c r="L220" s="249"/>
      <c r="M220" s="250"/>
      <c r="N220" s="251"/>
      <c r="O220" s="251"/>
      <c r="P220" s="251"/>
      <c r="Q220" s="251"/>
      <c r="R220" s="251"/>
      <c r="S220" s="251"/>
      <c r="T220" s="25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3" t="s">
        <v>142</v>
      </c>
      <c r="AU220" s="253" t="s">
        <v>81</v>
      </c>
      <c r="AV220" s="14" t="s">
        <v>81</v>
      </c>
      <c r="AW220" s="14" t="s">
        <v>33</v>
      </c>
      <c r="AX220" s="14" t="s">
        <v>79</v>
      </c>
      <c r="AY220" s="253" t="s">
        <v>130</v>
      </c>
    </row>
    <row r="221" s="2" customFormat="1" ht="16.5" customHeight="1">
      <c r="A221" s="40"/>
      <c r="B221" s="41"/>
      <c r="C221" s="214" t="s">
        <v>289</v>
      </c>
      <c r="D221" s="214" t="s">
        <v>132</v>
      </c>
      <c r="E221" s="215" t="s">
        <v>242</v>
      </c>
      <c r="F221" s="216" t="s">
        <v>243</v>
      </c>
      <c r="G221" s="217" t="s">
        <v>217</v>
      </c>
      <c r="H221" s="218">
        <v>62</v>
      </c>
      <c r="I221" s="219"/>
      <c r="J221" s="220">
        <f>ROUND(I221*H221,2)</f>
        <v>0</v>
      </c>
      <c r="K221" s="216" t="s">
        <v>136</v>
      </c>
      <c r="L221" s="46"/>
      <c r="M221" s="221" t="s">
        <v>19</v>
      </c>
      <c r="N221" s="222" t="s">
        <v>43</v>
      </c>
      <c r="O221" s="86"/>
      <c r="P221" s="223">
        <f>O221*H221</f>
        <v>0</v>
      </c>
      <c r="Q221" s="223">
        <v>0</v>
      </c>
      <c r="R221" s="223">
        <f>Q221*H221</f>
        <v>0</v>
      </c>
      <c r="S221" s="223">
        <v>0</v>
      </c>
      <c r="T221" s="224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25" t="s">
        <v>137</v>
      </c>
      <c r="AT221" s="225" t="s">
        <v>132</v>
      </c>
      <c r="AU221" s="225" t="s">
        <v>81</v>
      </c>
      <c r="AY221" s="19" t="s">
        <v>130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9" t="s">
        <v>79</v>
      </c>
      <c r="BK221" s="226">
        <f>ROUND(I221*H221,2)</f>
        <v>0</v>
      </c>
      <c r="BL221" s="19" t="s">
        <v>137</v>
      </c>
      <c r="BM221" s="225" t="s">
        <v>764</v>
      </c>
    </row>
    <row r="222" s="2" customFormat="1">
      <c r="A222" s="40"/>
      <c r="B222" s="41"/>
      <c r="C222" s="42"/>
      <c r="D222" s="227" t="s">
        <v>139</v>
      </c>
      <c r="E222" s="42"/>
      <c r="F222" s="228" t="s">
        <v>243</v>
      </c>
      <c r="G222" s="42"/>
      <c r="H222" s="42"/>
      <c r="I222" s="229"/>
      <c r="J222" s="42"/>
      <c r="K222" s="42"/>
      <c r="L222" s="46"/>
      <c r="M222" s="230"/>
      <c r="N222" s="231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139</v>
      </c>
      <c r="AU222" s="19" t="s">
        <v>81</v>
      </c>
    </row>
    <row r="223" s="2" customFormat="1">
      <c r="A223" s="40"/>
      <c r="B223" s="41"/>
      <c r="C223" s="42"/>
      <c r="D223" s="227" t="s">
        <v>140</v>
      </c>
      <c r="E223" s="42"/>
      <c r="F223" s="232" t="s">
        <v>245</v>
      </c>
      <c r="G223" s="42"/>
      <c r="H223" s="42"/>
      <c r="I223" s="229"/>
      <c r="J223" s="42"/>
      <c r="K223" s="42"/>
      <c r="L223" s="46"/>
      <c r="M223" s="230"/>
      <c r="N223" s="231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140</v>
      </c>
      <c r="AU223" s="19" t="s">
        <v>81</v>
      </c>
    </row>
    <row r="224" s="13" customFormat="1">
      <c r="A224" s="13"/>
      <c r="B224" s="233"/>
      <c r="C224" s="234"/>
      <c r="D224" s="227" t="s">
        <v>142</v>
      </c>
      <c r="E224" s="235" t="s">
        <v>19</v>
      </c>
      <c r="F224" s="236" t="s">
        <v>212</v>
      </c>
      <c r="G224" s="234"/>
      <c r="H224" s="235" t="s">
        <v>19</v>
      </c>
      <c r="I224" s="237"/>
      <c r="J224" s="234"/>
      <c r="K224" s="234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142</v>
      </c>
      <c r="AU224" s="242" t="s">
        <v>81</v>
      </c>
      <c r="AV224" s="13" t="s">
        <v>79</v>
      </c>
      <c r="AW224" s="13" t="s">
        <v>33</v>
      </c>
      <c r="AX224" s="13" t="s">
        <v>72</v>
      </c>
      <c r="AY224" s="242" t="s">
        <v>130</v>
      </c>
    </row>
    <row r="225" s="13" customFormat="1">
      <c r="A225" s="13"/>
      <c r="B225" s="233"/>
      <c r="C225" s="234"/>
      <c r="D225" s="227" t="s">
        <v>142</v>
      </c>
      <c r="E225" s="235" t="s">
        <v>19</v>
      </c>
      <c r="F225" s="236" t="s">
        <v>627</v>
      </c>
      <c r="G225" s="234"/>
      <c r="H225" s="235" t="s">
        <v>19</v>
      </c>
      <c r="I225" s="237"/>
      <c r="J225" s="234"/>
      <c r="K225" s="234"/>
      <c r="L225" s="238"/>
      <c r="M225" s="239"/>
      <c r="N225" s="240"/>
      <c r="O225" s="240"/>
      <c r="P225" s="240"/>
      <c r="Q225" s="240"/>
      <c r="R225" s="240"/>
      <c r="S225" s="240"/>
      <c r="T225" s="24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2" t="s">
        <v>142</v>
      </c>
      <c r="AU225" s="242" t="s">
        <v>81</v>
      </c>
      <c r="AV225" s="13" t="s">
        <v>79</v>
      </c>
      <c r="AW225" s="13" t="s">
        <v>33</v>
      </c>
      <c r="AX225" s="13" t="s">
        <v>72</v>
      </c>
      <c r="AY225" s="242" t="s">
        <v>130</v>
      </c>
    </row>
    <row r="226" s="14" customFormat="1">
      <c r="A226" s="14"/>
      <c r="B226" s="243"/>
      <c r="C226" s="244"/>
      <c r="D226" s="227" t="s">
        <v>142</v>
      </c>
      <c r="E226" s="245" t="s">
        <v>19</v>
      </c>
      <c r="F226" s="246" t="s">
        <v>556</v>
      </c>
      <c r="G226" s="244"/>
      <c r="H226" s="247">
        <v>37</v>
      </c>
      <c r="I226" s="248"/>
      <c r="J226" s="244"/>
      <c r="K226" s="244"/>
      <c r="L226" s="249"/>
      <c r="M226" s="250"/>
      <c r="N226" s="251"/>
      <c r="O226" s="251"/>
      <c r="P226" s="251"/>
      <c r="Q226" s="251"/>
      <c r="R226" s="251"/>
      <c r="S226" s="251"/>
      <c r="T226" s="25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3" t="s">
        <v>142</v>
      </c>
      <c r="AU226" s="253" t="s">
        <v>81</v>
      </c>
      <c r="AV226" s="14" t="s">
        <v>81</v>
      </c>
      <c r="AW226" s="14" t="s">
        <v>33</v>
      </c>
      <c r="AX226" s="14" t="s">
        <v>72</v>
      </c>
      <c r="AY226" s="253" t="s">
        <v>130</v>
      </c>
    </row>
    <row r="227" s="13" customFormat="1">
      <c r="A227" s="13"/>
      <c r="B227" s="233"/>
      <c r="C227" s="234"/>
      <c r="D227" s="227" t="s">
        <v>142</v>
      </c>
      <c r="E227" s="235" t="s">
        <v>19</v>
      </c>
      <c r="F227" s="236" t="s">
        <v>629</v>
      </c>
      <c r="G227" s="234"/>
      <c r="H227" s="235" t="s">
        <v>19</v>
      </c>
      <c r="I227" s="237"/>
      <c r="J227" s="234"/>
      <c r="K227" s="234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142</v>
      </c>
      <c r="AU227" s="242" t="s">
        <v>81</v>
      </c>
      <c r="AV227" s="13" t="s">
        <v>79</v>
      </c>
      <c r="AW227" s="13" t="s">
        <v>33</v>
      </c>
      <c r="AX227" s="13" t="s">
        <v>72</v>
      </c>
      <c r="AY227" s="242" t="s">
        <v>130</v>
      </c>
    </row>
    <row r="228" s="14" customFormat="1">
      <c r="A228" s="14"/>
      <c r="B228" s="243"/>
      <c r="C228" s="244"/>
      <c r="D228" s="227" t="s">
        <v>142</v>
      </c>
      <c r="E228" s="245" t="s">
        <v>19</v>
      </c>
      <c r="F228" s="246" t="s">
        <v>345</v>
      </c>
      <c r="G228" s="244"/>
      <c r="H228" s="247">
        <v>25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142</v>
      </c>
      <c r="AU228" s="253" t="s">
        <v>81</v>
      </c>
      <c r="AV228" s="14" t="s">
        <v>81</v>
      </c>
      <c r="AW228" s="14" t="s">
        <v>33</v>
      </c>
      <c r="AX228" s="14" t="s">
        <v>72</v>
      </c>
      <c r="AY228" s="253" t="s">
        <v>130</v>
      </c>
    </row>
    <row r="229" s="15" customFormat="1">
      <c r="A229" s="15"/>
      <c r="B229" s="254"/>
      <c r="C229" s="255"/>
      <c r="D229" s="227" t="s">
        <v>142</v>
      </c>
      <c r="E229" s="256" t="s">
        <v>19</v>
      </c>
      <c r="F229" s="257" t="s">
        <v>149</v>
      </c>
      <c r="G229" s="255"/>
      <c r="H229" s="258">
        <v>62</v>
      </c>
      <c r="I229" s="259"/>
      <c r="J229" s="255"/>
      <c r="K229" s="255"/>
      <c r="L229" s="260"/>
      <c r="M229" s="261"/>
      <c r="N229" s="262"/>
      <c r="O229" s="262"/>
      <c r="P229" s="262"/>
      <c r="Q229" s="262"/>
      <c r="R229" s="262"/>
      <c r="S229" s="262"/>
      <c r="T229" s="263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4" t="s">
        <v>142</v>
      </c>
      <c r="AU229" s="264" t="s">
        <v>81</v>
      </c>
      <c r="AV229" s="15" t="s">
        <v>137</v>
      </c>
      <c r="AW229" s="15" t="s">
        <v>33</v>
      </c>
      <c r="AX229" s="15" t="s">
        <v>79</v>
      </c>
      <c r="AY229" s="264" t="s">
        <v>130</v>
      </c>
    </row>
    <row r="230" s="12" customFormat="1" ht="22.8" customHeight="1">
      <c r="A230" s="12"/>
      <c r="B230" s="198"/>
      <c r="C230" s="199"/>
      <c r="D230" s="200" t="s">
        <v>71</v>
      </c>
      <c r="E230" s="212" t="s">
        <v>180</v>
      </c>
      <c r="F230" s="212" t="s">
        <v>249</v>
      </c>
      <c r="G230" s="199"/>
      <c r="H230" s="199"/>
      <c r="I230" s="202"/>
      <c r="J230" s="213">
        <f>BK230</f>
        <v>0</v>
      </c>
      <c r="K230" s="199"/>
      <c r="L230" s="204"/>
      <c r="M230" s="205"/>
      <c r="N230" s="206"/>
      <c r="O230" s="206"/>
      <c r="P230" s="207">
        <f>SUM(P231:P305)</f>
        <v>0</v>
      </c>
      <c r="Q230" s="206"/>
      <c r="R230" s="207">
        <f>SUM(R231:R305)</f>
        <v>0</v>
      </c>
      <c r="S230" s="206"/>
      <c r="T230" s="208">
        <f>SUM(T231:T305)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9" t="s">
        <v>79</v>
      </c>
      <c r="AT230" s="210" t="s">
        <v>71</v>
      </c>
      <c r="AU230" s="210" t="s">
        <v>79</v>
      </c>
      <c r="AY230" s="209" t="s">
        <v>130</v>
      </c>
      <c r="BK230" s="211">
        <f>SUM(BK231:BK305)</f>
        <v>0</v>
      </c>
    </row>
    <row r="231" s="2" customFormat="1" ht="16.5" customHeight="1">
      <c r="A231" s="40"/>
      <c r="B231" s="41"/>
      <c r="C231" s="214" t="s">
        <v>294</v>
      </c>
      <c r="D231" s="214" t="s">
        <v>132</v>
      </c>
      <c r="E231" s="215" t="s">
        <v>631</v>
      </c>
      <c r="F231" s="216" t="s">
        <v>632</v>
      </c>
      <c r="G231" s="217" t="s">
        <v>217</v>
      </c>
      <c r="H231" s="218">
        <v>1.8</v>
      </c>
      <c r="I231" s="219"/>
      <c r="J231" s="220">
        <f>ROUND(I231*H231,2)</f>
        <v>0</v>
      </c>
      <c r="K231" s="216" t="s">
        <v>136</v>
      </c>
      <c r="L231" s="46"/>
      <c r="M231" s="221" t="s">
        <v>19</v>
      </c>
      <c r="N231" s="222" t="s">
        <v>43</v>
      </c>
      <c r="O231" s="86"/>
      <c r="P231" s="223">
        <f>O231*H231</f>
        <v>0</v>
      </c>
      <c r="Q231" s="223">
        <v>0</v>
      </c>
      <c r="R231" s="223">
        <f>Q231*H231</f>
        <v>0</v>
      </c>
      <c r="S231" s="223">
        <v>0</v>
      </c>
      <c r="T231" s="224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5" t="s">
        <v>137</v>
      </c>
      <c r="AT231" s="225" t="s">
        <v>132</v>
      </c>
      <c r="AU231" s="225" t="s">
        <v>81</v>
      </c>
      <c r="AY231" s="19" t="s">
        <v>130</v>
      </c>
      <c r="BE231" s="226">
        <f>IF(N231="základní",J231,0)</f>
        <v>0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9" t="s">
        <v>79</v>
      </c>
      <c r="BK231" s="226">
        <f>ROUND(I231*H231,2)</f>
        <v>0</v>
      </c>
      <c r="BL231" s="19" t="s">
        <v>137</v>
      </c>
      <c r="BM231" s="225" t="s">
        <v>765</v>
      </c>
    </row>
    <row r="232" s="2" customFormat="1">
      <c r="A232" s="40"/>
      <c r="B232" s="41"/>
      <c r="C232" s="42"/>
      <c r="D232" s="227" t="s">
        <v>139</v>
      </c>
      <c r="E232" s="42"/>
      <c r="F232" s="228" t="s">
        <v>632</v>
      </c>
      <c r="G232" s="42"/>
      <c r="H232" s="42"/>
      <c r="I232" s="229"/>
      <c r="J232" s="42"/>
      <c r="K232" s="42"/>
      <c r="L232" s="46"/>
      <c r="M232" s="230"/>
      <c r="N232" s="231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139</v>
      </c>
      <c r="AU232" s="19" t="s">
        <v>81</v>
      </c>
    </row>
    <row r="233" s="2" customFormat="1">
      <c r="A233" s="40"/>
      <c r="B233" s="41"/>
      <c r="C233" s="42"/>
      <c r="D233" s="227" t="s">
        <v>140</v>
      </c>
      <c r="E233" s="42"/>
      <c r="F233" s="232" t="s">
        <v>254</v>
      </c>
      <c r="G233" s="42"/>
      <c r="H233" s="42"/>
      <c r="I233" s="229"/>
      <c r="J233" s="42"/>
      <c r="K233" s="42"/>
      <c r="L233" s="46"/>
      <c r="M233" s="230"/>
      <c r="N233" s="231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140</v>
      </c>
      <c r="AU233" s="19" t="s">
        <v>81</v>
      </c>
    </row>
    <row r="234" s="13" customFormat="1">
      <c r="A234" s="13"/>
      <c r="B234" s="233"/>
      <c r="C234" s="234"/>
      <c r="D234" s="227" t="s">
        <v>142</v>
      </c>
      <c r="E234" s="235" t="s">
        <v>19</v>
      </c>
      <c r="F234" s="236" t="s">
        <v>634</v>
      </c>
      <c r="G234" s="234"/>
      <c r="H234" s="235" t="s">
        <v>19</v>
      </c>
      <c r="I234" s="237"/>
      <c r="J234" s="234"/>
      <c r="K234" s="234"/>
      <c r="L234" s="238"/>
      <c r="M234" s="239"/>
      <c r="N234" s="240"/>
      <c r="O234" s="240"/>
      <c r="P234" s="240"/>
      <c r="Q234" s="240"/>
      <c r="R234" s="240"/>
      <c r="S234" s="240"/>
      <c r="T234" s="24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2" t="s">
        <v>142</v>
      </c>
      <c r="AU234" s="242" t="s">
        <v>81</v>
      </c>
      <c r="AV234" s="13" t="s">
        <v>79</v>
      </c>
      <c r="AW234" s="13" t="s">
        <v>33</v>
      </c>
      <c r="AX234" s="13" t="s">
        <v>72</v>
      </c>
      <c r="AY234" s="242" t="s">
        <v>130</v>
      </c>
    </row>
    <row r="235" s="13" customFormat="1">
      <c r="A235" s="13"/>
      <c r="B235" s="233"/>
      <c r="C235" s="234"/>
      <c r="D235" s="227" t="s">
        <v>142</v>
      </c>
      <c r="E235" s="235" t="s">
        <v>19</v>
      </c>
      <c r="F235" s="236" t="s">
        <v>635</v>
      </c>
      <c r="G235" s="234"/>
      <c r="H235" s="235" t="s">
        <v>19</v>
      </c>
      <c r="I235" s="237"/>
      <c r="J235" s="234"/>
      <c r="K235" s="234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142</v>
      </c>
      <c r="AU235" s="242" t="s">
        <v>81</v>
      </c>
      <c r="AV235" s="13" t="s">
        <v>79</v>
      </c>
      <c r="AW235" s="13" t="s">
        <v>33</v>
      </c>
      <c r="AX235" s="13" t="s">
        <v>72</v>
      </c>
      <c r="AY235" s="242" t="s">
        <v>130</v>
      </c>
    </row>
    <row r="236" s="14" customFormat="1">
      <c r="A236" s="14"/>
      <c r="B236" s="243"/>
      <c r="C236" s="244"/>
      <c r="D236" s="227" t="s">
        <v>142</v>
      </c>
      <c r="E236" s="245" t="s">
        <v>19</v>
      </c>
      <c r="F236" s="246" t="s">
        <v>766</v>
      </c>
      <c r="G236" s="244"/>
      <c r="H236" s="247">
        <v>1.8</v>
      </c>
      <c r="I236" s="248"/>
      <c r="J236" s="244"/>
      <c r="K236" s="244"/>
      <c r="L236" s="249"/>
      <c r="M236" s="250"/>
      <c r="N236" s="251"/>
      <c r="O236" s="251"/>
      <c r="P236" s="251"/>
      <c r="Q236" s="251"/>
      <c r="R236" s="251"/>
      <c r="S236" s="251"/>
      <c r="T236" s="25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3" t="s">
        <v>142</v>
      </c>
      <c r="AU236" s="253" t="s">
        <v>81</v>
      </c>
      <c r="AV236" s="14" t="s">
        <v>81</v>
      </c>
      <c r="AW236" s="14" t="s">
        <v>33</v>
      </c>
      <c r="AX236" s="14" t="s">
        <v>79</v>
      </c>
      <c r="AY236" s="253" t="s">
        <v>130</v>
      </c>
    </row>
    <row r="237" s="2" customFormat="1" ht="16.5" customHeight="1">
      <c r="A237" s="40"/>
      <c r="B237" s="41"/>
      <c r="C237" s="214" t="s">
        <v>301</v>
      </c>
      <c r="D237" s="214" t="s">
        <v>132</v>
      </c>
      <c r="E237" s="215" t="s">
        <v>250</v>
      </c>
      <c r="F237" s="216" t="s">
        <v>251</v>
      </c>
      <c r="G237" s="217" t="s">
        <v>217</v>
      </c>
      <c r="H237" s="218">
        <v>76.400000000000006</v>
      </c>
      <c r="I237" s="219"/>
      <c r="J237" s="220">
        <f>ROUND(I237*H237,2)</f>
        <v>0</v>
      </c>
      <c r="K237" s="216" t="s">
        <v>136</v>
      </c>
      <c r="L237" s="46"/>
      <c r="M237" s="221" t="s">
        <v>19</v>
      </c>
      <c r="N237" s="222" t="s">
        <v>43</v>
      </c>
      <c r="O237" s="86"/>
      <c r="P237" s="223">
        <f>O237*H237</f>
        <v>0</v>
      </c>
      <c r="Q237" s="223">
        <v>0</v>
      </c>
      <c r="R237" s="223">
        <f>Q237*H237</f>
        <v>0</v>
      </c>
      <c r="S237" s="223">
        <v>0</v>
      </c>
      <c r="T237" s="224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5" t="s">
        <v>137</v>
      </c>
      <c r="AT237" s="225" t="s">
        <v>132</v>
      </c>
      <c r="AU237" s="225" t="s">
        <v>81</v>
      </c>
      <c r="AY237" s="19" t="s">
        <v>130</v>
      </c>
      <c r="BE237" s="226">
        <f>IF(N237="základní",J237,0)</f>
        <v>0</v>
      </c>
      <c r="BF237" s="226">
        <f>IF(N237="snížená",J237,0)</f>
        <v>0</v>
      </c>
      <c r="BG237" s="226">
        <f>IF(N237="zákl. přenesená",J237,0)</f>
        <v>0</v>
      </c>
      <c r="BH237" s="226">
        <f>IF(N237="sníž. přenesená",J237,0)</f>
        <v>0</v>
      </c>
      <c r="BI237" s="226">
        <f>IF(N237="nulová",J237,0)</f>
        <v>0</v>
      </c>
      <c r="BJ237" s="19" t="s">
        <v>79</v>
      </c>
      <c r="BK237" s="226">
        <f>ROUND(I237*H237,2)</f>
        <v>0</v>
      </c>
      <c r="BL237" s="19" t="s">
        <v>137</v>
      </c>
      <c r="BM237" s="225" t="s">
        <v>767</v>
      </c>
    </row>
    <row r="238" s="2" customFormat="1">
      <c r="A238" s="40"/>
      <c r="B238" s="41"/>
      <c r="C238" s="42"/>
      <c r="D238" s="227" t="s">
        <v>139</v>
      </c>
      <c r="E238" s="42"/>
      <c r="F238" s="228" t="s">
        <v>253</v>
      </c>
      <c r="G238" s="42"/>
      <c r="H238" s="42"/>
      <c r="I238" s="229"/>
      <c r="J238" s="42"/>
      <c r="K238" s="42"/>
      <c r="L238" s="46"/>
      <c r="M238" s="230"/>
      <c r="N238" s="231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139</v>
      </c>
      <c r="AU238" s="19" t="s">
        <v>81</v>
      </c>
    </row>
    <row r="239" s="2" customFormat="1">
      <c r="A239" s="40"/>
      <c r="B239" s="41"/>
      <c r="C239" s="42"/>
      <c r="D239" s="227" t="s">
        <v>140</v>
      </c>
      <c r="E239" s="42"/>
      <c r="F239" s="232" t="s">
        <v>254</v>
      </c>
      <c r="G239" s="42"/>
      <c r="H239" s="42"/>
      <c r="I239" s="229"/>
      <c r="J239" s="42"/>
      <c r="K239" s="42"/>
      <c r="L239" s="46"/>
      <c r="M239" s="230"/>
      <c r="N239" s="231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140</v>
      </c>
      <c r="AU239" s="19" t="s">
        <v>81</v>
      </c>
    </row>
    <row r="240" s="13" customFormat="1">
      <c r="A240" s="13"/>
      <c r="B240" s="233"/>
      <c r="C240" s="234"/>
      <c r="D240" s="227" t="s">
        <v>142</v>
      </c>
      <c r="E240" s="235" t="s">
        <v>19</v>
      </c>
      <c r="F240" s="236" t="s">
        <v>212</v>
      </c>
      <c r="G240" s="234"/>
      <c r="H240" s="235" t="s">
        <v>19</v>
      </c>
      <c r="I240" s="237"/>
      <c r="J240" s="234"/>
      <c r="K240" s="234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142</v>
      </c>
      <c r="AU240" s="242" t="s">
        <v>81</v>
      </c>
      <c r="AV240" s="13" t="s">
        <v>79</v>
      </c>
      <c r="AW240" s="13" t="s">
        <v>33</v>
      </c>
      <c r="AX240" s="13" t="s">
        <v>72</v>
      </c>
      <c r="AY240" s="242" t="s">
        <v>130</v>
      </c>
    </row>
    <row r="241" s="13" customFormat="1">
      <c r="A241" s="13"/>
      <c r="B241" s="233"/>
      <c r="C241" s="234"/>
      <c r="D241" s="227" t="s">
        <v>142</v>
      </c>
      <c r="E241" s="235" t="s">
        <v>19</v>
      </c>
      <c r="F241" s="236" t="s">
        <v>638</v>
      </c>
      <c r="G241" s="234"/>
      <c r="H241" s="235" t="s">
        <v>19</v>
      </c>
      <c r="I241" s="237"/>
      <c r="J241" s="234"/>
      <c r="K241" s="234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142</v>
      </c>
      <c r="AU241" s="242" t="s">
        <v>81</v>
      </c>
      <c r="AV241" s="13" t="s">
        <v>79</v>
      </c>
      <c r="AW241" s="13" t="s">
        <v>33</v>
      </c>
      <c r="AX241" s="13" t="s">
        <v>72</v>
      </c>
      <c r="AY241" s="242" t="s">
        <v>130</v>
      </c>
    </row>
    <row r="242" s="14" customFormat="1">
      <c r="A242" s="14"/>
      <c r="B242" s="243"/>
      <c r="C242" s="244"/>
      <c r="D242" s="227" t="s">
        <v>142</v>
      </c>
      <c r="E242" s="245" t="s">
        <v>19</v>
      </c>
      <c r="F242" s="246" t="s">
        <v>768</v>
      </c>
      <c r="G242" s="244"/>
      <c r="H242" s="247">
        <v>76.400000000000006</v>
      </c>
      <c r="I242" s="248"/>
      <c r="J242" s="244"/>
      <c r="K242" s="244"/>
      <c r="L242" s="249"/>
      <c r="M242" s="250"/>
      <c r="N242" s="251"/>
      <c r="O242" s="251"/>
      <c r="P242" s="251"/>
      <c r="Q242" s="251"/>
      <c r="R242" s="251"/>
      <c r="S242" s="251"/>
      <c r="T242" s="25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3" t="s">
        <v>142</v>
      </c>
      <c r="AU242" s="253" t="s">
        <v>81</v>
      </c>
      <c r="AV242" s="14" t="s">
        <v>81</v>
      </c>
      <c r="AW242" s="14" t="s">
        <v>33</v>
      </c>
      <c r="AX242" s="14" t="s">
        <v>79</v>
      </c>
      <c r="AY242" s="253" t="s">
        <v>130</v>
      </c>
    </row>
    <row r="243" s="2" customFormat="1" ht="16.5" customHeight="1">
      <c r="A243" s="40"/>
      <c r="B243" s="41"/>
      <c r="C243" s="214" t="s">
        <v>308</v>
      </c>
      <c r="D243" s="214" t="s">
        <v>132</v>
      </c>
      <c r="E243" s="215" t="s">
        <v>258</v>
      </c>
      <c r="F243" s="216" t="s">
        <v>259</v>
      </c>
      <c r="G243" s="217" t="s">
        <v>217</v>
      </c>
      <c r="H243" s="218">
        <v>235.84999999999999</v>
      </c>
      <c r="I243" s="219"/>
      <c r="J243" s="220">
        <f>ROUND(I243*H243,2)</f>
        <v>0</v>
      </c>
      <c r="K243" s="216" t="s">
        <v>136</v>
      </c>
      <c r="L243" s="46"/>
      <c r="M243" s="221" t="s">
        <v>19</v>
      </c>
      <c r="N243" s="222" t="s">
        <v>43</v>
      </c>
      <c r="O243" s="86"/>
      <c r="P243" s="223">
        <f>O243*H243</f>
        <v>0</v>
      </c>
      <c r="Q243" s="223">
        <v>0</v>
      </c>
      <c r="R243" s="223">
        <f>Q243*H243</f>
        <v>0</v>
      </c>
      <c r="S243" s="223">
        <v>0</v>
      </c>
      <c r="T243" s="224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25" t="s">
        <v>137</v>
      </c>
      <c r="AT243" s="225" t="s">
        <v>132</v>
      </c>
      <c r="AU243" s="225" t="s">
        <v>81</v>
      </c>
      <c r="AY243" s="19" t="s">
        <v>130</v>
      </c>
      <c r="BE243" s="226">
        <f>IF(N243="základní",J243,0)</f>
        <v>0</v>
      </c>
      <c r="BF243" s="226">
        <f>IF(N243="snížená",J243,0)</f>
        <v>0</v>
      </c>
      <c r="BG243" s="226">
        <f>IF(N243="zákl. přenesená",J243,0)</f>
        <v>0</v>
      </c>
      <c r="BH243" s="226">
        <f>IF(N243="sníž. přenesená",J243,0)</f>
        <v>0</v>
      </c>
      <c r="BI243" s="226">
        <f>IF(N243="nulová",J243,0)</f>
        <v>0</v>
      </c>
      <c r="BJ243" s="19" t="s">
        <v>79</v>
      </c>
      <c r="BK243" s="226">
        <f>ROUND(I243*H243,2)</f>
        <v>0</v>
      </c>
      <c r="BL243" s="19" t="s">
        <v>137</v>
      </c>
      <c r="BM243" s="225" t="s">
        <v>769</v>
      </c>
    </row>
    <row r="244" s="2" customFormat="1">
      <c r="A244" s="40"/>
      <c r="B244" s="41"/>
      <c r="C244" s="42"/>
      <c r="D244" s="227" t="s">
        <v>139</v>
      </c>
      <c r="E244" s="42"/>
      <c r="F244" s="228" t="s">
        <v>259</v>
      </c>
      <c r="G244" s="42"/>
      <c r="H244" s="42"/>
      <c r="I244" s="229"/>
      <c r="J244" s="42"/>
      <c r="K244" s="42"/>
      <c r="L244" s="46"/>
      <c r="M244" s="230"/>
      <c r="N244" s="231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139</v>
      </c>
      <c r="AU244" s="19" t="s">
        <v>81</v>
      </c>
    </row>
    <row r="245" s="2" customFormat="1">
      <c r="A245" s="40"/>
      <c r="B245" s="41"/>
      <c r="C245" s="42"/>
      <c r="D245" s="227" t="s">
        <v>140</v>
      </c>
      <c r="E245" s="42"/>
      <c r="F245" s="232" t="s">
        <v>261</v>
      </c>
      <c r="G245" s="42"/>
      <c r="H245" s="42"/>
      <c r="I245" s="229"/>
      <c r="J245" s="42"/>
      <c r="K245" s="42"/>
      <c r="L245" s="46"/>
      <c r="M245" s="230"/>
      <c r="N245" s="231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140</v>
      </c>
      <c r="AU245" s="19" t="s">
        <v>81</v>
      </c>
    </row>
    <row r="246" s="13" customFormat="1">
      <c r="A246" s="13"/>
      <c r="B246" s="233"/>
      <c r="C246" s="234"/>
      <c r="D246" s="227" t="s">
        <v>142</v>
      </c>
      <c r="E246" s="235" t="s">
        <v>19</v>
      </c>
      <c r="F246" s="236" t="s">
        <v>212</v>
      </c>
      <c r="G246" s="234"/>
      <c r="H246" s="235" t="s">
        <v>19</v>
      </c>
      <c r="I246" s="237"/>
      <c r="J246" s="234"/>
      <c r="K246" s="234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142</v>
      </c>
      <c r="AU246" s="242" t="s">
        <v>81</v>
      </c>
      <c r="AV246" s="13" t="s">
        <v>79</v>
      </c>
      <c r="AW246" s="13" t="s">
        <v>33</v>
      </c>
      <c r="AX246" s="13" t="s">
        <v>72</v>
      </c>
      <c r="AY246" s="242" t="s">
        <v>130</v>
      </c>
    </row>
    <row r="247" s="13" customFormat="1">
      <c r="A247" s="13"/>
      <c r="B247" s="233"/>
      <c r="C247" s="234"/>
      <c r="D247" s="227" t="s">
        <v>142</v>
      </c>
      <c r="E247" s="235" t="s">
        <v>19</v>
      </c>
      <c r="F247" s="236" t="s">
        <v>770</v>
      </c>
      <c r="G247" s="234"/>
      <c r="H247" s="235" t="s">
        <v>19</v>
      </c>
      <c r="I247" s="237"/>
      <c r="J247" s="234"/>
      <c r="K247" s="234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142</v>
      </c>
      <c r="AU247" s="242" t="s">
        <v>81</v>
      </c>
      <c r="AV247" s="13" t="s">
        <v>79</v>
      </c>
      <c r="AW247" s="13" t="s">
        <v>33</v>
      </c>
      <c r="AX247" s="13" t="s">
        <v>72</v>
      </c>
      <c r="AY247" s="242" t="s">
        <v>130</v>
      </c>
    </row>
    <row r="248" s="14" customFormat="1">
      <c r="A248" s="14"/>
      <c r="B248" s="243"/>
      <c r="C248" s="244"/>
      <c r="D248" s="227" t="s">
        <v>142</v>
      </c>
      <c r="E248" s="245" t="s">
        <v>19</v>
      </c>
      <c r="F248" s="246" t="s">
        <v>771</v>
      </c>
      <c r="G248" s="244"/>
      <c r="H248" s="247">
        <v>76.700000000000003</v>
      </c>
      <c r="I248" s="248"/>
      <c r="J248" s="244"/>
      <c r="K248" s="244"/>
      <c r="L248" s="249"/>
      <c r="M248" s="250"/>
      <c r="N248" s="251"/>
      <c r="O248" s="251"/>
      <c r="P248" s="251"/>
      <c r="Q248" s="251"/>
      <c r="R248" s="251"/>
      <c r="S248" s="251"/>
      <c r="T248" s="25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3" t="s">
        <v>142</v>
      </c>
      <c r="AU248" s="253" t="s">
        <v>81</v>
      </c>
      <c r="AV248" s="14" t="s">
        <v>81</v>
      </c>
      <c r="AW248" s="14" t="s">
        <v>33</v>
      </c>
      <c r="AX248" s="14" t="s">
        <v>72</v>
      </c>
      <c r="AY248" s="253" t="s">
        <v>130</v>
      </c>
    </row>
    <row r="249" s="13" customFormat="1">
      <c r="A249" s="13"/>
      <c r="B249" s="233"/>
      <c r="C249" s="234"/>
      <c r="D249" s="227" t="s">
        <v>142</v>
      </c>
      <c r="E249" s="235" t="s">
        <v>19</v>
      </c>
      <c r="F249" s="236" t="s">
        <v>642</v>
      </c>
      <c r="G249" s="234"/>
      <c r="H249" s="235" t="s">
        <v>19</v>
      </c>
      <c r="I249" s="237"/>
      <c r="J249" s="234"/>
      <c r="K249" s="234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142</v>
      </c>
      <c r="AU249" s="242" t="s">
        <v>81</v>
      </c>
      <c r="AV249" s="13" t="s">
        <v>79</v>
      </c>
      <c r="AW249" s="13" t="s">
        <v>33</v>
      </c>
      <c r="AX249" s="13" t="s">
        <v>72</v>
      </c>
      <c r="AY249" s="242" t="s">
        <v>130</v>
      </c>
    </row>
    <row r="250" s="14" customFormat="1">
      <c r="A250" s="14"/>
      <c r="B250" s="243"/>
      <c r="C250" s="244"/>
      <c r="D250" s="227" t="s">
        <v>142</v>
      </c>
      <c r="E250" s="245" t="s">
        <v>19</v>
      </c>
      <c r="F250" s="246" t="s">
        <v>772</v>
      </c>
      <c r="G250" s="244"/>
      <c r="H250" s="247">
        <v>159.15000000000001</v>
      </c>
      <c r="I250" s="248"/>
      <c r="J250" s="244"/>
      <c r="K250" s="244"/>
      <c r="L250" s="249"/>
      <c r="M250" s="250"/>
      <c r="N250" s="251"/>
      <c r="O250" s="251"/>
      <c r="P250" s="251"/>
      <c r="Q250" s="251"/>
      <c r="R250" s="251"/>
      <c r="S250" s="251"/>
      <c r="T250" s="25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3" t="s">
        <v>142</v>
      </c>
      <c r="AU250" s="253" t="s">
        <v>81</v>
      </c>
      <c r="AV250" s="14" t="s">
        <v>81</v>
      </c>
      <c r="AW250" s="14" t="s">
        <v>33</v>
      </c>
      <c r="AX250" s="14" t="s">
        <v>72</v>
      </c>
      <c r="AY250" s="253" t="s">
        <v>130</v>
      </c>
    </row>
    <row r="251" s="15" customFormat="1">
      <c r="A251" s="15"/>
      <c r="B251" s="254"/>
      <c r="C251" s="255"/>
      <c r="D251" s="227" t="s">
        <v>142</v>
      </c>
      <c r="E251" s="256" t="s">
        <v>19</v>
      </c>
      <c r="F251" s="257" t="s">
        <v>149</v>
      </c>
      <c r="G251" s="255"/>
      <c r="H251" s="258">
        <v>235.85000000000002</v>
      </c>
      <c r="I251" s="259"/>
      <c r="J251" s="255"/>
      <c r="K251" s="255"/>
      <c r="L251" s="260"/>
      <c r="M251" s="261"/>
      <c r="N251" s="262"/>
      <c r="O251" s="262"/>
      <c r="P251" s="262"/>
      <c r="Q251" s="262"/>
      <c r="R251" s="262"/>
      <c r="S251" s="262"/>
      <c r="T251" s="263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4" t="s">
        <v>142</v>
      </c>
      <c r="AU251" s="264" t="s">
        <v>81</v>
      </c>
      <c r="AV251" s="15" t="s">
        <v>137</v>
      </c>
      <c r="AW251" s="15" t="s">
        <v>33</v>
      </c>
      <c r="AX251" s="15" t="s">
        <v>79</v>
      </c>
      <c r="AY251" s="264" t="s">
        <v>130</v>
      </c>
    </row>
    <row r="252" s="2" customFormat="1" ht="16.5" customHeight="1">
      <c r="A252" s="40"/>
      <c r="B252" s="41"/>
      <c r="C252" s="214" t="s">
        <v>7</v>
      </c>
      <c r="D252" s="214" t="s">
        <v>132</v>
      </c>
      <c r="E252" s="215" t="s">
        <v>268</v>
      </c>
      <c r="F252" s="216" t="s">
        <v>269</v>
      </c>
      <c r="G252" s="217" t="s">
        <v>217</v>
      </c>
      <c r="H252" s="218">
        <v>56</v>
      </c>
      <c r="I252" s="219"/>
      <c r="J252" s="220">
        <f>ROUND(I252*H252,2)</f>
        <v>0</v>
      </c>
      <c r="K252" s="216" t="s">
        <v>136</v>
      </c>
      <c r="L252" s="46"/>
      <c r="M252" s="221" t="s">
        <v>19</v>
      </c>
      <c r="N252" s="222" t="s">
        <v>43</v>
      </c>
      <c r="O252" s="86"/>
      <c r="P252" s="223">
        <f>O252*H252</f>
        <v>0</v>
      </c>
      <c r="Q252" s="223">
        <v>0</v>
      </c>
      <c r="R252" s="223">
        <f>Q252*H252</f>
        <v>0</v>
      </c>
      <c r="S252" s="223">
        <v>0</v>
      </c>
      <c r="T252" s="224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25" t="s">
        <v>137</v>
      </c>
      <c r="AT252" s="225" t="s">
        <v>132</v>
      </c>
      <c r="AU252" s="225" t="s">
        <v>81</v>
      </c>
      <c r="AY252" s="19" t="s">
        <v>130</v>
      </c>
      <c r="BE252" s="226">
        <f>IF(N252="základní",J252,0)</f>
        <v>0</v>
      </c>
      <c r="BF252" s="226">
        <f>IF(N252="snížená",J252,0)</f>
        <v>0</v>
      </c>
      <c r="BG252" s="226">
        <f>IF(N252="zákl. přenesená",J252,0)</f>
        <v>0</v>
      </c>
      <c r="BH252" s="226">
        <f>IF(N252="sníž. přenesená",J252,0)</f>
        <v>0</v>
      </c>
      <c r="BI252" s="226">
        <f>IF(N252="nulová",J252,0)</f>
        <v>0</v>
      </c>
      <c r="BJ252" s="19" t="s">
        <v>79</v>
      </c>
      <c r="BK252" s="226">
        <f>ROUND(I252*H252,2)</f>
        <v>0</v>
      </c>
      <c r="BL252" s="19" t="s">
        <v>137</v>
      </c>
      <c r="BM252" s="225" t="s">
        <v>773</v>
      </c>
    </row>
    <row r="253" s="2" customFormat="1">
      <c r="A253" s="40"/>
      <c r="B253" s="41"/>
      <c r="C253" s="42"/>
      <c r="D253" s="227" t="s">
        <v>139</v>
      </c>
      <c r="E253" s="42"/>
      <c r="F253" s="228" t="s">
        <v>269</v>
      </c>
      <c r="G253" s="42"/>
      <c r="H253" s="42"/>
      <c r="I253" s="229"/>
      <c r="J253" s="42"/>
      <c r="K253" s="42"/>
      <c r="L253" s="46"/>
      <c r="M253" s="230"/>
      <c r="N253" s="231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139</v>
      </c>
      <c r="AU253" s="19" t="s">
        <v>81</v>
      </c>
    </row>
    <row r="254" s="2" customFormat="1">
      <c r="A254" s="40"/>
      <c r="B254" s="41"/>
      <c r="C254" s="42"/>
      <c r="D254" s="227" t="s">
        <v>140</v>
      </c>
      <c r="E254" s="42"/>
      <c r="F254" s="232" t="s">
        <v>261</v>
      </c>
      <c r="G254" s="42"/>
      <c r="H254" s="42"/>
      <c r="I254" s="229"/>
      <c r="J254" s="42"/>
      <c r="K254" s="42"/>
      <c r="L254" s="46"/>
      <c r="M254" s="230"/>
      <c r="N254" s="231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140</v>
      </c>
      <c r="AU254" s="19" t="s">
        <v>81</v>
      </c>
    </row>
    <row r="255" s="13" customFormat="1">
      <c r="A255" s="13"/>
      <c r="B255" s="233"/>
      <c r="C255" s="234"/>
      <c r="D255" s="227" t="s">
        <v>142</v>
      </c>
      <c r="E255" s="235" t="s">
        <v>19</v>
      </c>
      <c r="F255" s="236" t="s">
        <v>212</v>
      </c>
      <c r="G255" s="234"/>
      <c r="H255" s="235" t="s">
        <v>19</v>
      </c>
      <c r="I255" s="237"/>
      <c r="J255" s="234"/>
      <c r="K255" s="234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142</v>
      </c>
      <c r="AU255" s="242" t="s">
        <v>81</v>
      </c>
      <c r="AV255" s="13" t="s">
        <v>79</v>
      </c>
      <c r="AW255" s="13" t="s">
        <v>33</v>
      </c>
      <c r="AX255" s="13" t="s">
        <v>72</v>
      </c>
      <c r="AY255" s="242" t="s">
        <v>130</v>
      </c>
    </row>
    <row r="256" s="13" customFormat="1">
      <c r="A256" s="13"/>
      <c r="B256" s="233"/>
      <c r="C256" s="234"/>
      <c r="D256" s="227" t="s">
        <v>142</v>
      </c>
      <c r="E256" s="235" t="s">
        <v>19</v>
      </c>
      <c r="F256" s="236" t="s">
        <v>774</v>
      </c>
      <c r="G256" s="234"/>
      <c r="H256" s="235" t="s">
        <v>19</v>
      </c>
      <c r="I256" s="237"/>
      <c r="J256" s="234"/>
      <c r="K256" s="234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142</v>
      </c>
      <c r="AU256" s="242" t="s">
        <v>81</v>
      </c>
      <c r="AV256" s="13" t="s">
        <v>79</v>
      </c>
      <c r="AW256" s="13" t="s">
        <v>33</v>
      </c>
      <c r="AX256" s="13" t="s">
        <v>72</v>
      </c>
      <c r="AY256" s="242" t="s">
        <v>130</v>
      </c>
    </row>
    <row r="257" s="14" customFormat="1">
      <c r="A257" s="14"/>
      <c r="B257" s="243"/>
      <c r="C257" s="244"/>
      <c r="D257" s="227" t="s">
        <v>142</v>
      </c>
      <c r="E257" s="245" t="s">
        <v>19</v>
      </c>
      <c r="F257" s="246" t="s">
        <v>775</v>
      </c>
      <c r="G257" s="244"/>
      <c r="H257" s="247">
        <v>56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3" t="s">
        <v>142</v>
      </c>
      <c r="AU257" s="253" t="s">
        <v>81</v>
      </c>
      <c r="AV257" s="14" t="s">
        <v>81</v>
      </c>
      <c r="AW257" s="14" t="s">
        <v>33</v>
      </c>
      <c r="AX257" s="14" t="s">
        <v>79</v>
      </c>
      <c r="AY257" s="253" t="s">
        <v>130</v>
      </c>
    </row>
    <row r="258" s="2" customFormat="1" ht="16.5" customHeight="1">
      <c r="A258" s="40"/>
      <c r="B258" s="41"/>
      <c r="C258" s="214" t="s">
        <v>323</v>
      </c>
      <c r="D258" s="214" t="s">
        <v>132</v>
      </c>
      <c r="E258" s="215" t="s">
        <v>647</v>
      </c>
      <c r="F258" s="216" t="s">
        <v>648</v>
      </c>
      <c r="G258" s="217" t="s">
        <v>217</v>
      </c>
      <c r="H258" s="218">
        <v>114</v>
      </c>
      <c r="I258" s="219"/>
      <c r="J258" s="220">
        <f>ROUND(I258*H258,2)</f>
        <v>0</v>
      </c>
      <c r="K258" s="216" t="s">
        <v>136</v>
      </c>
      <c r="L258" s="46"/>
      <c r="M258" s="221" t="s">
        <v>19</v>
      </c>
      <c r="N258" s="222" t="s">
        <v>43</v>
      </c>
      <c r="O258" s="86"/>
      <c r="P258" s="223">
        <f>O258*H258</f>
        <v>0</v>
      </c>
      <c r="Q258" s="223">
        <v>0</v>
      </c>
      <c r="R258" s="223">
        <f>Q258*H258</f>
        <v>0</v>
      </c>
      <c r="S258" s="223">
        <v>0</v>
      </c>
      <c r="T258" s="224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25" t="s">
        <v>137</v>
      </c>
      <c r="AT258" s="225" t="s">
        <v>132</v>
      </c>
      <c r="AU258" s="225" t="s">
        <v>81</v>
      </c>
      <c r="AY258" s="19" t="s">
        <v>130</v>
      </c>
      <c r="BE258" s="226">
        <f>IF(N258="základní",J258,0)</f>
        <v>0</v>
      </c>
      <c r="BF258" s="226">
        <f>IF(N258="snížená",J258,0)</f>
        <v>0</v>
      </c>
      <c r="BG258" s="226">
        <f>IF(N258="zákl. přenesená",J258,0)</f>
        <v>0</v>
      </c>
      <c r="BH258" s="226">
        <f>IF(N258="sníž. přenesená",J258,0)</f>
        <v>0</v>
      </c>
      <c r="BI258" s="226">
        <f>IF(N258="nulová",J258,0)</f>
        <v>0</v>
      </c>
      <c r="BJ258" s="19" t="s">
        <v>79</v>
      </c>
      <c r="BK258" s="226">
        <f>ROUND(I258*H258,2)</f>
        <v>0</v>
      </c>
      <c r="BL258" s="19" t="s">
        <v>137</v>
      </c>
      <c r="BM258" s="225" t="s">
        <v>776</v>
      </c>
    </row>
    <row r="259" s="2" customFormat="1">
      <c r="A259" s="40"/>
      <c r="B259" s="41"/>
      <c r="C259" s="42"/>
      <c r="D259" s="227" t="s">
        <v>139</v>
      </c>
      <c r="E259" s="42"/>
      <c r="F259" s="228" t="s">
        <v>648</v>
      </c>
      <c r="G259" s="42"/>
      <c r="H259" s="42"/>
      <c r="I259" s="229"/>
      <c r="J259" s="42"/>
      <c r="K259" s="42"/>
      <c r="L259" s="46"/>
      <c r="M259" s="230"/>
      <c r="N259" s="231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139</v>
      </c>
      <c r="AU259" s="19" t="s">
        <v>81</v>
      </c>
    </row>
    <row r="260" s="2" customFormat="1">
      <c r="A260" s="40"/>
      <c r="B260" s="41"/>
      <c r="C260" s="42"/>
      <c r="D260" s="227" t="s">
        <v>140</v>
      </c>
      <c r="E260" s="42"/>
      <c r="F260" s="232" t="s">
        <v>650</v>
      </c>
      <c r="G260" s="42"/>
      <c r="H260" s="42"/>
      <c r="I260" s="229"/>
      <c r="J260" s="42"/>
      <c r="K260" s="42"/>
      <c r="L260" s="46"/>
      <c r="M260" s="230"/>
      <c r="N260" s="231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140</v>
      </c>
      <c r="AU260" s="19" t="s">
        <v>81</v>
      </c>
    </row>
    <row r="261" s="13" customFormat="1">
      <c r="A261" s="13"/>
      <c r="B261" s="233"/>
      <c r="C261" s="234"/>
      <c r="D261" s="227" t="s">
        <v>142</v>
      </c>
      <c r="E261" s="235" t="s">
        <v>19</v>
      </c>
      <c r="F261" s="236" t="s">
        <v>143</v>
      </c>
      <c r="G261" s="234"/>
      <c r="H261" s="235" t="s">
        <v>19</v>
      </c>
      <c r="I261" s="237"/>
      <c r="J261" s="234"/>
      <c r="K261" s="234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142</v>
      </c>
      <c r="AU261" s="242" t="s">
        <v>81</v>
      </c>
      <c r="AV261" s="13" t="s">
        <v>79</v>
      </c>
      <c r="AW261" s="13" t="s">
        <v>33</v>
      </c>
      <c r="AX261" s="13" t="s">
        <v>72</v>
      </c>
      <c r="AY261" s="242" t="s">
        <v>130</v>
      </c>
    </row>
    <row r="262" s="13" customFormat="1">
      <c r="A262" s="13"/>
      <c r="B262" s="233"/>
      <c r="C262" s="234"/>
      <c r="D262" s="227" t="s">
        <v>142</v>
      </c>
      <c r="E262" s="235" t="s">
        <v>19</v>
      </c>
      <c r="F262" s="236" t="s">
        <v>651</v>
      </c>
      <c r="G262" s="234"/>
      <c r="H262" s="235" t="s">
        <v>19</v>
      </c>
      <c r="I262" s="237"/>
      <c r="J262" s="234"/>
      <c r="K262" s="234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142</v>
      </c>
      <c r="AU262" s="242" t="s">
        <v>81</v>
      </c>
      <c r="AV262" s="13" t="s">
        <v>79</v>
      </c>
      <c r="AW262" s="13" t="s">
        <v>33</v>
      </c>
      <c r="AX262" s="13" t="s">
        <v>72</v>
      </c>
      <c r="AY262" s="242" t="s">
        <v>130</v>
      </c>
    </row>
    <row r="263" s="14" customFormat="1">
      <c r="A263" s="14"/>
      <c r="B263" s="243"/>
      <c r="C263" s="244"/>
      <c r="D263" s="227" t="s">
        <v>142</v>
      </c>
      <c r="E263" s="245" t="s">
        <v>19</v>
      </c>
      <c r="F263" s="246" t="s">
        <v>777</v>
      </c>
      <c r="G263" s="244"/>
      <c r="H263" s="247">
        <v>114</v>
      </c>
      <c r="I263" s="248"/>
      <c r="J263" s="244"/>
      <c r="K263" s="244"/>
      <c r="L263" s="249"/>
      <c r="M263" s="250"/>
      <c r="N263" s="251"/>
      <c r="O263" s="251"/>
      <c r="P263" s="251"/>
      <c r="Q263" s="251"/>
      <c r="R263" s="251"/>
      <c r="S263" s="251"/>
      <c r="T263" s="25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3" t="s">
        <v>142</v>
      </c>
      <c r="AU263" s="253" t="s">
        <v>81</v>
      </c>
      <c r="AV263" s="14" t="s">
        <v>81</v>
      </c>
      <c r="AW263" s="14" t="s">
        <v>33</v>
      </c>
      <c r="AX263" s="14" t="s">
        <v>79</v>
      </c>
      <c r="AY263" s="253" t="s">
        <v>130</v>
      </c>
    </row>
    <row r="264" s="2" customFormat="1" ht="16.5" customHeight="1">
      <c r="A264" s="40"/>
      <c r="B264" s="41"/>
      <c r="C264" s="214" t="s">
        <v>328</v>
      </c>
      <c r="D264" s="214" t="s">
        <v>132</v>
      </c>
      <c r="E264" s="215" t="s">
        <v>274</v>
      </c>
      <c r="F264" s="216" t="s">
        <v>275</v>
      </c>
      <c r="G264" s="217" t="s">
        <v>217</v>
      </c>
      <c r="H264" s="218">
        <v>2040</v>
      </c>
      <c r="I264" s="219"/>
      <c r="J264" s="220">
        <f>ROUND(I264*H264,2)</f>
        <v>0</v>
      </c>
      <c r="K264" s="216" t="s">
        <v>136</v>
      </c>
      <c r="L264" s="46"/>
      <c r="M264" s="221" t="s">
        <v>19</v>
      </c>
      <c r="N264" s="222" t="s">
        <v>43</v>
      </c>
      <c r="O264" s="86"/>
      <c r="P264" s="223">
        <f>O264*H264</f>
        <v>0</v>
      </c>
      <c r="Q264" s="223">
        <v>0</v>
      </c>
      <c r="R264" s="223">
        <f>Q264*H264</f>
        <v>0</v>
      </c>
      <c r="S264" s="223">
        <v>0</v>
      </c>
      <c r="T264" s="224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25" t="s">
        <v>137</v>
      </c>
      <c r="AT264" s="225" t="s">
        <v>132</v>
      </c>
      <c r="AU264" s="225" t="s">
        <v>81</v>
      </c>
      <c r="AY264" s="19" t="s">
        <v>130</v>
      </c>
      <c r="BE264" s="226">
        <f>IF(N264="základní",J264,0)</f>
        <v>0</v>
      </c>
      <c r="BF264" s="226">
        <f>IF(N264="snížená",J264,0)</f>
        <v>0</v>
      </c>
      <c r="BG264" s="226">
        <f>IF(N264="zákl. přenesená",J264,0)</f>
        <v>0</v>
      </c>
      <c r="BH264" s="226">
        <f>IF(N264="sníž. přenesená",J264,0)</f>
        <v>0</v>
      </c>
      <c r="BI264" s="226">
        <f>IF(N264="nulová",J264,0)</f>
        <v>0</v>
      </c>
      <c r="BJ264" s="19" t="s">
        <v>79</v>
      </c>
      <c r="BK264" s="226">
        <f>ROUND(I264*H264,2)</f>
        <v>0</v>
      </c>
      <c r="BL264" s="19" t="s">
        <v>137</v>
      </c>
      <c r="BM264" s="225" t="s">
        <v>778</v>
      </c>
    </row>
    <row r="265" s="2" customFormat="1">
      <c r="A265" s="40"/>
      <c r="B265" s="41"/>
      <c r="C265" s="42"/>
      <c r="D265" s="227" t="s">
        <v>139</v>
      </c>
      <c r="E265" s="42"/>
      <c r="F265" s="228" t="s">
        <v>275</v>
      </c>
      <c r="G265" s="42"/>
      <c r="H265" s="42"/>
      <c r="I265" s="229"/>
      <c r="J265" s="42"/>
      <c r="K265" s="42"/>
      <c r="L265" s="46"/>
      <c r="M265" s="230"/>
      <c r="N265" s="231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139</v>
      </c>
      <c r="AU265" s="19" t="s">
        <v>81</v>
      </c>
    </row>
    <row r="266" s="2" customFormat="1">
      <c r="A266" s="40"/>
      <c r="B266" s="41"/>
      <c r="C266" s="42"/>
      <c r="D266" s="227" t="s">
        <v>140</v>
      </c>
      <c r="E266" s="42"/>
      <c r="F266" s="232" t="s">
        <v>277</v>
      </c>
      <c r="G266" s="42"/>
      <c r="H266" s="42"/>
      <c r="I266" s="229"/>
      <c r="J266" s="42"/>
      <c r="K266" s="42"/>
      <c r="L266" s="46"/>
      <c r="M266" s="230"/>
      <c r="N266" s="231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140</v>
      </c>
      <c r="AU266" s="19" t="s">
        <v>81</v>
      </c>
    </row>
    <row r="267" s="13" customFormat="1">
      <c r="A267" s="13"/>
      <c r="B267" s="233"/>
      <c r="C267" s="234"/>
      <c r="D267" s="227" t="s">
        <v>142</v>
      </c>
      <c r="E267" s="235" t="s">
        <v>19</v>
      </c>
      <c r="F267" s="236" t="s">
        <v>212</v>
      </c>
      <c r="G267" s="234"/>
      <c r="H267" s="235" t="s">
        <v>19</v>
      </c>
      <c r="I267" s="237"/>
      <c r="J267" s="234"/>
      <c r="K267" s="234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142</v>
      </c>
      <c r="AU267" s="242" t="s">
        <v>81</v>
      </c>
      <c r="AV267" s="13" t="s">
        <v>79</v>
      </c>
      <c r="AW267" s="13" t="s">
        <v>33</v>
      </c>
      <c r="AX267" s="13" t="s">
        <v>72</v>
      </c>
      <c r="AY267" s="242" t="s">
        <v>130</v>
      </c>
    </row>
    <row r="268" s="14" customFormat="1">
      <c r="A268" s="14"/>
      <c r="B268" s="243"/>
      <c r="C268" s="244"/>
      <c r="D268" s="227" t="s">
        <v>142</v>
      </c>
      <c r="E268" s="245" t="s">
        <v>19</v>
      </c>
      <c r="F268" s="246" t="s">
        <v>779</v>
      </c>
      <c r="G268" s="244"/>
      <c r="H268" s="247">
        <v>2040</v>
      </c>
      <c r="I268" s="248"/>
      <c r="J268" s="244"/>
      <c r="K268" s="244"/>
      <c r="L268" s="249"/>
      <c r="M268" s="250"/>
      <c r="N268" s="251"/>
      <c r="O268" s="251"/>
      <c r="P268" s="251"/>
      <c r="Q268" s="251"/>
      <c r="R268" s="251"/>
      <c r="S268" s="251"/>
      <c r="T268" s="25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3" t="s">
        <v>142</v>
      </c>
      <c r="AU268" s="253" t="s">
        <v>81</v>
      </c>
      <c r="AV268" s="14" t="s">
        <v>81</v>
      </c>
      <c r="AW268" s="14" t="s">
        <v>33</v>
      </c>
      <c r="AX268" s="14" t="s">
        <v>79</v>
      </c>
      <c r="AY268" s="253" t="s">
        <v>130</v>
      </c>
    </row>
    <row r="269" s="2" customFormat="1" ht="16.5" customHeight="1">
      <c r="A269" s="40"/>
      <c r="B269" s="41"/>
      <c r="C269" s="214" t="s">
        <v>335</v>
      </c>
      <c r="D269" s="214" t="s">
        <v>132</v>
      </c>
      <c r="E269" s="215" t="s">
        <v>282</v>
      </c>
      <c r="F269" s="216" t="s">
        <v>283</v>
      </c>
      <c r="G269" s="217" t="s">
        <v>217</v>
      </c>
      <c r="H269" s="218">
        <v>1020</v>
      </c>
      <c r="I269" s="219"/>
      <c r="J269" s="220">
        <f>ROUND(I269*H269,2)</f>
        <v>0</v>
      </c>
      <c r="K269" s="216" t="s">
        <v>136</v>
      </c>
      <c r="L269" s="46"/>
      <c r="M269" s="221" t="s">
        <v>19</v>
      </c>
      <c r="N269" s="222" t="s">
        <v>43</v>
      </c>
      <c r="O269" s="86"/>
      <c r="P269" s="223">
        <f>O269*H269</f>
        <v>0</v>
      </c>
      <c r="Q269" s="223">
        <v>0</v>
      </c>
      <c r="R269" s="223">
        <f>Q269*H269</f>
        <v>0</v>
      </c>
      <c r="S269" s="223">
        <v>0</v>
      </c>
      <c r="T269" s="224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25" t="s">
        <v>137</v>
      </c>
      <c r="AT269" s="225" t="s">
        <v>132</v>
      </c>
      <c r="AU269" s="225" t="s">
        <v>81</v>
      </c>
      <c r="AY269" s="19" t="s">
        <v>130</v>
      </c>
      <c r="BE269" s="226">
        <f>IF(N269="základní",J269,0)</f>
        <v>0</v>
      </c>
      <c r="BF269" s="226">
        <f>IF(N269="snížená",J269,0)</f>
        <v>0</v>
      </c>
      <c r="BG269" s="226">
        <f>IF(N269="zákl. přenesená",J269,0)</f>
        <v>0</v>
      </c>
      <c r="BH269" s="226">
        <f>IF(N269="sníž. přenesená",J269,0)</f>
        <v>0</v>
      </c>
      <c r="BI269" s="226">
        <f>IF(N269="nulová",J269,0)</f>
        <v>0</v>
      </c>
      <c r="BJ269" s="19" t="s">
        <v>79</v>
      </c>
      <c r="BK269" s="226">
        <f>ROUND(I269*H269,2)</f>
        <v>0</v>
      </c>
      <c r="BL269" s="19" t="s">
        <v>137</v>
      </c>
      <c r="BM269" s="225" t="s">
        <v>780</v>
      </c>
    </row>
    <row r="270" s="2" customFormat="1">
      <c r="A270" s="40"/>
      <c r="B270" s="41"/>
      <c r="C270" s="42"/>
      <c r="D270" s="227" t="s">
        <v>139</v>
      </c>
      <c r="E270" s="42"/>
      <c r="F270" s="228" t="s">
        <v>283</v>
      </c>
      <c r="G270" s="42"/>
      <c r="H270" s="42"/>
      <c r="I270" s="229"/>
      <c r="J270" s="42"/>
      <c r="K270" s="42"/>
      <c r="L270" s="46"/>
      <c r="M270" s="230"/>
      <c r="N270" s="231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139</v>
      </c>
      <c r="AU270" s="19" t="s">
        <v>81</v>
      </c>
    </row>
    <row r="271" s="2" customFormat="1">
      <c r="A271" s="40"/>
      <c r="B271" s="41"/>
      <c r="C271" s="42"/>
      <c r="D271" s="227" t="s">
        <v>140</v>
      </c>
      <c r="E271" s="42"/>
      <c r="F271" s="232" t="s">
        <v>285</v>
      </c>
      <c r="G271" s="42"/>
      <c r="H271" s="42"/>
      <c r="I271" s="229"/>
      <c r="J271" s="42"/>
      <c r="K271" s="42"/>
      <c r="L271" s="46"/>
      <c r="M271" s="230"/>
      <c r="N271" s="231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140</v>
      </c>
      <c r="AU271" s="19" t="s">
        <v>81</v>
      </c>
    </row>
    <row r="272" s="13" customFormat="1">
      <c r="A272" s="13"/>
      <c r="B272" s="233"/>
      <c r="C272" s="234"/>
      <c r="D272" s="227" t="s">
        <v>142</v>
      </c>
      <c r="E272" s="235" t="s">
        <v>19</v>
      </c>
      <c r="F272" s="236" t="s">
        <v>212</v>
      </c>
      <c r="G272" s="234"/>
      <c r="H272" s="235" t="s">
        <v>19</v>
      </c>
      <c r="I272" s="237"/>
      <c r="J272" s="234"/>
      <c r="K272" s="234"/>
      <c r="L272" s="238"/>
      <c r="M272" s="239"/>
      <c r="N272" s="240"/>
      <c r="O272" s="240"/>
      <c r="P272" s="240"/>
      <c r="Q272" s="240"/>
      <c r="R272" s="240"/>
      <c r="S272" s="240"/>
      <c r="T272" s="24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2" t="s">
        <v>142</v>
      </c>
      <c r="AU272" s="242" t="s">
        <v>81</v>
      </c>
      <c r="AV272" s="13" t="s">
        <v>79</v>
      </c>
      <c r="AW272" s="13" t="s">
        <v>33</v>
      </c>
      <c r="AX272" s="13" t="s">
        <v>72</v>
      </c>
      <c r="AY272" s="242" t="s">
        <v>130</v>
      </c>
    </row>
    <row r="273" s="13" customFormat="1">
      <c r="A273" s="13"/>
      <c r="B273" s="233"/>
      <c r="C273" s="234"/>
      <c r="D273" s="227" t="s">
        <v>142</v>
      </c>
      <c r="E273" s="235" t="s">
        <v>19</v>
      </c>
      <c r="F273" s="236" t="s">
        <v>656</v>
      </c>
      <c r="G273" s="234"/>
      <c r="H273" s="235" t="s">
        <v>19</v>
      </c>
      <c r="I273" s="237"/>
      <c r="J273" s="234"/>
      <c r="K273" s="234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142</v>
      </c>
      <c r="AU273" s="242" t="s">
        <v>81</v>
      </c>
      <c r="AV273" s="13" t="s">
        <v>79</v>
      </c>
      <c r="AW273" s="13" t="s">
        <v>33</v>
      </c>
      <c r="AX273" s="13" t="s">
        <v>72</v>
      </c>
      <c r="AY273" s="242" t="s">
        <v>130</v>
      </c>
    </row>
    <row r="274" s="14" customFormat="1">
      <c r="A274" s="14"/>
      <c r="B274" s="243"/>
      <c r="C274" s="244"/>
      <c r="D274" s="227" t="s">
        <v>142</v>
      </c>
      <c r="E274" s="245" t="s">
        <v>19</v>
      </c>
      <c r="F274" s="246" t="s">
        <v>781</v>
      </c>
      <c r="G274" s="244"/>
      <c r="H274" s="247">
        <v>916</v>
      </c>
      <c r="I274" s="248"/>
      <c r="J274" s="244"/>
      <c r="K274" s="244"/>
      <c r="L274" s="249"/>
      <c r="M274" s="250"/>
      <c r="N274" s="251"/>
      <c r="O274" s="251"/>
      <c r="P274" s="251"/>
      <c r="Q274" s="251"/>
      <c r="R274" s="251"/>
      <c r="S274" s="251"/>
      <c r="T274" s="25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3" t="s">
        <v>142</v>
      </c>
      <c r="AU274" s="253" t="s">
        <v>81</v>
      </c>
      <c r="AV274" s="14" t="s">
        <v>81</v>
      </c>
      <c r="AW274" s="14" t="s">
        <v>33</v>
      </c>
      <c r="AX274" s="14" t="s">
        <v>72</v>
      </c>
      <c r="AY274" s="253" t="s">
        <v>130</v>
      </c>
    </row>
    <row r="275" s="13" customFormat="1">
      <c r="A275" s="13"/>
      <c r="B275" s="233"/>
      <c r="C275" s="234"/>
      <c r="D275" s="227" t="s">
        <v>142</v>
      </c>
      <c r="E275" s="235" t="s">
        <v>19</v>
      </c>
      <c r="F275" s="236" t="s">
        <v>658</v>
      </c>
      <c r="G275" s="234"/>
      <c r="H275" s="235" t="s">
        <v>19</v>
      </c>
      <c r="I275" s="237"/>
      <c r="J275" s="234"/>
      <c r="K275" s="234"/>
      <c r="L275" s="238"/>
      <c r="M275" s="239"/>
      <c r="N275" s="240"/>
      <c r="O275" s="240"/>
      <c r="P275" s="240"/>
      <c r="Q275" s="240"/>
      <c r="R275" s="240"/>
      <c r="S275" s="240"/>
      <c r="T275" s="24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2" t="s">
        <v>142</v>
      </c>
      <c r="AU275" s="242" t="s">
        <v>81</v>
      </c>
      <c r="AV275" s="13" t="s">
        <v>79</v>
      </c>
      <c r="AW275" s="13" t="s">
        <v>33</v>
      </c>
      <c r="AX275" s="13" t="s">
        <v>72</v>
      </c>
      <c r="AY275" s="242" t="s">
        <v>130</v>
      </c>
    </row>
    <row r="276" s="14" customFormat="1">
      <c r="A276" s="14"/>
      <c r="B276" s="243"/>
      <c r="C276" s="244"/>
      <c r="D276" s="227" t="s">
        <v>142</v>
      </c>
      <c r="E276" s="245" t="s">
        <v>19</v>
      </c>
      <c r="F276" s="246" t="s">
        <v>782</v>
      </c>
      <c r="G276" s="244"/>
      <c r="H276" s="247">
        <v>104</v>
      </c>
      <c r="I276" s="248"/>
      <c r="J276" s="244"/>
      <c r="K276" s="244"/>
      <c r="L276" s="249"/>
      <c r="M276" s="250"/>
      <c r="N276" s="251"/>
      <c r="O276" s="251"/>
      <c r="P276" s="251"/>
      <c r="Q276" s="251"/>
      <c r="R276" s="251"/>
      <c r="S276" s="251"/>
      <c r="T276" s="252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3" t="s">
        <v>142</v>
      </c>
      <c r="AU276" s="253" t="s">
        <v>81</v>
      </c>
      <c r="AV276" s="14" t="s">
        <v>81</v>
      </c>
      <c r="AW276" s="14" t="s">
        <v>33</v>
      </c>
      <c r="AX276" s="14" t="s">
        <v>72</v>
      </c>
      <c r="AY276" s="253" t="s">
        <v>130</v>
      </c>
    </row>
    <row r="277" s="15" customFormat="1">
      <c r="A277" s="15"/>
      <c r="B277" s="254"/>
      <c r="C277" s="255"/>
      <c r="D277" s="227" t="s">
        <v>142</v>
      </c>
      <c r="E277" s="256" t="s">
        <v>19</v>
      </c>
      <c r="F277" s="257" t="s">
        <v>149</v>
      </c>
      <c r="G277" s="255"/>
      <c r="H277" s="258">
        <v>1020</v>
      </c>
      <c r="I277" s="259"/>
      <c r="J277" s="255"/>
      <c r="K277" s="255"/>
      <c r="L277" s="260"/>
      <c r="M277" s="261"/>
      <c r="N277" s="262"/>
      <c r="O277" s="262"/>
      <c r="P277" s="262"/>
      <c r="Q277" s="262"/>
      <c r="R277" s="262"/>
      <c r="S277" s="262"/>
      <c r="T277" s="263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4" t="s">
        <v>142</v>
      </c>
      <c r="AU277" s="264" t="s">
        <v>81</v>
      </c>
      <c r="AV277" s="15" t="s">
        <v>137</v>
      </c>
      <c r="AW277" s="15" t="s">
        <v>33</v>
      </c>
      <c r="AX277" s="15" t="s">
        <v>79</v>
      </c>
      <c r="AY277" s="264" t="s">
        <v>130</v>
      </c>
    </row>
    <row r="278" s="2" customFormat="1" ht="16.5" customHeight="1">
      <c r="A278" s="40"/>
      <c r="B278" s="41"/>
      <c r="C278" s="214" t="s">
        <v>345</v>
      </c>
      <c r="D278" s="214" t="s">
        <v>132</v>
      </c>
      <c r="E278" s="215" t="s">
        <v>290</v>
      </c>
      <c r="F278" s="216" t="s">
        <v>291</v>
      </c>
      <c r="G278" s="217" t="s">
        <v>217</v>
      </c>
      <c r="H278" s="218">
        <v>1020</v>
      </c>
      <c r="I278" s="219"/>
      <c r="J278" s="220">
        <f>ROUND(I278*H278,2)</f>
        <v>0</v>
      </c>
      <c r="K278" s="216" t="s">
        <v>136</v>
      </c>
      <c r="L278" s="46"/>
      <c r="M278" s="221" t="s">
        <v>19</v>
      </c>
      <c r="N278" s="222" t="s">
        <v>43</v>
      </c>
      <c r="O278" s="86"/>
      <c r="P278" s="223">
        <f>O278*H278</f>
        <v>0</v>
      </c>
      <c r="Q278" s="223">
        <v>0</v>
      </c>
      <c r="R278" s="223">
        <f>Q278*H278</f>
        <v>0</v>
      </c>
      <c r="S278" s="223">
        <v>0</v>
      </c>
      <c r="T278" s="224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25" t="s">
        <v>137</v>
      </c>
      <c r="AT278" s="225" t="s">
        <v>132</v>
      </c>
      <c r="AU278" s="225" t="s">
        <v>81</v>
      </c>
      <c r="AY278" s="19" t="s">
        <v>130</v>
      </c>
      <c r="BE278" s="226">
        <f>IF(N278="základní",J278,0)</f>
        <v>0</v>
      </c>
      <c r="BF278" s="226">
        <f>IF(N278="snížená",J278,0)</f>
        <v>0</v>
      </c>
      <c r="BG278" s="226">
        <f>IF(N278="zákl. přenesená",J278,0)</f>
        <v>0</v>
      </c>
      <c r="BH278" s="226">
        <f>IF(N278="sníž. přenesená",J278,0)</f>
        <v>0</v>
      </c>
      <c r="BI278" s="226">
        <f>IF(N278="nulová",J278,0)</f>
        <v>0</v>
      </c>
      <c r="BJ278" s="19" t="s">
        <v>79</v>
      </c>
      <c r="BK278" s="226">
        <f>ROUND(I278*H278,2)</f>
        <v>0</v>
      </c>
      <c r="BL278" s="19" t="s">
        <v>137</v>
      </c>
      <c r="BM278" s="225" t="s">
        <v>783</v>
      </c>
    </row>
    <row r="279" s="2" customFormat="1">
      <c r="A279" s="40"/>
      <c r="B279" s="41"/>
      <c r="C279" s="42"/>
      <c r="D279" s="227" t="s">
        <v>139</v>
      </c>
      <c r="E279" s="42"/>
      <c r="F279" s="228" t="s">
        <v>291</v>
      </c>
      <c r="G279" s="42"/>
      <c r="H279" s="42"/>
      <c r="I279" s="229"/>
      <c r="J279" s="42"/>
      <c r="K279" s="42"/>
      <c r="L279" s="46"/>
      <c r="M279" s="230"/>
      <c r="N279" s="231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139</v>
      </c>
      <c r="AU279" s="19" t="s">
        <v>81</v>
      </c>
    </row>
    <row r="280" s="2" customFormat="1">
      <c r="A280" s="40"/>
      <c r="B280" s="41"/>
      <c r="C280" s="42"/>
      <c r="D280" s="227" t="s">
        <v>140</v>
      </c>
      <c r="E280" s="42"/>
      <c r="F280" s="232" t="s">
        <v>285</v>
      </c>
      <c r="G280" s="42"/>
      <c r="H280" s="42"/>
      <c r="I280" s="229"/>
      <c r="J280" s="42"/>
      <c r="K280" s="42"/>
      <c r="L280" s="46"/>
      <c r="M280" s="230"/>
      <c r="N280" s="231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140</v>
      </c>
      <c r="AU280" s="19" t="s">
        <v>81</v>
      </c>
    </row>
    <row r="281" s="13" customFormat="1">
      <c r="A281" s="13"/>
      <c r="B281" s="233"/>
      <c r="C281" s="234"/>
      <c r="D281" s="227" t="s">
        <v>142</v>
      </c>
      <c r="E281" s="235" t="s">
        <v>19</v>
      </c>
      <c r="F281" s="236" t="s">
        <v>212</v>
      </c>
      <c r="G281" s="234"/>
      <c r="H281" s="235" t="s">
        <v>19</v>
      </c>
      <c r="I281" s="237"/>
      <c r="J281" s="234"/>
      <c r="K281" s="234"/>
      <c r="L281" s="238"/>
      <c r="M281" s="239"/>
      <c r="N281" s="240"/>
      <c r="O281" s="240"/>
      <c r="P281" s="240"/>
      <c r="Q281" s="240"/>
      <c r="R281" s="240"/>
      <c r="S281" s="240"/>
      <c r="T281" s="24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2" t="s">
        <v>142</v>
      </c>
      <c r="AU281" s="242" t="s">
        <v>81</v>
      </c>
      <c r="AV281" s="13" t="s">
        <v>79</v>
      </c>
      <c r="AW281" s="13" t="s">
        <v>33</v>
      </c>
      <c r="AX281" s="13" t="s">
        <v>72</v>
      </c>
      <c r="AY281" s="242" t="s">
        <v>130</v>
      </c>
    </row>
    <row r="282" s="13" customFormat="1">
      <c r="A282" s="13"/>
      <c r="B282" s="233"/>
      <c r="C282" s="234"/>
      <c r="D282" s="227" t="s">
        <v>142</v>
      </c>
      <c r="E282" s="235" t="s">
        <v>19</v>
      </c>
      <c r="F282" s="236" t="s">
        <v>660</v>
      </c>
      <c r="G282" s="234"/>
      <c r="H282" s="235" t="s">
        <v>19</v>
      </c>
      <c r="I282" s="237"/>
      <c r="J282" s="234"/>
      <c r="K282" s="234"/>
      <c r="L282" s="238"/>
      <c r="M282" s="239"/>
      <c r="N282" s="240"/>
      <c r="O282" s="240"/>
      <c r="P282" s="240"/>
      <c r="Q282" s="240"/>
      <c r="R282" s="240"/>
      <c r="S282" s="240"/>
      <c r="T282" s="24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2" t="s">
        <v>142</v>
      </c>
      <c r="AU282" s="242" t="s">
        <v>81</v>
      </c>
      <c r="AV282" s="13" t="s">
        <v>79</v>
      </c>
      <c r="AW282" s="13" t="s">
        <v>33</v>
      </c>
      <c r="AX282" s="13" t="s">
        <v>72</v>
      </c>
      <c r="AY282" s="242" t="s">
        <v>130</v>
      </c>
    </row>
    <row r="283" s="14" customFormat="1">
      <c r="A283" s="14"/>
      <c r="B283" s="243"/>
      <c r="C283" s="244"/>
      <c r="D283" s="227" t="s">
        <v>142</v>
      </c>
      <c r="E283" s="245" t="s">
        <v>19</v>
      </c>
      <c r="F283" s="246" t="s">
        <v>781</v>
      </c>
      <c r="G283" s="244"/>
      <c r="H283" s="247">
        <v>916</v>
      </c>
      <c r="I283" s="248"/>
      <c r="J283" s="244"/>
      <c r="K283" s="244"/>
      <c r="L283" s="249"/>
      <c r="M283" s="250"/>
      <c r="N283" s="251"/>
      <c r="O283" s="251"/>
      <c r="P283" s="251"/>
      <c r="Q283" s="251"/>
      <c r="R283" s="251"/>
      <c r="S283" s="251"/>
      <c r="T283" s="25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3" t="s">
        <v>142</v>
      </c>
      <c r="AU283" s="253" t="s">
        <v>81</v>
      </c>
      <c r="AV283" s="14" t="s">
        <v>81</v>
      </c>
      <c r="AW283" s="14" t="s">
        <v>33</v>
      </c>
      <c r="AX283" s="14" t="s">
        <v>72</v>
      </c>
      <c r="AY283" s="253" t="s">
        <v>130</v>
      </c>
    </row>
    <row r="284" s="13" customFormat="1">
      <c r="A284" s="13"/>
      <c r="B284" s="233"/>
      <c r="C284" s="234"/>
      <c r="D284" s="227" t="s">
        <v>142</v>
      </c>
      <c r="E284" s="235" t="s">
        <v>19</v>
      </c>
      <c r="F284" s="236" t="s">
        <v>661</v>
      </c>
      <c r="G284" s="234"/>
      <c r="H284" s="235" t="s">
        <v>19</v>
      </c>
      <c r="I284" s="237"/>
      <c r="J284" s="234"/>
      <c r="K284" s="234"/>
      <c r="L284" s="238"/>
      <c r="M284" s="239"/>
      <c r="N284" s="240"/>
      <c r="O284" s="240"/>
      <c r="P284" s="240"/>
      <c r="Q284" s="240"/>
      <c r="R284" s="240"/>
      <c r="S284" s="240"/>
      <c r="T284" s="24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2" t="s">
        <v>142</v>
      </c>
      <c r="AU284" s="242" t="s">
        <v>81</v>
      </c>
      <c r="AV284" s="13" t="s">
        <v>79</v>
      </c>
      <c r="AW284" s="13" t="s">
        <v>33</v>
      </c>
      <c r="AX284" s="13" t="s">
        <v>72</v>
      </c>
      <c r="AY284" s="242" t="s">
        <v>130</v>
      </c>
    </row>
    <row r="285" s="14" customFormat="1">
      <c r="A285" s="14"/>
      <c r="B285" s="243"/>
      <c r="C285" s="244"/>
      <c r="D285" s="227" t="s">
        <v>142</v>
      </c>
      <c r="E285" s="245" t="s">
        <v>19</v>
      </c>
      <c r="F285" s="246" t="s">
        <v>782</v>
      </c>
      <c r="G285" s="244"/>
      <c r="H285" s="247">
        <v>104</v>
      </c>
      <c r="I285" s="248"/>
      <c r="J285" s="244"/>
      <c r="K285" s="244"/>
      <c r="L285" s="249"/>
      <c r="M285" s="250"/>
      <c r="N285" s="251"/>
      <c r="O285" s="251"/>
      <c r="P285" s="251"/>
      <c r="Q285" s="251"/>
      <c r="R285" s="251"/>
      <c r="S285" s="251"/>
      <c r="T285" s="25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3" t="s">
        <v>142</v>
      </c>
      <c r="AU285" s="253" t="s">
        <v>81</v>
      </c>
      <c r="AV285" s="14" t="s">
        <v>81</v>
      </c>
      <c r="AW285" s="14" t="s">
        <v>33</v>
      </c>
      <c r="AX285" s="14" t="s">
        <v>72</v>
      </c>
      <c r="AY285" s="253" t="s">
        <v>130</v>
      </c>
    </row>
    <row r="286" s="15" customFormat="1">
      <c r="A286" s="15"/>
      <c r="B286" s="254"/>
      <c r="C286" s="255"/>
      <c r="D286" s="227" t="s">
        <v>142</v>
      </c>
      <c r="E286" s="256" t="s">
        <v>19</v>
      </c>
      <c r="F286" s="257" t="s">
        <v>149</v>
      </c>
      <c r="G286" s="255"/>
      <c r="H286" s="258">
        <v>1020</v>
      </c>
      <c r="I286" s="259"/>
      <c r="J286" s="255"/>
      <c r="K286" s="255"/>
      <c r="L286" s="260"/>
      <c r="M286" s="261"/>
      <c r="N286" s="262"/>
      <c r="O286" s="262"/>
      <c r="P286" s="262"/>
      <c r="Q286" s="262"/>
      <c r="R286" s="262"/>
      <c r="S286" s="262"/>
      <c r="T286" s="263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4" t="s">
        <v>142</v>
      </c>
      <c r="AU286" s="264" t="s">
        <v>81</v>
      </c>
      <c r="AV286" s="15" t="s">
        <v>137</v>
      </c>
      <c r="AW286" s="15" t="s">
        <v>33</v>
      </c>
      <c r="AX286" s="15" t="s">
        <v>79</v>
      </c>
      <c r="AY286" s="264" t="s">
        <v>130</v>
      </c>
    </row>
    <row r="287" s="2" customFormat="1" ht="16.5" customHeight="1">
      <c r="A287" s="40"/>
      <c r="B287" s="41"/>
      <c r="C287" s="214" t="s">
        <v>352</v>
      </c>
      <c r="D287" s="214" t="s">
        <v>132</v>
      </c>
      <c r="E287" s="215" t="s">
        <v>662</v>
      </c>
      <c r="F287" s="216" t="s">
        <v>663</v>
      </c>
      <c r="G287" s="217" t="s">
        <v>217</v>
      </c>
      <c r="H287" s="218">
        <v>7.4000000000000004</v>
      </c>
      <c r="I287" s="219"/>
      <c r="J287" s="220">
        <f>ROUND(I287*H287,2)</f>
        <v>0</v>
      </c>
      <c r="K287" s="216" t="s">
        <v>136</v>
      </c>
      <c r="L287" s="46"/>
      <c r="M287" s="221" t="s">
        <v>19</v>
      </c>
      <c r="N287" s="222" t="s">
        <v>43</v>
      </c>
      <c r="O287" s="86"/>
      <c r="P287" s="223">
        <f>O287*H287</f>
        <v>0</v>
      </c>
      <c r="Q287" s="223">
        <v>0</v>
      </c>
      <c r="R287" s="223">
        <f>Q287*H287</f>
        <v>0</v>
      </c>
      <c r="S287" s="223">
        <v>0</v>
      </c>
      <c r="T287" s="224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25" t="s">
        <v>137</v>
      </c>
      <c r="AT287" s="225" t="s">
        <v>132</v>
      </c>
      <c r="AU287" s="225" t="s">
        <v>81</v>
      </c>
      <c r="AY287" s="19" t="s">
        <v>130</v>
      </c>
      <c r="BE287" s="226">
        <f>IF(N287="základní",J287,0)</f>
        <v>0</v>
      </c>
      <c r="BF287" s="226">
        <f>IF(N287="snížená",J287,0)</f>
        <v>0</v>
      </c>
      <c r="BG287" s="226">
        <f>IF(N287="zákl. přenesená",J287,0)</f>
        <v>0</v>
      </c>
      <c r="BH287" s="226">
        <f>IF(N287="sníž. přenesená",J287,0)</f>
        <v>0</v>
      </c>
      <c r="BI287" s="226">
        <f>IF(N287="nulová",J287,0)</f>
        <v>0</v>
      </c>
      <c r="BJ287" s="19" t="s">
        <v>79</v>
      </c>
      <c r="BK287" s="226">
        <f>ROUND(I287*H287,2)</f>
        <v>0</v>
      </c>
      <c r="BL287" s="19" t="s">
        <v>137</v>
      </c>
      <c r="BM287" s="225" t="s">
        <v>784</v>
      </c>
    </row>
    <row r="288" s="2" customFormat="1">
      <c r="A288" s="40"/>
      <c r="B288" s="41"/>
      <c r="C288" s="42"/>
      <c r="D288" s="227" t="s">
        <v>139</v>
      </c>
      <c r="E288" s="42"/>
      <c r="F288" s="228" t="s">
        <v>663</v>
      </c>
      <c r="G288" s="42"/>
      <c r="H288" s="42"/>
      <c r="I288" s="229"/>
      <c r="J288" s="42"/>
      <c r="K288" s="42"/>
      <c r="L288" s="46"/>
      <c r="M288" s="230"/>
      <c r="N288" s="231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139</v>
      </c>
      <c r="AU288" s="19" t="s">
        <v>81</v>
      </c>
    </row>
    <row r="289" s="2" customFormat="1">
      <c r="A289" s="40"/>
      <c r="B289" s="41"/>
      <c r="C289" s="42"/>
      <c r="D289" s="227" t="s">
        <v>140</v>
      </c>
      <c r="E289" s="42"/>
      <c r="F289" s="232" t="s">
        <v>298</v>
      </c>
      <c r="G289" s="42"/>
      <c r="H289" s="42"/>
      <c r="I289" s="229"/>
      <c r="J289" s="42"/>
      <c r="K289" s="42"/>
      <c r="L289" s="46"/>
      <c r="M289" s="230"/>
      <c r="N289" s="231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140</v>
      </c>
      <c r="AU289" s="19" t="s">
        <v>81</v>
      </c>
    </row>
    <row r="290" s="13" customFormat="1">
      <c r="A290" s="13"/>
      <c r="B290" s="233"/>
      <c r="C290" s="234"/>
      <c r="D290" s="227" t="s">
        <v>142</v>
      </c>
      <c r="E290" s="235" t="s">
        <v>19</v>
      </c>
      <c r="F290" s="236" t="s">
        <v>212</v>
      </c>
      <c r="G290" s="234"/>
      <c r="H290" s="235" t="s">
        <v>19</v>
      </c>
      <c r="I290" s="237"/>
      <c r="J290" s="234"/>
      <c r="K290" s="234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142</v>
      </c>
      <c r="AU290" s="242" t="s">
        <v>81</v>
      </c>
      <c r="AV290" s="13" t="s">
        <v>79</v>
      </c>
      <c r="AW290" s="13" t="s">
        <v>33</v>
      </c>
      <c r="AX290" s="13" t="s">
        <v>72</v>
      </c>
      <c r="AY290" s="242" t="s">
        <v>130</v>
      </c>
    </row>
    <row r="291" s="13" customFormat="1">
      <c r="A291" s="13"/>
      <c r="B291" s="233"/>
      <c r="C291" s="234"/>
      <c r="D291" s="227" t="s">
        <v>142</v>
      </c>
      <c r="E291" s="235" t="s">
        <v>19</v>
      </c>
      <c r="F291" s="236" t="s">
        <v>665</v>
      </c>
      <c r="G291" s="234"/>
      <c r="H291" s="235" t="s">
        <v>19</v>
      </c>
      <c r="I291" s="237"/>
      <c r="J291" s="234"/>
      <c r="K291" s="234"/>
      <c r="L291" s="238"/>
      <c r="M291" s="239"/>
      <c r="N291" s="240"/>
      <c r="O291" s="240"/>
      <c r="P291" s="240"/>
      <c r="Q291" s="240"/>
      <c r="R291" s="240"/>
      <c r="S291" s="240"/>
      <c r="T291" s="24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2" t="s">
        <v>142</v>
      </c>
      <c r="AU291" s="242" t="s">
        <v>81</v>
      </c>
      <c r="AV291" s="13" t="s">
        <v>79</v>
      </c>
      <c r="AW291" s="13" t="s">
        <v>33</v>
      </c>
      <c r="AX291" s="13" t="s">
        <v>72</v>
      </c>
      <c r="AY291" s="242" t="s">
        <v>130</v>
      </c>
    </row>
    <row r="292" s="14" customFormat="1">
      <c r="A292" s="14"/>
      <c r="B292" s="243"/>
      <c r="C292" s="244"/>
      <c r="D292" s="227" t="s">
        <v>142</v>
      </c>
      <c r="E292" s="245" t="s">
        <v>19</v>
      </c>
      <c r="F292" s="246" t="s">
        <v>785</v>
      </c>
      <c r="G292" s="244"/>
      <c r="H292" s="247">
        <v>7.4000000000000004</v>
      </c>
      <c r="I292" s="248"/>
      <c r="J292" s="244"/>
      <c r="K292" s="244"/>
      <c r="L292" s="249"/>
      <c r="M292" s="250"/>
      <c r="N292" s="251"/>
      <c r="O292" s="251"/>
      <c r="P292" s="251"/>
      <c r="Q292" s="251"/>
      <c r="R292" s="251"/>
      <c r="S292" s="251"/>
      <c r="T292" s="252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3" t="s">
        <v>142</v>
      </c>
      <c r="AU292" s="253" t="s">
        <v>81</v>
      </c>
      <c r="AV292" s="14" t="s">
        <v>81</v>
      </c>
      <c r="AW292" s="14" t="s">
        <v>33</v>
      </c>
      <c r="AX292" s="14" t="s">
        <v>79</v>
      </c>
      <c r="AY292" s="253" t="s">
        <v>130</v>
      </c>
    </row>
    <row r="293" s="2" customFormat="1" ht="16.5" customHeight="1">
      <c r="A293" s="40"/>
      <c r="B293" s="41"/>
      <c r="C293" s="214" t="s">
        <v>360</v>
      </c>
      <c r="D293" s="214" t="s">
        <v>132</v>
      </c>
      <c r="E293" s="215" t="s">
        <v>667</v>
      </c>
      <c r="F293" s="216" t="s">
        <v>668</v>
      </c>
      <c r="G293" s="217" t="s">
        <v>217</v>
      </c>
      <c r="H293" s="218">
        <v>5.5</v>
      </c>
      <c r="I293" s="219"/>
      <c r="J293" s="220">
        <f>ROUND(I293*H293,2)</f>
        <v>0</v>
      </c>
      <c r="K293" s="216" t="s">
        <v>136</v>
      </c>
      <c r="L293" s="46"/>
      <c r="M293" s="221" t="s">
        <v>19</v>
      </c>
      <c r="N293" s="222" t="s">
        <v>43</v>
      </c>
      <c r="O293" s="86"/>
      <c r="P293" s="223">
        <f>O293*H293</f>
        <v>0</v>
      </c>
      <c r="Q293" s="223">
        <v>0</v>
      </c>
      <c r="R293" s="223">
        <f>Q293*H293</f>
        <v>0</v>
      </c>
      <c r="S293" s="223">
        <v>0</v>
      </c>
      <c r="T293" s="224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25" t="s">
        <v>137</v>
      </c>
      <c r="AT293" s="225" t="s">
        <v>132</v>
      </c>
      <c r="AU293" s="225" t="s">
        <v>81</v>
      </c>
      <c r="AY293" s="19" t="s">
        <v>130</v>
      </c>
      <c r="BE293" s="226">
        <f>IF(N293="základní",J293,0)</f>
        <v>0</v>
      </c>
      <c r="BF293" s="226">
        <f>IF(N293="snížená",J293,0)</f>
        <v>0</v>
      </c>
      <c r="BG293" s="226">
        <f>IF(N293="zákl. přenesená",J293,0)</f>
        <v>0</v>
      </c>
      <c r="BH293" s="226">
        <f>IF(N293="sníž. přenesená",J293,0)</f>
        <v>0</v>
      </c>
      <c r="BI293" s="226">
        <f>IF(N293="nulová",J293,0)</f>
        <v>0</v>
      </c>
      <c r="BJ293" s="19" t="s">
        <v>79</v>
      </c>
      <c r="BK293" s="226">
        <f>ROUND(I293*H293,2)</f>
        <v>0</v>
      </c>
      <c r="BL293" s="19" t="s">
        <v>137</v>
      </c>
      <c r="BM293" s="225" t="s">
        <v>786</v>
      </c>
    </row>
    <row r="294" s="2" customFormat="1">
      <c r="A294" s="40"/>
      <c r="B294" s="41"/>
      <c r="C294" s="42"/>
      <c r="D294" s="227" t="s">
        <v>139</v>
      </c>
      <c r="E294" s="42"/>
      <c r="F294" s="228" t="s">
        <v>668</v>
      </c>
      <c r="G294" s="42"/>
      <c r="H294" s="42"/>
      <c r="I294" s="229"/>
      <c r="J294" s="42"/>
      <c r="K294" s="42"/>
      <c r="L294" s="46"/>
      <c r="M294" s="230"/>
      <c r="N294" s="231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139</v>
      </c>
      <c r="AU294" s="19" t="s">
        <v>81</v>
      </c>
    </row>
    <row r="295" s="2" customFormat="1">
      <c r="A295" s="40"/>
      <c r="B295" s="41"/>
      <c r="C295" s="42"/>
      <c r="D295" s="227" t="s">
        <v>140</v>
      </c>
      <c r="E295" s="42"/>
      <c r="F295" s="232" t="s">
        <v>305</v>
      </c>
      <c r="G295" s="42"/>
      <c r="H295" s="42"/>
      <c r="I295" s="229"/>
      <c r="J295" s="42"/>
      <c r="K295" s="42"/>
      <c r="L295" s="46"/>
      <c r="M295" s="230"/>
      <c r="N295" s="231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140</v>
      </c>
      <c r="AU295" s="19" t="s">
        <v>81</v>
      </c>
    </row>
    <row r="296" s="13" customFormat="1">
      <c r="A296" s="13"/>
      <c r="B296" s="233"/>
      <c r="C296" s="234"/>
      <c r="D296" s="227" t="s">
        <v>142</v>
      </c>
      <c r="E296" s="235" t="s">
        <v>19</v>
      </c>
      <c r="F296" s="236" t="s">
        <v>212</v>
      </c>
      <c r="G296" s="234"/>
      <c r="H296" s="235" t="s">
        <v>19</v>
      </c>
      <c r="I296" s="237"/>
      <c r="J296" s="234"/>
      <c r="K296" s="234"/>
      <c r="L296" s="238"/>
      <c r="M296" s="239"/>
      <c r="N296" s="240"/>
      <c r="O296" s="240"/>
      <c r="P296" s="240"/>
      <c r="Q296" s="240"/>
      <c r="R296" s="240"/>
      <c r="S296" s="240"/>
      <c r="T296" s="24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2" t="s">
        <v>142</v>
      </c>
      <c r="AU296" s="242" t="s">
        <v>81</v>
      </c>
      <c r="AV296" s="13" t="s">
        <v>79</v>
      </c>
      <c r="AW296" s="13" t="s">
        <v>33</v>
      </c>
      <c r="AX296" s="13" t="s">
        <v>72</v>
      </c>
      <c r="AY296" s="242" t="s">
        <v>130</v>
      </c>
    </row>
    <row r="297" s="13" customFormat="1">
      <c r="A297" s="13"/>
      <c r="B297" s="233"/>
      <c r="C297" s="234"/>
      <c r="D297" s="227" t="s">
        <v>142</v>
      </c>
      <c r="E297" s="235" t="s">
        <v>19</v>
      </c>
      <c r="F297" s="236" t="s">
        <v>670</v>
      </c>
      <c r="G297" s="234"/>
      <c r="H297" s="235" t="s">
        <v>19</v>
      </c>
      <c r="I297" s="237"/>
      <c r="J297" s="234"/>
      <c r="K297" s="234"/>
      <c r="L297" s="238"/>
      <c r="M297" s="239"/>
      <c r="N297" s="240"/>
      <c r="O297" s="240"/>
      <c r="P297" s="240"/>
      <c r="Q297" s="240"/>
      <c r="R297" s="240"/>
      <c r="S297" s="240"/>
      <c r="T297" s="24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2" t="s">
        <v>142</v>
      </c>
      <c r="AU297" s="242" t="s">
        <v>81</v>
      </c>
      <c r="AV297" s="13" t="s">
        <v>79</v>
      </c>
      <c r="AW297" s="13" t="s">
        <v>33</v>
      </c>
      <c r="AX297" s="13" t="s">
        <v>72</v>
      </c>
      <c r="AY297" s="242" t="s">
        <v>130</v>
      </c>
    </row>
    <row r="298" s="14" customFormat="1">
      <c r="A298" s="14"/>
      <c r="B298" s="243"/>
      <c r="C298" s="244"/>
      <c r="D298" s="227" t="s">
        <v>142</v>
      </c>
      <c r="E298" s="245" t="s">
        <v>19</v>
      </c>
      <c r="F298" s="246" t="s">
        <v>787</v>
      </c>
      <c r="G298" s="244"/>
      <c r="H298" s="247">
        <v>5.5</v>
      </c>
      <c r="I298" s="248"/>
      <c r="J298" s="244"/>
      <c r="K298" s="244"/>
      <c r="L298" s="249"/>
      <c r="M298" s="250"/>
      <c r="N298" s="251"/>
      <c r="O298" s="251"/>
      <c r="P298" s="251"/>
      <c r="Q298" s="251"/>
      <c r="R298" s="251"/>
      <c r="S298" s="251"/>
      <c r="T298" s="252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3" t="s">
        <v>142</v>
      </c>
      <c r="AU298" s="253" t="s">
        <v>81</v>
      </c>
      <c r="AV298" s="14" t="s">
        <v>81</v>
      </c>
      <c r="AW298" s="14" t="s">
        <v>33</v>
      </c>
      <c r="AX298" s="14" t="s">
        <v>79</v>
      </c>
      <c r="AY298" s="253" t="s">
        <v>130</v>
      </c>
    </row>
    <row r="299" s="2" customFormat="1" ht="16.5" customHeight="1">
      <c r="A299" s="40"/>
      <c r="B299" s="41"/>
      <c r="C299" s="214" t="s">
        <v>371</v>
      </c>
      <c r="D299" s="214" t="s">
        <v>132</v>
      </c>
      <c r="E299" s="215" t="s">
        <v>309</v>
      </c>
      <c r="F299" s="216" t="s">
        <v>310</v>
      </c>
      <c r="G299" s="217" t="s">
        <v>167</v>
      </c>
      <c r="H299" s="218">
        <v>4</v>
      </c>
      <c r="I299" s="219"/>
      <c r="J299" s="220">
        <f>ROUND(I299*H299,2)</f>
        <v>0</v>
      </c>
      <c r="K299" s="216" t="s">
        <v>136</v>
      </c>
      <c r="L299" s="46"/>
      <c r="M299" s="221" t="s">
        <v>19</v>
      </c>
      <c r="N299" s="222" t="s">
        <v>43</v>
      </c>
      <c r="O299" s="86"/>
      <c r="P299" s="223">
        <f>O299*H299</f>
        <v>0</v>
      </c>
      <c r="Q299" s="223">
        <v>0</v>
      </c>
      <c r="R299" s="223">
        <f>Q299*H299</f>
        <v>0</v>
      </c>
      <c r="S299" s="223">
        <v>0</v>
      </c>
      <c r="T299" s="224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25" t="s">
        <v>137</v>
      </c>
      <c r="AT299" s="225" t="s">
        <v>132</v>
      </c>
      <c r="AU299" s="225" t="s">
        <v>81</v>
      </c>
      <c r="AY299" s="19" t="s">
        <v>130</v>
      </c>
      <c r="BE299" s="226">
        <f>IF(N299="základní",J299,0)</f>
        <v>0</v>
      </c>
      <c r="BF299" s="226">
        <f>IF(N299="snížená",J299,0)</f>
        <v>0</v>
      </c>
      <c r="BG299" s="226">
        <f>IF(N299="zákl. přenesená",J299,0)</f>
        <v>0</v>
      </c>
      <c r="BH299" s="226">
        <f>IF(N299="sníž. přenesená",J299,0)</f>
        <v>0</v>
      </c>
      <c r="BI299" s="226">
        <f>IF(N299="nulová",J299,0)</f>
        <v>0</v>
      </c>
      <c r="BJ299" s="19" t="s">
        <v>79</v>
      </c>
      <c r="BK299" s="226">
        <f>ROUND(I299*H299,2)</f>
        <v>0</v>
      </c>
      <c r="BL299" s="19" t="s">
        <v>137</v>
      </c>
      <c r="BM299" s="225" t="s">
        <v>788</v>
      </c>
    </row>
    <row r="300" s="2" customFormat="1">
      <c r="A300" s="40"/>
      <c r="B300" s="41"/>
      <c r="C300" s="42"/>
      <c r="D300" s="227" t="s">
        <v>139</v>
      </c>
      <c r="E300" s="42"/>
      <c r="F300" s="228" t="s">
        <v>310</v>
      </c>
      <c r="G300" s="42"/>
      <c r="H300" s="42"/>
      <c r="I300" s="229"/>
      <c r="J300" s="42"/>
      <c r="K300" s="42"/>
      <c r="L300" s="46"/>
      <c r="M300" s="230"/>
      <c r="N300" s="231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139</v>
      </c>
      <c r="AU300" s="19" t="s">
        <v>81</v>
      </c>
    </row>
    <row r="301" s="2" customFormat="1">
      <c r="A301" s="40"/>
      <c r="B301" s="41"/>
      <c r="C301" s="42"/>
      <c r="D301" s="227" t="s">
        <v>140</v>
      </c>
      <c r="E301" s="42"/>
      <c r="F301" s="232" t="s">
        <v>312</v>
      </c>
      <c r="G301" s="42"/>
      <c r="H301" s="42"/>
      <c r="I301" s="229"/>
      <c r="J301" s="42"/>
      <c r="K301" s="42"/>
      <c r="L301" s="46"/>
      <c r="M301" s="230"/>
      <c r="N301" s="231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140</v>
      </c>
      <c r="AU301" s="19" t="s">
        <v>81</v>
      </c>
    </row>
    <row r="302" s="13" customFormat="1">
      <c r="A302" s="13"/>
      <c r="B302" s="233"/>
      <c r="C302" s="234"/>
      <c r="D302" s="227" t="s">
        <v>142</v>
      </c>
      <c r="E302" s="235" t="s">
        <v>19</v>
      </c>
      <c r="F302" s="236" t="s">
        <v>212</v>
      </c>
      <c r="G302" s="234"/>
      <c r="H302" s="235" t="s">
        <v>19</v>
      </c>
      <c r="I302" s="237"/>
      <c r="J302" s="234"/>
      <c r="K302" s="234"/>
      <c r="L302" s="238"/>
      <c r="M302" s="239"/>
      <c r="N302" s="240"/>
      <c r="O302" s="240"/>
      <c r="P302" s="240"/>
      <c r="Q302" s="240"/>
      <c r="R302" s="240"/>
      <c r="S302" s="240"/>
      <c r="T302" s="24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2" t="s">
        <v>142</v>
      </c>
      <c r="AU302" s="242" t="s">
        <v>81</v>
      </c>
      <c r="AV302" s="13" t="s">
        <v>79</v>
      </c>
      <c r="AW302" s="13" t="s">
        <v>33</v>
      </c>
      <c r="AX302" s="13" t="s">
        <v>72</v>
      </c>
      <c r="AY302" s="242" t="s">
        <v>130</v>
      </c>
    </row>
    <row r="303" s="13" customFormat="1">
      <c r="A303" s="13"/>
      <c r="B303" s="233"/>
      <c r="C303" s="234"/>
      <c r="D303" s="227" t="s">
        <v>142</v>
      </c>
      <c r="E303" s="235" t="s">
        <v>19</v>
      </c>
      <c r="F303" s="236" t="s">
        <v>789</v>
      </c>
      <c r="G303" s="234"/>
      <c r="H303" s="235" t="s">
        <v>19</v>
      </c>
      <c r="I303" s="237"/>
      <c r="J303" s="234"/>
      <c r="K303" s="234"/>
      <c r="L303" s="238"/>
      <c r="M303" s="239"/>
      <c r="N303" s="240"/>
      <c r="O303" s="240"/>
      <c r="P303" s="240"/>
      <c r="Q303" s="240"/>
      <c r="R303" s="240"/>
      <c r="S303" s="240"/>
      <c r="T303" s="24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2" t="s">
        <v>142</v>
      </c>
      <c r="AU303" s="242" t="s">
        <v>81</v>
      </c>
      <c r="AV303" s="13" t="s">
        <v>79</v>
      </c>
      <c r="AW303" s="13" t="s">
        <v>33</v>
      </c>
      <c r="AX303" s="13" t="s">
        <v>72</v>
      </c>
      <c r="AY303" s="242" t="s">
        <v>130</v>
      </c>
    </row>
    <row r="304" s="13" customFormat="1">
      <c r="A304" s="13"/>
      <c r="B304" s="233"/>
      <c r="C304" s="234"/>
      <c r="D304" s="227" t="s">
        <v>142</v>
      </c>
      <c r="E304" s="235" t="s">
        <v>19</v>
      </c>
      <c r="F304" s="236" t="s">
        <v>212</v>
      </c>
      <c r="G304" s="234"/>
      <c r="H304" s="235" t="s">
        <v>19</v>
      </c>
      <c r="I304" s="237"/>
      <c r="J304" s="234"/>
      <c r="K304" s="234"/>
      <c r="L304" s="238"/>
      <c r="M304" s="239"/>
      <c r="N304" s="240"/>
      <c r="O304" s="240"/>
      <c r="P304" s="240"/>
      <c r="Q304" s="240"/>
      <c r="R304" s="240"/>
      <c r="S304" s="240"/>
      <c r="T304" s="24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2" t="s">
        <v>142</v>
      </c>
      <c r="AU304" s="242" t="s">
        <v>81</v>
      </c>
      <c r="AV304" s="13" t="s">
        <v>79</v>
      </c>
      <c r="AW304" s="13" t="s">
        <v>33</v>
      </c>
      <c r="AX304" s="13" t="s">
        <v>72</v>
      </c>
      <c r="AY304" s="242" t="s">
        <v>130</v>
      </c>
    </row>
    <row r="305" s="14" customFormat="1">
      <c r="A305" s="14"/>
      <c r="B305" s="243"/>
      <c r="C305" s="244"/>
      <c r="D305" s="227" t="s">
        <v>142</v>
      </c>
      <c r="E305" s="245" t="s">
        <v>19</v>
      </c>
      <c r="F305" s="246" t="s">
        <v>137</v>
      </c>
      <c r="G305" s="244"/>
      <c r="H305" s="247">
        <v>4</v>
      </c>
      <c r="I305" s="248"/>
      <c r="J305" s="244"/>
      <c r="K305" s="244"/>
      <c r="L305" s="249"/>
      <c r="M305" s="250"/>
      <c r="N305" s="251"/>
      <c r="O305" s="251"/>
      <c r="P305" s="251"/>
      <c r="Q305" s="251"/>
      <c r="R305" s="251"/>
      <c r="S305" s="251"/>
      <c r="T305" s="252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3" t="s">
        <v>142</v>
      </c>
      <c r="AU305" s="253" t="s">
        <v>81</v>
      </c>
      <c r="AV305" s="14" t="s">
        <v>81</v>
      </c>
      <c r="AW305" s="14" t="s">
        <v>33</v>
      </c>
      <c r="AX305" s="14" t="s">
        <v>79</v>
      </c>
      <c r="AY305" s="253" t="s">
        <v>130</v>
      </c>
    </row>
    <row r="306" s="12" customFormat="1" ht="22.8" customHeight="1">
      <c r="A306" s="12"/>
      <c r="B306" s="198"/>
      <c r="C306" s="199"/>
      <c r="D306" s="200" t="s">
        <v>71</v>
      </c>
      <c r="E306" s="212" t="s">
        <v>207</v>
      </c>
      <c r="F306" s="212" t="s">
        <v>316</v>
      </c>
      <c r="G306" s="199"/>
      <c r="H306" s="199"/>
      <c r="I306" s="202"/>
      <c r="J306" s="213">
        <f>BK306</f>
        <v>0</v>
      </c>
      <c r="K306" s="199"/>
      <c r="L306" s="204"/>
      <c r="M306" s="205"/>
      <c r="N306" s="206"/>
      <c r="O306" s="206"/>
      <c r="P306" s="207">
        <f>SUM(P307:P315)</f>
        <v>0</v>
      </c>
      <c r="Q306" s="206"/>
      <c r="R306" s="207">
        <f>SUM(R307:R315)</f>
        <v>0</v>
      </c>
      <c r="S306" s="206"/>
      <c r="T306" s="208">
        <f>SUM(T307:T315)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09" t="s">
        <v>79</v>
      </c>
      <c r="AT306" s="210" t="s">
        <v>71</v>
      </c>
      <c r="AU306" s="210" t="s">
        <v>79</v>
      </c>
      <c r="AY306" s="209" t="s">
        <v>130</v>
      </c>
      <c r="BK306" s="211">
        <f>SUM(BK307:BK315)</f>
        <v>0</v>
      </c>
    </row>
    <row r="307" s="2" customFormat="1" ht="16.5" customHeight="1">
      <c r="A307" s="40"/>
      <c r="B307" s="41"/>
      <c r="C307" s="214" t="s">
        <v>377</v>
      </c>
      <c r="D307" s="214" t="s">
        <v>132</v>
      </c>
      <c r="E307" s="215" t="s">
        <v>510</v>
      </c>
      <c r="F307" s="216" t="s">
        <v>511</v>
      </c>
      <c r="G307" s="217" t="s">
        <v>167</v>
      </c>
      <c r="H307" s="218">
        <v>14</v>
      </c>
      <c r="I307" s="219"/>
      <c r="J307" s="220">
        <f>ROUND(I307*H307,2)</f>
        <v>0</v>
      </c>
      <c r="K307" s="216" t="s">
        <v>136</v>
      </c>
      <c r="L307" s="46"/>
      <c r="M307" s="221" t="s">
        <v>19</v>
      </c>
      <c r="N307" s="222" t="s">
        <v>43</v>
      </c>
      <c r="O307" s="86"/>
      <c r="P307" s="223">
        <f>O307*H307</f>
        <v>0</v>
      </c>
      <c r="Q307" s="223">
        <v>0</v>
      </c>
      <c r="R307" s="223">
        <f>Q307*H307</f>
        <v>0</v>
      </c>
      <c r="S307" s="223">
        <v>0</v>
      </c>
      <c r="T307" s="224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25" t="s">
        <v>137</v>
      </c>
      <c r="AT307" s="225" t="s">
        <v>132</v>
      </c>
      <c r="AU307" s="225" t="s">
        <v>81</v>
      </c>
      <c r="AY307" s="19" t="s">
        <v>130</v>
      </c>
      <c r="BE307" s="226">
        <f>IF(N307="základní",J307,0)</f>
        <v>0</v>
      </c>
      <c r="BF307" s="226">
        <f>IF(N307="snížená",J307,0)</f>
        <v>0</v>
      </c>
      <c r="BG307" s="226">
        <f>IF(N307="zákl. přenesená",J307,0)</f>
        <v>0</v>
      </c>
      <c r="BH307" s="226">
        <f>IF(N307="sníž. přenesená",J307,0)</f>
        <v>0</v>
      </c>
      <c r="BI307" s="226">
        <f>IF(N307="nulová",J307,0)</f>
        <v>0</v>
      </c>
      <c r="BJ307" s="19" t="s">
        <v>79</v>
      </c>
      <c r="BK307" s="226">
        <f>ROUND(I307*H307,2)</f>
        <v>0</v>
      </c>
      <c r="BL307" s="19" t="s">
        <v>137</v>
      </c>
      <c r="BM307" s="225" t="s">
        <v>790</v>
      </c>
    </row>
    <row r="308" s="2" customFormat="1">
      <c r="A308" s="40"/>
      <c r="B308" s="41"/>
      <c r="C308" s="42"/>
      <c r="D308" s="227" t="s">
        <v>139</v>
      </c>
      <c r="E308" s="42"/>
      <c r="F308" s="228" t="s">
        <v>511</v>
      </c>
      <c r="G308" s="42"/>
      <c r="H308" s="42"/>
      <c r="I308" s="229"/>
      <c r="J308" s="42"/>
      <c r="K308" s="42"/>
      <c r="L308" s="46"/>
      <c r="M308" s="230"/>
      <c r="N308" s="231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139</v>
      </c>
      <c r="AU308" s="19" t="s">
        <v>81</v>
      </c>
    </row>
    <row r="309" s="2" customFormat="1">
      <c r="A309" s="40"/>
      <c r="B309" s="41"/>
      <c r="C309" s="42"/>
      <c r="D309" s="227" t="s">
        <v>140</v>
      </c>
      <c r="E309" s="42"/>
      <c r="F309" s="232" t="s">
        <v>513</v>
      </c>
      <c r="G309" s="42"/>
      <c r="H309" s="42"/>
      <c r="I309" s="229"/>
      <c r="J309" s="42"/>
      <c r="K309" s="42"/>
      <c r="L309" s="46"/>
      <c r="M309" s="230"/>
      <c r="N309" s="231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140</v>
      </c>
      <c r="AU309" s="19" t="s">
        <v>81</v>
      </c>
    </row>
    <row r="310" s="13" customFormat="1">
      <c r="A310" s="13"/>
      <c r="B310" s="233"/>
      <c r="C310" s="234"/>
      <c r="D310" s="227" t="s">
        <v>142</v>
      </c>
      <c r="E310" s="235" t="s">
        <v>19</v>
      </c>
      <c r="F310" s="236" t="s">
        <v>514</v>
      </c>
      <c r="G310" s="234"/>
      <c r="H310" s="235" t="s">
        <v>19</v>
      </c>
      <c r="I310" s="237"/>
      <c r="J310" s="234"/>
      <c r="K310" s="234"/>
      <c r="L310" s="238"/>
      <c r="M310" s="239"/>
      <c r="N310" s="240"/>
      <c r="O310" s="240"/>
      <c r="P310" s="240"/>
      <c r="Q310" s="240"/>
      <c r="R310" s="240"/>
      <c r="S310" s="240"/>
      <c r="T310" s="24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2" t="s">
        <v>142</v>
      </c>
      <c r="AU310" s="242" t="s">
        <v>81</v>
      </c>
      <c r="AV310" s="13" t="s">
        <v>79</v>
      </c>
      <c r="AW310" s="13" t="s">
        <v>33</v>
      </c>
      <c r="AX310" s="13" t="s">
        <v>72</v>
      </c>
      <c r="AY310" s="242" t="s">
        <v>130</v>
      </c>
    </row>
    <row r="311" s="14" customFormat="1">
      <c r="A311" s="14"/>
      <c r="B311" s="243"/>
      <c r="C311" s="244"/>
      <c r="D311" s="227" t="s">
        <v>142</v>
      </c>
      <c r="E311" s="245" t="s">
        <v>19</v>
      </c>
      <c r="F311" s="246" t="s">
        <v>791</v>
      </c>
      <c r="G311" s="244"/>
      <c r="H311" s="247">
        <v>14</v>
      </c>
      <c r="I311" s="248"/>
      <c r="J311" s="244"/>
      <c r="K311" s="244"/>
      <c r="L311" s="249"/>
      <c r="M311" s="250"/>
      <c r="N311" s="251"/>
      <c r="O311" s="251"/>
      <c r="P311" s="251"/>
      <c r="Q311" s="251"/>
      <c r="R311" s="251"/>
      <c r="S311" s="251"/>
      <c r="T311" s="252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3" t="s">
        <v>142</v>
      </c>
      <c r="AU311" s="253" t="s">
        <v>81</v>
      </c>
      <c r="AV311" s="14" t="s">
        <v>81</v>
      </c>
      <c r="AW311" s="14" t="s">
        <v>33</v>
      </c>
      <c r="AX311" s="14" t="s">
        <v>79</v>
      </c>
      <c r="AY311" s="253" t="s">
        <v>130</v>
      </c>
    </row>
    <row r="312" s="2" customFormat="1" ht="16.5" customHeight="1">
      <c r="A312" s="40"/>
      <c r="B312" s="41"/>
      <c r="C312" s="214" t="s">
        <v>221</v>
      </c>
      <c r="D312" s="214" t="s">
        <v>132</v>
      </c>
      <c r="E312" s="215" t="s">
        <v>317</v>
      </c>
      <c r="F312" s="216" t="s">
        <v>318</v>
      </c>
      <c r="G312" s="217" t="s">
        <v>319</v>
      </c>
      <c r="H312" s="218">
        <v>1</v>
      </c>
      <c r="I312" s="219"/>
      <c r="J312" s="220">
        <f>ROUND(I312*H312,2)</f>
        <v>0</v>
      </c>
      <c r="K312" s="216" t="s">
        <v>136</v>
      </c>
      <c r="L312" s="46"/>
      <c r="M312" s="221" t="s">
        <v>19</v>
      </c>
      <c r="N312" s="222" t="s">
        <v>43</v>
      </c>
      <c r="O312" s="86"/>
      <c r="P312" s="223">
        <f>O312*H312</f>
        <v>0</v>
      </c>
      <c r="Q312" s="223">
        <v>0</v>
      </c>
      <c r="R312" s="223">
        <f>Q312*H312</f>
        <v>0</v>
      </c>
      <c r="S312" s="223">
        <v>0</v>
      </c>
      <c r="T312" s="224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25" t="s">
        <v>137</v>
      </c>
      <c r="AT312" s="225" t="s">
        <v>132</v>
      </c>
      <c r="AU312" s="225" t="s">
        <v>81</v>
      </c>
      <c r="AY312" s="19" t="s">
        <v>130</v>
      </c>
      <c r="BE312" s="226">
        <f>IF(N312="základní",J312,0)</f>
        <v>0</v>
      </c>
      <c r="BF312" s="226">
        <f>IF(N312="snížená",J312,0)</f>
        <v>0</v>
      </c>
      <c r="BG312" s="226">
        <f>IF(N312="zákl. přenesená",J312,0)</f>
        <v>0</v>
      </c>
      <c r="BH312" s="226">
        <f>IF(N312="sníž. přenesená",J312,0)</f>
        <v>0</v>
      </c>
      <c r="BI312" s="226">
        <f>IF(N312="nulová",J312,0)</f>
        <v>0</v>
      </c>
      <c r="BJ312" s="19" t="s">
        <v>79</v>
      </c>
      <c r="BK312" s="226">
        <f>ROUND(I312*H312,2)</f>
        <v>0</v>
      </c>
      <c r="BL312" s="19" t="s">
        <v>137</v>
      </c>
      <c r="BM312" s="225" t="s">
        <v>792</v>
      </c>
    </row>
    <row r="313" s="2" customFormat="1">
      <c r="A313" s="40"/>
      <c r="B313" s="41"/>
      <c r="C313" s="42"/>
      <c r="D313" s="227" t="s">
        <v>139</v>
      </c>
      <c r="E313" s="42"/>
      <c r="F313" s="228" t="s">
        <v>318</v>
      </c>
      <c r="G313" s="42"/>
      <c r="H313" s="42"/>
      <c r="I313" s="229"/>
      <c r="J313" s="42"/>
      <c r="K313" s="42"/>
      <c r="L313" s="46"/>
      <c r="M313" s="230"/>
      <c r="N313" s="231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139</v>
      </c>
      <c r="AU313" s="19" t="s">
        <v>81</v>
      </c>
    </row>
    <row r="314" s="2" customFormat="1">
      <c r="A314" s="40"/>
      <c r="B314" s="41"/>
      <c r="C314" s="42"/>
      <c r="D314" s="227" t="s">
        <v>140</v>
      </c>
      <c r="E314" s="42"/>
      <c r="F314" s="232" t="s">
        <v>321</v>
      </c>
      <c r="G314" s="42"/>
      <c r="H314" s="42"/>
      <c r="I314" s="229"/>
      <c r="J314" s="42"/>
      <c r="K314" s="42"/>
      <c r="L314" s="46"/>
      <c r="M314" s="230"/>
      <c r="N314" s="231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140</v>
      </c>
      <c r="AU314" s="19" t="s">
        <v>81</v>
      </c>
    </row>
    <row r="315" s="14" customFormat="1">
      <c r="A315" s="14"/>
      <c r="B315" s="243"/>
      <c r="C315" s="244"/>
      <c r="D315" s="227" t="s">
        <v>142</v>
      </c>
      <c r="E315" s="245" t="s">
        <v>19</v>
      </c>
      <c r="F315" s="246" t="s">
        <v>79</v>
      </c>
      <c r="G315" s="244"/>
      <c r="H315" s="247">
        <v>1</v>
      </c>
      <c r="I315" s="248"/>
      <c r="J315" s="244"/>
      <c r="K315" s="244"/>
      <c r="L315" s="249"/>
      <c r="M315" s="250"/>
      <c r="N315" s="251"/>
      <c r="O315" s="251"/>
      <c r="P315" s="251"/>
      <c r="Q315" s="251"/>
      <c r="R315" s="251"/>
      <c r="S315" s="251"/>
      <c r="T315" s="252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3" t="s">
        <v>142</v>
      </c>
      <c r="AU315" s="253" t="s">
        <v>81</v>
      </c>
      <c r="AV315" s="14" t="s">
        <v>81</v>
      </c>
      <c r="AW315" s="14" t="s">
        <v>33</v>
      </c>
      <c r="AX315" s="14" t="s">
        <v>79</v>
      </c>
      <c r="AY315" s="253" t="s">
        <v>130</v>
      </c>
    </row>
    <row r="316" s="12" customFormat="1" ht="22.8" customHeight="1">
      <c r="A316" s="12"/>
      <c r="B316" s="198"/>
      <c r="C316" s="199"/>
      <c r="D316" s="200" t="s">
        <v>71</v>
      </c>
      <c r="E316" s="212" t="s">
        <v>214</v>
      </c>
      <c r="F316" s="212" t="s">
        <v>327</v>
      </c>
      <c r="G316" s="199"/>
      <c r="H316" s="199"/>
      <c r="I316" s="202"/>
      <c r="J316" s="213">
        <f>BK316</f>
        <v>0</v>
      </c>
      <c r="K316" s="199"/>
      <c r="L316" s="204"/>
      <c r="M316" s="205"/>
      <c r="N316" s="206"/>
      <c r="O316" s="206"/>
      <c r="P316" s="207">
        <f>SUM(P317:P356)</f>
        <v>0</v>
      </c>
      <c r="Q316" s="206"/>
      <c r="R316" s="207">
        <f>SUM(R317:R356)</f>
        <v>0</v>
      </c>
      <c r="S316" s="206"/>
      <c r="T316" s="208">
        <f>SUM(T317:T356)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209" t="s">
        <v>79</v>
      </c>
      <c r="AT316" s="210" t="s">
        <v>71</v>
      </c>
      <c r="AU316" s="210" t="s">
        <v>79</v>
      </c>
      <c r="AY316" s="209" t="s">
        <v>130</v>
      </c>
      <c r="BK316" s="211">
        <f>SUM(BK317:BK356)</f>
        <v>0</v>
      </c>
    </row>
    <row r="317" s="2" customFormat="1" ht="16.5" customHeight="1">
      <c r="A317" s="40"/>
      <c r="B317" s="41"/>
      <c r="C317" s="214" t="s">
        <v>228</v>
      </c>
      <c r="D317" s="214" t="s">
        <v>132</v>
      </c>
      <c r="E317" s="215" t="s">
        <v>681</v>
      </c>
      <c r="F317" s="216" t="s">
        <v>682</v>
      </c>
      <c r="G317" s="217" t="s">
        <v>167</v>
      </c>
      <c r="H317" s="218">
        <v>36</v>
      </c>
      <c r="I317" s="219"/>
      <c r="J317" s="220">
        <f>ROUND(I317*H317,2)</f>
        <v>0</v>
      </c>
      <c r="K317" s="216" t="s">
        <v>136</v>
      </c>
      <c r="L317" s="46"/>
      <c r="M317" s="221" t="s">
        <v>19</v>
      </c>
      <c r="N317" s="222" t="s">
        <v>43</v>
      </c>
      <c r="O317" s="86"/>
      <c r="P317" s="223">
        <f>O317*H317</f>
        <v>0</v>
      </c>
      <c r="Q317" s="223">
        <v>0</v>
      </c>
      <c r="R317" s="223">
        <f>Q317*H317</f>
        <v>0</v>
      </c>
      <c r="S317" s="223">
        <v>0</v>
      </c>
      <c r="T317" s="224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25" t="s">
        <v>137</v>
      </c>
      <c r="AT317" s="225" t="s">
        <v>132</v>
      </c>
      <c r="AU317" s="225" t="s">
        <v>81</v>
      </c>
      <c r="AY317" s="19" t="s">
        <v>130</v>
      </c>
      <c r="BE317" s="226">
        <f>IF(N317="základní",J317,0)</f>
        <v>0</v>
      </c>
      <c r="BF317" s="226">
        <f>IF(N317="snížená",J317,0)</f>
        <v>0</v>
      </c>
      <c r="BG317" s="226">
        <f>IF(N317="zákl. přenesená",J317,0)</f>
        <v>0</v>
      </c>
      <c r="BH317" s="226">
        <f>IF(N317="sníž. přenesená",J317,0)</f>
        <v>0</v>
      </c>
      <c r="BI317" s="226">
        <f>IF(N317="nulová",J317,0)</f>
        <v>0</v>
      </c>
      <c r="BJ317" s="19" t="s">
        <v>79</v>
      </c>
      <c r="BK317" s="226">
        <f>ROUND(I317*H317,2)</f>
        <v>0</v>
      </c>
      <c r="BL317" s="19" t="s">
        <v>137</v>
      </c>
      <c r="BM317" s="225" t="s">
        <v>793</v>
      </c>
    </row>
    <row r="318" s="2" customFormat="1">
      <c r="A318" s="40"/>
      <c r="B318" s="41"/>
      <c r="C318" s="42"/>
      <c r="D318" s="227" t="s">
        <v>139</v>
      </c>
      <c r="E318" s="42"/>
      <c r="F318" s="228" t="s">
        <v>682</v>
      </c>
      <c r="G318" s="42"/>
      <c r="H318" s="42"/>
      <c r="I318" s="229"/>
      <c r="J318" s="42"/>
      <c r="K318" s="42"/>
      <c r="L318" s="46"/>
      <c r="M318" s="230"/>
      <c r="N318" s="231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139</v>
      </c>
      <c r="AU318" s="19" t="s">
        <v>81</v>
      </c>
    </row>
    <row r="319" s="2" customFormat="1">
      <c r="A319" s="40"/>
      <c r="B319" s="41"/>
      <c r="C319" s="42"/>
      <c r="D319" s="227" t="s">
        <v>140</v>
      </c>
      <c r="E319" s="42"/>
      <c r="F319" s="232" t="s">
        <v>332</v>
      </c>
      <c r="G319" s="42"/>
      <c r="H319" s="42"/>
      <c r="I319" s="229"/>
      <c r="J319" s="42"/>
      <c r="K319" s="42"/>
      <c r="L319" s="46"/>
      <c r="M319" s="230"/>
      <c r="N319" s="231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140</v>
      </c>
      <c r="AU319" s="19" t="s">
        <v>81</v>
      </c>
    </row>
    <row r="320" s="13" customFormat="1">
      <c r="A320" s="13"/>
      <c r="B320" s="233"/>
      <c r="C320" s="234"/>
      <c r="D320" s="227" t="s">
        <v>142</v>
      </c>
      <c r="E320" s="235" t="s">
        <v>19</v>
      </c>
      <c r="F320" s="236" t="s">
        <v>212</v>
      </c>
      <c r="G320" s="234"/>
      <c r="H320" s="235" t="s">
        <v>19</v>
      </c>
      <c r="I320" s="237"/>
      <c r="J320" s="234"/>
      <c r="K320" s="234"/>
      <c r="L320" s="238"/>
      <c r="M320" s="239"/>
      <c r="N320" s="240"/>
      <c r="O320" s="240"/>
      <c r="P320" s="240"/>
      <c r="Q320" s="240"/>
      <c r="R320" s="240"/>
      <c r="S320" s="240"/>
      <c r="T320" s="241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2" t="s">
        <v>142</v>
      </c>
      <c r="AU320" s="242" t="s">
        <v>81</v>
      </c>
      <c r="AV320" s="13" t="s">
        <v>79</v>
      </c>
      <c r="AW320" s="13" t="s">
        <v>33</v>
      </c>
      <c r="AX320" s="13" t="s">
        <v>72</v>
      </c>
      <c r="AY320" s="242" t="s">
        <v>130</v>
      </c>
    </row>
    <row r="321" s="13" customFormat="1">
      <c r="A321" s="13"/>
      <c r="B321" s="233"/>
      <c r="C321" s="234"/>
      <c r="D321" s="227" t="s">
        <v>142</v>
      </c>
      <c r="E321" s="235" t="s">
        <v>19</v>
      </c>
      <c r="F321" s="236" t="s">
        <v>684</v>
      </c>
      <c r="G321" s="234"/>
      <c r="H321" s="235" t="s">
        <v>19</v>
      </c>
      <c r="I321" s="237"/>
      <c r="J321" s="234"/>
      <c r="K321" s="234"/>
      <c r="L321" s="238"/>
      <c r="M321" s="239"/>
      <c r="N321" s="240"/>
      <c r="O321" s="240"/>
      <c r="P321" s="240"/>
      <c r="Q321" s="240"/>
      <c r="R321" s="240"/>
      <c r="S321" s="240"/>
      <c r="T321" s="24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2" t="s">
        <v>142</v>
      </c>
      <c r="AU321" s="242" t="s">
        <v>81</v>
      </c>
      <c r="AV321" s="13" t="s">
        <v>79</v>
      </c>
      <c r="AW321" s="13" t="s">
        <v>33</v>
      </c>
      <c r="AX321" s="13" t="s">
        <v>72</v>
      </c>
      <c r="AY321" s="242" t="s">
        <v>130</v>
      </c>
    </row>
    <row r="322" s="14" customFormat="1">
      <c r="A322" s="14"/>
      <c r="B322" s="243"/>
      <c r="C322" s="244"/>
      <c r="D322" s="227" t="s">
        <v>142</v>
      </c>
      <c r="E322" s="245" t="s">
        <v>19</v>
      </c>
      <c r="F322" s="246" t="s">
        <v>553</v>
      </c>
      <c r="G322" s="244"/>
      <c r="H322" s="247">
        <v>36</v>
      </c>
      <c r="I322" s="248"/>
      <c r="J322" s="244"/>
      <c r="K322" s="244"/>
      <c r="L322" s="249"/>
      <c r="M322" s="250"/>
      <c r="N322" s="251"/>
      <c r="O322" s="251"/>
      <c r="P322" s="251"/>
      <c r="Q322" s="251"/>
      <c r="R322" s="251"/>
      <c r="S322" s="251"/>
      <c r="T322" s="25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3" t="s">
        <v>142</v>
      </c>
      <c r="AU322" s="253" t="s">
        <v>81</v>
      </c>
      <c r="AV322" s="14" t="s">
        <v>81</v>
      </c>
      <c r="AW322" s="14" t="s">
        <v>33</v>
      </c>
      <c r="AX322" s="14" t="s">
        <v>79</v>
      </c>
      <c r="AY322" s="253" t="s">
        <v>130</v>
      </c>
    </row>
    <row r="323" s="2" customFormat="1" ht="16.5" customHeight="1">
      <c r="A323" s="40"/>
      <c r="B323" s="41"/>
      <c r="C323" s="214" t="s">
        <v>171</v>
      </c>
      <c r="D323" s="214" t="s">
        <v>132</v>
      </c>
      <c r="E323" s="215" t="s">
        <v>329</v>
      </c>
      <c r="F323" s="216" t="s">
        <v>330</v>
      </c>
      <c r="G323" s="217" t="s">
        <v>167</v>
      </c>
      <c r="H323" s="218">
        <v>8.5</v>
      </c>
      <c r="I323" s="219"/>
      <c r="J323" s="220">
        <f>ROUND(I323*H323,2)</f>
        <v>0</v>
      </c>
      <c r="K323" s="216" t="s">
        <v>136</v>
      </c>
      <c r="L323" s="46"/>
      <c r="M323" s="221" t="s">
        <v>19</v>
      </c>
      <c r="N323" s="222" t="s">
        <v>43</v>
      </c>
      <c r="O323" s="86"/>
      <c r="P323" s="223">
        <f>O323*H323</f>
        <v>0</v>
      </c>
      <c r="Q323" s="223">
        <v>0</v>
      </c>
      <c r="R323" s="223">
        <f>Q323*H323</f>
        <v>0</v>
      </c>
      <c r="S323" s="223">
        <v>0</v>
      </c>
      <c r="T323" s="224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25" t="s">
        <v>137</v>
      </c>
      <c r="AT323" s="225" t="s">
        <v>132</v>
      </c>
      <c r="AU323" s="225" t="s">
        <v>81</v>
      </c>
      <c r="AY323" s="19" t="s">
        <v>130</v>
      </c>
      <c r="BE323" s="226">
        <f>IF(N323="základní",J323,0)</f>
        <v>0</v>
      </c>
      <c r="BF323" s="226">
        <f>IF(N323="snížená",J323,0)</f>
        <v>0</v>
      </c>
      <c r="BG323" s="226">
        <f>IF(N323="zákl. přenesená",J323,0)</f>
        <v>0</v>
      </c>
      <c r="BH323" s="226">
        <f>IF(N323="sníž. přenesená",J323,0)</f>
        <v>0</v>
      </c>
      <c r="BI323" s="226">
        <f>IF(N323="nulová",J323,0)</f>
        <v>0</v>
      </c>
      <c r="BJ323" s="19" t="s">
        <v>79</v>
      </c>
      <c r="BK323" s="226">
        <f>ROUND(I323*H323,2)</f>
        <v>0</v>
      </c>
      <c r="BL323" s="19" t="s">
        <v>137</v>
      </c>
      <c r="BM323" s="225" t="s">
        <v>794</v>
      </c>
    </row>
    <row r="324" s="2" customFormat="1">
      <c r="A324" s="40"/>
      <c r="B324" s="41"/>
      <c r="C324" s="42"/>
      <c r="D324" s="227" t="s">
        <v>139</v>
      </c>
      <c r="E324" s="42"/>
      <c r="F324" s="228" t="s">
        <v>330</v>
      </c>
      <c r="G324" s="42"/>
      <c r="H324" s="42"/>
      <c r="I324" s="229"/>
      <c r="J324" s="42"/>
      <c r="K324" s="42"/>
      <c r="L324" s="46"/>
      <c r="M324" s="230"/>
      <c r="N324" s="231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139</v>
      </c>
      <c r="AU324" s="19" t="s">
        <v>81</v>
      </c>
    </row>
    <row r="325" s="2" customFormat="1">
      <c r="A325" s="40"/>
      <c r="B325" s="41"/>
      <c r="C325" s="42"/>
      <c r="D325" s="227" t="s">
        <v>140</v>
      </c>
      <c r="E325" s="42"/>
      <c r="F325" s="232" t="s">
        <v>332</v>
      </c>
      <c r="G325" s="42"/>
      <c r="H325" s="42"/>
      <c r="I325" s="229"/>
      <c r="J325" s="42"/>
      <c r="K325" s="42"/>
      <c r="L325" s="46"/>
      <c r="M325" s="230"/>
      <c r="N325" s="231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140</v>
      </c>
      <c r="AU325" s="19" t="s">
        <v>81</v>
      </c>
    </row>
    <row r="326" s="13" customFormat="1">
      <c r="A326" s="13"/>
      <c r="B326" s="233"/>
      <c r="C326" s="234"/>
      <c r="D326" s="227" t="s">
        <v>142</v>
      </c>
      <c r="E326" s="235" t="s">
        <v>19</v>
      </c>
      <c r="F326" s="236" t="s">
        <v>212</v>
      </c>
      <c r="G326" s="234"/>
      <c r="H326" s="235" t="s">
        <v>19</v>
      </c>
      <c r="I326" s="237"/>
      <c r="J326" s="234"/>
      <c r="K326" s="234"/>
      <c r="L326" s="238"/>
      <c r="M326" s="239"/>
      <c r="N326" s="240"/>
      <c r="O326" s="240"/>
      <c r="P326" s="240"/>
      <c r="Q326" s="240"/>
      <c r="R326" s="240"/>
      <c r="S326" s="240"/>
      <c r="T326" s="24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2" t="s">
        <v>142</v>
      </c>
      <c r="AU326" s="242" t="s">
        <v>81</v>
      </c>
      <c r="AV326" s="13" t="s">
        <v>79</v>
      </c>
      <c r="AW326" s="13" t="s">
        <v>33</v>
      </c>
      <c r="AX326" s="13" t="s">
        <v>72</v>
      </c>
      <c r="AY326" s="242" t="s">
        <v>130</v>
      </c>
    </row>
    <row r="327" s="13" customFormat="1">
      <c r="A327" s="13"/>
      <c r="B327" s="233"/>
      <c r="C327" s="234"/>
      <c r="D327" s="227" t="s">
        <v>142</v>
      </c>
      <c r="E327" s="235" t="s">
        <v>19</v>
      </c>
      <c r="F327" s="236" t="s">
        <v>333</v>
      </c>
      <c r="G327" s="234"/>
      <c r="H327" s="235" t="s">
        <v>19</v>
      </c>
      <c r="I327" s="237"/>
      <c r="J327" s="234"/>
      <c r="K327" s="234"/>
      <c r="L327" s="238"/>
      <c r="M327" s="239"/>
      <c r="N327" s="240"/>
      <c r="O327" s="240"/>
      <c r="P327" s="240"/>
      <c r="Q327" s="240"/>
      <c r="R327" s="240"/>
      <c r="S327" s="240"/>
      <c r="T327" s="24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2" t="s">
        <v>142</v>
      </c>
      <c r="AU327" s="242" t="s">
        <v>81</v>
      </c>
      <c r="AV327" s="13" t="s">
        <v>79</v>
      </c>
      <c r="AW327" s="13" t="s">
        <v>33</v>
      </c>
      <c r="AX327" s="13" t="s">
        <v>72</v>
      </c>
      <c r="AY327" s="242" t="s">
        <v>130</v>
      </c>
    </row>
    <row r="328" s="14" customFormat="1">
      <c r="A328" s="14"/>
      <c r="B328" s="243"/>
      <c r="C328" s="244"/>
      <c r="D328" s="227" t="s">
        <v>142</v>
      </c>
      <c r="E328" s="245" t="s">
        <v>19</v>
      </c>
      <c r="F328" s="246" t="s">
        <v>795</v>
      </c>
      <c r="G328" s="244"/>
      <c r="H328" s="247">
        <v>8.5</v>
      </c>
      <c r="I328" s="248"/>
      <c r="J328" s="244"/>
      <c r="K328" s="244"/>
      <c r="L328" s="249"/>
      <c r="M328" s="250"/>
      <c r="N328" s="251"/>
      <c r="O328" s="251"/>
      <c r="P328" s="251"/>
      <c r="Q328" s="251"/>
      <c r="R328" s="251"/>
      <c r="S328" s="251"/>
      <c r="T328" s="25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3" t="s">
        <v>142</v>
      </c>
      <c r="AU328" s="253" t="s">
        <v>81</v>
      </c>
      <c r="AV328" s="14" t="s">
        <v>81</v>
      </c>
      <c r="AW328" s="14" t="s">
        <v>33</v>
      </c>
      <c r="AX328" s="14" t="s">
        <v>79</v>
      </c>
      <c r="AY328" s="253" t="s">
        <v>130</v>
      </c>
    </row>
    <row r="329" s="2" customFormat="1" ht="16.5" customHeight="1">
      <c r="A329" s="40"/>
      <c r="B329" s="41"/>
      <c r="C329" s="214" t="s">
        <v>542</v>
      </c>
      <c r="D329" s="214" t="s">
        <v>132</v>
      </c>
      <c r="E329" s="215" t="s">
        <v>336</v>
      </c>
      <c r="F329" s="216" t="s">
        <v>337</v>
      </c>
      <c r="G329" s="217" t="s">
        <v>167</v>
      </c>
      <c r="H329" s="218">
        <v>331</v>
      </c>
      <c r="I329" s="219"/>
      <c r="J329" s="220">
        <f>ROUND(I329*H329,2)</f>
        <v>0</v>
      </c>
      <c r="K329" s="216" t="s">
        <v>136</v>
      </c>
      <c r="L329" s="46"/>
      <c r="M329" s="221" t="s">
        <v>19</v>
      </c>
      <c r="N329" s="222" t="s">
        <v>43</v>
      </c>
      <c r="O329" s="86"/>
      <c r="P329" s="223">
        <f>O329*H329</f>
        <v>0</v>
      </c>
      <c r="Q329" s="223">
        <v>0</v>
      </c>
      <c r="R329" s="223">
        <f>Q329*H329</f>
        <v>0</v>
      </c>
      <c r="S329" s="223">
        <v>0</v>
      </c>
      <c r="T329" s="224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25" t="s">
        <v>137</v>
      </c>
      <c r="AT329" s="225" t="s">
        <v>132</v>
      </c>
      <c r="AU329" s="225" t="s">
        <v>81</v>
      </c>
      <c r="AY329" s="19" t="s">
        <v>130</v>
      </c>
      <c r="BE329" s="226">
        <f>IF(N329="základní",J329,0)</f>
        <v>0</v>
      </c>
      <c r="BF329" s="226">
        <f>IF(N329="snížená",J329,0)</f>
        <v>0</v>
      </c>
      <c r="BG329" s="226">
        <f>IF(N329="zákl. přenesená",J329,0)</f>
        <v>0</v>
      </c>
      <c r="BH329" s="226">
        <f>IF(N329="sníž. přenesená",J329,0)</f>
        <v>0</v>
      </c>
      <c r="BI329" s="226">
        <f>IF(N329="nulová",J329,0)</f>
        <v>0</v>
      </c>
      <c r="BJ329" s="19" t="s">
        <v>79</v>
      </c>
      <c r="BK329" s="226">
        <f>ROUND(I329*H329,2)</f>
        <v>0</v>
      </c>
      <c r="BL329" s="19" t="s">
        <v>137</v>
      </c>
      <c r="BM329" s="225" t="s">
        <v>796</v>
      </c>
    </row>
    <row r="330" s="2" customFormat="1">
      <c r="A330" s="40"/>
      <c r="B330" s="41"/>
      <c r="C330" s="42"/>
      <c r="D330" s="227" t="s">
        <v>139</v>
      </c>
      <c r="E330" s="42"/>
      <c r="F330" s="228" t="s">
        <v>337</v>
      </c>
      <c r="G330" s="42"/>
      <c r="H330" s="42"/>
      <c r="I330" s="229"/>
      <c r="J330" s="42"/>
      <c r="K330" s="42"/>
      <c r="L330" s="46"/>
      <c r="M330" s="230"/>
      <c r="N330" s="231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139</v>
      </c>
      <c r="AU330" s="19" t="s">
        <v>81</v>
      </c>
    </row>
    <row r="331" s="2" customFormat="1">
      <c r="A331" s="40"/>
      <c r="B331" s="41"/>
      <c r="C331" s="42"/>
      <c r="D331" s="227" t="s">
        <v>140</v>
      </c>
      <c r="E331" s="42"/>
      <c r="F331" s="232" t="s">
        <v>332</v>
      </c>
      <c r="G331" s="42"/>
      <c r="H331" s="42"/>
      <c r="I331" s="229"/>
      <c r="J331" s="42"/>
      <c r="K331" s="42"/>
      <c r="L331" s="46"/>
      <c r="M331" s="230"/>
      <c r="N331" s="231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140</v>
      </c>
      <c r="AU331" s="19" t="s">
        <v>81</v>
      </c>
    </row>
    <row r="332" s="13" customFormat="1">
      <c r="A332" s="13"/>
      <c r="B332" s="233"/>
      <c r="C332" s="234"/>
      <c r="D332" s="227" t="s">
        <v>142</v>
      </c>
      <c r="E332" s="235" t="s">
        <v>19</v>
      </c>
      <c r="F332" s="236" t="s">
        <v>212</v>
      </c>
      <c r="G332" s="234"/>
      <c r="H332" s="235" t="s">
        <v>19</v>
      </c>
      <c r="I332" s="237"/>
      <c r="J332" s="234"/>
      <c r="K332" s="234"/>
      <c r="L332" s="238"/>
      <c r="M332" s="239"/>
      <c r="N332" s="240"/>
      <c r="O332" s="240"/>
      <c r="P332" s="240"/>
      <c r="Q332" s="240"/>
      <c r="R332" s="240"/>
      <c r="S332" s="240"/>
      <c r="T332" s="24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2" t="s">
        <v>142</v>
      </c>
      <c r="AU332" s="242" t="s">
        <v>81</v>
      </c>
      <c r="AV332" s="13" t="s">
        <v>79</v>
      </c>
      <c r="AW332" s="13" t="s">
        <v>33</v>
      </c>
      <c r="AX332" s="13" t="s">
        <v>72</v>
      </c>
      <c r="AY332" s="242" t="s">
        <v>130</v>
      </c>
    </row>
    <row r="333" s="13" customFormat="1">
      <c r="A333" s="13"/>
      <c r="B333" s="233"/>
      <c r="C333" s="234"/>
      <c r="D333" s="227" t="s">
        <v>142</v>
      </c>
      <c r="E333" s="235" t="s">
        <v>19</v>
      </c>
      <c r="F333" s="236" t="s">
        <v>689</v>
      </c>
      <c r="G333" s="234"/>
      <c r="H333" s="235" t="s">
        <v>19</v>
      </c>
      <c r="I333" s="237"/>
      <c r="J333" s="234"/>
      <c r="K333" s="234"/>
      <c r="L333" s="238"/>
      <c r="M333" s="239"/>
      <c r="N333" s="240"/>
      <c r="O333" s="240"/>
      <c r="P333" s="240"/>
      <c r="Q333" s="240"/>
      <c r="R333" s="240"/>
      <c r="S333" s="240"/>
      <c r="T333" s="24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2" t="s">
        <v>142</v>
      </c>
      <c r="AU333" s="242" t="s">
        <v>81</v>
      </c>
      <c r="AV333" s="13" t="s">
        <v>79</v>
      </c>
      <c r="AW333" s="13" t="s">
        <v>33</v>
      </c>
      <c r="AX333" s="13" t="s">
        <v>72</v>
      </c>
      <c r="AY333" s="242" t="s">
        <v>130</v>
      </c>
    </row>
    <row r="334" s="14" customFormat="1">
      <c r="A334" s="14"/>
      <c r="B334" s="243"/>
      <c r="C334" s="244"/>
      <c r="D334" s="227" t="s">
        <v>142</v>
      </c>
      <c r="E334" s="245" t="s">
        <v>19</v>
      </c>
      <c r="F334" s="246" t="s">
        <v>797</v>
      </c>
      <c r="G334" s="244"/>
      <c r="H334" s="247">
        <v>217</v>
      </c>
      <c r="I334" s="248"/>
      <c r="J334" s="244"/>
      <c r="K334" s="244"/>
      <c r="L334" s="249"/>
      <c r="M334" s="250"/>
      <c r="N334" s="251"/>
      <c r="O334" s="251"/>
      <c r="P334" s="251"/>
      <c r="Q334" s="251"/>
      <c r="R334" s="251"/>
      <c r="S334" s="251"/>
      <c r="T334" s="25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3" t="s">
        <v>142</v>
      </c>
      <c r="AU334" s="253" t="s">
        <v>81</v>
      </c>
      <c r="AV334" s="14" t="s">
        <v>81</v>
      </c>
      <c r="AW334" s="14" t="s">
        <v>33</v>
      </c>
      <c r="AX334" s="14" t="s">
        <v>72</v>
      </c>
      <c r="AY334" s="253" t="s">
        <v>130</v>
      </c>
    </row>
    <row r="335" s="13" customFormat="1">
      <c r="A335" s="13"/>
      <c r="B335" s="233"/>
      <c r="C335" s="234"/>
      <c r="D335" s="227" t="s">
        <v>142</v>
      </c>
      <c r="E335" s="235" t="s">
        <v>19</v>
      </c>
      <c r="F335" s="236" t="s">
        <v>341</v>
      </c>
      <c r="G335" s="234"/>
      <c r="H335" s="235" t="s">
        <v>19</v>
      </c>
      <c r="I335" s="237"/>
      <c r="J335" s="234"/>
      <c r="K335" s="234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142</v>
      </c>
      <c r="AU335" s="242" t="s">
        <v>81</v>
      </c>
      <c r="AV335" s="13" t="s">
        <v>79</v>
      </c>
      <c r="AW335" s="13" t="s">
        <v>33</v>
      </c>
      <c r="AX335" s="13" t="s">
        <v>72</v>
      </c>
      <c r="AY335" s="242" t="s">
        <v>130</v>
      </c>
    </row>
    <row r="336" s="14" customFormat="1">
      <c r="A336" s="14"/>
      <c r="B336" s="243"/>
      <c r="C336" s="244"/>
      <c r="D336" s="227" t="s">
        <v>142</v>
      </c>
      <c r="E336" s="245" t="s">
        <v>19</v>
      </c>
      <c r="F336" s="246" t="s">
        <v>798</v>
      </c>
      <c r="G336" s="244"/>
      <c r="H336" s="247">
        <v>102</v>
      </c>
      <c r="I336" s="248"/>
      <c r="J336" s="244"/>
      <c r="K336" s="244"/>
      <c r="L336" s="249"/>
      <c r="M336" s="250"/>
      <c r="N336" s="251"/>
      <c r="O336" s="251"/>
      <c r="P336" s="251"/>
      <c r="Q336" s="251"/>
      <c r="R336" s="251"/>
      <c r="S336" s="251"/>
      <c r="T336" s="25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3" t="s">
        <v>142</v>
      </c>
      <c r="AU336" s="253" t="s">
        <v>81</v>
      </c>
      <c r="AV336" s="14" t="s">
        <v>81</v>
      </c>
      <c r="AW336" s="14" t="s">
        <v>33</v>
      </c>
      <c r="AX336" s="14" t="s">
        <v>72</v>
      </c>
      <c r="AY336" s="253" t="s">
        <v>130</v>
      </c>
    </row>
    <row r="337" s="13" customFormat="1">
      <c r="A337" s="13"/>
      <c r="B337" s="233"/>
      <c r="C337" s="234"/>
      <c r="D337" s="227" t="s">
        <v>142</v>
      </c>
      <c r="E337" s="235" t="s">
        <v>19</v>
      </c>
      <c r="F337" s="236" t="s">
        <v>692</v>
      </c>
      <c r="G337" s="234"/>
      <c r="H337" s="235" t="s">
        <v>19</v>
      </c>
      <c r="I337" s="237"/>
      <c r="J337" s="234"/>
      <c r="K337" s="234"/>
      <c r="L337" s="238"/>
      <c r="M337" s="239"/>
      <c r="N337" s="240"/>
      <c r="O337" s="240"/>
      <c r="P337" s="240"/>
      <c r="Q337" s="240"/>
      <c r="R337" s="240"/>
      <c r="S337" s="240"/>
      <c r="T337" s="24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2" t="s">
        <v>142</v>
      </c>
      <c r="AU337" s="242" t="s">
        <v>81</v>
      </c>
      <c r="AV337" s="13" t="s">
        <v>79</v>
      </c>
      <c r="AW337" s="13" t="s">
        <v>33</v>
      </c>
      <c r="AX337" s="13" t="s">
        <v>72</v>
      </c>
      <c r="AY337" s="242" t="s">
        <v>130</v>
      </c>
    </row>
    <row r="338" s="14" customFormat="1">
      <c r="A338" s="14"/>
      <c r="B338" s="243"/>
      <c r="C338" s="244"/>
      <c r="D338" s="227" t="s">
        <v>142</v>
      </c>
      <c r="E338" s="245" t="s">
        <v>19</v>
      </c>
      <c r="F338" s="246" t="s">
        <v>8</v>
      </c>
      <c r="G338" s="244"/>
      <c r="H338" s="247">
        <v>12</v>
      </c>
      <c r="I338" s="248"/>
      <c r="J338" s="244"/>
      <c r="K338" s="244"/>
      <c r="L338" s="249"/>
      <c r="M338" s="250"/>
      <c r="N338" s="251"/>
      <c r="O338" s="251"/>
      <c r="P338" s="251"/>
      <c r="Q338" s="251"/>
      <c r="R338" s="251"/>
      <c r="S338" s="251"/>
      <c r="T338" s="25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3" t="s">
        <v>142</v>
      </c>
      <c r="AU338" s="253" t="s">
        <v>81</v>
      </c>
      <c r="AV338" s="14" t="s">
        <v>81</v>
      </c>
      <c r="AW338" s="14" t="s">
        <v>33</v>
      </c>
      <c r="AX338" s="14" t="s">
        <v>72</v>
      </c>
      <c r="AY338" s="253" t="s">
        <v>130</v>
      </c>
    </row>
    <row r="339" s="15" customFormat="1">
      <c r="A339" s="15"/>
      <c r="B339" s="254"/>
      <c r="C339" s="255"/>
      <c r="D339" s="227" t="s">
        <v>142</v>
      </c>
      <c r="E339" s="256" t="s">
        <v>19</v>
      </c>
      <c r="F339" s="257" t="s">
        <v>149</v>
      </c>
      <c r="G339" s="255"/>
      <c r="H339" s="258">
        <v>331</v>
      </c>
      <c r="I339" s="259"/>
      <c r="J339" s="255"/>
      <c r="K339" s="255"/>
      <c r="L339" s="260"/>
      <c r="M339" s="261"/>
      <c r="N339" s="262"/>
      <c r="O339" s="262"/>
      <c r="P339" s="262"/>
      <c r="Q339" s="262"/>
      <c r="R339" s="262"/>
      <c r="S339" s="262"/>
      <c r="T339" s="263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64" t="s">
        <v>142</v>
      </c>
      <c r="AU339" s="264" t="s">
        <v>81</v>
      </c>
      <c r="AV339" s="15" t="s">
        <v>137</v>
      </c>
      <c r="AW339" s="15" t="s">
        <v>33</v>
      </c>
      <c r="AX339" s="15" t="s">
        <v>79</v>
      </c>
      <c r="AY339" s="264" t="s">
        <v>130</v>
      </c>
    </row>
    <row r="340" s="2" customFormat="1" ht="16.5" customHeight="1">
      <c r="A340" s="40"/>
      <c r="B340" s="41"/>
      <c r="C340" s="214" t="s">
        <v>545</v>
      </c>
      <c r="D340" s="214" t="s">
        <v>132</v>
      </c>
      <c r="E340" s="215" t="s">
        <v>346</v>
      </c>
      <c r="F340" s="216" t="s">
        <v>347</v>
      </c>
      <c r="G340" s="217" t="s">
        <v>167</v>
      </c>
      <c r="H340" s="218">
        <v>4</v>
      </c>
      <c r="I340" s="219"/>
      <c r="J340" s="220">
        <f>ROUND(I340*H340,2)</f>
        <v>0</v>
      </c>
      <c r="K340" s="216" t="s">
        <v>136</v>
      </c>
      <c r="L340" s="46"/>
      <c r="M340" s="221" t="s">
        <v>19</v>
      </c>
      <c r="N340" s="222" t="s">
        <v>43</v>
      </c>
      <c r="O340" s="86"/>
      <c r="P340" s="223">
        <f>O340*H340</f>
        <v>0</v>
      </c>
      <c r="Q340" s="223">
        <v>0</v>
      </c>
      <c r="R340" s="223">
        <f>Q340*H340</f>
        <v>0</v>
      </c>
      <c r="S340" s="223">
        <v>0</v>
      </c>
      <c r="T340" s="224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25" t="s">
        <v>137</v>
      </c>
      <c r="AT340" s="225" t="s">
        <v>132</v>
      </c>
      <c r="AU340" s="225" t="s">
        <v>81</v>
      </c>
      <c r="AY340" s="19" t="s">
        <v>130</v>
      </c>
      <c r="BE340" s="226">
        <f>IF(N340="základní",J340,0)</f>
        <v>0</v>
      </c>
      <c r="BF340" s="226">
        <f>IF(N340="snížená",J340,0)</f>
        <v>0</v>
      </c>
      <c r="BG340" s="226">
        <f>IF(N340="zákl. přenesená",J340,0)</f>
        <v>0</v>
      </c>
      <c r="BH340" s="226">
        <f>IF(N340="sníž. přenesená",J340,0)</f>
        <v>0</v>
      </c>
      <c r="BI340" s="226">
        <f>IF(N340="nulová",J340,0)</f>
        <v>0</v>
      </c>
      <c r="BJ340" s="19" t="s">
        <v>79</v>
      </c>
      <c r="BK340" s="226">
        <f>ROUND(I340*H340,2)</f>
        <v>0</v>
      </c>
      <c r="BL340" s="19" t="s">
        <v>137</v>
      </c>
      <c r="BM340" s="225" t="s">
        <v>799</v>
      </c>
    </row>
    <row r="341" s="2" customFormat="1">
      <c r="A341" s="40"/>
      <c r="B341" s="41"/>
      <c r="C341" s="42"/>
      <c r="D341" s="227" t="s">
        <v>139</v>
      </c>
      <c r="E341" s="42"/>
      <c r="F341" s="228" t="s">
        <v>347</v>
      </c>
      <c r="G341" s="42"/>
      <c r="H341" s="42"/>
      <c r="I341" s="229"/>
      <c r="J341" s="42"/>
      <c r="K341" s="42"/>
      <c r="L341" s="46"/>
      <c r="M341" s="230"/>
      <c r="N341" s="231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139</v>
      </c>
      <c r="AU341" s="19" t="s">
        <v>81</v>
      </c>
    </row>
    <row r="342" s="2" customFormat="1">
      <c r="A342" s="40"/>
      <c r="B342" s="41"/>
      <c r="C342" s="42"/>
      <c r="D342" s="227" t="s">
        <v>140</v>
      </c>
      <c r="E342" s="42"/>
      <c r="F342" s="232" t="s">
        <v>349</v>
      </c>
      <c r="G342" s="42"/>
      <c r="H342" s="42"/>
      <c r="I342" s="229"/>
      <c r="J342" s="42"/>
      <c r="K342" s="42"/>
      <c r="L342" s="46"/>
      <c r="M342" s="230"/>
      <c r="N342" s="231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140</v>
      </c>
      <c r="AU342" s="19" t="s">
        <v>81</v>
      </c>
    </row>
    <row r="343" s="13" customFormat="1">
      <c r="A343" s="13"/>
      <c r="B343" s="233"/>
      <c r="C343" s="234"/>
      <c r="D343" s="227" t="s">
        <v>142</v>
      </c>
      <c r="E343" s="235" t="s">
        <v>19</v>
      </c>
      <c r="F343" s="236" t="s">
        <v>212</v>
      </c>
      <c r="G343" s="234"/>
      <c r="H343" s="235" t="s">
        <v>19</v>
      </c>
      <c r="I343" s="237"/>
      <c r="J343" s="234"/>
      <c r="K343" s="234"/>
      <c r="L343" s="238"/>
      <c r="M343" s="239"/>
      <c r="N343" s="240"/>
      <c r="O343" s="240"/>
      <c r="P343" s="240"/>
      <c r="Q343" s="240"/>
      <c r="R343" s="240"/>
      <c r="S343" s="240"/>
      <c r="T343" s="241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2" t="s">
        <v>142</v>
      </c>
      <c r="AU343" s="242" t="s">
        <v>81</v>
      </c>
      <c r="AV343" s="13" t="s">
        <v>79</v>
      </c>
      <c r="AW343" s="13" t="s">
        <v>33</v>
      </c>
      <c r="AX343" s="13" t="s">
        <v>72</v>
      </c>
      <c r="AY343" s="242" t="s">
        <v>130</v>
      </c>
    </row>
    <row r="344" s="13" customFormat="1">
      <c r="A344" s="13"/>
      <c r="B344" s="233"/>
      <c r="C344" s="234"/>
      <c r="D344" s="227" t="s">
        <v>142</v>
      </c>
      <c r="E344" s="235" t="s">
        <v>19</v>
      </c>
      <c r="F344" s="236" t="s">
        <v>800</v>
      </c>
      <c r="G344" s="234"/>
      <c r="H344" s="235" t="s">
        <v>19</v>
      </c>
      <c r="I344" s="237"/>
      <c r="J344" s="234"/>
      <c r="K344" s="234"/>
      <c r="L344" s="238"/>
      <c r="M344" s="239"/>
      <c r="N344" s="240"/>
      <c r="O344" s="240"/>
      <c r="P344" s="240"/>
      <c r="Q344" s="240"/>
      <c r="R344" s="240"/>
      <c r="S344" s="240"/>
      <c r="T344" s="241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2" t="s">
        <v>142</v>
      </c>
      <c r="AU344" s="242" t="s">
        <v>81</v>
      </c>
      <c r="AV344" s="13" t="s">
        <v>79</v>
      </c>
      <c r="AW344" s="13" t="s">
        <v>33</v>
      </c>
      <c r="AX344" s="13" t="s">
        <v>72</v>
      </c>
      <c r="AY344" s="242" t="s">
        <v>130</v>
      </c>
    </row>
    <row r="345" s="14" customFormat="1">
      <c r="A345" s="14"/>
      <c r="B345" s="243"/>
      <c r="C345" s="244"/>
      <c r="D345" s="227" t="s">
        <v>142</v>
      </c>
      <c r="E345" s="245" t="s">
        <v>19</v>
      </c>
      <c r="F345" s="246" t="s">
        <v>137</v>
      </c>
      <c r="G345" s="244"/>
      <c r="H345" s="247">
        <v>4</v>
      </c>
      <c r="I345" s="248"/>
      <c r="J345" s="244"/>
      <c r="K345" s="244"/>
      <c r="L345" s="249"/>
      <c r="M345" s="250"/>
      <c r="N345" s="251"/>
      <c r="O345" s="251"/>
      <c r="P345" s="251"/>
      <c r="Q345" s="251"/>
      <c r="R345" s="251"/>
      <c r="S345" s="251"/>
      <c r="T345" s="252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3" t="s">
        <v>142</v>
      </c>
      <c r="AU345" s="253" t="s">
        <v>81</v>
      </c>
      <c r="AV345" s="14" t="s">
        <v>81</v>
      </c>
      <c r="AW345" s="14" t="s">
        <v>33</v>
      </c>
      <c r="AX345" s="14" t="s">
        <v>79</v>
      </c>
      <c r="AY345" s="253" t="s">
        <v>130</v>
      </c>
    </row>
    <row r="346" s="2" customFormat="1" ht="16.5" customHeight="1">
      <c r="A346" s="40"/>
      <c r="B346" s="41"/>
      <c r="C346" s="214" t="s">
        <v>547</v>
      </c>
      <c r="D346" s="214" t="s">
        <v>132</v>
      </c>
      <c r="E346" s="215" t="s">
        <v>801</v>
      </c>
      <c r="F346" s="216" t="s">
        <v>802</v>
      </c>
      <c r="G346" s="217" t="s">
        <v>167</v>
      </c>
      <c r="H346" s="218">
        <v>7.7999999999999998</v>
      </c>
      <c r="I346" s="219"/>
      <c r="J346" s="220">
        <f>ROUND(I346*H346,2)</f>
        <v>0</v>
      </c>
      <c r="K346" s="216" t="s">
        <v>136</v>
      </c>
      <c r="L346" s="46"/>
      <c r="M346" s="221" t="s">
        <v>19</v>
      </c>
      <c r="N346" s="222" t="s">
        <v>43</v>
      </c>
      <c r="O346" s="86"/>
      <c r="P346" s="223">
        <f>O346*H346</f>
        <v>0</v>
      </c>
      <c r="Q346" s="223">
        <v>0</v>
      </c>
      <c r="R346" s="223">
        <f>Q346*H346</f>
        <v>0</v>
      </c>
      <c r="S346" s="223">
        <v>0</v>
      </c>
      <c r="T346" s="224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25" t="s">
        <v>137</v>
      </c>
      <c r="AT346" s="225" t="s">
        <v>132</v>
      </c>
      <c r="AU346" s="225" t="s">
        <v>81</v>
      </c>
      <c r="AY346" s="19" t="s">
        <v>130</v>
      </c>
      <c r="BE346" s="226">
        <f>IF(N346="základní",J346,0)</f>
        <v>0</v>
      </c>
      <c r="BF346" s="226">
        <f>IF(N346="snížená",J346,0)</f>
        <v>0</v>
      </c>
      <c r="BG346" s="226">
        <f>IF(N346="zákl. přenesená",J346,0)</f>
        <v>0</v>
      </c>
      <c r="BH346" s="226">
        <f>IF(N346="sníž. přenesená",J346,0)</f>
        <v>0</v>
      </c>
      <c r="BI346" s="226">
        <f>IF(N346="nulová",J346,0)</f>
        <v>0</v>
      </c>
      <c r="BJ346" s="19" t="s">
        <v>79</v>
      </c>
      <c r="BK346" s="226">
        <f>ROUND(I346*H346,2)</f>
        <v>0</v>
      </c>
      <c r="BL346" s="19" t="s">
        <v>137</v>
      </c>
      <c r="BM346" s="225" t="s">
        <v>803</v>
      </c>
    </row>
    <row r="347" s="2" customFormat="1">
      <c r="A347" s="40"/>
      <c r="B347" s="41"/>
      <c r="C347" s="42"/>
      <c r="D347" s="227" t="s">
        <v>139</v>
      </c>
      <c r="E347" s="42"/>
      <c r="F347" s="228" t="s">
        <v>802</v>
      </c>
      <c r="G347" s="42"/>
      <c r="H347" s="42"/>
      <c r="I347" s="229"/>
      <c r="J347" s="42"/>
      <c r="K347" s="42"/>
      <c r="L347" s="46"/>
      <c r="M347" s="230"/>
      <c r="N347" s="231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139</v>
      </c>
      <c r="AU347" s="19" t="s">
        <v>81</v>
      </c>
    </row>
    <row r="348" s="2" customFormat="1">
      <c r="A348" s="40"/>
      <c r="B348" s="41"/>
      <c r="C348" s="42"/>
      <c r="D348" s="227" t="s">
        <v>140</v>
      </c>
      <c r="E348" s="42"/>
      <c r="F348" s="232" t="s">
        <v>804</v>
      </c>
      <c r="G348" s="42"/>
      <c r="H348" s="42"/>
      <c r="I348" s="229"/>
      <c r="J348" s="42"/>
      <c r="K348" s="42"/>
      <c r="L348" s="46"/>
      <c r="M348" s="230"/>
      <c r="N348" s="231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140</v>
      </c>
      <c r="AU348" s="19" t="s">
        <v>81</v>
      </c>
    </row>
    <row r="349" s="13" customFormat="1">
      <c r="A349" s="13"/>
      <c r="B349" s="233"/>
      <c r="C349" s="234"/>
      <c r="D349" s="227" t="s">
        <v>142</v>
      </c>
      <c r="E349" s="235" t="s">
        <v>19</v>
      </c>
      <c r="F349" s="236" t="s">
        <v>143</v>
      </c>
      <c r="G349" s="234"/>
      <c r="H349" s="235" t="s">
        <v>19</v>
      </c>
      <c r="I349" s="237"/>
      <c r="J349" s="234"/>
      <c r="K349" s="234"/>
      <c r="L349" s="238"/>
      <c r="M349" s="239"/>
      <c r="N349" s="240"/>
      <c r="O349" s="240"/>
      <c r="P349" s="240"/>
      <c r="Q349" s="240"/>
      <c r="R349" s="240"/>
      <c r="S349" s="240"/>
      <c r="T349" s="241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2" t="s">
        <v>142</v>
      </c>
      <c r="AU349" s="242" t="s">
        <v>81</v>
      </c>
      <c r="AV349" s="13" t="s">
        <v>79</v>
      </c>
      <c r="AW349" s="13" t="s">
        <v>33</v>
      </c>
      <c r="AX349" s="13" t="s">
        <v>72</v>
      </c>
      <c r="AY349" s="242" t="s">
        <v>130</v>
      </c>
    </row>
    <row r="350" s="13" customFormat="1">
      <c r="A350" s="13"/>
      <c r="B350" s="233"/>
      <c r="C350" s="234"/>
      <c r="D350" s="227" t="s">
        <v>142</v>
      </c>
      <c r="E350" s="235" t="s">
        <v>19</v>
      </c>
      <c r="F350" s="236" t="s">
        <v>805</v>
      </c>
      <c r="G350" s="234"/>
      <c r="H350" s="235" t="s">
        <v>19</v>
      </c>
      <c r="I350" s="237"/>
      <c r="J350" s="234"/>
      <c r="K350" s="234"/>
      <c r="L350" s="238"/>
      <c r="M350" s="239"/>
      <c r="N350" s="240"/>
      <c r="O350" s="240"/>
      <c r="P350" s="240"/>
      <c r="Q350" s="240"/>
      <c r="R350" s="240"/>
      <c r="S350" s="240"/>
      <c r="T350" s="24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2" t="s">
        <v>142</v>
      </c>
      <c r="AU350" s="242" t="s">
        <v>81</v>
      </c>
      <c r="AV350" s="13" t="s">
        <v>79</v>
      </c>
      <c r="AW350" s="13" t="s">
        <v>33</v>
      </c>
      <c r="AX350" s="13" t="s">
        <v>72</v>
      </c>
      <c r="AY350" s="242" t="s">
        <v>130</v>
      </c>
    </row>
    <row r="351" s="14" customFormat="1">
      <c r="A351" s="14"/>
      <c r="B351" s="243"/>
      <c r="C351" s="244"/>
      <c r="D351" s="227" t="s">
        <v>142</v>
      </c>
      <c r="E351" s="245" t="s">
        <v>19</v>
      </c>
      <c r="F351" s="246" t="s">
        <v>806</v>
      </c>
      <c r="G351" s="244"/>
      <c r="H351" s="247">
        <v>7.7999999999999998</v>
      </c>
      <c r="I351" s="248"/>
      <c r="J351" s="244"/>
      <c r="K351" s="244"/>
      <c r="L351" s="249"/>
      <c r="M351" s="250"/>
      <c r="N351" s="251"/>
      <c r="O351" s="251"/>
      <c r="P351" s="251"/>
      <c r="Q351" s="251"/>
      <c r="R351" s="251"/>
      <c r="S351" s="251"/>
      <c r="T351" s="252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3" t="s">
        <v>142</v>
      </c>
      <c r="AU351" s="253" t="s">
        <v>81</v>
      </c>
      <c r="AV351" s="14" t="s">
        <v>81</v>
      </c>
      <c r="AW351" s="14" t="s">
        <v>33</v>
      </c>
      <c r="AX351" s="14" t="s">
        <v>79</v>
      </c>
      <c r="AY351" s="253" t="s">
        <v>130</v>
      </c>
    </row>
    <row r="352" s="2" customFormat="1" ht="16.5" customHeight="1">
      <c r="A352" s="40"/>
      <c r="B352" s="41"/>
      <c r="C352" s="214" t="s">
        <v>553</v>
      </c>
      <c r="D352" s="214" t="s">
        <v>132</v>
      </c>
      <c r="E352" s="215" t="s">
        <v>353</v>
      </c>
      <c r="F352" s="216" t="s">
        <v>354</v>
      </c>
      <c r="G352" s="217" t="s">
        <v>217</v>
      </c>
      <c r="H352" s="218">
        <v>1012</v>
      </c>
      <c r="I352" s="219"/>
      <c r="J352" s="220">
        <f>ROUND(I352*H352,2)</f>
        <v>0</v>
      </c>
      <c r="K352" s="216" t="s">
        <v>136</v>
      </c>
      <c r="L352" s="46"/>
      <c r="M352" s="221" t="s">
        <v>19</v>
      </c>
      <c r="N352" s="222" t="s">
        <v>43</v>
      </c>
      <c r="O352" s="86"/>
      <c r="P352" s="223">
        <f>O352*H352</f>
        <v>0</v>
      </c>
      <c r="Q352" s="223">
        <v>0</v>
      </c>
      <c r="R352" s="223">
        <f>Q352*H352</f>
        <v>0</v>
      </c>
      <c r="S352" s="223">
        <v>0</v>
      </c>
      <c r="T352" s="224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25" t="s">
        <v>137</v>
      </c>
      <c r="AT352" s="225" t="s">
        <v>132</v>
      </c>
      <c r="AU352" s="225" t="s">
        <v>81</v>
      </c>
      <c r="AY352" s="19" t="s">
        <v>130</v>
      </c>
      <c r="BE352" s="226">
        <f>IF(N352="základní",J352,0)</f>
        <v>0</v>
      </c>
      <c r="BF352" s="226">
        <f>IF(N352="snížená",J352,0)</f>
        <v>0</v>
      </c>
      <c r="BG352" s="226">
        <f>IF(N352="zákl. přenesená",J352,0)</f>
        <v>0</v>
      </c>
      <c r="BH352" s="226">
        <f>IF(N352="sníž. přenesená",J352,0)</f>
        <v>0</v>
      </c>
      <c r="BI352" s="226">
        <f>IF(N352="nulová",J352,0)</f>
        <v>0</v>
      </c>
      <c r="BJ352" s="19" t="s">
        <v>79</v>
      </c>
      <c r="BK352" s="226">
        <f>ROUND(I352*H352,2)</f>
        <v>0</v>
      </c>
      <c r="BL352" s="19" t="s">
        <v>137</v>
      </c>
      <c r="BM352" s="225" t="s">
        <v>807</v>
      </c>
    </row>
    <row r="353" s="2" customFormat="1">
      <c r="A353" s="40"/>
      <c r="B353" s="41"/>
      <c r="C353" s="42"/>
      <c r="D353" s="227" t="s">
        <v>139</v>
      </c>
      <c r="E353" s="42"/>
      <c r="F353" s="228" t="s">
        <v>354</v>
      </c>
      <c r="G353" s="42"/>
      <c r="H353" s="42"/>
      <c r="I353" s="229"/>
      <c r="J353" s="42"/>
      <c r="K353" s="42"/>
      <c r="L353" s="46"/>
      <c r="M353" s="230"/>
      <c r="N353" s="231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139</v>
      </c>
      <c r="AU353" s="19" t="s">
        <v>81</v>
      </c>
    </row>
    <row r="354" s="2" customFormat="1">
      <c r="A354" s="40"/>
      <c r="B354" s="41"/>
      <c r="C354" s="42"/>
      <c r="D354" s="227" t="s">
        <v>140</v>
      </c>
      <c r="E354" s="42"/>
      <c r="F354" s="232" t="s">
        <v>356</v>
      </c>
      <c r="G354" s="42"/>
      <c r="H354" s="42"/>
      <c r="I354" s="229"/>
      <c r="J354" s="42"/>
      <c r="K354" s="42"/>
      <c r="L354" s="46"/>
      <c r="M354" s="230"/>
      <c r="N354" s="231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140</v>
      </c>
      <c r="AU354" s="19" t="s">
        <v>81</v>
      </c>
    </row>
    <row r="355" s="13" customFormat="1">
      <c r="A355" s="13"/>
      <c r="B355" s="233"/>
      <c r="C355" s="234"/>
      <c r="D355" s="227" t="s">
        <v>142</v>
      </c>
      <c r="E355" s="235" t="s">
        <v>19</v>
      </c>
      <c r="F355" s="236" t="s">
        <v>212</v>
      </c>
      <c r="G355" s="234"/>
      <c r="H355" s="235" t="s">
        <v>19</v>
      </c>
      <c r="I355" s="237"/>
      <c r="J355" s="234"/>
      <c r="K355" s="234"/>
      <c r="L355" s="238"/>
      <c r="M355" s="239"/>
      <c r="N355" s="240"/>
      <c r="O355" s="240"/>
      <c r="P355" s="240"/>
      <c r="Q355" s="240"/>
      <c r="R355" s="240"/>
      <c r="S355" s="240"/>
      <c r="T355" s="241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2" t="s">
        <v>142</v>
      </c>
      <c r="AU355" s="242" t="s">
        <v>81</v>
      </c>
      <c r="AV355" s="13" t="s">
        <v>79</v>
      </c>
      <c r="AW355" s="13" t="s">
        <v>33</v>
      </c>
      <c r="AX355" s="13" t="s">
        <v>72</v>
      </c>
      <c r="AY355" s="242" t="s">
        <v>130</v>
      </c>
    </row>
    <row r="356" s="14" customFormat="1">
      <c r="A356" s="14"/>
      <c r="B356" s="243"/>
      <c r="C356" s="244"/>
      <c r="D356" s="227" t="s">
        <v>142</v>
      </c>
      <c r="E356" s="245" t="s">
        <v>19</v>
      </c>
      <c r="F356" s="246" t="s">
        <v>808</v>
      </c>
      <c r="G356" s="244"/>
      <c r="H356" s="247">
        <v>1012</v>
      </c>
      <c r="I356" s="248"/>
      <c r="J356" s="244"/>
      <c r="K356" s="244"/>
      <c r="L356" s="249"/>
      <c r="M356" s="250"/>
      <c r="N356" s="251"/>
      <c r="O356" s="251"/>
      <c r="P356" s="251"/>
      <c r="Q356" s="251"/>
      <c r="R356" s="251"/>
      <c r="S356" s="251"/>
      <c r="T356" s="252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3" t="s">
        <v>142</v>
      </c>
      <c r="AU356" s="253" t="s">
        <v>81</v>
      </c>
      <c r="AV356" s="14" t="s">
        <v>81</v>
      </c>
      <c r="AW356" s="14" t="s">
        <v>33</v>
      </c>
      <c r="AX356" s="14" t="s">
        <v>79</v>
      </c>
      <c r="AY356" s="253" t="s">
        <v>130</v>
      </c>
    </row>
    <row r="357" s="12" customFormat="1" ht="25.92" customHeight="1">
      <c r="A357" s="12"/>
      <c r="B357" s="198"/>
      <c r="C357" s="199"/>
      <c r="D357" s="200" t="s">
        <v>71</v>
      </c>
      <c r="E357" s="201" t="s">
        <v>358</v>
      </c>
      <c r="F357" s="201" t="s">
        <v>359</v>
      </c>
      <c r="G357" s="199"/>
      <c r="H357" s="199"/>
      <c r="I357" s="202"/>
      <c r="J357" s="203">
        <f>BK357</f>
        <v>0</v>
      </c>
      <c r="K357" s="199"/>
      <c r="L357" s="204"/>
      <c r="M357" s="205"/>
      <c r="N357" s="206"/>
      <c r="O357" s="206"/>
      <c r="P357" s="207">
        <f>SUM(P358:P377)</f>
        <v>0</v>
      </c>
      <c r="Q357" s="206"/>
      <c r="R357" s="207">
        <f>SUM(R358:R377)</f>
        <v>0</v>
      </c>
      <c r="S357" s="206"/>
      <c r="T357" s="208">
        <f>SUM(T358:T377)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09" t="s">
        <v>137</v>
      </c>
      <c r="AT357" s="210" t="s">
        <v>71</v>
      </c>
      <c r="AU357" s="210" t="s">
        <v>72</v>
      </c>
      <c r="AY357" s="209" t="s">
        <v>130</v>
      </c>
      <c r="BK357" s="211">
        <f>SUM(BK358:BK377)</f>
        <v>0</v>
      </c>
    </row>
    <row r="358" s="2" customFormat="1" ht="24.15" customHeight="1">
      <c r="A358" s="40"/>
      <c r="B358" s="41"/>
      <c r="C358" s="214" t="s">
        <v>556</v>
      </c>
      <c r="D358" s="214" t="s">
        <v>132</v>
      </c>
      <c r="E358" s="215" t="s">
        <v>361</v>
      </c>
      <c r="F358" s="216" t="s">
        <v>362</v>
      </c>
      <c r="G358" s="217" t="s">
        <v>363</v>
      </c>
      <c r="H358" s="218">
        <v>141.50100000000001</v>
      </c>
      <c r="I358" s="219"/>
      <c r="J358" s="220">
        <f>ROUND(I358*H358,2)</f>
        <v>0</v>
      </c>
      <c r="K358" s="216" t="s">
        <v>136</v>
      </c>
      <c r="L358" s="46"/>
      <c r="M358" s="221" t="s">
        <v>19</v>
      </c>
      <c r="N358" s="222" t="s">
        <v>43</v>
      </c>
      <c r="O358" s="86"/>
      <c r="P358" s="223">
        <f>O358*H358</f>
        <v>0</v>
      </c>
      <c r="Q358" s="223">
        <v>0</v>
      </c>
      <c r="R358" s="223">
        <f>Q358*H358</f>
        <v>0</v>
      </c>
      <c r="S358" s="223">
        <v>0</v>
      </c>
      <c r="T358" s="224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25" t="s">
        <v>364</v>
      </c>
      <c r="AT358" s="225" t="s">
        <v>132</v>
      </c>
      <c r="AU358" s="225" t="s">
        <v>79</v>
      </c>
      <c r="AY358" s="19" t="s">
        <v>130</v>
      </c>
      <c r="BE358" s="226">
        <f>IF(N358="základní",J358,0)</f>
        <v>0</v>
      </c>
      <c r="BF358" s="226">
        <f>IF(N358="snížená",J358,0)</f>
        <v>0</v>
      </c>
      <c r="BG358" s="226">
        <f>IF(N358="zákl. přenesená",J358,0)</f>
        <v>0</v>
      </c>
      <c r="BH358" s="226">
        <f>IF(N358="sníž. přenesená",J358,0)</f>
        <v>0</v>
      </c>
      <c r="BI358" s="226">
        <f>IF(N358="nulová",J358,0)</f>
        <v>0</v>
      </c>
      <c r="BJ358" s="19" t="s">
        <v>79</v>
      </c>
      <c r="BK358" s="226">
        <f>ROUND(I358*H358,2)</f>
        <v>0</v>
      </c>
      <c r="BL358" s="19" t="s">
        <v>364</v>
      </c>
      <c r="BM358" s="225" t="s">
        <v>809</v>
      </c>
    </row>
    <row r="359" s="2" customFormat="1">
      <c r="A359" s="40"/>
      <c r="B359" s="41"/>
      <c r="C359" s="42"/>
      <c r="D359" s="227" t="s">
        <v>139</v>
      </c>
      <c r="E359" s="42"/>
      <c r="F359" s="228" t="s">
        <v>366</v>
      </c>
      <c r="G359" s="42"/>
      <c r="H359" s="42"/>
      <c r="I359" s="229"/>
      <c r="J359" s="42"/>
      <c r="K359" s="42"/>
      <c r="L359" s="46"/>
      <c r="M359" s="230"/>
      <c r="N359" s="231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139</v>
      </c>
      <c r="AU359" s="19" t="s">
        <v>79</v>
      </c>
    </row>
    <row r="360" s="2" customFormat="1">
      <c r="A360" s="40"/>
      <c r="B360" s="41"/>
      <c r="C360" s="42"/>
      <c r="D360" s="227" t="s">
        <v>140</v>
      </c>
      <c r="E360" s="42"/>
      <c r="F360" s="232" t="s">
        <v>367</v>
      </c>
      <c r="G360" s="42"/>
      <c r="H360" s="42"/>
      <c r="I360" s="229"/>
      <c r="J360" s="42"/>
      <c r="K360" s="42"/>
      <c r="L360" s="46"/>
      <c r="M360" s="230"/>
      <c r="N360" s="231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140</v>
      </c>
      <c r="AU360" s="19" t="s">
        <v>79</v>
      </c>
    </row>
    <row r="361" s="14" customFormat="1">
      <c r="A361" s="14"/>
      <c r="B361" s="243"/>
      <c r="C361" s="244"/>
      <c r="D361" s="227" t="s">
        <v>142</v>
      </c>
      <c r="E361" s="245" t="s">
        <v>19</v>
      </c>
      <c r="F361" s="246" t="s">
        <v>810</v>
      </c>
      <c r="G361" s="244"/>
      <c r="H361" s="247">
        <v>38.229999999999997</v>
      </c>
      <c r="I361" s="248"/>
      <c r="J361" s="244"/>
      <c r="K361" s="244"/>
      <c r="L361" s="249"/>
      <c r="M361" s="250"/>
      <c r="N361" s="251"/>
      <c r="O361" s="251"/>
      <c r="P361" s="251"/>
      <c r="Q361" s="251"/>
      <c r="R361" s="251"/>
      <c r="S361" s="251"/>
      <c r="T361" s="25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3" t="s">
        <v>142</v>
      </c>
      <c r="AU361" s="253" t="s">
        <v>79</v>
      </c>
      <c r="AV361" s="14" t="s">
        <v>81</v>
      </c>
      <c r="AW361" s="14" t="s">
        <v>33</v>
      </c>
      <c r="AX361" s="14" t="s">
        <v>72</v>
      </c>
      <c r="AY361" s="253" t="s">
        <v>130</v>
      </c>
    </row>
    <row r="362" s="14" customFormat="1">
      <c r="A362" s="14"/>
      <c r="B362" s="243"/>
      <c r="C362" s="244"/>
      <c r="D362" s="227" t="s">
        <v>142</v>
      </c>
      <c r="E362" s="245" t="s">
        <v>19</v>
      </c>
      <c r="F362" s="246" t="s">
        <v>811</v>
      </c>
      <c r="G362" s="244"/>
      <c r="H362" s="247">
        <v>54.701999999999998</v>
      </c>
      <c r="I362" s="248"/>
      <c r="J362" s="244"/>
      <c r="K362" s="244"/>
      <c r="L362" s="249"/>
      <c r="M362" s="250"/>
      <c r="N362" s="251"/>
      <c r="O362" s="251"/>
      <c r="P362" s="251"/>
      <c r="Q362" s="251"/>
      <c r="R362" s="251"/>
      <c r="S362" s="251"/>
      <c r="T362" s="252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3" t="s">
        <v>142</v>
      </c>
      <c r="AU362" s="253" t="s">
        <v>79</v>
      </c>
      <c r="AV362" s="14" t="s">
        <v>81</v>
      </c>
      <c r="AW362" s="14" t="s">
        <v>33</v>
      </c>
      <c r="AX362" s="14" t="s">
        <v>72</v>
      </c>
      <c r="AY362" s="253" t="s">
        <v>130</v>
      </c>
    </row>
    <row r="363" s="14" customFormat="1">
      <c r="A363" s="14"/>
      <c r="B363" s="243"/>
      <c r="C363" s="244"/>
      <c r="D363" s="227" t="s">
        <v>142</v>
      </c>
      <c r="E363" s="245" t="s">
        <v>19</v>
      </c>
      <c r="F363" s="246" t="s">
        <v>812</v>
      </c>
      <c r="G363" s="244"/>
      <c r="H363" s="247">
        <v>20.52</v>
      </c>
      <c r="I363" s="248"/>
      <c r="J363" s="244"/>
      <c r="K363" s="244"/>
      <c r="L363" s="249"/>
      <c r="M363" s="250"/>
      <c r="N363" s="251"/>
      <c r="O363" s="251"/>
      <c r="P363" s="251"/>
      <c r="Q363" s="251"/>
      <c r="R363" s="251"/>
      <c r="S363" s="251"/>
      <c r="T363" s="252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3" t="s">
        <v>142</v>
      </c>
      <c r="AU363" s="253" t="s">
        <v>79</v>
      </c>
      <c r="AV363" s="14" t="s">
        <v>81</v>
      </c>
      <c r="AW363" s="14" t="s">
        <v>33</v>
      </c>
      <c r="AX363" s="14" t="s">
        <v>72</v>
      </c>
      <c r="AY363" s="253" t="s">
        <v>130</v>
      </c>
    </row>
    <row r="364" s="14" customFormat="1">
      <c r="A364" s="14"/>
      <c r="B364" s="243"/>
      <c r="C364" s="244"/>
      <c r="D364" s="227" t="s">
        <v>142</v>
      </c>
      <c r="E364" s="245" t="s">
        <v>19</v>
      </c>
      <c r="F364" s="246" t="s">
        <v>813</v>
      </c>
      <c r="G364" s="244"/>
      <c r="H364" s="247">
        <v>57.911000000000001</v>
      </c>
      <c r="I364" s="248"/>
      <c r="J364" s="244"/>
      <c r="K364" s="244"/>
      <c r="L364" s="249"/>
      <c r="M364" s="250"/>
      <c r="N364" s="251"/>
      <c r="O364" s="251"/>
      <c r="P364" s="251"/>
      <c r="Q364" s="251"/>
      <c r="R364" s="251"/>
      <c r="S364" s="251"/>
      <c r="T364" s="252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3" t="s">
        <v>142</v>
      </c>
      <c r="AU364" s="253" t="s">
        <v>79</v>
      </c>
      <c r="AV364" s="14" t="s">
        <v>81</v>
      </c>
      <c r="AW364" s="14" t="s">
        <v>33</v>
      </c>
      <c r="AX364" s="14" t="s">
        <v>72</v>
      </c>
      <c r="AY364" s="253" t="s">
        <v>130</v>
      </c>
    </row>
    <row r="365" s="13" customFormat="1">
      <c r="A365" s="13"/>
      <c r="B365" s="233"/>
      <c r="C365" s="234"/>
      <c r="D365" s="227" t="s">
        <v>142</v>
      </c>
      <c r="E365" s="235" t="s">
        <v>19</v>
      </c>
      <c r="F365" s="236" t="s">
        <v>702</v>
      </c>
      <c r="G365" s="234"/>
      <c r="H365" s="235" t="s">
        <v>19</v>
      </c>
      <c r="I365" s="237"/>
      <c r="J365" s="234"/>
      <c r="K365" s="234"/>
      <c r="L365" s="238"/>
      <c r="M365" s="239"/>
      <c r="N365" s="240"/>
      <c r="O365" s="240"/>
      <c r="P365" s="240"/>
      <c r="Q365" s="240"/>
      <c r="R365" s="240"/>
      <c r="S365" s="240"/>
      <c r="T365" s="241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2" t="s">
        <v>142</v>
      </c>
      <c r="AU365" s="242" t="s">
        <v>79</v>
      </c>
      <c r="AV365" s="13" t="s">
        <v>79</v>
      </c>
      <c r="AW365" s="13" t="s">
        <v>33</v>
      </c>
      <c r="AX365" s="13" t="s">
        <v>72</v>
      </c>
      <c r="AY365" s="242" t="s">
        <v>130</v>
      </c>
    </row>
    <row r="366" s="14" customFormat="1">
      <c r="A366" s="14"/>
      <c r="B366" s="243"/>
      <c r="C366" s="244"/>
      <c r="D366" s="227" t="s">
        <v>142</v>
      </c>
      <c r="E366" s="245" t="s">
        <v>19</v>
      </c>
      <c r="F366" s="246" t="s">
        <v>814</v>
      </c>
      <c r="G366" s="244"/>
      <c r="H366" s="247">
        <v>-29.861999999999998</v>
      </c>
      <c r="I366" s="248"/>
      <c r="J366" s="244"/>
      <c r="K366" s="244"/>
      <c r="L366" s="249"/>
      <c r="M366" s="250"/>
      <c r="N366" s="251"/>
      <c r="O366" s="251"/>
      <c r="P366" s="251"/>
      <c r="Q366" s="251"/>
      <c r="R366" s="251"/>
      <c r="S366" s="251"/>
      <c r="T366" s="252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3" t="s">
        <v>142</v>
      </c>
      <c r="AU366" s="253" t="s">
        <v>79</v>
      </c>
      <c r="AV366" s="14" t="s">
        <v>81</v>
      </c>
      <c r="AW366" s="14" t="s">
        <v>33</v>
      </c>
      <c r="AX366" s="14" t="s">
        <v>72</v>
      </c>
      <c r="AY366" s="253" t="s">
        <v>130</v>
      </c>
    </row>
    <row r="367" s="15" customFormat="1">
      <c r="A367" s="15"/>
      <c r="B367" s="254"/>
      <c r="C367" s="255"/>
      <c r="D367" s="227" t="s">
        <v>142</v>
      </c>
      <c r="E367" s="256" t="s">
        <v>19</v>
      </c>
      <c r="F367" s="257" t="s">
        <v>149</v>
      </c>
      <c r="G367" s="255"/>
      <c r="H367" s="258">
        <v>141.50100000000001</v>
      </c>
      <c r="I367" s="259"/>
      <c r="J367" s="255"/>
      <c r="K367" s="255"/>
      <c r="L367" s="260"/>
      <c r="M367" s="261"/>
      <c r="N367" s="262"/>
      <c r="O367" s="262"/>
      <c r="P367" s="262"/>
      <c r="Q367" s="262"/>
      <c r="R367" s="262"/>
      <c r="S367" s="262"/>
      <c r="T367" s="263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64" t="s">
        <v>142</v>
      </c>
      <c r="AU367" s="264" t="s">
        <v>79</v>
      </c>
      <c r="AV367" s="15" t="s">
        <v>137</v>
      </c>
      <c r="AW367" s="15" t="s">
        <v>33</v>
      </c>
      <c r="AX367" s="15" t="s">
        <v>79</v>
      </c>
      <c r="AY367" s="264" t="s">
        <v>130</v>
      </c>
    </row>
    <row r="368" s="2" customFormat="1" ht="24.15" customHeight="1">
      <c r="A368" s="40"/>
      <c r="B368" s="41"/>
      <c r="C368" s="214" t="s">
        <v>815</v>
      </c>
      <c r="D368" s="214" t="s">
        <v>132</v>
      </c>
      <c r="E368" s="215" t="s">
        <v>372</v>
      </c>
      <c r="F368" s="216" t="s">
        <v>373</v>
      </c>
      <c r="G368" s="217" t="s">
        <v>363</v>
      </c>
      <c r="H368" s="218">
        <v>7.0830000000000002</v>
      </c>
      <c r="I368" s="219"/>
      <c r="J368" s="220">
        <f>ROUND(I368*H368,2)</f>
        <v>0</v>
      </c>
      <c r="K368" s="216" t="s">
        <v>136</v>
      </c>
      <c r="L368" s="46"/>
      <c r="M368" s="221" t="s">
        <v>19</v>
      </c>
      <c r="N368" s="222" t="s">
        <v>43</v>
      </c>
      <c r="O368" s="86"/>
      <c r="P368" s="223">
        <f>O368*H368</f>
        <v>0</v>
      </c>
      <c r="Q368" s="223">
        <v>0</v>
      </c>
      <c r="R368" s="223">
        <f>Q368*H368</f>
        <v>0</v>
      </c>
      <c r="S368" s="223">
        <v>0</v>
      </c>
      <c r="T368" s="224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25" t="s">
        <v>364</v>
      </c>
      <c r="AT368" s="225" t="s">
        <v>132</v>
      </c>
      <c r="AU368" s="225" t="s">
        <v>79</v>
      </c>
      <c r="AY368" s="19" t="s">
        <v>130</v>
      </c>
      <c r="BE368" s="226">
        <f>IF(N368="základní",J368,0)</f>
        <v>0</v>
      </c>
      <c r="BF368" s="226">
        <f>IF(N368="snížená",J368,0)</f>
        <v>0</v>
      </c>
      <c r="BG368" s="226">
        <f>IF(N368="zákl. přenesená",J368,0)</f>
        <v>0</v>
      </c>
      <c r="BH368" s="226">
        <f>IF(N368="sníž. přenesená",J368,0)</f>
        <v>0</v>
      </c>
      <c r="BI368" s="226">
        <f>IF(N368="nulová",J368,0)</f>
        <v>0</v>
      </c>
      <c r="BJ368" s="19" t="s">
        <v>79</v>
      </c>
      <c r="BK368" s="226">
        <f>ROUND(I368*H368,2)</f>
        <v>0</v>
      </c>
      <c r="BL368" s="19" t="s">
        <v>364</v>
      </c>
      <c r="BM368" s="225" t="s">
        <v>816</v>
      </c>
    </row>
    <row r="369" s="2" customFormat="1">
      <c r="A369" s="40"/>
      <c r="B369" s="41"/>
      <c r="C369" s="42"/>
      <c r="D369" s="227" t="s">
        <v>139</v>
      </c>
      <c r="E369" s="42"/>
      <c r="F369" s="228" t="s">
        <v>375</v>
      </c>
      <c r="G369" s="42"/>
      <c r="H369" s="42"/>
      <c r="I369" s="229"/>
      <c r="J369" s="42"/>
      <c r="K369" s="42"/>
      <c r="L369" s="46"/>
      <c r="M369" s="230"/>
      <c r="N369" s="231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139</v>
      </c>
      <c r="AU369" s="19" t="s">
        <v>79</v>
      </c>
    </row>
    <row r="370" s="2" customFormat="1">
      <c r="A370" s="40"/>
      <c r="B370" s="41"/>
      <c r="C370" s="42"/>
      <c r="D370" s="227" t="s">
        <v>140</v>
      </c>
      <c r="E370" s="42"/>
      <c r="F370" s="232" t="s">
        <v>367</v>
      </c>
      <c r="G370" s="42"/>
      <c r="H370" s="42"/>
      <c r="I370" s="229"/>
      <c r="J370" s="42"/>
      <c r="K370" s="42"/>
      <c r="L370" s="46"/>
      <c r="M370" s="230"/>
      <c r="N370" s="231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140</v>
      </c>
      <c r="AU370" s="19" t="s">
        <v>79</v>
      </c>
    </row>
    <row r="371" s="14" customFormat="1">
      <c r="A371" s="14"/>
      <c r="B371" s="243"/>
      <c r="C371" s="244"/>
      <c r="D371" s="227" t="s">
        <v>142</v>
      </c>
      <c r="E371" s="245" t="s">
        <v>19</v>
      </c>
      <c r="F371" s="246" t="s">
        <v>817</v>
      </c>
      <c r="G371" s="244"/>
      <c r="H371" s="247">
        <v>7.0830000000000002</v>
      </c>
      <c r="I371" s="248"/>
      <c r="J371" s="244"/>
      <c r="K371" s="244"/>
      <c r="L371" s="249"/>
      <c r="M371" s="250"/>
      <c r="N371" s="251"/>
      <c r="O371" s="251"/>
      <c r="P371" s="251"/>
      <c r="Q371" s="251"/>
      <c r="R371" s="251"/>
      <c r="S371" s="251"/>
      <c r="T371" s="252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3" t="s">
        <v>142</v>
      </c>
      <c r="AU371" s="253" t="s">
        <v>79</v>
      </c>
      <c r="AV371" s="14" t="s">
        <v>81</v>
      </c>
      <c r="AW371" s="14" t="s">
        <v>33</v>
      </c>
      <c r="AX371" s="14" t="s">
        <v>79</v>
      </c>
      <c r="AY371" s="253" t="s">
        <v>130</v>
      </c>
    </row>
    <row r="372" s="2" customFormat="1" ht="24.15" customHeight="1">
      <c r="A372" s="40"/>
      <c r="B372" s="41"/>
      <c r="C372" s="214" t="s">
        <v>818</v>
      </c>
      <c r="D372" s="214" t="s">
        <v>132</v>
      </c>
      <c r="E372" s="215" t="s">
        <v>378</v>
      </c>
      <c r="F372" s="216" t="s">
        <v>379</v>
      </c>
      <c r="G372" s="217" t="s">
        <v>363</v>
      </c>
      <c r="H372" s="218">
        <v>78.064999999999998</v>
      </c>
      <c r="I372" s="219"/>
      <c r="J372" s="220">
        <f>ROUND(I372*H372,2)</f>
        <v>0</v>
      </c>
      <c r="K372" s="216" t="s">
        <v>136</v>
      </c>
      <c r="L372" s="46"/>
      <c r="M372" s="221" t="s">
        <v>19</v>
      </c>
      <c r="N372" s="222" t="s">
        <v>43</v>
      </c>
      <c r="O372" s="86"/>
      <c r="P372" s="223">
        <f>O372*H372</f>
        <v>0</v>
      </c>
      <c r="Q372" s="223">
        <v>0</v>
      </c>
      <c r="R372" s="223">
        <f>Q372*H372</f>
        <v>0</v>
      </c>
      <c r="S372" s="223">
        <v>0</v>
      </c>
      <c r="T372" s="224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25" t="s">
        <v>364</v>
      </c>
      <c r="AT372" s="225" t="s">
        <v>132</v>
      </c>
      <c r="AU372" s="225" t="s">
        <v>79</v>
      </c>
      <c r="AY372" s="19" t="s">
        <v>130</v>
      </c>
      <c r="BE372" s="226">
        <f>IF(N372="základní",J372,0)</f>
        <v>0</v>
      </c>
      <c r="BF372" s="226">
        <f>IF(N372="snížená",J372,0)</f>
        <v>0</v>
      </c>
      <c r="BG372" s="226">
        <f>IF(N372="zákl. přenesená",J372,0)</f>
        <v>0</v>
      </c>
      <c r="BH372" s="226">
        <f>IF(N372="sníž. přenesená",J372,0)</f>
        <v>0</v>
      </c>
      <c r="BI372" s="226">
        <f>IF(N372="nulová",J372,0)</f>
        <v>0</v>
      </c>
      <c r="BJ372" s="19" t="s">
        <v>79</v>
      </c>
      <c r="BK372" s="226">
        <f>ROUND(I372*H372,2)</f>
        <v>0</v>
      </c>
      <c r="BL372" s="19" t="s">
        <v>364</v>
      </c>
      <c r="BM372" s="225" t="s">
        <v>819</v>
      </c>
    </row>
    <row r="373" s="2" customFormat="1">
      <c r="A373" s="40"/>
      <c r="B373" s="41"/>
      <c r="C373" s="42"/>
      <c r="D373" s="227" t="s">
        <v>139</v>
      </c>
      <c r="E373" s="42"/>
      <c r="F373" s="228" t="s">
        <v>381</v>
      </c>
      <c r="G373" s="42"/>
      <c r="H373" s="42"/>
      <c r="I373" s="229"/>
      <c r="J373" s="42"/>
      <c r="K373" s="42"/>
      <c r="L373" s="46"/>
      <c r="M373" s="230"/>
      <c r="N373" s="231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139</v>
      </c>
      <c r="AU373" s="19" t="s">
        <v>79</v>
      </c>
    </row>
    <row r="374" s="2" customFormat="1">
      <c r="A374" s="40"/>
      <c r="B374" s="41"/>
      <c r="C374" s="42"/>
      <c r="D374" s="227" t="s">
        <v>140</v>
      </c>
      <c r="E374" s="42"/>
      <c r="F374" s="232" t="s">
        <v>367</v>
      </c>
      <c r="G374" s="42"/>
      <c r="H374" s="42"/>
      <c r="I374" s="229"/>
      <c r="J374" s="42"/>
      <c r="K374" s="42"/>
      <c r="L374" s="46"/>
      <c r="M374" s="230"/>
      <c r="N374" s="231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140</v>
      </c>
      <c r="AU374" s="19" t="s">
        <v>79</v>
      </c>
    </row>
    <row r="375" s="14" customFormat="1">
      <c r="A375" s="14"/>
      <c r="B375" s="243"/>
      <c r="C375" s="244"/>
      <c r="D375" s="227" t="s">
        <v>142</v>
      </c>
      <c r="E375" s="245" t="s">
        <v>19</v>
      </c>
      <c r="F375" s="246" t="s">
        <v>820</v>
      </c>
      <c r="G375" s="244"/>
      <c r="H375" s="247">
        <v>2.2549999999999999</v>
      </c>
      <c r="I375" s="248"/>
      <c r="J375" s="244"/>
      <c r="K375" s="244"/>
      <c r="L375" s="249"/>
      <c r="M375" s="250"/>
      <c r="N375" s="251"/>
      <c r="O375" s="251"/>
      <c r="P375" s="251"/>
      <c r="Q375" s="251"/>
      <c r="R375" s="251"/>
      <c r="S375" s="251"/>
      <c r="T375" s="252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3" t="s">
        <v>142</v>
      </c>
      <c r="AU375" s="253" t="s">
        <v>79</v>
      </c>
      <c r="AV375" s="14" t="s">
        <v>81</v>
      </c>
      <c r="AW375" s="14" t="s">
        <v>33</v>
      </c>
      <c r="AX375" s="14" t="s">
        <v>72</v>
      </c>
      <c r="AY375" s="253" t="s">
        <v>130</v>
      </c>
    </row>
    <row r="376" s="14" customFormat="1">
      <c r="A376" s="14"/>
      <c r="B376" s="243"/>
      <c r="C376" s="244"/>
      <c r="D376" s="227" t="s">
        <v>142</v>
      </c>
      <c r="E376" s="245" t="s">
        <v>19</v>
      </c>
      <c r="F376" s="246" t="s">
        <v>821</v>
      </c>
      <c r="G376" s="244"/>
      <c r="H376" s="247">
        <v>75.810000000000002</v>
      </c>
      <c r="I376" s="248"/>
      <c r="J376" s="244"/>
      <c r="K376" s="244"/>
      <c r="L376" s="249"/>
      <c r="M376" s="250"/>
      <c r="N376" s="251"/>
      <c r="O376" s="251"/>
      <c r="P376" s="251"/>
      <c r="Q376" s="251"/>
      <c r="R376" s="251"/>
      <c r="S376" s="251"/>
      <c r="T376" s="25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3" t="s">
        <v>142</v>
      </c>
      <c r="AU376" s="253" t="s">
        <v>79</v>
      </c>
      <c r="AV376" s="14" t="s">
        <v>81</v>
      </c>
      <c r="AW376" s="14" t="s">
        <v>33</v>
      </c>
      <c r="AX376" s="14" t="s">
        <v>72</v>
      </c>
      <c r="AY376" s="253" t="s">
        <v>130</v>
      </c>
    </row>
    <row r="377" s="15" customFormat="1">
      <c r="A377" s="15"/>
      <c r="B377" s="254"/>
      <c r="C377" s="255"/>
      <c r="D377" s="227" t="s">
        <v>142</v>
      </c>
      <c r="E377" s="256" t="s">
        <v>19</v>
      </c>
      <c r="F377" s="257" t="s">
        <v>149</v>
      </c>
      <c r="G377" s="255"/>
      <c r="H377" s="258">
        <v>78.064999999999998</v>
      </c>
      <c r="I377" s="259"/>
      <c r="J377" s="255"/>
      <c r="K377" s="255"/>
      <c r="L377" s="260"/>
      <c r="M377" s="265"/>
      <c r="N377" s="266"/>
      <c r="O377" s="266"/>
      <c r="P377" s="266"/>
      <c r="Q377" s="266"/>
      <c r="R377" s="266"/>
      <c r="S377" s="266"/>
      <c r="T377" s="267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64" t="s">
        <v>142</v>
      </c>
      <c r="AU377" s="264" t="s">
        <v>79</v>
      </c>
      <c r="AV377" s="15" t="s">
        <v>137</v>
      </c>
      <c r="AW377" s="15" t="s">
        <v>33</v>
      </c>
      <c r="AX377" s="15" t="s">
        <v>79</v>
      </c>
      <c r="AY377" s="264" t="s">
        <v>130</v>
      </c>
    </row>
    <row r="378" s="2" customFormat="1" ht="6.96" customHeight="1">
      <c r="A378" s="40"/>
      <c r="B378" s="61"/>
      <c r="C378" s="62"/>
      <c r="D378" s="62"/>
      <c r="E378" s="62"/>
      <c r="F378" s="62"/>
      <c r="G378" s="62"/>
      <c r="H378" s="62"/>
      <c r="I378" s="62"/>
      <c r="J378" s="62"/>
      <c r="K378" s="62"/>
      <c r="L378" s="46"/>
      <c r="M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</row>
  </sheetData>
  <sheetProtection sheet="1" autoFilter="0" formatColumns="0" formatRows="0" objects="1" scenarios="1" spinCount="100000" saltValue="QO+eX51qgxJo4c/QthQCeyB6AkMZUq+Jpq0Zp5w1qQhYGMqsM5Ct1PQJP7AEz48futYjsyKp28am4Z/SsGV8dQ==" hashValue="9suUmYacwRPNS2bPhn76lOcLMgLrTLASVXzDtDpgvY6R+Y6x3HP5pjfffZjWwTxY/Djj0/EGuWoARS2fRUFnKQ==" algorithmName="SHA-512" password="CC35"/>
  <autoFilter ref="C92:K37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100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Hlinsko pod Hostýnem - lokalita Náves</v>
      </c>
      <c r="F7" s="144"/>
      <c r="G7" s="144"/>
      <c r="H7" s="144"/>
      <c r="L7" s="22"/>
    </row>
    <row r="8" s="1" customFormat="1" ht="12" customHeight="1">
      <c r="B8" s="22"/>
      <c r="D8" s="144" t="s">
        <v>101</v>
      </c>
      <c r="L8" s="22"/>
    </row>
    <row r="9" s="2" customFormat="1" ht="16.5" customHeight="1">
      <c r="A9" s="40"/>
      <c r="B9" s="46"/>
      <c r="C9" s="40"/>
      <c r="D9" s="40"/>
      <c r="E9" s="145" t="s">
        <v>716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103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384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18. 11. 2024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/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 xml:space="preserve"> </v>
      </c>
      <c r="F23" s="40"/>
      <c r="G23" s="40"/>
      <c r="H23" s="40"/>
      <c r="I23" s="144" t="s">
        <v>28</v>
      </c>
      <c r="J23" s="135" t="str">
        <f>IF('Rekapitulace stavby'!AN17="","",'Rekapitulace stavby'!AN17)</f>
        <v/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ROUND(J86,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ROUND((SUM(BE86:BE121)),  2)</f>
        <v>0</v>
      </c>
      <c r="G35" s="40"/>
      <c r="H35" s="40"/>
      <c r="I35" s="159">
        <v>0.20999999999999999</v>
      </c>
      <c r="J35" s="158">
        <f>ROUND(((SUM(BE86:BE121))*I35),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ROUND((SUM(BF86:BF121)),  2)</f>
        <v>0</v>
      </c>
      <c r="G36" s="40"/>
      <c r="H36" s="40"/>
      <c r="I36" s="159">
        <v>0.12</v>
      </c>
      <c r="J36" s="158">
        <f>ROUND(((SUM(BF86:BF121))*I36),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ROUND((SUM(BG86:BG121)),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ROUND((SUM(BH86:BH121)),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ROUND((SUM(BI86:BI121)),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104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Hlinsko pod Hostýnem - lokalita Náves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101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716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103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VRN - Vedlejší rozpočtové náklady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Hlinsko pod Hostýnem</v>
      </c>
      <c r="G56" s="42"/>
      <c r="H56" s="42"/>
      <c r="I56" s="34" t="s">
        <v>23</v>
      </c>
      <c r="J56" s="74" t="str">
        <f>IF(J14="","",J14)</f>
        <v>18. 11. 2024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Bystřice pod Hostýnem</v>
      </c>
      <c r="G58" s="42"/>
      <c r="H58" s="42"/>
      <c r="I58" s="34" t="s">
        <v>31</v>
      </c>
      <c r="J58" s="38" t="str">
        <f>E23</f>
        <v xml:space="preserve"> 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Viadesigne, s.r.o.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105</v>
      </c>
      <c r="D61" s="173"/>
      <c r="E61" s="173"/>
      <c r="F61" s="173"/>
      <c r="G61" s="173"/>
      <c r="H61" s="173"/>
      <c r="I61" s="173"/>
      <c r="J61" s="174" t="s">
        <v>106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J86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107</v>
      </c>
    </row>
    <row r="64" s="9" customFormat="1" ht="24.96" customHeight="1">
      <c r="A64" s="9"/>
      <c r="B64" s="176"/>
      <c r="C64" s="177"/>
      <c r="D64" s="178" t="s">
        <v>114</v>
      </c>
      <c r="E64" s="179"/>
      <c r="F64" s="179"/>
      <c r="G64" s="179"/>
      <c r="H64" s="179"/>
      <c r="I64" s="179"/>
      <c r="J64" s="180">
        <f>J87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4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115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71" t="str">
        <f>E7</f>
        <v>Hlinsko pod Hostýnem - lokalita Náves</v>
      </c>
      <c r="F74" s="34"/>
      <c r="G74" s="34"/>
      <c r="H74" s="34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1" customFormat="1" ht="12" customHeight="1">
      <c r="B75" s="23"/>
      <c r="C75" s="34" t="s">
        <v>101</v>
      </c>
      <c r="D75" s="24"/>
      <c r="E75" s="24"/>
      <c r="F75" s="24"/>
      <c r="G75" s="24"/>
      <c r="H75" s="24"/>
      <c r="I75" s="24"/>
      <c r="J75" s="24"/>
      <c r="K75" s="24"/>
      <c r="L75" s="22"/>
    </row>
    <row r="76" s="2" customFormat="1" ht="16.5" customHeight="1">
      <c r="A76" s="40"/>
      <c r="B76" s="41"/>
      <c r="C76" s="42"/>
      <c r="D76" s="42"/>
      <c r="E76" s="171" t="s">
        <v>716</v>
      </c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103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E11</f>
        <v>VRN - Vedlejší rozpočtové náklady</v>
      </c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F14</f>
        <v>Hlinsko pod Hostýnem</v>
      </c>
      <c r="G80" s="42"/>
      <c r="H80" s="42"/>
      <c r="I80" s="34" t="s">
        <v>23</v>
      </c>
      <c r="J80" s="74" t="str">
        <f>IF(J14="","",J14)</f>
        <v>18. 11. 2024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E17</f>
        <v>město Bystřice pod Hostýnem</v>
      </c>
      <c r="G82" s="42"/>
      <c r="H82" s="42"/>
      <c r="I82" s="34" t="s">
        <v>31</v>
      </c>
      <c r="J82" s="38" t="str">
        <f>E23</f>
        <v xml:space="preserve"> </v>
      </c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IF(E20="","",E20)</f>
        <v>Vyplň údaj</v>
      </c>
      <c r="G83" s="42"/>
      <c r="H83" s="42"/>
      <c r="I83" s="34" t="s">
        <v>34</v>
      </c>
      <c r="J83" s="38" t="str">
        <f>E26</f>
        <v>Viadesigne, s.r.o.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87"/>
      <c r="B85" s="188"/>
      <c r="C85" s="189" t="s">
        <v>116</v>
      </c>
      <c r="D85" s="190" t="s">
        <v>57</v>
      </c>
      <c r="E85" s="190" t="s">
        <v>53</v>
      </c>
      <c r="F85" s="190" t="s">
        <v>54</v>
      </c>
      <c r="G85" s="190" t="s">
        <v>117</v>
      </c>
      <c r="H85" s="190" t="s">
        <v>118</v>
      </c>
      <c r="I85" s="190" t="s">
        <v>119</v>
      </c>
      <c r="J85" s="190" t="s">
        <v>106</v>
      </c>
      <c r="K85" s="191" t="s">
        <v>120</v>
      </c>
      <c r="L85" s="192"/>
      <c r="M85" s="94" t="s">
        <v>19</v>
      </c>
      <c r="N85" s="95" t="s">
        <v>42</v>
      </c>
      <c r="O85" s="95" t="s">
        <v>121</v>
      </c>
      <c r="P85" s="95" t="s">
        <v>122</v>
      </c>
      <c r="Q85" s="95" t="s">
        <v>123</v>
      </c>
      <c r="R85" s="95" t="s">
        <v>124</v>
      </c>
      <c r="S85" s="95" t="s">
        <v>125</v>
      </c>
      <c r="T85" s="96" t="s">
        <v>126</v>
      </c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="2" customFormat="1" ht="22.8" customHeight="1">
      <c r="A86" s="40"/>
      <c r="B86" s="41"/>
      <c r="C86" s="101" t="s">
        <v>127</v>
      </c>
      <c r="D86" s="42"/>
      <c r="E86" s="42"/>
      <c r="F86" s="42"/>
      <c r="G86" s="42"/>
      <c r="H86" s="42"/>
      <c r="I86" s="42"/>
      <c r="J86" s="193">
        <f>BK86</f>
        <v>0</v>
      </c>
      <c r="K86" s="42"/>
      <c r="L86" s="46"/>
      <c r="M86" s="97"/>
      <c r="N86" s="194"/>
      <c r="O86" s="98"/>
      <c r="P86" s="195">
        <f>P87</f>
        <v>0</v>
      </c>
      <c r="Q86" s="98"/>
      <c r="R86" s="195">
        <f>R87</f>
        <v>0</v>
      </c>
      <c r="S86" s="98"/>
      <c r="T86" s="196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107</v>
      </c>
      <c r="BK86" s="197">
        <f>BK87</f>
        <v>0</v>
      </c>
    </row>
    <row r="87" s="12" customFormat="1" ht="25.92" customHeight="1">
      <c r="A87" s="12"/>
      <c r="B87" s="198"/>
      <c r="C87" s="199"/>
      <c r="D87" s="200" t="s">
        <v>71</v>
      </c>
      <c r="E87" s="201" t="s">
        <v>358</v>
      </c>
      <c r="F87" s="201" t="s">
        <v>359</v>
      </c>
      <c r="G87" s="199"/>
      <c r="H87" s="199"/>
      <c r="I87" s="202"/>
      <c r="J87" s="203">
        <f>BK87</f>
        <v>0</v>
      </c>
      <c r="K87" s="199"/>
      <c r="L87" s="204"/>
      <c r="M87" s="205"/>
      <c r="N87" s="206"/>
      <c r="O87" s="206"/>
      <c r="P87" s="207">
        <f>SUM(P88:P121)</f>
        <v>0</v>
      </c>
      <c r="Q87" s="206"/>
      <c r="R87" s="207">
        <f>SUM(R88:R121)</f>
        <v>0</v>
      </c>
      <c r="S87" s="206"/>
      <c r="T87" s="208">
        <f>SUM(T88:T121)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9" t="s">
        <v>137</v>
      </c>
      <c r="AT87" s="210" t="s">
        <v>71</v>
      </c>
      <c r="AU87" s="210" t="s">
        <v>72</v>
      </c>
      <c r="AY87" s="209" t="s">
        <v>130</v>
      </c>
      <c r="BK87" s="211">
        <f>SUM(BK88:BK121)</f>
        <v>0</v>
      </c>
    </row>
    <row r="88" s="2" customFormat="1" ht="16.5" customHeight="1">
      <c r="A88" s="40"/>
      <c r="B88" s="41"/>
      <c r="C88" s="214" t="s">
        <v>79</v>
      </c>
      <c r="D88" s="214" t="s">
        <v>132</v>
      </c>
      <c r="E88" s="215" t="s">
        <v>385</v>
      </c>
      <c r="F88" s="216" t="s">
        <v>386</v>
      </c>
      <c r="G88" s="217" t="s">
        <v>387</v>
      </c>
      <c r="H88" s="218">
        <v>1</v>
      </c>
      <c r="I88" s="219"/>
      <c r="J88" s="220">
        <f>ROUND(I88*H88,2)</f>
        <v>0</v>
      </c>
      <c r="K88" s="216" t="s">
        <v>136</v>
      </c>
      <c r="L88" s="46"/>
      <c r="M88" s="221" t="s">
        <v>19</v>
      </c>
      <c r="N88" s="222" t="s">
        <v>43</v>
      </c>
      <c r="O88" s="86"/>
      <c r="P88" s="223">
        <f>O88*H88</f>
        <v>0</v>
      </c>
      <c r="Q88" s="223">
        <v>0</v>
      </c>
      <c r="R88" s="223">
        <f>Q88*H88</f>
        <v>0</v>
      </c>
      <c r="S88" s="223">
        <v>0</v>
      </c>
      <c r="T88" s="224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5" t="s">
        <v>137</v>
      </c>
      <c r="AT88" s="225" t="s">
        <v>132</v>
      </c>
      <c r="AU88" s="225" t="s">
        <v>79</v>
      </c>
      <c r="AY88" s="19" t="s">
        <v>130</v>
      </c>
      <c r="BE88" s="226">
        <f>IF(N88="základní",J88,0)</f>
        <v>0</v>
      </c>
      <c r="BF88" s="226">
        <f>IF(N88="snížená",J88,0)</f>
        <v>0</v>
      </c>
      <c r="BG88" s="226">
        <f>IF(N88="zákl. přenesená",J88,0)</f>
        <v>0</v>
      </c>
      <c r="BH88" s="226">
        <f>IF(N88="sníž. přenesená",J88,0)</f>
        <v>0</v>
      </c>
      <c r="BI88" s="226">
        <f>IF(N88="nulová",J88,0)</f>
        <v>0</v>
      </c>
      <c r="BJ88" s="19" t="s">
        <v>79</v>
      </c>
      <c r="BK88" s="226">
        <f>ROUND(I88*H88,2)</f>
        <v>0</v>
      </c>
      <c r="BL88" s="19" t="s">
        <v>137</v>
      </c>
      <c r="BM88" s="225" t="s">
        <v>822</v>
      </c>
    </row>
    <row r="89" s="2" customFormat="1">
      <c r="A89" s="40"/>
      <c r="B89" s="41"/>
      <c r="C89" s="42"/>
      <c r="D89" s="227" t="s">
        <v>139</v>
      </c>
      <c r="E89" s="42"/>
      <c r="F89" s="228" t="s">
        <v>386</v>
      </c>
      <c r="G89" s="42"/>
      <c r="H89" s="42"/>
      <c r="I89" s="229"/>
      <c r="J89" s="42"/>
      <c r="K89" s="42"/>
      <c r="L89" s="46"/>
      <c r="M89" s="230"/>
      <c r="N89" s="231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139</v>
      </c>
      <c r="AU89" s="19" t="s">
        <v>79</v>
      </c>
    </row>
    <row r="90" s="2" customFormat="1">
      <c r="A90" s="40"/>
      <c r="B90" s="41"/>
      <c r="C90" s="42"/>
      <c r="D90" s="227" t="s">
        <v>140</v>
      </c>
      <c r="E90" s="42"/>
      <c r="F90" s="232" t="s">
        <v>389</v>
      </c>
      <c r="G90" s="42"/>
      <c r="H90" s="42"/>
      <c r="I90" s="229"/>
      <c r="J90" s="42"/>
      <c r="K90" s="42"/>
      <c r="L90" s="46"/>
      <c r="M90" s="230"/>
      <c r="N90" s="231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140</v>
      </c>
      <c r="AU90" s="19" t="s">
        <v>79</v>
      </c>
    </row>
    <row r="91" s="13" customFormat="1">
      <c r="A91" s="13"/>
      <c r="B91" s="233"/>
      <c r="C91" s="234"/>
      <c r="D91" s="227" t="s">
        <v>142</v>
      </c>
      <c r="E91" s="235" t="s">
        <v>19</v>
      </c>
      <c r="F91" s="236" t="s">
        <v>390</v>
      </c>
      <c r="G91" s="234"/>
      <c r="H91" s="235" t="s">
        <v>19</v>
      </c>
      <c r="I91" s="237"/>
      <c r="J91" s="234"/>
      <c r="K91" s="234"/>
      <c r="L91" s="238"/>
      <c r="M91" s="239"/>
      <c r="N91" s="240"/>
      <c r="O91" s="240"/>
      <c r="P91" s="240"/>
      <c r="Q91" s="240"/>
      <c r="R91" s="240"/>
      <c r="S91" s="240"/>
      <c r="T91" s="241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2" t="s">
        <v>142</v>
      </c>
      <c r="AU91" s="242" t="s">
        <v>79</v>
      </c>
      <c r="AV91" s="13" t="s">
        <v>79</v>
      </c>
      <c r="AW91" s="13" t="s">
        <v>33</v>
      </c>
      <c r="AX91" s="13" t="s">
        <v>72</v>
      </c>
      <c r="AY91" s="242" t="s">
        <v>130</v>
      </c>
    </row>
    <row r="92" s="14" customFormat="1">
      <c r="A92" s="14"/>
      <c r="B92" s="243"/>
      <c r="C92" s="244"/>
      <c r="D92" s="227" t="s">
        <v>142</v>
      </c>
      <c r="E92" s="245" t="s">
        <v>19</v>
      </c>
      <c r="F92" s="246" t="s">
        <v>79</v>
      </c>
      <c r="G92" s="244"/>
      <c r="H92" s="247">
        <v>1</v>
      </c>
      <c r="I92" s="248"/>
      <c r="J92" s="244"/>
      <c r="K92" s="244"/>
      <c r="L92" s="249"/>
      <c r="M92" s="250"/>
      <c r="N92" s="251"/>
      <c r="O92" s="251"/>
      <c r="P92" s="251"/>
      <c r="Q92" s="251"/>
      <c r="R92" s="251"/>
      <c r="S92" s="251"/>
      <c r="T92" s="252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53" t="s">
        <v>142</v>
      </c>
      <c r="AU92" s="253" t="s">
        <v>79</v>
      </c>
      <c r="AV92" s="14" t="s">
        <v>81</v>
      </c>
      <c r="AW92" s="14" t="s">
        <v>33</v>
      </c>
      <c r="AX92" s="14" t="s">
        <v>79</v>
      </c>
      <c r="AY92" s="253" t="s">
        <v>130</v>
      </c>
    </row>
    <row r="93" s="2" customFormat="1" ht="16.5" customHeight="1">
      <c r="A93" s="40"/>
      <c r="B93" s="41"/>
      <c r="C93" s="214" t="s">
        <v>81</v>
      </c>
      <c r="D93" s="214" t="s">
        <v>132</v>
      </c>
      <c r="E93" s="215" t="s">
        <v>403</v>
      </c>
      <c r="F93" s="216" t="s">
        <v>404</v>
      </c>
      <c r="G93" s="217" t="s">
        <v>387</v>
      </c>
      <c r="H93" s="218">
        <v>1</v>
      </c>
      <c r="I93" s="219"/>
      <c r="J93" s="220">
        <f>ROUND(I93*H93,2)</f>
        <v>0</v>
      </c>
      <c r="K93" s="216" t="s">
        <v>19</v>
      </c>
      <c r="L93" s="46"/>
      <c r="M93" s="221" t="s">
        <v>19</v>
      </c>
      <c r="N93" s="222" t="s">
        <v>43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364</v>
      </c>
      <c r="AT93" s="225" t="s">
        <v>132</v>
      </c>
      <c r="AU93" s="225" t="s">
        <v>79</v>
      </c>
      <c r="AY93" s="19" t="s">
        <v>130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79</v>
      </c>
      <c r="BK93" s="226">
        <f>ROUND(I93*H93,2)</f>
        <v>0</v>
      </c>
      <c r="BL93" s="19" t="s">
        <v>364</v>
      </c>
      <c r="BM93" s="225" t="s">
        <v>823</v>
      </c>
    </row>
    <row r="94" s="2" customFormat="1">
      <c r="A94" s="40"/>
      <c r="B94" s="41"/>
      <c r="C94" s="42"/>
      <c r="D94" s="227" t="s">
        <v>139</v>
      </c>
      <c r="E94" s="42"/>
      <c r="F94" s="228" t="s">
        <v>404</v>
      </c>
      <c r="G94" s="42"/>
      <c r="H94" s="42"/>
      <c r="I94" s="229"/>
      <c r="J94" s="42"/>
      <c r="K94" s="42"/>
      <c r="L94" s="46"/>
      <c r="M94" s="230"/>
      <c r="N94" s="231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139</v>
      </c>
      <c r="AU94" s="19" t="s">
        <v>79</v>
      </c>
    </row>
    <row r="95" s="2" customFormat="1">
      <c r="A95" s="40"/>
      <c r="B95" s="41"/>
      <c r="C95" s="42"/>
      <c r="D95" s="227" t="s">
        <v>140</v>
      </c>
      <c r="E95" s="42"/>
      <c r="F95" s="232" t="s">
        <v>394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140</v>
      </c>
      <c r="AU95" s="19" t="s">
        <v>79</v>
      </c>
    </row>
    <row r="96" s="13" customFormat="1">
      <c r="A96" s="13"/>
      <c r="B96" s="233"/>
      <c r="C96" s="234"/>
      <c r="D96" s="227" t="s">
        <v>142</v>
      </c>
      <c r="E96" s="235" t="s">
        <v>19</v>
      </c>
      <c r="F96" s="236" t="s">
        <v>406</v>
      </c>
      <c r="G96" s="234"/>
      <c r="H96" s="235" t="s">
        <v>19</v>
      </c>
      <c r="I96" s="237"/>
      <c r="J96" s="234"/>
      <c r="K96" s="234"/>
      <c r="L96" s="238"/>
      <c r="M96" s="239"/>
      <c r="N96" s="240"/>
      <c r="O96" s="240"/>
      <c r="P96" s="240"/>
      <c r="Q96" s="240"/>
      <c r="R96" s="240"/>
      <c r="S96" s="240"/>
      <c r="T96" s="241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2" t="s">
        <v>142</v>
      </c>
      <c r="AU96" s="242" t="s">
        <v>79</v>
      </c>
      <c r="AV96" s="13" t="s">
        <v>79</v>
      </c>
      <c r="AW96" s="13" t="s">
        <v>33</v>
      </c>
      <c r="AX96" s="13" t="s">
        <v>72</v>
      </c>
      <c r="AY96" s="242" t="s">
        <v>130</v>
      </c>
    </row>
    <row r="97" s="14" customFormat="1">
      <c r="A97" s="14"/>
      <c r="B97" s="243"/>
      <c r="C97" s="244"/>
      <c r="D97" s="227" t="s">
        <v>142</v>
      </c>
      <c r="E97" s="245" t="s">
        <v>19</v>
      </c>
      <c r="F97" s="246" t="s">
        <v>79</v>
      </c>
      <c r="G97" s="244"/>
      <c r="H97" s="247">
        <v>1</v>
      </c>
      <c r="I97" s="248"/>
      <c r="J97" s="244"/>
      <c r="K97" s="244"/>
      <c r="L97" s="249"/>
      <c r="M97" s="250"/>
      <c r="N97" s="251"/>
      <c r="O97" s="251"/>
      <c r="P97" s="251"/>
      <c r="Q97" s="251"/>
      <c r="R97" s="251"/>
      <c r="S97" s="251"/>
      <c r="T97" s="252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3" t="s">
        <v>142</v>
      </c>
      <c r="AU97" s="253" t="s">
        <v>79</v>
      </c>
      <c r="AV97" s="14" t="s">
        <v>81</v>
      </c>
      <c r="AW97" s="14" t="s">
        <v>33</v>
      </c>
      <c r="AX97" s="14" t="s">
        <v>79</v>
      </c>
      <c r="AY97" s="253" t="s">
        <v>130</v>
      </c>
    </row>
    <row r="98" s="2" customFormat="1" ht="16.5" customHeight="1">
      <c r="A98" s="40"/>
      <c r="B98" s="41"/>
      <c r="C98" s="214" t="s">
        <v>158</v>
      </c>
      <c r="D98" s="214" t="s">
        <v>132</v>
      </c>
      <c r="E98" s="215" t="s">
        <v>396</v>
      </c>
      <c r="F98" s="216" t="s">
        <v>392</v>
      </c>
      <c r="G98" s="217" t="s">
        <v>387</v>
      </c>
      <c r="H98" s="218">
        <v>1</v>
      </c>
      <c r="I98" s="219"/>
      <c r="J98" s="220">
        <f>ROUND(I98*H98,2)</f>
        <v>0</v>
      </c>
      <c r="K98" s="216" t="s">
        <v>136</v>
      </c>
      <c r="L98" s="46"/>
      <c r="M98" s="221" t="s">
        <v>19</v>
      </c>
      <c r="N98" s="222" t="s">
        <v>43</v>
      </c>
      <c r="O98" s="86"/>
      <c r="P98" s="223">
        <f>O98*H98</f>
        <v>0</v>
      </c>
      <c r="Q98" s="223">
        <v>0</v>
      </c>
      <c r="R98" s="223">
        <f>Q98*H98</f>
        <v>0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364</v>
      </c>
      <c r="AT98" s="225" t="s">
        <v>132</v>
      </c>
      <c r="AU98" s="225" t="s">
        <v>79</v>
      </c>
      <c r="AY98" s="19" t="s">
        <v>130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79</v>
      </c>
      <c r="BK98" s="226">
        <f>ROUND(I98*H98,2)</f>
        <v>0</v>
      </c>
      <c r="BL98" s="19" t="s">
        <v>364</v>
      </c>
      <c r="BM98" s="225" t="s">
        <v>824</v>
      </c>
    </row>
    <row r="99" s="2" customFormat="1">
      <c r="A99" s="40"/>
      <c r="B99" s="41"/>
      <c r="C99" s="42"/>
      <c r="D99" s="227" t="s">
        <v>139</v>
      </c>
      <c r="E99" s="42"/>
      <c r="F99" s="228" t="s">
        <v>392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139</v>
      </c>
      <c r="AU99" s="19" t="s">
        <v>79</v>
      </c>
    </row>
    <row r="100" s="2" customFormat="1">
      <c r="A100" s="40"/>
      <c r="B100" s="41"/>
      <c r="C100" s="42"/>
      <c r="D100" s="227" t="s">
        <v>140</v>
      </c>
      <c r="E100" s="42"/>
      <c r="F100" s="232" t="s">
        <v>394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140</v>
      </c>
      <c r="AU100" s="19" t="s">
        <v>79</v>
      </c>
    </row>
    <row r="101" s="13" customFormat="1">
      <c r="A101" s="13"/>
      <c r="B101" s="233"/>
      <c r="C101" s="234"/>
      <c r="D101" s="227" t="s">
        <v>142</v>
      </c>
      <c r="E101" s="235" t="s">
        <v>19</v>
      </c>
      <c r="F101" s="236" t="s">
        <v>398</v>
      </c>
      <c r="G101" s="234"/>
      <c r="H101" s="235" t="s">
        <v>19</v>
      </c>
      <c r="I101" s="237"/>
      <c r="J101" s="234"/>
      <c r="K101" s="234"/>
      <c r="L101" s="238"/>
      <c r="M101" s="239"/>
      <c r="N101" s="240"/>
      <c r="O101" s="240"/>
      <c r="P101" s="240"/>
      <c r="Q101" s="240"/>
      <c r="R101" s="240"/>
      <c r="S101" s="240"/>
      <c r="T101" s="241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2" t="s">
        <v>142</v>
      </c>
      <c r="AU101" s="242" t="s">
        <v>79</v>
      </c>
      <c r="AV101" s="13" t="s">
        <v>79</v>
      </c>
      <c r="AW101" s="13" t="s">
        <v>33</v>
      </c>
      <c r="AX101" s="13" t="s">
        <v>72</v>
      </c>
      <c r="AY101" s="242" t="s">
        <v>130</v>
      </c>
    </row>
    <row r="102" s="14" customFormat="1">
      <c r="A102" s="14"/>
      <c r="B102" s="243"/>
      <c r="C102" s="244"/>
      <c r="D102" s="227" t="s">
        <v>142</v>
      </c>
      <c r="E102" s="245" t="s">
        <v>19</v>
      </c>
      <c r="F102" s="246" t="s">
        <v>79</v>
      </c>
      <c r="G102" s="244"/>
      <c r="H102" s="247">
        <v>1</v>
      </c>
      <c r="I102" s="248"/>
      <c r="J102" s="244"/>
      <c r="K102" s="244"/>
      <c r="L102" s="249"/>
      <c r="M102" s="250"/>
      <c r="N102" s="251"/>
      <c r="O102" s="251"/>
      <c r="P102" s="251"/>
      <c r="Q102" s="251"/>
      <c r="R102" s="251"/>
      <c r="S102" s="251"/>
      <c r="T102" s="252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3" t="s">
        <v>142</v>
      </c>
      <c r="AU102" s="253" t="s">
        <v>79</v>
      </c>
      <c r="AV102" s="14" t="s">
        <v>81</v>
      </c>
      <c r="AW102" s="14" t="s">
        <v>33</v>
      </c>
      <c r="AX102" s="14" t="s">
        <v>79</v>
      </c>
      <c r="AY102" s="253" t="s">
        <v>130</v>
      </c>
    </row>
    <row r="103" s="2" customFormat="1" ht="16.5" customHeight="1">
      <c r="A103" s="40"/>
      <c r="B103" s="41"/>
      <c r="C103" s="214" t="s">
        <v>137</v>
      </c>
      <c r="D103" s="214" t="s">
        <v>132</v>
      </c>
      <c r="E103" s="215" t="s">
        <v>391</v>
      </c>
      <c r="F103" s="216" t="s">
        <v>392</v>
      </c>
      <c r="G103" s="217" t="s">
        <v>387</v>
      </c>
      <c r="H103" s="218">
        <v>1</v>
      </c>
      <c r="I103" s="219"/>
      <c r="J103" s="220">
        <f>ROUND(I103*H103,2)</f>
        <v>0</v>
      </c>
      <c r="K103" s="216" t="s">
        <v>19</v>
      </c>
      <c r="L103" s="46"/>
      <c r="M103" s="221" t="s">
        <v>19</v>
      </c>
      <c r="N103" s="222" t="s">
        <v>43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364</v>
      </c>
      <c r="AT103" s="225" t="s">
        <v>132</v>
      </c>
      <c r="AU103" s="225" t="s">
        <v>79</v>
      </c>
      <c r="AY103" s="19" t="s">
        <v>130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79</v>
      </c>
      <c r="BK103" s="226">
        <f>ROUND(I103*H103,2)</f>
        <v>0</v>
      </c>
      <c r="BL103" s="19" t="s">
        <v>364</v>
      </c>
      <c r="BM103" s="225" t="s">
        <v>825</v>
      </c>
    </row>
    <row r="104" s="2" customFormat="1">
      <c r="A104" s="40"/>
      <c r="B104" s="41"/>
      <c r="C104" s="42"/>
      <c r="D104" s="227" t="s">
        <v>139</v>
      </c>
      <c r="E104" s="42"/>
      <c r="F104" s="228" t="s">
        <v>392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139</v>
      </c>
      <c r="AU104" s="19" t="s">
        <v>79</v>
      </c>
    </row>
    <row r="105" s="2" customFormat="1">
      <c r="A105" s="40"/>
      <c r="B105" s="41"/>
      <c r="C105" s="42"/>
      <c r="D105" s="227" t="s">
        <v>140</v>
      </c>
      <c r="E105" s="42"/>
      <c r="F105" s="232" t="s">
        <v>394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140</v>
      </c>
      <c r="AU105" s="19" t="s">
        <v>79</v>
      </c>
    </row>
    <row r="106" s="13" customFormat="1">
      <c r="A106" s="13"/>
      <c r="B106" s="233"/>
      <c r="C106" s="234"/>
      <c r="D106" s="227" t="s">
        <v>142</v>
      </c>
      <c r="E106" s="235" t="s">
        <v>19</v>
      </c>
      <c r="F106" s="236" t="s">
        <v>395</v>
      </c>
      <c r="G106" s="234"/>
      <c r="H106" s="235" t="s">
        <v>19</v>
      </c>
      <c r="I106" s="237"/>
      <c r="J106" s="234"/>
      <c r="K106" s="234"/>
      <c r="L106" s="238"/>
      <c r="M106" s="239"/>
      <c r="N106" s="240"/>
      <c r="O106" s="240"/>
      <c r="P106" s="240"/>
      <c r="Q106" s="240"/>
      <c r="R106" s="240"/>
      <c r="S106" s="240"/>
      <c r="T106" s="24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2" t="s">
        <v>142</v>
      </c>
      <c r="AU106" s="242" t="s">
        <v>79</v>
      </c>
      <c r="AV106" s="13" t="s">
        <v>79</v>
      </c>
      <c r="AW106" s="13" t="s">
        <v>33</v>
      </c>
      <c r="AX106" s="13" t="s">
        <v>72</v>
      </c>
      <c r="AY106" s="242" t="s">
        <v>130</v>
      </c>
    </row>
    <row r="107" s="14" customFormat="1">
      <c r="A107" s="14"/>
      <c r="B107" s="243"/>
      <c r="C107" s="244"/>
      <c r="D107" s="227" t="s">
        <v>142</v>
      </c>
      <c r="E107" s="245" t="s">
        <v>19</v>
      </c>
      <c r="F107" s="246" t="s">
        <v>79</v>
      </c>
      <c r="G107" s="244"/>
      <c r="H107" s="247">
        <v>1</v>
      </c>
      <c r="I107" s="248"/>
      <c r="J107" s="244"/>
      <c r="K107" s="244"/>
      <c r="L107" s="249"/>
      <c r="M107" s="250"/>
      <c r="N107" s="251"/>
      <c r="O107" s="251"/>
      <c r="P107" s="251"/>
      <c r="Q107" s="251"/>
      <c r="R107" s="251"/>
      <c r="S107" s="251"/>
      <c r="T107" s="252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3" t="s">
        <v>142</v>
      </c>
      <c r="AU107" s="253" t="s">
        <v>79</v>
      </c>
      <c r="AV107" s="14" t="s">
        <v>81</v>
      </c>
      <c r="AW107" s="14" t="s">
        <v>33</v>
      </c>
      <c r="AX107" s="14" t="s">
        <v>79</v>
      </c>
      <c r="AY107" s="253" t="s">
        <v>130</v>
      </c>
    </row>
    <row r="108" s="2" customFormat="1" ht="16.5" customHeight="1">
      <c r="A108" s="40"/>
      <c r="B108" s="41"/>
      <c r="C108" s="214" t="s">
        <v>180</v>
      </c>
      <c r="D108" s="214" t="s">
        <v>132</v>
      </c>
      <c r="E108" s="215" t="s">
        <v>399</v>
      </c>
      <c r="F108" s="216" t="s">
        <v>400</v>
      </c>
      <c r="G108" s="217" t="s">
        <v>387</v>
      </c>
      <c r="H108" s="218">
        <v>1</v>
      </c>
      <c r="I108" s="219"/>
      <c r="J108" s="220">
        <f>ROUND(I108*H108,2)</f>
        <v>0</v>
      </c>
      <c r="K108" s="216" t="s">
        <v>136</v>
      </c>
      <c r="L108" s="46"/>
      <c r="M108" s="221" t="s">
        <v>19</v>
      </c>
      <c r="N108" s="222" t="s">
        <v>43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364</v>
      </c>
      <c r="AT108" s="225" t="s">
        <v>132</v>
      </c>
      <c r="AU108" s="225" t="s">
        <v>79</v>
      </c>
      <c r="AY108" s="19" t="s">
        <v>130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79</v>
      </c>
      <c r="BK108" s="226">
        <f>ROUND(I108*H108,2)</f>
        <v>0</v>
      </c>
      <c r="BL108" s="19" t="s">
        <v>364</v>
      </c>
      <c r="BM108" s="225" t="s">
        <v>826</v>
      </c>
    </row>
    <row r="109" s="2" customFormat="1">
      <c r="A109" s="40"/>
      <c r="B109" s="41"/>
      <c r="C109" s="42"/>
      <c r="D109" s="227" t="s">
        <v>139</v>
      </c>
      <c r="E109" s="42"/>
      <c r="F109" s="228" t="s">
        <v>400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139</v>
      </c>
      <c r="AU109" s="19" t="s">
        <v>79</v>
      </c>
    </row>
    <row r="110" s="2" customFormat="1">
      <c r="A110" s="40"/>
      <c r="B110" s="41"/>
      <c r="C110" s="42"/>
      <c r="D110" s="227" t="s">
        <v>140</v>
      </c>
      <c r="E110" s="42"/>
      <c r="F110" s="232" t="s">
        <v>394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140</v>
      </c>
      <c r="AU110" s="19" t="s">
        <v>79</v>
      </c>
    </row>
    <row r="111" s="13" customFormat="1">
      <c r="A111" s="13"/>
      <c r="B111" s="233"/>
      <c r="C111" s="234"/>
      <c r="D111" s="227" t="s">
        <v>142</v>
      </c>
      <c r="E111" s="235" t="s">
        <v>19</v>
      </c>
      <c r="F111" s="236" t="s">
        <v>402</v>
      </c>
      <c r="G111" s="234"/>
      <c r="H111" s="235" t="s">
        <v>19</v>
      </c>
      <c r="I111" s="237"/>
      <c r="J111" s="234"/>
      <c r="K111" s="234"/>
      <c r="L111" s="238"/>
      <c r="M111" s="239"/>
      <c r="N111" s="240"/>
      <c r="O111" s="240"/>
      <c r="P111" s="240"/>
      <c r="Q111" s="240"/>
      <c r="R111" s="240"/>
      <c r="S111" s="240"/>
      <c r="T111" s="24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2" t="s">
        <v>142</v>
      </c>
      <c r="AU111" s="242" t="s">
        <v>79</v>
      </c>
      <c r="AV111" s="13" t="s">
        <v>79</v>
      </c>
      <c r="AW111" s="13" t="s">
        <v>33</v>
      </c>
      <c r="AX111" s="13" t="s">
        <v>72</v>
      </c>
      <c r="AY111" s="242" t="s">
        <v>130</v>
      </c>
    </row>
    <row r="112" s="14" customFormat="1">
      <c r="A112" s="14"/>
      <c r="B112" s="243"/>
      <c r="C112" s="244"/>
      <c r="D112" s="227" t="s">
        <v>142</v>
      </c>
      <c r="E112" s="245" t="s">
        <v>19</v>
      </c>
      <c r="F112" s="246" t="s">
        <v>79</v>
      </c>
      <c r="G112" s="244"/>
      <c r="H112" s="247">
        <v>1</v>
      </c>
      <c r="I112" s="248"/>
      <c r="J112" s="244"/>
      <c r="K112" s="244"/>
      <c r="L112" s="249"/>
      <c r="M112" s="250"/>
      <c r="N112" s="251"/>
      <c r="O112" s="251"/>
      <c r="P112" s="251"/>
      <c r="Q112" s="251"/>
      <c r="R112" s="251"/>
      <c r="S112" s="251"/>
      <c r="T112" s="252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3" t="s">
        <v>142</v>
      </c>
      <c r="AU112" s="253" t="s">
        <v>79</v>
      </c>
      <c r="AV112" s="14" t="s">
        <v>81</v>
      </c>
      <c r="AW112" s="14" t="s">
        <v>33</v>
      </c>
      <c r="AX112" s="14" t="s">
        <v>79</v>
      </c>
      <c r="AY112" s="253" t="s">
        <v>130</v>
      </c>
    </row>
    <row r="113" s="2" customFormat="1" ht="16.5" customHeight="1">
      <c r="A113" s="40"/>
      <c r="B113" s="41"/>
      <c r="C113" s="214" t="s">
        <v>194</v>
      </c>
      <c r="D113" s="214" t="s">
        <v>132</v>
      </c>
      <c r="E113" s="215" t="s">
        <v>407</v>
      </c>
      <c r="F113" s="216" t="s">
        <v>408</v>
      </c>
      <c r="G113" s="217" t="s">
        <v>387</v>
      </c>
      <c r="H113" s="218">
        <v>1</v>
      </c>
      <c r="I113" s="219"/>
      <c r="J113" s="220">
        <f>ROUND(I113*H113,2)</f>
        <v>0</v>
      </c>
      <c r="K113" s="216" t="s">
        <v>136</v>
      </c>
      <c r="L113" s="46"/>
      <c r="M113" s="221" t="s">
        <v>19</v>
      </c>
      <c r="N113" s="222" t="s">
        <v>43</v>
      </c>
      <c r="O113" s="86"/>
      <c r="P113" s="223">
        <f>O113*H113</f>
        <v>0</v>
      </c>
      <c r="Q113" s="223">
        <v>0</v>
      </c>
      <c r="R113" s="223">
        <f>Q113*H113</f>
        <v>0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364</v>
      </c>
      <c r="AT113" s="225" t="s">
        <v>132</v>
      </c>
      <c r="AU113" s="225" t="s">
        <v>79</v>
      </c>
      <c r="AY113" s="19" t="s">
        <v>130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79</v>
      </c>
      <c r="BK113" s="226">
        <f>ROUND(I113*H113,2)</f>
        <v>0</v>
      </c>
      <c r="BL113" s="19" t="s">
        <v>364</v>
      </c>
      <c r="BM113" s="225" t="s">
        <v>827</v>
      </c>
    </row>
    <row r="114" s="2" customFormat="1">
      <c r="A114" s="40"/>
      <c r="B114" s="41"/>
      <c r="C114" s="42"/>
      <c r="D114" s="227" t="s">
        <v>139</v>
      </c>
      <c r="E114" s="42"/>
      <c r="F114" s="228" t="s">
        <v>408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139</v>
      </c>
      <c r="AU114" s="19" t="s">
        <v>79</v>
      </c>
    </row>
    <row r="115" s="2" customFormat="1">
      <c r="A115" s="40"/>
      <c r="B115" s="41"/>
      <c r="C115" s="42"/>
      <c r="D115" s="227" t="s">
        <v>140</v>
      </c>
      <c r="E115" s="42"/>
      <c r="F115" s="232" t="s">
        <v>410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140</v>
      </c>
      <c r="AU115" s="19" t="s">
        <v>79</v>
      </c>
    </row>
    <row r="116" s="14" customFormat="1">
      <c r="A116" s="14"/>
      <c r="B116" s="243"/>
      <c r="C116" s="244"/>
      <c r="D116" s="227" t="s">
        <v>142</v>
      </c>
      <c r="E116" s="245" t="s">
        <v>19</v>
      </c>
      <c r="F116" s="246" t="s">
        <v>79</v>
      </c>
      <c r="G116" s="244"/>
      <c r="H116" s="247">
        <v>1</v>
      </c>
      <c r="I116" s="248"/>
      <c r="J116" s="244"/>
      <c r="K116" s="244"/>
      <c r="L116" s="249"/>
      <c r="M116" s="250"/>
      <c r="N116" s="251"/>
      <c r="O116" s="251"/>
      <c r="P116" s="251"/>
      <c r="Q116" s="251"/>
      <c r="R116" s="251"/>
      <c r="S116" s="251"/>
      <c r="T116" s="252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3" t="s">
        <v>142</v>
      </c>
      <c r="AU116" s="253" t="s">
        <v>79</v>
      </c>
      <c r="AV116" s="14" t="s">
        <v>81</v>
      </c>
      <c r="AW116" s="14" t="s">
        <v>33</v>
      </c>
      <c r="AX116" s="14" t="s">
        <v>79</v>
      </c>
      <c r="AY116" s="253" t="s">
        <v>130</v>
      </c>
    </row>
    <row r="117" s="2" customFormat="1" ht="16.5" customHeight="1">
      <c r="A117" s="40"/>
      <c r="B117" s="41"/>
      <c r="C117" s="214" t="s">
        <v>200</v>
      </c>
      <c r="D117" s="214" t="s">
        <v>132</v>
      </c>
      <c r="E117" s="215" t="s">
        <v>411</v>
      </c>
      <c r="F117" s="216" t="s">
        <v>412</v>
      </c>
      <c r="G117" s="217" t="s">
        <v>387</v>
      </c>
      <c r="H117" s="218">
        <v>1</v>
      </c>
      <c r="I117" s="219"/>
      <c r="J117" s="220">
        <f>ROUND(I117*H117,2)</f>
        <v>0</v>
      </c>
      <c r="K117" s="216" t="s">
        <v>136</v>
      </c>
      <c r="L117" s="46"/>
      <c r="M117" s="221" t="s">
        <v>19</v>
      </c>
      <c r="N117" s="222" t="s">
        <v>43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364</v>
      </c>
      <c r="AT117" s="225" t="s">
        <v>132</v>
      </c>
      <c r="AU117" s="225" t="s">
        <v>79</v>
      </c>
      <c r="AY117" s="19" t="s">
        <v>130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79</v>
      </c>
      <c r="BK117" s="226">
        <f>ROUND(I117*H117,2)</f>
        <v>0</v>
      </c>
      <c r="BL117" s="19" t="s">
        <v>364</v>
      </c>
      <c r="BM117" s="225" t="s">
        <v>828</v>
      </c>
    </row>
    <row r="118" s="2" customFormat="1">
      <c r="A118" s="40"/>
      <c r="B118" s="41"/>
      <c r="C118" s="42"/>
      <c r="D118" s="227" t="s">
        <v>139</v>
      </c>
      <c r="E118" s="42"/>
      <c r="F118" s="228" t="s">
        <v>412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139</v>
      </c>
      <c r="AU118" s="19" t="s">
        <v>79</v>
      </c>
    </row>
    <row r="119" s="2" customFormat="1">
      <c r="A119" s="40"/>
      <c r="B119" s="41"/>
      <c r="C119" s="42"/>
      <c r="D119" s="227" t="s">
        <v>140</v>
      </c>
      <c r="E119" s="42"/>
      <c r="F119" s="232" t="s">
        <v>414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140</v>
      </c>
      <c r="AU119" s="19" t="s">
        <v>79</v>
      </c>
    </row>
    <row r="120" s="13" customFormat="1">
      <c r="A120" s="13"/>
      <c r="B120" s="233"/>
      <c r="C120" s="234"/>
      <c r="D120" s="227" t="s">
        <v>142</v>
      </c>
      <c r="E120" s="235" t="s">
        <v>19</v>
      </c>
      <c r="F120" s="236" t="s">
        <v>415</v>
      </c>
      <c r="G120" s="234"/>
      <c r="H120" s="235" t="s">
        <v>19</v>
      </c>
      <c r="I120" s="237"/>
      <c r="J120" s="234"/>
      <c r="K120" s="234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142</v>
      </c>
      <c r="AU120" s="242" t="s">
        <v>79</v>
      </c>
      <c r="AV120" s="13" t="s">
        <v>79</v>
      </c>
      <c r="AW120" s="13" t="s">
        <v>33</v>
      </c>
      <c r="AX120" s="13" t="s">
        <v>72</v>
      </c>
      <c r="AY120" s="242" t="s">
        <v>130</v>
      </c>
    </row>
    <row r="121" s="14" customFormat="1">
      <c r="A121" s="14"/>
      <c r="B121" s="243"/>
      <c r="C121" s="244"/>
      <c r="D121" s="227" t="s">
        <v>142</v>
      </c>
      <c r="E121" s="245" t="s">
        <v>19</v>
      </c>
      <c r="F121" s="246" t="s">
        <v>79</v>
      </c>
      <c r="G121" s="244"/>
      <c r="H121" s="247">
        <v>1</v>
      </c>
      <c r="I121" s="248"/>
      <c r="J121" s="244"/>
      <c r="K121" s="244"/>
      <c r="L121" s="249"/>
      <c r="M121" s="268"/>
      <c r="N121" s="269"/>
      <c r="O121" s="269"/>
      <c r="P121" s="269"/>
      <c r="Q121" s="269"/>
      <c r="R121" s="269"/>
      <c r="S121" s="269"/>
      <c r="T121" s="27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3" t="s">
        <v>142</v>
      </c>
      <c r="AU121" s="253" t="s">
        <v>79</v>
      </c>
      <c r="AV121" s="14" t="s">
        <v>81</v>
      </c>
      <c r="AW121" s="14" t="s">
        <v>33</v>
      </c>
      <c r="AX121" s="14" t="s">
        <v>79</v>
      </c>
      <c r="AY121" s="253" t="s">
        <v>130</v>
      </c>
    </row>
    <row r="122" s="2" customFormat="1" ht="6.96" customHeight="1">
      <c r="A122" s="40"/>
      <c r="B122" s="61"/>
      <c r="C122" s="62"/>
      <c r="D122" s="62"/>
      <c r="E122" s="62"/>
      <c r="F122" s="62"/>
      <c r="G122" s="62"/>
      <c r="H122" s="62"/>
      <c r="I122" s="62"/>
      <c r="J122" s="62"/>
      <c r="K122" s="62"/>
      <c r="L122" s="46"/>
      <c r="M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</sheetData>
  <sheetProtection sheet="1" autoFilter="0" formatColumns="0" formatRows="0" objects="1" scenarios="1" spinCount="100000" saltValue="oF02adpKWskrWh/8jbWlCxw0QG5rfHY/d89+VdnwaJw4JvUOd0gc3LMdbd2rPBC8HARAQBZIp7w3V+PN5lhrlA==" hashValue="jwa55lg865DPvPsMOG/6SjeFGFWxpa7CSpYAJj4tTArwvUM/pZ99LxbXuB9gWkJNisW1A8bPCoWeUZjplWKPyg==" algorithmName="SHA-512" password="CC35"/>
  <autoFilter ref="C85:K12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VIA01\Via01</dc:creator>
  <cp:lastModifiedBy>VIA01\Via01</cp:lastModifiedBy>
  <dcterms:created xsi:type="dcterms:W3CDTF">2024-12-16T07:54:33Z</dcterms:created>
  <dcterms:modified xsi:type="dcterms:W3CDTF">2024-12-16T07:54:42Z</dcterms:modified>
</cp:coreProperties>
</file>