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01 2016_01 Pol" sheetId="12" r:id="rId4"/>
    <sheet name="02 2016_02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2016_01 Pol'!$1:$7</definedName>
    <definedName name="_xlnm.Print_Titles" localSheetId="4">'02 2016_02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2016_01 Pol'!$A$1:$X$405</definedName>
    <definedName name="_xlnm.Print_Area" localSheetId="4">'02 2016_02 Pol'!$A$1:$X$305</definedName>
    <definedName name="_xlnm.Print_Area" localSheetId="1">Stavba!$A$1:$J$77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" i="1" l="1"/>
  <c r="I75" i="1"/>
  <c r="I74" i="1"/>
  <c r="I73" i="1"/>
  <c r="I72" i="1"/>
  <c r="I71" i="1"/>
  <c r="I70" i="1"/>
  <c r="I69" i="1"/>
  <c r="I17" i="1" s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16" i="1" s="1"/>
  <c r="G44" i="1"/>
  <c r="F44" i="1"/>
  <c r="G43" i="1"/>
  <c r="F43" i="1"/>
  <c r="G42" i="1"/>
  <c r="F42" i="1"/>
  <c r="G41" i="1"/>
  <c r="F41" i="1"/>
  <c r="G39" i="1"/>
  <c r="F39" i="1"/>
  <c r="G304" i="13"/>
  <c r="BA10" i="13"/>
  <c r="G8" i="13"/>
  <c r="Q8" i="13"/>
  <c r="V8" i="13"/>
  <c r="G9" i="13"/>
  <c r="M9" i="13" s="1"/>
  <c r="M8" i="13" s="1"/>
  <c r="I9" i="13"/>
  <c r="I8" i="13" s="1"/>
  <c r="K9" i="13"/>
  <c r="K8" i="13" s="1"/>
  <c r="O9" i="13"/>
  <c r="O8" i="13" s="1"/>
  <c r="Q9" i="13"/>
  <c r="V9" i="13"/>
  <c r="I13" i="13"/>
  <c r="G14" i="13"/>
  <c r="M14" i="13" s="1"/>
  <c r="M13" i="13" s="1"/>
  <c r="I14" i="13"/>
  <c r="K14" i="13"/>
  <c r="K13" i="13" s="1"/>
  <c r="O14" i="13"/>
  <c r="Q14" i="13"/>
  <c r="Q13" i="13" s="1"/>
  <c r="V14" i="13"/>
  <c r="V13" i="13" s="1"/>
  <c r="G20" i="13"/>
  <c r="I20" i="13"/>
  <c r="K20" i="13"/>
  <c r="M20" i="13"/>
  <c r="O20" i="13"/>
  <c r="O13" i="13" s="1"/>
  <c r="Q20" i="13"/>
  <c r="V20" i="13"/>
  <c r="G26" i="13"/>
  <c r="I26" i="13"/>
  <c r="K26" i="13"/>
  <c r="M26" i="13"/>
  <c r="O26" i="13"/>
  <c r="Q26" i="13"/>
  <c r="V26" i="13"/>
  <c r="G33" i="13"/>
  <c r="M33" i="13" s="1"/>
  <c r="I33" i="13"/>
  <c r="I32" i="13" s="1"/>
  <c r="K33" i="13"/>
  <c r="K32" i="13" s="1"/>
  <c r="O33" i="13"/>
  <c r="O32" i="13" s="1"/>
  <c r="Q33" i="13"/>
  <c r="V33" i="13"/>
  <c r="G39" i="13"/>
  <c r="M39" i="13" s="1"/>
  <c r="I39" i="13"/>
  <c r="K39" i="13"/>
  <c r="O39" i="13"/>
  <c r="Q39" i="13"/>
  <c r="V39" i="13"/>
  <c r="V32" i="13" s="1"/>
  <c r="G44" i="13"/>
  <c r="M44" i="13" s="1"/>
  <c r="I44" i="13"/>
  <c r="K44" i="13"/>
  <c r="O44" i="13"/>
  <c r="Q44" i="13"/>
  <c r="Q32" i="13" s="1"/>
  <c r="V44" i="13"/>
  <c r="I49" i="13"/>
  <c r="K49" i="13"/>
  <c r="Q49" i="13"/>
  <c r="G50" i="13"/>
  <c r="G49" i="13" s="1"/>
  <c r="I50" i="13"/>
  <c r="K50" i="13"/>
  <c r="M50" i="13"/>
  <c r="M49" i="13" s="1"/>
  <c r="O50" i="13"/>
  <c r="O49" i="13" s="1"/>
  <c r="Q50" i="13"/>
  <c r="V50" i="13"/>
  <c r="V49" i="13" s="1"/>
  <c r="G53" i="13"/>
  <c r="M53" i="13"/>
  <c r="Q53" i="13"/>
  <c r="V53" i="13"/>
  <c r="G54" i="13"/>
  <c r="I54" i="13"/>
  <c r="I53" i="13" s="1"/>
  <c r="K54" i="13"/>
  <c r="K53" i="13" s="1"/>
  <c r="M54" i="13"/>
  <c r="O54" i="13"/>
  <c r="O53" i="13" s="1"/>
  <c r="Q54" i="13"/>
  <c r="V54" i="13"/>
  <c r="I57" i="13"/>
  <c r="G58" i="13"/>
  <c r="M58" i="13" s="1"/>
  <c r="I58" i="13"/>
  <c r="K58" i="13"/>
  <c r="K57" i="13" s="1"/>
  <c r="O58" i="13"/>
  <c r="Q58" i="13"/>
  <c r="Q57" i="13" s="1"/>
  <c r="V58" i="13"/>
  <c r="V57" i="13" s="1"/>
  <c r="G61" i="13"/>
  <c r="M61" i="13" s="1"/>
  <c r="I61" i="13"/>
  <c r="K61" i="13"/>
  <c r="O61" i="13"/>
  <c r="O57" i="13" s="1"/>
  <c r="Q61" i="13"/>
  <c r="V61" i="13"/>
  <c r="G66" i="13"/>
  <c r="I66" i="13"/>
  <c r="O66" i="13"/>
  <c r="V66" i="13"/>
  <c r="G67" i="13"/>
  <c r="I67" i="13"/>
  <c r="K67" i="13"/>
  <c r="K66" i="13" s="1"/>
  <c r="M67" i="13"/>
  <c r="M66" i="13" s="1"/>
  <c r="O67" i="13"/>
  <c r="Q67" i="13"/>
  <c r="Q66" i="13" s="1"/>
  <c r="V67" i="13"/>
  <c r="G71" i="13"/>
  <c r="M71" i="13" s="1"/>
  <c r="I71" i="13"/>
  <c r="I70" i="13" s="1"/>
  <c r="K71" i="13"/>
  <c r="O71" i="13"/>
  <c r="Q71" i="13"/>
  <c r="V71" i="13"/>
  <c r="V70" i="13" s="1"/>
  <c r="G74" i="13"/>
  <c r="M74" i="13" s="1"/>
  <c r="I74" i="13"/>
  <c r="K74" i="13"/>
  <c r="O74" i="13"/>
  <c r="Q74" i="13"/>
  <c r="Q70" i="13" s="1"/>
  <c r="V74" i="13"/>
  <c r="G78" i="13"/>
  <c r="I78" i="13"/>
  <c r="K78" i="13"/>
  <c r="M78" i="13"/>
  <c r="O78" i="13"/>
  <c r="O70" i="13" s="1"/>
  <c r="Q78" i="13"/>
  <c r="V78" i="13"/>
  <c r="G81" i="13"/>
  <c r="I81" i="13"/>
  <c r="K81" i="13"/>
  <c r="M81" i="13"/>
  <c r="O81" i="13"/>
  <c r="Q81" i="13"/>
  <c r="V81" i="13"/>
  <c r="G85" i="13"/>
  <c r="I85" i="13"/>
  <c r="K85" i="13"/>
  <c r="M85" i="13"/>
  <c r="O85" i="13"/>
  <c r="Q85" i="13"/>
  <c r="V85" i="13"/>
  <c r="G88" i="13"/>
  <c r="I88" i="13"/>
  <c r="K88" i="13"/>
  <c r="K70" i="13" s="1"/>
  <c r="M88" i="13"/>
  <c r="O88" i="13"/>
  <c r="Q88" i="13"/>
  <c r="V88" i="13"/>
  <c r="G91" i="13"/>
  <c r="M91" i="13" s="1"/>
  <c r="I91" i="13"/>
  <c r="K91" i="13"/>
  <c r="O91" i="13"/>
  <c r="Q91" i="13"/>
  <c r="V91" i="13"/>
  <c r="G94" i="13"/>
  <c r="M94" i="13" s="1"/>
  <c r="I94" i="13"/>
  <c r="K94" i="13"/>
  <c r="O94" i="13"/>
  <c r="Q94" i="13"/>
  <c r="V94" i="13"/>
  <c r="G97" i="13"/>
  <c r="M97" i="13" s="1"/>
  <c r="I97" i="13"/>
  <c r="K97" i="13"/>
  <c r="O97" i="13"/>
  <c r="Q97" i="13"/>
  <c r="V97" i="13"/>
  <c r="G102" i="13"/>
  <c r="I102" i="13"/>
  <c r="K102" i="13"/>
  <c r="M102" i="13"/>
  <c r="O102" i="13"/>
  <c r="Q102" i="13"/>
  <c r="V102" i="13"/>
  <c r="G105" i="13"/>
  <c r="I105" i="13"/>
  <c r="K105" i="13"/>
  <c r="M105" i="13"/>
  <c r="O105" i="13"/>
  <c r="Q105" i="13"/>
  <c r="V105" i="13"/>
  <c r="G108" i="13"/>
  <c r="I108" i="13"/>
  <c r="K108" i="13"/>
  <c r="M108" i="13"/>
  <c r="O108" i="13"/>
  <c r="Q108" i="13"/>
  <c r="V108" i="13"/>
  <c r="G111" i="13"/>
  <c r="M111" i="13" s="1"/>
  <c r="I111" i="13"/>
  <c r="K111" i="13"/>
  <c r="O111" i="13"/>
  <c r="Q111" i="13"/>
  <c r="V111" i="13"/>
  <c r="G114" i="13"/>
  <c r="M114" i="13" s="1"/>
  <c r="I114" i="13"/>
  <c r="K114" i="13"/>
  <c r="O114" i="13"/>
  <c r="Q114" i="13"/>
  <c r="V114" i="13"/>
  <c r="G118" i="13"/>
  <c r="M118" i="13" s="1"/>
  <c r="I118" i="13"/>
  <c r="K118" i="13"/>
  <c r="O118" i="13"/>
  <c r="Q118" i="13"/>
  <c r="V118" i="13"/>
  <c r="G122" i="13"/>
  <c r="I122" i="13"/>
  <c r="K122" i="13"/>
  <c r="M122" i="13"/>
  <c r="O122" i="13"/>
  <c r="Q122" i="13"/>
  <c r="V122" i="13"/>
  <c r="G126" i="13"/>
  <c r="I126" i="13"/>
  <c r="I125" i="13" s="1"/>
  <c r="K126" i="13"/>
  <c r="K125" i="13" s="1"/>
  <c r="M126" i="13"/>
  <c r="O126" i="13"/>
  <c r="O125" i="13" s="1"/>
  <c r="Q126" i="13"/>
  <c r="V126" i="13"/>
  <c r="G129" i="13"/>
  <c r="M129" i="13" s="1"/>
  <c r="I129" i="13"/>
  <c r="K129" i="13"/>
  <c r="O129" i="13"/>
  <c r="Q129" i="13"/>
  <c r="V129" i="13"/>
  <c r="V125" i="13" s="1"/>
  <c r="G132" i="13"/>
  <c r="M132" i="13" s="1"/>
  <c r="I132" i="13"/>
  <c r="K132" i="13"/>
  <c r="O132" i="13"/>
  <c r="Q132" i="13"/>
  <c r="Q125" i="13" s="1"/>
  <c r="V132" i="13"/>
  <c r="G136" i="13"/>
  <c r="I136" i="13"/>
  <c r="K136" i="13"/>
  <c r="M136" i="13"/>
  <c r="O136" i="13"/>
  <c r="Q136" i="13"/>
  <c r="V136" i="13"/>
  <c r="G139" i="13"/>
  <c r="I139" i="13"/>
  <c r="K139" i="13"/>
  <c r="M139" i="13"/>
  <c r="O139" i="13"/>
  <c r="Q139" i="13"/>
  <c r="V139" i="13"/>
  <c r="G142" i="13"/>
  <c r="I142" i="13"/>
  <c r="K142" i="13"/>
  <c r="M142" i="13"/>
  <c r="O142" i="13"/>
  <c r="Q142" i="13"/>
  <c r="V142" i="13"/>
  <c r="G146" i="13"/>
  <c r="I146" i="13"/>
  <c r="K146" i="13"/>
  <c r="M146" i="13"/>
  <c r="O146" i="13"/>
  <c r="Q146" i="13"/>
  <c r="V146" i="13"/>
  <c r="G149" i="13"/>
  <c r="M149" i="13" s="1"/>
  <c r="I149" i="13"/>
  <c r="K149" i="13"/>
  <c r="O149" i="13"/>
  <c r="Q149" i="13"/>
  <c r="V149" i="13"/>
  <c r="G152" i="13"/>
  <c r="M152" i="13" s="1"/>
  <c r="I152" i="13"/>
  <c r="K152" i="13"/>
  <c r="O152" i="13"/>
  <c r="Q152" i="13"/>
  <c r="V152" i="13"/>
  <c r="G155" i="13"/>
  <c r="I155" i="13"/>
  <c r="K155" i="13"/>
  <c r="M155" i="13"/>
  <c r="O155" i="13"/>
  <c r="Q155" i="13"/>
  <c r="V155" i="13"/>
  <c r="G158" i="13"/>
  <c r="I158" i="13"/>
  <c r="K158" i="13"/>
  <c r="M158" i="13"/>
  <c r="O158" i="13"/>
  <c r="Q158" i="13"/>
  <c r="V158" i="13"/>
  <c r="G161" i="13"/>
  <c r="I161" i="13"/>
  <c r="K161" i="13"/>
  <c r="M161" i="13"/>
  <c r="O161" i="13"/>
  <c r="Q161" i="13"/>
  <c r="V161" i="13"/>
  <c r="G165" i="13"/>
  <c r="I165" i="13"/>
  <c r="K165" i="13"/>
  <c r="M165" i="13"/>
  <c r="O165" i="13"/>
  <c r="Q165" i="13"/>
  <c r="V165" i="13"/>
  <c r="G168" i="13"/>
  <c r="M168" i="13" s="1"/>
  <c r="I168" i="13"/>
  <c r="K168" i="13"/>
  <c r="O168" i="13"/>
  <c r="Q168" i="13"/>
  <c r="V168" i="13"/>
  <c r="G171" i="13"/>
  <c r="M171" i="13" s="1"/>
  <c r="I171" i="13"/>
  <c r="K171" i="13"/>
  <c r="O171" i="13"/>
  <c r="Q171" i="13"/>
  <c r="V171" i="13"/>
  <c r="G174" i="13"/>
  <c r="M174" i="13" s="1"/>
  <c r="I174" i="13"/>
  <c r="K174" i="13"/>
  <c r="O174" i="13"/>
  <c r="Q174" i="13"/>
  <c r="V174" i="13"/>
  <c r="G176" i="13"/>
  <c r="I176" i="13"/>
  <c r="K176" i="13"/>
  <c r="M176" i="13"/>
  <c r="O176" i="13"/>
  <c r="Q176" i="13"/>
  <c r="V176" i="13"/>
  <c r="G179" i="13"/>
  <c r="I179" i="13"/>
  <c r="K179" i="13"/>
  <c r="M179" i="13"/>
  <c r="O179" i="13"/>
  <c r="Q179" i="13"/>
  <c r="V179" i="13"/>
  <c r="G182" i="13"/>
  <c r="I182" i="13"/>
  <c r="K182" i="13"/>
  <c r="M182" i="13"/>
  <c r="O182" i="13"/>
  <c r="Q182" i="13"/>
  <c r="V182" i="13"/>
  <c r="G185" i="13"/>
  <c r="M185" i="13" s="1"/>
  <c r="I185" i="13"/>
  <c r="K185" i="13"/>
  <c r="O185" i="13"/>
  <c r="Q185" i="13"/>
  <c r="V185" i="13"/>
  <c r="G188" i="13"/>
  <c r="M188" i="13" s="1"/>
  <c r="I188" i="13"/>
  <c r="K188" i="13"/>
  <c r="O188" i="13"/>
  <c r="Q188" i="13"/>
  <c r="V188" i="13"/>
  <c r="G192" i="13"/>
  <c r="G191" i="13" s="1"/>
  <c r="I192" i="13"/>
  <c r="K192" i="13"/>
  <c r="M192" i="13"/>
  <c r="O192" i="13"/>
  <c r="O191" i="13" s="1"/>
  <c r="Q192" i="13"/>
  <c r="V192" i="13"/>
  <c r="V191" i="13" s="1"/>
  <c r="G195" i="13"/>
  <c r="I195" i="13"/>
  <c r="K195" i="13"/>
  <c r="K191" i="13" s="1"/>
  <c r="M195" i="13"/>
  <c r="O195" i="13"/>
  <c r="Q195" i="13"/>
  <c r="V195" i="13"/>
  <c r="G198" i="13"/>
  <c r="I198" i="13"/>
  <c r="I191" i="13" s="1"/>
  <c r="K198" i="13"/>
  <c r="M198" i="13"/>
  <c r="O198" i="13"/>
  <c r="Q198" i="13"/>
  <c r="V198" i="13"/>
  <c r="G201" i="13"/>
  <c r="M201" i="13" s="1"/>
  <c r="I201" i="13"/>
  <c r="K201" i="13"/>
  <c r="O201" i="13"/>
  <c r="Q201" i="13"/>
  <c r="V201" i="13"/>
  <c r="G204" i="13"/>
  <c r="M204" i="13" s="1"/>
  <c r="I204" i="13"/>
  <c r="K204" i="13"/>
  <c r="O204" i="13"/>
  <c r="Q204" i="13"/>
  <c r="V204" i="13"/>
  <c r="G207" i="13"/>
  <c r="M207" i="13" s="1"/>
  <c r="I207" i="13"/>
  <c r="K207" i="13"/>
  <c r="O207" i="13"/>
  <c r="Q207" i="13"/>
  <c r="Q191" i="13" s="1"/>
  <c r="V207" i="13"/>
  <c r="G209" i="13"/>
  <c r="I209" i="13"/>
  <c r="K209" i="13"/>
  <c r="M209" i="13"/>
  <c r="O209" i="13"/>
  <c r="Q209" i="13"/>
  <c r="V209" i="13"/>
  <c r="G212" i="13"/>
  <c r="I212" i="13"/>
  <c r="K212" i="13"/>
  <c r="M212" i="13"/>
  <c r="O212" i="13"/>
  <c r="Q212" i="13"/>
  <c r="V212" i="13"/>
  <c r="G215" i="13"/>
  <c r="I215" i="13"/>
  <c r="K215" i="13"/>
  <c r="M215" i="13"/>
  <c r="O215" i="13"/>
  <c r="Q215" i="13"/>
  <c r="V215" i="13"/>
  <c r="G218" i="13"/>
  <c r="M218" i="13" s="1"/>
  <c r="I218" i="13"/>
  <c r="K218" i="13"/>
  <c r="O218" i="13"/>
  <c r="Q218" i="13"/>
  <c r="V218" i="13"/>
  <c r="G221" i="13"/>
  <c r="M221" i="13" s="1"/>
  <c r="I221" i="13"/>
  <c r="K221" i="13"/>
  <c r="O221" i="13"/>
  <c r="Q221" i="13"/>
  <c r="V221" i="13"/>
  <c r="G225" i="13"/>
  <c r="M225" i="13" s="1"/>
  <c r="I225" i="13"/>
  <c r="K225" i="13"/>
  <c r="O225" i="13"/>
  <c r="Q225" i="13"/>
  <c r="V225" i="13"/>
  <c r="G228" i="13"/>
  <c r="I228" i="13"/>
  <c r="K228" i="13"/>
  <c r="M228" i="13"/>
  <c r="O228" i="13"/>
  <c r="Q228" i="13"/>
  <c r="V228" i="13"/>
  <c r="O231" i="13"/>
  <c r="Q231" i="13"/>
  <c r="G232" i="13"/>
  <c r="I232" i="13"/>
  <c r="I231" i="13" s="1"/>
  <c r="K232" i="13"/>
  <c r="K231" i="13" s="1"/>
  <c r="M232" i="13"/>
  <c r="M231" i="13" s="1"/>
  <c r="O232" i="13"/>
  <c r="Q232" i="13"/>
  <c r="V232" i="13"/>
  <c r="G235" i="13"/>
  <c r="M235" i="13" s="1"/>
  <c r="I235" i="13"/>
  <c r="K235" i="13"/>
  <c r="O235" i="13"/>
  <c r="Q235" i="13"/>
  <c r="V235" i="13"/>
  <c r="V231" i="13" s="1"/>
  <c r="I238" i="13"/>
  <c r="G239" i="13"/>
  <c r="G238" i="13" s="1"/>
  <c r="I239" i="13"/>
  <c r="K239" i="13"/>
  <c r="O239" i="13"/>
  <c r="O238" i="13" s="1"/>
  <c r="Q239" i="13"/>
  <c r="Q238" i="13" s="1"/>
  <c r="V239" i="13"/>
  <c r="V238" i="13" s="1"/>
  <c r="G243" i="13"/>
  <c r="I243" i="13"/>
  <c r="K243" i="13"/>
  <c r="M243" i="13"/>
  <c r="O243" i="13"/>
  <c r="Q243" i="13"/>
  <c r="V243" i="13"/>
  <c r="G247" i="13"/>
  <c r="I247" i="13"/>
  <c r="K247" i="13"/>
  <c r="K238" i="13" s="1"/>
  <c r="M247" i="13"/>
  <c r="O247" i="13"/>
  <c r="Q247" i="13"/>
  <c r="V247" i="13"/>
  <c r="G251" i="13"/>
  <c r="I251" i="13"/>
  <c r="K251" i="13"/>
  <c r="M251" i="13"/>
  <c r="O251" i="13"/>
  <c r="Q251" i="13"/>
  <c r="V251" i="13"/>
  <c r="K260" i="13"/>
  <c r="G261" i="13"/>
  <c r="M261" i="13" s="1"/>
  <c r="I261" i="13"/>
  <c r="I260" i="13" s="1"/>
  <c r="K261" i="13"/>
  <c r="O261" i="13"/>
  <c r="Q261" i="13"/>
  <c r="Q260" i="13" s="1"/>
  <c r="V261" i="13"/>
  <c r="V260" i="13" s="1"/>
  <c r="G267" i="13"/>
  <c r="M267" i="13" s="1"/>
  <c r="I267" i="13"/>
  <c r="K267" i="13"/>
  <c r="O267" i="13"/>
  <c r="O260" i="13" s="1"/>
  <c r="Q267" i="13"/>
  <c r="V267" i="13"/>
  <c r="G270" i="13"/>
  <c r="I270" i="13"/>
  <c r="K270" i="13"/>
  <c r="M270" i="13"/>
  <c r="O270" i="13"/>
  <c r="Q270" i="13"/>
  <c r="V270" i="13"/>
  <c r="G273" i="13"/>
  <c r="I273" i="13"/>
  <c r="K273" i="13"/>
  <c r="M273" i="13"/>
  <c r="O273" i="13"/>
  <c r="Q273" i="13"/>
  <c r="V273" i="13"/>
  <c r="G276" i="13"/>
  <c r="I276" i="13"/>
  <c r="K276" i="13"/>
  <c r="M276" i="13"/>
  <c r="O276" i="13"/>
  <c r="Q276" i="13"/>
  <c r="V276" i="13"/>
  <c r="G279" i="13"/>
  <c r="M279" i="13" s="1"/>
  <c r="I279" i="13"/>
  <c r="K279" i="13"/>
  <c r="O279" i="13"/>
  <c r="Q279" i="13"/>
  <c r="V279" i="13"/>
  <c r="G282" i="13"/>
  <c r="M282" i="13" s="1"/>
  <c r="I282" i="13"/>
  <c r="K282" i="13"/>
  <c r="O282" i="13"/>
  <c r="Q282" i="13"/>
  <c r="V282" i="13"/>
  <c r="G285" i="13"/>
  <c r="M285" i="13" s="1"/>
  <c r="I285" i="13"/>
  <c r="K285" i="13"/>
  <c r="O285" i="13"/>
  <c r="Q285" i="13"/>
  <c r="V285" i="13"/>
  <c r="Q288" i="13"/>
  <c r="G289" i="13"/>
  <c r="I289" i="13"/>
  <c r="K289" i="13"/>
  <c r="K288" i="13" s="1"/>
  <c r="M289" i="13"/>
  <c r="O289" i="13"/>
  <c r="O288" i="13" s="1"/>
  <c r="Q289" i="13"/>
  <c r="V289" i="13"/>
  <c r="G291" i="13"/>
  <c r="I291" i="13"/>
  <c r="I288" i="13" s="1"/>
  <c r="K291" i="13"/>
  <c r="M291" i="13"/>
  <c r="O291" i="13"/>
  <c r="Q291" i="13"/>
  <c r="V291" i="13"/>
  <c r="G293" i="13"/>
  <c r="G288" i="13" s="1"/>
  <c r="I293" i="13"/>
  <c r="K293" i="13"/>
  <c r="O293" i="13"/>
  <c r="Q293" i="13"/>
  <c r="V293" i="13"/>
  <c r="V288" i="13" s="1"/>
  <c r="G295" i="13"/>
  <c r="M295" i="13" s="1"/>
  <c r="I295" i="13"/>
  <c r="K295" i="13"/>
  <c r="O295" i="13"/>
  <c r="Q295" i="13"/>
  <c r="V295" i="13"/>
  <c r="G297" i="13"/>
  <c r="M297" i="13" s="1"/>
  <c r="I297" i="13"/>
  <c r="K297" i="13"/>
  <c r="O297" i="13"/>
  <c r="Q297" i="13"/>
  <c r="V297" i="13"/>
  <c r="G300" i="13"/>
  <c r="I300" i="13"/>
  <c r="Q300" i="13"/>
  <c r="V300" i="13"/>
  <c r="G301" i="13"/>
  <c r="I301" i="13"/>
  <c r="K301" i="13"/>
  <c r="K300" i="13" s="1"/>
  <c r="M301" i="13"/>
  <c r="M300" i="13" s="1"/>
  <c r="O301" i="13"/>
  <c r="O300" i="13" s="1"/>
  <c r="Q301" i="13"/>
  <c r="V301" i="13"/>
  <c r="AE304" i="13"/>
  <c r="G404" i="12"/>
  <c r="BA251" i="12"/>
  <c r="BA135" i="12"/>
  <c r="BA56" i="12"/>
  <c r="BA33" i="12"/>
  <c r="G9" i="12"/>
  <c r="M9" i="12" s="1"/>
  <c r="M8" i="12" s="1"/>
  <c r="I9" i="12"/>
  <c r="I8" i="12" s="1"/>
  <c r="K9" i="12"/>
  <c r="O9" i="12"/>
  <c r="O8" i="12" s="1"/>
  <c r="Q9" i="12"/>
  <c r="V9" i="12"/>
  <c r="G16" i="12"/>
  <c r="G8" i="12" s="1"/>
  <c r="I16" i="12"/>
  <c r="K16" i="12"/>
  <c r="M16" i="12"/>
  <c r="O16" i="12"/>
  <c r="Q16" i="12"/>
  <c r="V16" i="12"/>
  <c r="V8" i="12" s="1"/>
  <c r="G22" i="12"/>
  <c r="I22" i="12"/>
  <c r="K22" i="12"/>
  <c r="K8" i="12" s="1"/>
  <c r="M22" i="12"/>
  <c r="O22" i="12"/>
  <c r="Q22" i="12"/>
  <c r="V22" i="12"/>
  <c r="G27" i="12"/>
  <c r="I27" i="12"/>
  <c r="K27" i="12"/>
  <c r="M27" i="12"/>
  <c r="O27" i="12"/>
  <c r="Q27" i="12"/>
  <c r="V27" i="12"/>
  <c r="G32" i="12"/>
  <c r="M32" i="12" s="1"/>
  <c r="I32" i="12"/>
  <c r="K32" i="12"/>
  <c r="O32" i="12"/>
  <c r="Q32" i="12"/>
  <c r="V32" i="12"/>
  <c r="G36" i="12"/>
  <c r="M36" i="12" s="1"/>
  <c r="I36" i="12"/>
  <c r="K36" i="12"/>
  <c r="O36" i="12"/>
  <c r="Q36" i="12"/>
  <c r="Q8" i="12" s="1"/>
  <c r="V36" i="12"/>
  <c r="G40" i="12"/>
  <c r="M40" i="12" s="1"/>
  <c r="I40" i="12"/>
  <c r="K40" i="12"/>
  <c r="O40" i="12"/>
  <c r="Q40" i="12"/>
  <c r="V40" i="12"/>
  <c r="G44" i="12"/>
  <c r="I44" i="12"/>
  <c r="K44" i="12"/>
  <c r="M44" i="12"/>
  <c r="O44" i="12"/>
  <c r="Q44" i="12"/>
  <c r="V44" i="12"/>
  <c r="G47" i="12"/>
  <c r="I47" i="12"/>
  <c r="K47" i="12"/>
  <c r="M47" i="12"/>
  <c r="O47" i="12"/>
  <c r="Q47" i="12"/>
  <c r="V47" i="12"/>
  <c r="I50" i="12"/>
  <c r="G51" i="12"/>
  <c r="M51" i="12" s="1"/>
  <c r="I51" i="12"/>
  <c r="K51" i="12"/>
  <c r="O51" i="12"/>
  <c r="Q51" i="12"/>
  <c r="Q50" i="12" s="1"/>
  <c r="V51" i="12"/>
  <c r="V50" i="12" s="1"/>
  <c r="G55" i="12"/>
  <c r="M55" i="12" s="1"/>
  <c r="I55" i="12"/>
  <c r="K55" i="12"/>
  <c r="K50" i="12" s="1"/>
  <c r="O55" i="12"/>
  <c r="O50" i="12" s="1"/>
  <c r="Q55" i="12"/>
  <c r="V55" i="12"/>
  <c r="I59" i="12"/>
  <c r="O59" i="12"/>
  <c r="Q59" i="12"/>
  <c r="G60" i="12"/>
  <c r="G59" i="12" s="1"/>
  <c r="I60" i="12"/>
  <c r="K60" i="12"/>
  <c r="K59" i="12" s="1"/>
  <c r="M60" i="12"/>
  <c r="M59" i="12" s="1"/>
  <c r="O60" i="12"/>
  <c r="Q60" i="12"/>
  <c r="V60" i="12"/>
  <c r="V59" i="12" s="1"/>
  <c r="G65" i="12"/>
  <c r="G64" i="12" s="1"/>
  <c r="I65" i="12"/>
  <c r="I64" i="12" s="1"/>
  <c r="K65" i="12"/>
  <c r="O65" i="12"/>
  <c r="O64" i="12" s="1"/>
  <c r="Q65" i="12"/>
  <c r="V65" i="12"/>
  <c r="V64" i="12" s="1"/>
  <c r="G87" i="12"/>
  <c r="M87" i="12" s="1"/>
  <c r="I87" i="12"/>
  <c r="K87" i="12"/>
  <c r="O87" i="12"/>
  <c r="Q87" i="12"/>
  <c r="Q64" i="12" s="1"/>
  <c r="V87" i="12"/>
  <c r="G92" i="12"/>
  <c r="M92" i="12" s="1"/>
  <c r="I92" i="12"/>
  <c r="K92" i="12"/>
  <c r="O92" i="12"/>
  <c r="Q92" i="12"/>
  <c r="V92" i="12"/>
  <c r="G97" i="12"/>
  <c r="I97" i="12"/>
  <c r="K97" i="12"/>
  <c r="M97" i="12"/>
  <c r="O97" i="12"/>
  <c r="Q97" i="12"/>
  <c r="V97" i="12"/>
  <c r="G106" i="12"/>
  <c r="I106" i="12"/>
  <c r="K106" i="12"/>
  <c r="M106" i="12"/>
  <c r="O106" i="12"/>
  <c r="Q106" i="12"/>
  <c r="V106" i="12"/>
  <c r="G111" i="12"/>
  <c r="I111" i="12"/>
  <c r="K111" i="12"/>
  <c r="K64" i="12" s="1"/>
  <c r="M111" i="12"/>
  <c r="O111" i="12"/>
  <c r="Q111" i="12"/>
  <c r="V111" i="12"/>
  <c r="G120" i="12"/>
  <c r="M120" i="12" s="1"/>
  <c r="I120" i="12"/>
  <c r="K120" i="12"/>
  <c r="O120" i="12"/>
  <c r="Q120" i="12"/>
  <c r="V120" i="12"/>
  <c r="G129" i="12"/>
  <c r="I129" i="12"/>
  <c r="V129" i="12"/>
  <c r="G130" i="12"/>
  <c r="M130" i="12" s="1"/>
  <c r="M129" i="12" s="1"/>
  <c r="I130" i="12"/>
  <c r="K130" i="12"/>
  <c r="K129" i="12" s="1"/>
  <c r="O130" i="12"/>
  <c r="O129" i="12" s="1"/>
  <c r="Q130" i="12"/>
  <c r="Q129" i="12" s="1"/>
  <c r="V130" i="12"/>
  <c r="G134" i="12"/>
  <c r="G133" i="12" s="1"/>
  <c r="I134" i="12"/>
  <c r="K134" i="12"/>
  <c r="K133" i="12" s="1"/>
  <c r="M134" i="12"/>
  <c r="O134" i="12"/>
  <c r="Q134" i="12"/>
  <c r="V134" i="12"/>
  <c r="V133" i="12" s="1"/>
  <c r="G141" i="12"/>
  <c r="I141" i="12"/>
  <c r="I133" i="12" s="1"/>
  <c r="K141" i="12"/>
  <c r="M141" i="12"/>
  <c r="O141" i="12"/>
  <c r="Q141" i="12"/>
  <c r="Q133" i="12" s="1"/>
  <c r="V141" i="12"/>
  <c r="G144" i="12"/>
  <c r="M144" i="12" s="1"/>
  <c r="I144" i="12"/>
  <c r="K144" i="12"/>
  <c r="O144" i="12"/>
  <c r="Q144" i="12"/>
  <c r="V144" i="12"/>
  <c r="G149" i="12"/>
  <c r="M149" i="12" s="1"/>
  <c r="I149" i="12"/>
  <c r="K149" i="12"/>
  <c r="O149" i="12"/>
  <c r="Q149" i="12"/>
  <c r="V149" i="12"/>
  <c r="G152" i="12"/>
  <c r="M152" i="12" s="1"/>
  <c r="I152" i="12"/>
  <c r="K152" i="12"/>
  <c r="O152" i="12"/>
  <c r="Q152" i="12"/>
  <c r="V152" i="12"/>
  <c r="G155" i="12"/>
  <c r="I155" i="12"/>
  <c r="K155" i="12"/>
  <c r="M155" i="12"/>
  <c r="O155" i="12"/>
  <c r="O133" i="12" s="1"/>
  <c r="Q155" i="12"/>
  <c r="V155" i="12"/>
  <c r="G159" i="12"/>
  <c r="I159" i="12"/>
  <c r="K159" i="12"/>
  <c r="M159" i="12"/>
  <c r="O159" i="12"/>
  <c r="Q159" i="12"/>
  <c r="V159" i="12"/>
  <c r="K162" i="12"/>
  <c r="G163" i="12"/>
  <c r="G162" i="12" s="1"/>
  <c r="I163" i="12"/>
  <c r="I162" i="12" s="1"/>
  <c r="K163" i="12"/>
  <c r="O163" i="12"/>
  <c r="O162" i="12" s="1"/>
  <c r="Q163" i="12"/>
  <c r="V163" i="12"/>
  <c r="V162" i="12" s="1"/>
  <c r="G167" i="12"/>
  <c r="M167" i="12" s="1"/>
  <c r="I167" i="12"/>
  <c r="K167" i="12"/>
  <c r="O167" i="12"/>
  <c r="Q167" i="12"/>
  <c r="Q162" i="12" s="1"/>
  <c r="V167" i="12"/>
  <c r="G171" i="12"/>
  <c r="M171" i="12" s="1"/>
  <c r="I171" i="12"/>
  <c r="K171" i="12"/>
  <c r="O171" i="12"/>
  <c r="Q171" i="12"/>
  <c r="V171" i="12"/>
  <c r="G174" i="12"/>
  <c r="I174" i="12"/>
  <c r="K174" i="12"/>
  <c r="M174" i="12"/>
  <c r="O174" i="12"/>
  <c r="Q174" i="12"/>
  <c r="V174" i="12"/>
  <c r="G178" i="12"/>
  <c r="I178" i="12"/>
  <c r="I177" i="12" s="1"/>
  <c r="K178" i="12"/>
  <c r="K177" i="12" s="1"/>
  <c r="M178" i="12"/>
  <c r="O178" i="12"/>
  <c r="Q178" i="12"/>
  <c r="Q177" i="12" s="1"/>
  <c r="V178" i="12"/>
  <c r="G182" i="12"/>
  <c r="G177" i="12" s="1"/>
  <c r="I182" i="12"/>
  <c r="K182" i="12"/>
  <c r="O182" i="12"/>
  <c r="O177" i="12" s="1"/>
  <c r="Q182" i="12"/>
  <c r="V182" i="12"/>
  <c r="V177" i="12" s="1"/>
  <c r="G186" i="12"/>
  <c r="M186" i="12" s="1"/>
  <c r="I186" i="12"/>
  <c r="K186" i="12"/>
  <c r="O186" i="12"/>
  <c r="Q186" i="12"/>
  <c r="V186" i="12"/>
  <c r="G190" i="12"/>
  <c r="M190" i="12" s="1"/>
  <c r="I190" i="12"/>
  <c r="K190" i="12"/>
  <c r="O190" i="12"/>
  <c r="Q190" i="12"/>
  <c r="V190" i="12"/>
  <c r="G193" i="12"/>
  <c r="I193" i="12"/>
  <c r="K193" i="12"/>
  <c r="M193" i="12"/>
  <c r="O193" i="12"/>
  <c r="Q193" i="12"/>
  <c r="V193" i="12"/>
  <c r="G196" i="12"/>
  <c r="I196" i="12"/>
  <c r="K196" i="12"/>
  <c r="M196" i="12"/>
  <c r="O196" i="12"/>
  <c r="Q196" i="12"/>
  <c r="V196" i="12"/>
  <c r="G198" i="12"/>
  <c r="I198" i="12"/>
  <c r="K198" i="12"/>
  <c r="M198" i="12"/>
  <c r="O198" i="12"/>
  <c r="Q198" i="12"/>
  <c r="V198" i="12"/>
  <c r="I200" i="12"/>
  <c r="K200" i="12"/>
  <c r="O200" i="12"/>
  <c r="G201" i="12"/>
  <c r="M201" i="12" s="1"/>
  <c r="M200" i="12" s="1"/>
  <c r="I201" i="12"/>
  <c r="K201" i="12"/>
  <c r="O201" i="12"/>
  <c r="Q201" i="12"/>
  <c r="Q200" i="12" s="1"/>
  <c r="V201" i="12"/>
  <c r="V200" i="12" s="1"/>
  <c r="Q205" i="12"/>
  <c r="G206" i="12"/>
  <c r="I206" i="12"/>
  <c r="I205" i="12" s="1"/>
  <c r="K206" i="12"/>
  <c r="M206" i="12"/>
  <c r="M205" i="12" s="1"/>
  <c r="O206" i="12"/>
  <c r="O205" i="12" s="1"/>
  <c r="Q206" i="12"/>
  <c r="V206" i="12"/>
  <c r="G210" i="12"/>
  <c r="G205" i="12" s="1"/>
  <c r="I210" i="12"/>
  <c r="K210" i="12"/>
  <c r="K205" i="12" s="1"/>
  <c r="M210" i="12"/>
  <c r="O210" i="12"/>
  <c r="Q210" i="12"/>
  <c r="V210" i="12"/>
  <c r="V205" i="12" s="1"/>
  <c r="G214" i="12"/>
  <c r="G213" i="12" s="1"/>
  <c r="I214" i="12"/>
  <c r="I213" i="12" s="1"/>
  <c r="K214" i="12"/>
  <c r="O214" i="12"/>
  <c r="O213" i="12" s="1"/>
  <c r="Q214" i="12"/>
  <c r="V214" i="12"/>
  <c r="V213" i="12" s="1"/>
  <c r="G219" i="12"/>
  <c r="M219" i="12" s="1"/>
  <c r="I219" i="12"/>
  <c r="K219" i="12"/>
  <c r="O219" i="12"/>
  <c r="Q219" i="12"/>
  <c r="Q213" i="12" s="1"/>
  <c r="V219" i="12"/>
  <c r="G223" i="12"/>
  <c r="M223" i="12" s="1"/>
  <c r="I223" i="12"/>
  <c r="K223" i="12"/>
  <c r="O223" i="12"/>
  <c r="Q223" i="12"/>
  <c r="V223" i="12"/>
  <c r="G226" i="12"/>
  <c r="I226" i="12"/>
  <c r="K226" i="12"/>
  <c r="M226" i="12"/>
  <c r="O226" i="12"/>
  <c r="Q226" i="12"/>
  <c r="V226" i="12"/>
  <c r="G229" i="12"/>
  <c r="I229" i="12"/>
  <c r="K229" i="12"/>
  <c r="M229" i="12"/>
  <c r="O229" i="12"/>
  <c r="Q229" i="12"/>
  <c r="V229" i="12"/>
  <c r="G232" i="12"/>
  <c r="I232" i="12"/>
  <c r="K232" i="12"/>
  <c r="K213" i="12" s="1"/>
  <c r="M232" i="12"/>
  <c r="O232" i="12"/>
  <c r="Q232" i="12"/>
  <c r="V232" i="12"/>
  <c r="G235" i="12"/>
  <c r="M235" i="12" s="1"/>
  <c r="I235" i="12"/>
  <c r="K235" i="12"/>
  <c r="O235" i="12"/>
  <c r="Q235" i="12"/>
  <c r="V235" i="12"/>
  <c r="G238" i="12"/>
  <c r="V238" i="12"/>
  <c r="G239" i="12"/>
  <c r="M239" i="12" s="1"/>
  <c r="I239" i="12"/>
  <c r="K239" i="12"/>
  <c r="K238" i="12" s="1"/>
  <c r="O239" i="12"/>
  <c r="O238" i="12" s="1"/>
  <c r="Q239" i="12"/>
  <c r="Q238" i="12" s="1"/>
  <c r="V239" i="12"/>
  <c r="G242" i="12"/>
  <c r="I242" i="12"/>
  <c r="I238" i="12" s="1"/>
  <c r="K242" i="12"/>
  <c r="M242" i="12"/>
  <c r="O242" i="12"/>
  <c r="Q242" i="12"/>
  <c r="V242" i="12"/>
  <c r="G246" i="12"/>
  <c r="I246" i="12"/>
  <c r="K246" i="12"/>
  <c r="M246" i="12"/>
  <c r="O246" i="12"/>
  <c r="Q246" i="12"/>
  <c r="V246" i="12"/>
  <c r="G250" i="12"/>
  <c r="I250" i="12"/>
  <c r="K250" i="12"/>
  <c r="M250" i="12"/>
  <c r="O250" i="12"/>
  <c r="Q250" i="12"/>
  <c r="V250" i="12"/>
  <c r="G254" i="12"/>
  <c r="M254" i="12" s="1"/>
  <c r="I254" i="12"/>
  <c r="K254" i="12"/>
  <c r="O254" i="12"/>
  <c r="Q254" i="12"/>
  <c r="V254" i="12"/>
  <c r="G275" i="12"/>
  <c r="I275" i="12"/>
  <c r="V275" i="12"/>
  <c r="G276" i="12"/>
  <c r="M276" i="12" s="1"/>
  <c r="M275" i="12" s="1"/>
  <c r="I276" i="12"/>
  <c r="K276" i="12"/>
  <c r="K275" i="12" s="1"/>
  <c r="O276" i="12"/>
  <c r="O275" i="12" s="1"/>
  <c r="Q276" i="12"/>
  <c r="Q275" i="12" s="1"/>
  <c r="V276" i="12"/>
  <c r="O279" i="12"/>
  <c r="G280" i="12"/>
  <c r="G279" i="12" s="1"/>
  <c r="I280" i="12"/>
  <c r="K280" i="12"/>
  <c r="K279" i="12" s="1"/>
  <c r="M280" i="12"/>
  <c r="M279" i="12" s="1"/>
  <c r="O280" i="12"/>
  <c r="Q280" i="12"/>
  <c r="V280" i="12"/>
  <c r="V279" i="12" s="1"/>
  <c r="G283" i="12"/>
  <c r="I283" i="12"/>
  <c r="I279" i="12" s="1"/>
  <c r="K283" i="12"/>
  <c r="M283" i="12"/>
  <c r="O283" i="12"/>
  <c r="Q283" i="12"/>
  <c r="Q279" i="12" s="1"/>
  <c r="V283" i="12"/>
  <c r="G286" i="12"/>
  <c r="M286" i="12" s="1"/>
  <c r="I286" i="12"/>
  <c r="K286" i="12"/>
  <c r="O286" i="12"/>
  <c r="Q286" i="12"/>
  <c r="V286" i="12"/>
  <c r="G289" i="12"/>
  <c r="M289" i="12" s="1"/>
  <c r="I289" i="12"/>
  <c r="K289" i="12"/>
  <c r="O289" i="12"/>
  <c r="Q289" i="12"/>
  <c r="V289" i="12"/>
  <c r="G292" i="12"/>
  <c r="M292" i="12" s="1"/>
  <c r="I292" i="12"/>
  <c r="K292" i="12"/>
  <c r="O292" i="12"/>
  <c r="Q292" i="12"/>
  <c r="V292" i="12"/>
  <c r="O295" i="12"/>
  <c r="G296" i="12"/>
  <c r="G295" i="12" s="1"/>
  <c r="I296" i="12"/>
  <c r="K296" i="12"/>
  <c r="K295" i="12" s="1"/>
  <c r="M296" i="12"/>
  <c r="M295" i="12" s="1"/>
  <c r="O296" i="12"/>
  <c r="Q296" i="12"/>
  <c r="V296" i="12"/>
  <c r="V295" i="12" s="1"/>
  <c r="G299" i="12"/>
  <c r="I299" i="12"/>
  <c r="I295" i="12" s="1"/>
  <c r="K299" i="12"/>
  <c r="M299" i="12"/>
  <c r="O299" i="12"/>
  <c r="Q299" i="12"/>
  <c r="Q295" i="12" s="1"/>
  <c r="V299" i="12"/>
  <c r="G302" i="12"/>
  <c r="M302" i="12" s="1"/>
  <c r="I302" i="12"/>
  <c r="K302" i="12"/>
  <c r="O302" i="12"/>
  <c r="Q302" i="12"/>
  <c r="V302" i="12"/>
  <c r="G305" i="12"/>
  <c r="V305" i="12"/>
  <c r="G306" i="12"/>
  <c r="M306" i="12" s="1"/>
  <c r="I306" i="12"/>
  <c r="K306" i="12"/>
  <c r="K305" i="12" s="1"/>
  <c r="O306" i="12"/>
  <c r="O305" i="12" s="1"/>
  <c r="Q306" i="12"/>
  <c r="Q305" i="12" s="1"/>
  <c r="V306" i="12"/>
  <c r="G309" i="12"/>
  <c r="I309" i="12"/>
  <c r="I305" i="12" s="1"/>
  <c r="K309" i="12"/>
  <c r="M309" i="12"/>
  <c r="O309" i="12"/>
  <c r="Q309" i="12"/>
  <c r="V309" i="12"/>
  <c r="G312" i="12"/>
  <c r="I312" i="12"/>
  <c r="K312" i="12"/>
  <c r="M312" i="12"/>
  <c r="O312" i="12"/>
  <c r="Q312" i="12"/>
  <c r="V312" i="12"/>
  <c r="G315" i="12"/>
  <c r="I315" i="12"/>
  <c r="K315" i="12"/>
  <c r="M315" i="12"/>
  <c r="O315" i="12"/>
  <c r="Q315" i="12"/>
  <c r="V315" i="12"/>
  <c r="G318" i="12"/>
  <c r="M318" i="12" s="1"/>
  <c r="I318" i="12"/>
  <c r="K318" i="12"/>
  <c r="O318" i="12"/>
  <c r="Q318" i="12"/>
  <c r="V318" i="12"/>
  <c r="G321" i="12"/>
  <c r="G322" i="12"/>
  <c r="M322" i="12" s="1"/>
  <c r="I322" i="12"/>
  <c r="K322" i="12"/>
  <c r="K321" i="12" s="1"/>
  <c r="O322" i="12"/>
  <c r="O321" i="12" s="1"/>
  <c r="Q322" i="12"/>
  <c r="Q321" i="12" s="1"/>
  <c r="V322" i="12"/>
  <c r="G325" i="12"/>
  <c r="I325" i="12"/>
  <c r="I321" i="12" s="1"/>
  <c r="K325" i="12"/>
  <c r="M325" i="12"/>
  <c r="O325" i="12"/>
  <c r="Q325" i="12"/>
  <c r="V325" i="12"/>
  <c r="G328" i="12"/>
  <c r="I328" i="12"/>
  <c r="K328" i="12"/>
  <c r="M328" i="12"/>
  <c r="O328" i="12"/>
  <c r="Q328" i="12"/>
  <c r="V328" i="12"/>
  <c r="G331" i="12"/>
  <c r="I331" i="12"/>
  <c r="K331" i="12"/>
  <c r="M331" i="12"/>
  <c r="O331" i="12"/>
  <c r="Q331" i="12"/>
  <c r="V331" i="12"/>
  <c r="G334" i="12"/>
  <c r="M334" i="12" s="1"/>
  <c r="I334" i="12"/>
  <c r="K334" i="12"/>
  <c r="O334" i="12"/>
  <c r="Q334" i="12"/>
  <c r="V334" i="12"/>
  <c r="G337" i="12"/>
  <c r="M337" i="12" s="1"/>
  <c r="I337" i="12"/>
  <c r="K337" i="12"/>
  <c r="O337" i="12"/>
  <c r="Q337" i="12"/>
  <c r="V337" i="12"/>
  <c r="V321" i="12" s="1"/>
  <c r="G340" i="12"/>
  <c r="M340" i="12" s="1"/>
  <c r="I340" i="12"/>
  <c r="K340" i="12"/>
  <c r="O340" i="12"/>
  <c r="Q340" i="12"/>
  <c r="V340" i="12"/>
  <c r="G344" i="12"/>
  <c r="I344" i="12"/>
  <c r="K344" i="12"/>
  <c r="M344" i="12"/>
  <c r="O344" i="12"/>
  <c r="Q344" i="12"/>
  <c r="V344" i="12"/>
  <c r="G348" i="12"/>
  <c r="I348" i="12"/>
  <c r="I347" i="12" s="1"/>
  <c r="K348" i="12"/>
  <c r="K347" i="12" s="1"/>
  <c r="M348" i="12"/>
  <c r="O348" i="12"/>
  <c r="Q348" i="12"/>
  <c r="Q347" i="12" s="1"/>
  <c r="V348" i="12"/>
  <c r="G355" i="12"/>
  <c r="M355" i="12" s="1"/>
  <c r="I355" i="12"/>
  <c r="K355" i="12"/>
  <c r="O355" i="12"/>
  <c r="O347" i="12" s="1"/>
  <c r="Q355" i="12"/>
  <c r="V355" i="12"/>
  <c r="V347" i="12" s="1"/>
  <c r="G358" i="12"/>
  <c r="M358" i="12" s="1"/>
  <c r="I358" i="12"/>
  <c r="K358" i="12"/>
  <c r="O358" i="12"/>
  <c r="Q358" i="12"/>
  <c r="V358" i="12"/>
  <c r="G362" i="12"/>
  <c r="I362" i="12"/>
  <c r="I361" i="12" s="1"/>
  <c r="K362" i="12"/>
  <c r="M362" i="12"/>
  <c r="O362" i="12"/>
  <c r="O361" i="12" s="1"/>
  <c r="Q362" i="12"/>
  <c r="V362" i="12"/>
  <c r="G366" i="12"/>
  <c r="G361" i="12" s="1"/>
  <c r="I366" i="12"/>
  <c r="K366" i="12"/>
  <c r="K361" i="12" s="1"/>
  <c r="M366" i="12"/>
  <c r="O366" i="12"/>
  <c r="Q366" i="12"/>
  <c r="V366" i="12"/>
  <c r="V361" i="12" s="1"/>
  <c r="G369" i="12"/>
  <c r="I369" i="12"/>
  <c r="K369" i="12"/>
  <c r="M369" i="12"/>
  <c r="O369" i="12"/>
  <c r="Q369" i="12"/>
  <c r="V369" i="12"/>
  <c r="G372" i="12"/>
  <c r="M372" i="12" s="1"/>
  <c r="I372" i="12"/>
  <c r="K372" i="12"/>
  <c r="O372" i="12"/>
  <c r="Q372" i="12"/>
  <c r="V372" i="12"/>
  <c r="G375" i="12"/>
  <c r="M375" i="12" s="1"/>
  <c r="I375" i="12"/>
  <c r="K375" i="12"/>
  <c r="O375" i="12"/>
  <c r="Q375" i="12"/>
  <c r="V375" i="12"/>
  <c r="G379" i="12"/>
  <c r="M379" i="12" s="1"/>
  <c r="I379" i="12"/>
  <c r="K379" i="12"/>
  <c r="O379" i="12"/>
  <c r="Q379" i="12"/>
  <c r="Q361" i="12" s="1"/>
  <c r="V379" i="12"/>
  <c r="G382" i="12"/>
  <c r="I382" i="12"/>
  <c r="K382" i="12"/>
  <c r="M382" i="12"/>
  <c r="O382" i="12"/>
  <c r="Q382" i="12"/>
  <c r="V382" i="12"/>
  <c r="G385" i="12"/>
  <c r="I385" i="12"/>
  <c r="K385" i="12"/>
  <c r="M385" i="12"/>
  <c r="O385" i="12"/>
  <c r="Q385" i="12"/>
  <c r="V385" i="12"/>
  <c r="K388" i="12"/>
  <c r="G389" i="12"/>
  <c r="G388" i="12" s="1"/>
  <c r="I389" i="12"/>
  <c r="I388" i="12" s="1"/>
  <c r="K389" i="12"/>
  <c r="O389" i="12"/>
  <c r="O388" i="12" s="1"/>
  <c r="Q389" i="12"/>
  <c r="V389" i="12"/>
  <c r="V388" i="12" s="1"/>
  <c r="G391" i="12"/>
  <c r="M391" i="12" s="1"/>
  <c r="I391" i="12"/>
  <c r="K391" i="12"/>
  <c r="O391" i="12"/>
  <c r="Q391" i="12"/>
  <c r="Q388" i="12" s="1"/>
  <c r="V391" i="12"/>
  <c r="G393" i="12"/>
  <c r="M393" i="12" s="1"/>
  <c r="I393" i="12"/>
  <c r="K393" i="12"/>
  <c r="O393" i="12"/>
  <c r="Q393" i="12"/>
  <c r="V393" i="12"/>
  <c r="G395" i="12"/>
  <c r="I395" i="12"/>
  <c r="K395" i="12"/>
  <c r="M395" i="12"/>
  <c r="O395" i="12"/>
  <c r="Q395" i="12"/>
  <c r="V395" i="12"/>
  <c r="G397" i="12"/>
  <c r="I397" i="12"/>
  <c r="K397" i="12"/>
  <c r="M397" i="12"/>
  <c r="O397" i="12"/>
  <c r="Q397" i="12"/>
  <c r="V397" i="12"/>
  <c r="K400" i="12"/>
  <c r="Q400" i="12"/>
  <c r="G401" i="12"/>
  <c r="G400" i="12" s="1"/>
  <c r="I401" i="12"/>
  <c r="I400" i="12" s="1"/>
  <c r="K401" i="12"/>
  <c r="O401" i="12"/>
  <c r="O400" i="12" s="1"/>
  <c r="Q401" i="12"/>
  <c r="V401" i="12"/>
  <c r="V400" i="12" s="1"/>
  <c r="AE404" i="12"/>
  <c r="I20" i="1"/>
  <c r="I19" i="1"/>
  <c r="I18" i="1"/>
  <c r="F45" i="1"/>
  <c r="G23" i="1" s="1"/>
  <c r="G45" i="1"/>
  <c r="G25" i="1" s="1"/>
  <c r="A25" i="1" s="1"/>
  <c r="G26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45" i="1" s="1"/>
  <c r="I77" i="1" l="1"/>
  <c r="J74" i="1" s="1"/>
  <c r="A26" i="1"/>
  <c r="A23" i="1"/>
  <c r="G28" i="1"/>
  <c r="M57" i="13"/>
  <c r="M260" i="13"/>
  <c r="M191" i="13"/>
  <c r="M70" i="13"/>
  <c r="M125" i="13"/>
  <c r="M32" i="13"/>
  <c r="AF304" i="13"/>
  <c r="G57" i="13"/>
  <c r="G13" i="13"/>
  <c r="M239" i="13"/>
  <c r="M238" i="13" s="1"/>
  <c r="G70" i="13"/>
  <c r="G260" i="13"/>
  <c r="G231" i="13"/>
  <c r="G125" i="13"/>
  <c r="G32" i="13"/>
  <c r="M293" i="13"/>
  <c r="M288" i="13" s="1"/>
  <c r="M321" i="12"/>
  <c r="M238" i="12"/>
  <c r="M133" i="12"/>
  <c r="M347" i="12"/>
  <c r="M50" i="12"/>
  <c r="M361" i="12"/>
  <c r="M305" i="12"/>
  <c r="G347" i="12"/>
  <c r="M401" i="12"/>
  <c r="M400" i="12" s="1"/>
  <c r="M389" i="12"/>
  <c r="M388" i="12" s="1"/>
  <c r="M214" i="12"/>
  <c r="M213" i="12" s="1"/>
  <c r="M182" i="12"/>
  <c r="M177" i="12" s="1"/>
  <c r="M163" i="12"/>
  <c r="M162" i="12" s="1"/>
  <c r="M65" i="12"/>
  <c r="M64" i="12" s="1"/>
  <c r="AF404" i="12"/>
  <c r="G200" i="12"/>
  <c r="G50" i="12"/>
  <c r="I39" i="1"/>
  <c r="I45" i="1" s="1"/>
  <c r="I21" i="1"/>
  <c r="J28" i="1"/>
  <c r="J26" i="1"/>
  <c r="G38" i="1"/>
  <c r="F38" i="1"/>
  <c r="J23" i="1"/>
  <c r="J24" i="1"/>
  <c r="J25" i="1"/>
  <c r="J27" i="1"/>
  <c r="E24" i="1"/>
  <c r="E26" i="1"/>
  <c r="J64" i="1" l="1"/>
  <c r="J71" i="1"/>
  <c r="J53" i="1"/>
  <c r="J63" i="1"/>
  <c r="J68" i="1"/>
  <c r="J67" i="1"/>
  <c r="J72" i="1"/>
  <c r="J57" i="1"/>
  <c r="J65" i="1"/>
  <c r="J61" i="1"/>
  <c r="J76" i="1"/>
  <c r="J60" i="1"/>
  <c r="J62" i="1"/>
  <c r="J70" i="1"/>
  <c r="J52" i="1"/>
  <c r="J69" i="1"/>
  <c r="J59" i="1"/>
  <c r="J66" i="1"/>
  <c r="J73" i="1"/>
  <c r="J58" i="1"/>
  <c r="J56" i="1"/>
  <c r="J55" i="1"/>
  <c r="J75" i="1"/>
  <c r="J54" i="1"/>
  <c r="G24" i="1"/>
  <c r="A27" i="1" s="1"/>
  <c r="A29" i="1" s="1"/>
  <c r="G29" i="1" s="1"/>
  <c r="G27" i="1" s="1"/>
  <c r="A24" i="1"/>
  <c r="J43" i="1"/>
  <c r="J41" i="1"/>
  <c r="J39" i="1"/>
  <c r="J45" i="1" s="1"/>
  <c r="J44" i="1"/>
  <c r="J42" i="1"/>
  <c r="J40" i="1"/>
  <c r="J77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<sst xmlns="http://schemas.openxmlformats.org/spreadsheetml/2006/main" count="2555" uniqueCount="685">
  <si>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</si>
  <si>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</si>
  <si>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</si>
  <si>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</si>
  <si>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</si>
  <si>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</si>
  <si>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</si>
  <si>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</si>
  <si>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</si>
  <si>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</si>
  <si>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</si>
  <si>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</si>
  <si>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</si>
  <si>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</si>
  <si>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</si>
  <si>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</si>
  <si>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</si>
  <si>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</si>
  <si>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</si>
  <si>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</si>
  <si>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</si>
  <si>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</si>
  <si>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</si>
  <si>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</si>
  <si>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</si>
  <si>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</si>
  <si>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</si>
  <si>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</si>
  <si>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</si>
  <si>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</si>
  <si>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</si>
  <si>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</si>
  <si>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</si>
  <si>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</si>
  <si>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</si>
  <si>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</si>
  <si>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</si>
  <si>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</si>
  <si>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</si>
  <si>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</si>
  <si>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</si>
  <si>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</si>
  <si>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</si>
  <si>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2020/16</t>
  </si>
  <si>
    <t xml:space="preserve">KD Konice-oprava fasády a střešního pláště </t>
  </si>
  <si>
    <t>Město Znojmo</t>
  </si>
  <si>
    <t>Obroková 1/12</t>
  </si>
  <si>
    <t>Znojmo</t>
  </si>
  <si>
    <t>66902</t>
  </si>
  <si>
    <t>00293881</t>
  </si>
  <si>
    <t>CZ00293881</t>
  </si>
  <si>
    <t>6.5.2020</t>
  </si>
  <si>
    <t>Stavba</t>
  </si>
  <si>
    <t>Stavební objekt</t>
  </si>
  <si>
    <t>01</t>
  </si>
  <si>
    <t xml:space="preserve">Oprava fasády, dešťová kanalizace </t>
  </si>
  <si>
    <t>2016_01</t>
  </si>
  <si>
    <t xml:space="preserve">KD Konice - Oprava fasády, dešťová kanalizace </t>
  </si>
  <si>
    <t>02</t>
  </si>
  <si>
    <t xml:space="preserve">Oprava střešního pláště </t>
  </si>
  <si>
    <t>2016_02</t>
  </si>
  <si>
    <t xml:space="preserve">KD Konice-oprava střešního pláště 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</si>
  <si>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</si>
  <si>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</si>
  <si>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</si>
  <si>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</si>
  <si>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</si>
  <si>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</si>
  <si>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</si>
  <si>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</si>
  <si>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</si>
  <si>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</si>
  <si>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6</t>
  </si>
  <si>
    <t>Úpravy povrchu, podlahy</t>
  </si>
  <si>
    <t>61</t>
  </si>
  <si>
    <t>Úpravy povrchů vnitřní</t>
  </si>
  <si>
    <t>62</t>
  </si>
  <si>
    <t>Úpravy povrchů vnější</t>
  </si>
  <si>
    <t>63</t>
  </si>
  <si>
    <t>Podlahy a podlahové konstrukce</t>
  </si>
  <si>
    <t>8</t>
  </si>
  <si>
    <t>Trubní vedení</t>
  </si>
  <si>
    <t>9</t>
  </si>
  <si>
    <t>Ostatní konstrukce, bourání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</si>
  <si>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</si>
  <si>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</si>
  <si>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</si>
  <si>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</si>
  <si>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</si>
  <si>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</si>
  <si>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</si>
  <si>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</si>
  <si>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</si>
  <si>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</si>
  <si>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</si>
  <si>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</si>
  <si>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721</t>
  </si>
  <si>
    <t>Vnitřní kanalizace</t>
  </si>
  <si>
    <t>762</t>
  </si>
  <si>
    <t>Konstrukce tesařské</t>
  </si>
  <si>
    <t>764</t>
  </si>
  <si>
    <t>Konstrukce klempířské</t>
  </si>
  <si>
    <t>765</t>
  </si>
  <si>
    <t>Krytiny tvrdé</t>
  </si>
  <si>
    <t>767</t>
  </si>
  <si>
    <t>Konstrukce zámečnické</t>
  </si>
  <si>
    <t>771</t>
  </si>
  <si>
    <t>Podlahy z dlaždic a obklady</t>
  </si>
  <si>
    <t>783</t>
  </si>
  <si>
    <t>Nátěry</t>
  </si>
  <si>
    <t>M65</t>
  </si>
  <si>
    <t>Elektroinstalace a veřejné osvětlení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</si>
  <si>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</si>
  <si>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</si>
  <si>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</si>
  <si>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</si>
  <si>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</si>
  <si>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</si>
  <si>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</si>
  <si>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</si>
  <si>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</si>
  <si>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</si>
  <si>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</si>
  <si>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</si>
  <si>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</si>
  <si>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</si>
  <si>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</si>
  <si>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</si>
  <si>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</si>
  <si>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</si>
  <si>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</si>
  <si>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</si>
  <si>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</si>
  <si>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</si>
  <si>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</si>
  <si>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</si>
  <si>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</si>
  <si>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</si>
  <si>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</si>
  <si>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</si>
  <si>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</si>
  <si>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</si>
  <si>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</si>
  <si>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</si>
  <si>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</si>
  <si>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139601102R00</t>
  </si>
  <si>
    <t>Ruční výkop jam, rýh a šachet v hornině 3</t>
  </si>
  <si>
    <t>m3</t>
  </si>
  <si>
    <t>800-1</t>
  </si>
  <si>
    <t>RTS 20/ I</t>
  </si>
  <si>
    <t>Práce</t>
  </si>
  <si>
    <t>POL1_</t>
  </si>
  <si>
    <t>s přehozením na vzdálenost do 5 m nebo s naložením na ruční dopravní prostředek</t>
  </si>
  <si>
    <t>SPI</t>
  </si>
  <si>
    <t>pro okapový chodník : 0,15*0,5*83</t>
  </si>
  <si>
    <t>VV</t>
  </si>
  <si>
    <t>prohloubení pro obruby : 0,1*0,2*83</t>
  </si>
  <si>
    <t>pro osazení zemnících desek hromosvodu - předpoklad : 0,5*0,5*0,8*8</t>
  </si>
  <si>
    <t>kanalizace - předpoklad : 0,35*0,8*46</t>
  </si>
  <si>
    <t>SPU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</si>
  <si>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</si>
  <si>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</si>
  <si>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</si>
  <si>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kanalizace - předpoklad : 0,35*0,4*46</t>
  </si>
  <si>
    <t>167101201R00</t>
  </si>
  <si>
    <t>Nakládání, skládání, překládání neulehlého výkopku nakládání, skládání, překládání neulehléno výkopku nebo zeminy - ručně_x000D_
 z horniny 1 až 4</t>
  </si>
  <si>
    <t>174101102R00</t>
  </si>
  <si>
    <t>Zásyp sypaninou se zhutněním v uzavřených prostorách s urovnáním povrchu zásypu s ručním zhutněním</t>
  </si>
  <si>
    <t>z jakékoliv horniny s uložením výkopku po vrstvách,</t>
  </si>
  <si>
    <t>kanalizace - předpoklad : 0,35*(0,8-0,1-0,2)*46</t>
  </si>
  <si>
    <t>175101101RT2</t>
  </si>
  <si>
    <t>Obsyp potrubí bez prohození sypaniny, s dodáním štěrkopísku frakce 0 - 22 mm</t>
  </si>
  <si>
    <t>sypaninou z vhodných hornin tř. 1 - 4 nebo materiálem připraveným podél výkopu ve vzdálenosti do 3 m od jeho kraje, pro jakoukoliv hloubku výkopu a jakoukoliv míru zhutnění,</t>
  </si>
  <si>
    <t>DEŠŤOVÁ KANALIZACE - PŘEDPOKLAD : 0,35*0,3*46</t>
  </si>
  <si>
    <t>182951111R00</t>
  </si>
  <si>
    <t>Ostatní a doplňkové práce položení netkané zahradnické textilie bez upevnění, bez dodávky textilie</t>
  </si>
  <si>
    <t>m2</t>
  </si>
  <si>
    <t>823-1</t>
  </si>
  <si>
    <t>ochrana plechové střechy při omítání : 1,5*21</t>
  </si>
  <si>
    <t>ochrana venk. schodiště : 3,7*4,5</t>
  </si>
  <si>
    <t>185803411R00</t>
  </si>
  <si>
    <t>Vyhrabání trávníku v rovině nebo na svahu do 1:5</t>
  </si>
  <si>
    <t>s uložením shrabků na hromady, naložením na dopravní prostředek, odvozem do 20 km a se složením,</t>
  </si>
  <si>
    <t>finální úklid okolo objektu : 2*(27*2+14*2)</t>
  </si>
  <si>
    <t>199000002R00</t>
  </si>
  <si>
    <t>Poplatky za skládku horniny 1- 4, skupina 17 05 04 z Katalogu odpadů</t>
  </si>
  <si>
    <t>Odkaz na mn. položky pořadí 2 : 14,32500</t>
  </si>
  <si>
    <t>67352004R</t>
  </si>
  <si>
    <t>geotextilie PET; funkce drenážní, separační, ochranná, filtrační; plošná hmotnost 300 g/m2</t>
  </si>
  <si>
    <t>SPCM</t>
  </si>
  <si>
    <t>Specifikace</t>
  </si>
  <si>
    <t>POL3_</t>
  </si>
  <si>
    <t>Odkaz na mn. položky pořadí 6 : 48,15000*1,1</t>
  </si>
  <si>
    <t>310217871R00</t>
  </si>
  <si>
    <t>Zazdívka otvorů do 0,25 m2 ve zdivu, kamenem ve zdivu tloušťky přes 600 do 750 mm</t>
  </si>
  <si>
    <t>kus</t>
  </si>
  <si>
    <t>801-4</t>
  </si>
  <si>
    <t>ve zdivu nadzákladovém, včetně pomocného pracovního lešení</t>
  </si>
  <si>
    <t>dešťová kanalizace - prostup stěnou nádrže : 1</t>
  </si>
  <si>
    <t>380941122RT1</t>
  </si>
  <si>
    <t>Dodatečná helikální výztuž 900 MPa pevnost v tahu, 2 pruty, průměr 6 mm, uložení v drážce, v cihelném zdivu</t>
  </si>
  <si>
    <t>m</t>
  </si>
  <si>
    <t>frézování drážek v cihelném zdivu, zbavení drážky hrubších nečistot a prachových částí, vypláchnutí drážky vodou, vlepení výztuže a aplikace malty nebo tmelu,</t>
  </si>
  <si>
    <t>451572111RK1</t>
  </si>
  <si>
    <t>Lože pod potrubí, stoky a drobné objekty z kameniva drobného těženého 0÷4 mm</t>
  </si>
  <si>
    <t>827-1</t>
  </si>
  <si>
    <t>v otevřeném výkopu,</t>
  </si>
  <si>
    <t>DEŠŤOVÁ KANALIZACE - PŘEDPOKLAD : 0,35*0,1*46</t>
  </si>
  <si>
    <t>602011102R00</t>
  </si>
  <si>
    <t xml:space="preserve">Omítka stěn z hotových směsí postřik, báze, cementová,  ,  ,  </t>
  </si>
  <si>
    <t>801-1</t>
  </si>
  <si>
    <t>po jednotlivých vrstvách</t>
  </si>
  <si>
    <t>JV : 8,1*14,04+8,1*0,5*2+(0,5*2+0,45)*3,8*4</t>
  </si>
  <si>
    <t>římsa : (0,15+0,4)*(14,8+1*2)</t>
  </si>
  <si>
    <t>balkon : 1,35*9,3-0,6*0,45*4</t>
  </si>
  <si>
    <t>ostění : 0,15*((1,35+2,1*2)*2+(2,5+3,2*2)+(1,3+1,8*2)*4+(2,25+2,6*2))</t>
  </si>
  <si>
    <t>-(1,35*2,1*2+2,5*3,2+1,3*1,8*2*4+0,7*1,65*2+0,8*2,6)</t>
  </si>
  <si>
    <t>odpočet plochy schodiště : -3,7*0,7</t>
  </si>
  <si>
    <t>SV : 8,2*5,5+4*21,1+0,5*21,1</t>
  </si>
  <si>
    <t>římsa : (0,15+0,4)*(6,3+21,1)</t>
  </si>
  <si>
    <t>ostění : 0,15*((1,32+1,81*2)*3+(2,41+1,81*2)*2+(1,32+1,61*2)*2+(1,16+2,46*2))</t>
  </si>
  <si>
    <t>-(1,32*1,81*3+2,41*1,81*2+1,32*1,6*2+1,16*2,46)</t>
  </si>
  <si>
    <t>SZ : 3*4,9+2*2/2*2+4*4,9+4,5*9,2+2,4*5,5+2,2*2,2/2*2</t>
  </si>
  <si>
    <t>římsa : (0,15+0,4)*(7+2)+(0,15*2+0,1)*10</t>
  </si>
  <si>
    <t>ostění : 0,15*((0,85+1,3*2)+(0,9+2,02*2))</t>
  </si>
  <si>
    <t>-(0,84*1,3+0,9*2,02)</t>
  </si>
  <si>
    <t>JZ : 5,3*21+8*5,42</t>
  </si>
  <si>
    <t>římsa : (0,15+0,4)*(21,3+6,3)</t>
  </si>
  <si>
    <t>ostění : 0,15*((1,4+2,5*2)*3+(2,4+2,5*2)*3+(1,35+1,85*2)+(0,85+1,2*2)*2)</t>
  </si>
  <si>
    <t>-(1,4*2,5*3+2,4*2,5*3+1,35*1,85+0,85*1,2*2)</t>
  </si>
  <si>
    <t>boky schodiště : (0,7*1,7+0,5*2)*2</t>
  </si>
  <si>
    <t>602011112RT5</t>
  </si>
  <si>
    <t xml:space="preserve">Omítka stěn z hotových směsí vrstva jádrová, vápenocementová,  , tloušťka vrstvy 20 mm,  </t>
  </si>
  <si>
    <t>Odkaz na mn. položky pořadí 13 : 524,88660</t>
  </si>
  <si>
    <t>odpočet soklu : -39,188</t>
  </si>
  <si>
    <t>602011114RT3</t>
  </si>
  <si>
    <t xml:space="preserve">Omítka stěn z hotových směsí vrstva jádrová, cementová, soklová, tloušťka vrstvy 15 mm,  </t>
  </si>
  <si>
    <t xml:space="preserve">vyrovnání soklu - předpoklad : </t>
  </si>
  <si>
    <t>Odkaz na mn. položky pořadí 16 : 39,18800</t>
  </si>
  <si>
    <t>602011114RT5</t>
  </si>
  <si>
    <t xml:space="preserve">Omítka stěn z hotových směsí vrstva jádrová, cementová, soklová, tloušťka vrstvy 20 mm,  </t>
  </si>
  <si>
    <t xml:space="preserve">sokl : </t>
  </si>
  <si>
    <t>JV : 0,7*(2,52*2+2,7*2+0,8*2)</t>
  </si>
  <si>
    <t>SV : 0,7*7,1+0,5*7/2+0,7*10/2</t>
  </si>
  <si>
    <t>SZ : 0,5*14</t>
  </si>
  <si>
    <t>JZ : 0,7*8/2+0,4*4+0,7*13,6/2</t>
  </si>
  <si>
    <t>602011172R00</t>
  </si>
  <si>
    <t xml:space="preserve">Omítka stěn z hotových směsí vrstva štuková, vápenocementová, vnější, tloušťka vrstvy 3 mm,  </t>
  </si>
  <si>
    <t>602011189R00</t>
  </si>
  <si>
    <t xml:space="preserve">Omítka stěn z hotových směsí vrstva mozaiková, akrylátová,  , tloušťka vrstvy 2 mm,  </t>
  </si>
  <si>
    <t>602011195R00</t>
  </si>
  <si>
    <t>Omítka stěn z hotových směsí Doplňkové práce pro omítky stěn z hotových směsí_x000D_
 podkladní nátěr pod tenkovrstvé omítky</t>
  </si>
  <si>
    <t>612409991RT2</t>
  </si>
  <si>
    <t>Začištění omítek kolem oken, dveří a obkladů apod. s použitím suché maltové směsi</t>
  </si>
  <si>
    <t>balkon - ukončení soklíku : 9</t>
  </si>
  <si>
    <t>620991121R00</t>
  </si>
  <si>
    <t>Zakrývání výplní vnějších otvorů z postaveného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</si>
  <si>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</si>
  <si>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(1,35*2,1*2+2,5*3,2+1,3*1,8*2*4+0,7*1,65*2+0,8*2,6)</t>
  </si>
  <si>
    <t>(1,32*1,81*3+2,41*1,81*2+1,32*1,6*2+1,16*2,46)</t>
  </si>
  <si>
    <t>(0,84*1,3+0,9*2,02)</t>
  </si>
  <si>
    <t>(1,4*2,5*3+2,4*2,5*3+1,35*1,85+0,85*1,2*2)</t>
  </si>
  <si>
    <t>622474110R00</t>
  </si>
  <si>
    <t>Reprofilace betonových povrchů maltou sanační, tloušťky 10 mm</t>
  </si>
  <si>
    <t>801-5</t>
  </si>
  <si>
    <t>622471317RU4</t>
  </si>
  <si>
    <t xml:space="preserve">Nátěry a nástřiky vnějších stěn a pilířů základním a krycím nátěrem (nebo přestřikem povrchu) hmota silikonová, složitost 1 ÷ 2,  </t>
  </si>
  <si>
    <t>Penetrace + 2 x krycí nátěr.</t>
  </si>
  <si>
    <t>622474001R00</t>
  </si>
  <si>
    <t>Antikorozní nátěr ocelové výztuže</t>
  </si>
  <si>
    <t>balkon - předpoklad : 20</t>
  </si>
  <si>
    <t>622904112R00</t>
  </si>
  <si>
    <t>Očištění fasád tlakovou vodou, složitost fasády 1 - 2</t>
  </si>
  <si>
    <t>Odkaz na mn. položky pořadí 53 : 524,88660</t>
  </si>
  <si>
    <t>627452111R00</t>
  </si>
  <si>
    <t>Spárování maltou cementovou zapuštěné rovné_x000D_
 zdí z cihel, cementovou maltou</t>
  </si>
  <si>
    <t xml:space="preserve">doplnění spár zdiva fasády do venjšího líce - předpoklad 30% plochy : </t>
  </si>
  <si>
    <t>Odkaz na mn. položky pořadí 53 : 524,88660*0,3</t>
  </si>
  <si>
    <t>627991026RV</t>
  </si>
  <si>
    <t>Výplň spár ve zdivu vysokopev. maltou, vyklínování - praskliny ve zdivu</t>
  </si>
  <si>
    <t>Vlastní</t>
  </si>
  <si>
    <t>Indiv</t>
  </si>
  <si>
    <t>prasklina ve fasádě : 4</t>
  </si>
  <si>
    <t>632411135R00</t>
  </si>
  <si>
    <t>Potěr ze suchých směsí samonivelační anhydritový, tloušťky 35 mm, bez penetrace</t>
  </si>
  <si>
    <t>s rozprostřením a uhlazením</t>
  </si>
  <si>
    <t>balkon : 9*1,16</t>
  </si>
  <si>
    <t>632411906R00</t>
  </si>
  <si>
    <t xml:space="preserve">Potěr ze suchých směsí nátěr velmi savých podkladů penetrační,  </t>
  </si>
  <si>
    <t>639571215R00</t>
  </si>
  <si>
    <t>Kačírek pro okapový chodník tl. 150 mm</t>
  </si>
  <si>
    <t>0,5*83</t>
  </si>
  <si>
    <t>639571311R00</t>
  </si>
  <si>
    <t>Textilie proti prorůstání 45 g/m2</t>
  </si>
  <si>
    <t>871313121RT2</t>
  </si>
  <si>
    <t>Montáž potrubí z trub z plastů těsněných gumovým kroužkem  včetně dodávky trub hrdlových_x000D_
 D 160 mm , tloušťky stěny 4 mm, délky 5000 mm</t>
  </si>
  <si>
    <t>v otevřeném výkopu ve sklonu do 20 %,</t>
  </si>
  <si>
    <t>DEŠŤOVÁ KANALIZACE - PŘEDPOKLAD : 46</t>
  </si>
  <si>
    <t>877353121R00</t>
  </si>
  <si>
    <t>Montáž tvarovek na potrubí z trub z plastů těsněných gumovým kroužkem odbočných DN 200 mm</t>
  </si>
  <si>
    <t>2</t>
  </si>
  <si>
    <t>877313123R00</t>
  </si>
  <si>
    <t>Montáž tvarovek na potrubí z trub z plastů těsněných gumovým kroužkem jednoosých DN 150 mm</t>
  </si>
  <si>
    <t>892855111R00</t>
  </si>
  <si>
    <t>Kamerové prohlídky potrubí do 15 m</t>
  </si>
  <si>
    <t>úsek</t>
  </si>
  <si>
    <t>28651662.AR</t>
  </si>
  <si>
    <t>koleno PVC; 45,0 °; D = 160,0 mm; s 1 hrdlem</t>
  </si>
  <si>
    <t>5</t>
  </si>
  <si>
    <t>28651664.AR</t>
  </si>
  <si>
    <t>koleno PVC; 87,0 °; D = 160,0 mm; s 1 hrdlem</t>
  </si>
  <si>
    <t>28651705.AR</t>
  </si>
  <si>
    <t>odbočka PVC; 45,0 °; d1 = 160 mm; d2 = 160 mm; l = 410 mm; hladká, hrdlovaná; DN 150,0 mm; DN2 150 mm</t>
  </si>
  <si>
    <t>900      RT2</t>
  </si>
  <si>
    <t>HZS, Práce v tarifní třídě 5 (např. tesař)</t>
  </si>
  <si>
    <t>h</t>
  </si>
  <si>
    <t>Prav.M</t>
  </si>
  <si>
    <t>HZS</t>
  </si>
  <si>
    <t>POL10_</t>
  </si>
  <si>
    <t>demontáž prvků na fasádě-svítidla, tabulky,WAF apod. : 7</t>
  </si>
  <si>
    <t>zpětná montáž prvků fasády : 15</t>
  </si>
  <si>
    <t>916561111R00</t>
  </si>
  <si>
    <t>Osazení záhonového obrubníku betonového do lože z betonu prostého C 12/15, s boční opěrou z betonu prostého</t>
  </si>
  <si>
    <t>822-1</t>
  </si>
  <si>
    <t>se zřízením lože z betonu prostého C 12/15 tl. 80-100 mm</t>
  </si>
  <si>
    <t>okapový chodník : 27,6+15,14+27,6+0,5*2+5,7*2</t>
  </si>
  <si>
    <t>59217335R</t>
  </si>
  <si>
    <t>obrubník zahradní materiál beton; l = 1000,0 mm; š = 50,0 mm; h = 250,0 mm; barva šedá</t>
  </si>
  <si>
    <t>Odkaz na mn. položky pořadí 40 : 82,74000*1,1</t>
  </si>
  <si>
    <t>941941041R00</t>
  </si>
  <si>
    <t>Montáž lešení lehkého pracovního řadového s podlahami šířky od 1,00 do 1,20 m, výšky do 10 m</t>
  </si>
  <si>
    <t>800-3</t>
  </si>
  <si>
    <t>včetně kotvení</t>
  </si>
  <si>
    <t>8*14+8*6+1,5*5,5+4*21+3*5,5+4*5,5+7*10</t>
  </si>
  <si>
    <t>5*21+8*6</t>
  </si>
  <si>
    <t>941941291R00</t>
  </si>
  <si>
    <t>Montáž lešení lehkého pracovního řadového s podlahami příplatek za každý další i započatý měsíc použití lešení_x000D_
 šířky od 1,00 do 1,20 m a výšky do 10 m</t>
  </si>
  <si>
    <t>513,75</t>
  </si>
  <si>
    <t>941941841R00</t>
  </si>
  <si>
    <t>Demontáž lešení lehkého řadového s podlahami šířky přes 1 do 1,2 m, výšky do 10 m</t>
  </si>
  <si>
    <t>Odkaz na mn. položky pořadí 42 : 513,75000</t>
  </si>
  <si>
    <t>941955004R00</t>
  </si>
  <si>
    <t>Lešení lehké pracovní pomocné pomocné, o výšce lešeňové podlahy přes 2,5 do 3,5 m</t>
  </si>
  <si>
    <t>pro prostup v požární nádrži : 1,5*1</t>
  </si>
  <si>
    <t>944944011R00</t>
  </si>
  <si>
    <t xml:space="preserve">Montáž ochranné sítě z umělých vláken </t>
  </si>
  <si>
    <t>944944031R00</t>
  </si>
  <si>
    <t>Montáž ochranné sítě příplatek k ceně za každý další i započatý měsíc použití ochranných sítí_x000D_
 z umělých vláken</t>
  </si>
  <si>
    <t>Odkaz na mn. položky pořadí 46 : 513,75000</t>
  </si>
  <si>
    <t>944944081R00</t>
  </si>
  <si>
    <t xml:space="preserve">Demontáž ochranné sítě z umělých vláken </t>
  </si>
  <si>
    <t>965042141RT1</t>
  </si>
  <si>
    <t>Bourání podkladů pod dlažby nebo litých celistvých dlažeb a mazanin  betonových nebo z litého asfaltu, tloušťky do 100 mm, plochy přes 4 m2</t>
  </si>
  <si>
    <t>801-3</t>
  </si>
  <si>
    <t>balkon-spádová vrstva : 0,06*9*1,16</t>
  </si>
  <si>
    <t>965081813R00</t>
  </si>
  <si>
    <t>Bourání podlah teracových nebo čedičových dlaždic, tloušťky do 30 mm, plochy přes 1 m2</t>
  </si>
  <si>
    <t>bez podkladního lože, s jakoukoliv výplní spár</t>
  </si>
  <si>
    <t>969021121R00</t>
  </si>
  <si>
    <t>Vybourání kanalizačního potrubí DN do 200 mm</t>
  </si>
  <si>
    <t>včetně pomocného lešení o výšce podlahy do 1900 mm a pro zatížení do 1,5 kPa  (150 kg/m2),</t>
  </si>
  <si>
    <t>dešťová kanalizace - předpoklad : 46</t>
  </si>
  <si>
    <t>971024491R00</t>
  </si>
  <si>
    <t>Vybourání otvorů ve zdivu kamenném a smíšeném ve zdivu kamenném na maltu vápenocementovou, z jedné strany, plochy do 0,25 m2, tloušťky do 1200 mm</t>
  </si>
  <si>
    <t>základovém nebo nadzákladovém, včetně pomocného lešení o výšce podlahy do 1900 mm a pro zatížení do 1,5 kPa  (150 kg/m2),</t>
  </si>
  <si>
    <t>978015291R00</t>
  </si>
  <si>
    <t>Otlučení omítek vápenných nebo vápenocementových vnějších s vyškrabáním spár, s očištěním zdiva_x000D_
 1. až 4. stupni složitosti, v rozsahu do 100 %</t>
  </si>
  <si>
    <t>999281105R00</t>
  </si>
  <si>
    <t xml:space="preserve">Přesun hmot pro opravy a údržbu objektů pro opravy a údržbu dosavadních objektů včetně vnějších plášťů_x000D_
 výšky do 6 m,  </t>
  </si>
  <si>
    <t>t</t>
  </si>
  <si>
    <t>Přesun hmot</t>
  </si>
  <si>
    <t>POL7_</t>
  </si>
  <si>
    <t>oborů 801, 803, 811 a 812</t>
  </si>
  <si>
    <t>711212002R00</t>
  </si>
  <si>
    <t>Izolace proti vodě stěrka hydroizolační  proti vlhkosti</t>
  </si>
  <si>
    <t>800-711</t>
  </si>
  <si>
    <t>paty sloupků zábradlí balkonu : 1</t>
  </si>
  <si>
    <t>711401101R00</t>
  </si>
  <si>
    <t>Izolace balkonů a teras kontaktní stěrka pro izolace rohožemi</t>
  </si>
  <si>
    <t>711401111R00</t>
  </si>
  <si>
    <t xml:space="preserve">Izolace balkonů a teras rohož separační a izolační pod dlažby na balkonech,  </t>
  </si>
  <si>
    <t>711401112R00</t>
  </si>
  <si>
    <t>Izolace balkonů a teras páska k přelepení spojů rohože, tloušťky 0,3 mm</t>
  </si>
  <si>
    <t>BALKON : 9*2+1,1*2</t>
  </si>
  <si>
    <t>998711201R00</t>
  </si>
  <si>
    <t>Přesun hmot pro izolace proti vodě svisle do 6 m</t>
  </si>
  <si>
    <t>50 m vodorovně měřeno od těžiště půdorysné plochy skládky do těžiště půdorysné plochy objektu</t>
  </si>
  <si>
    <t>721170957R00</t>
  </si>
  <si>
    <t>Opravy odpadního potrubí novodurového vsazení odbočky do potrubí hrdlového, D 160 mm</t>
  </si>
  <si>
    <t>800-721</t>
  </si>
  <si>
    <t>dešťová kanalizace : 1</t>
  </si>
  <si>
    <t>721242110RT2</t>
  </si>
  <si>
    <t>Lapač střešních splavenin D 125 mm, s otáč.kul.kloubem na odtoku, s košem , se suchou a nezámr.klapkou,čistícím víčkem a vylam.těs. kroužky pro připoj.potrub.svodů D 75, 90, 100 a 110 mm, včetně dodávky materiálu</t>
  </si>
  <si>
    <t>998721201R00</t>
  </si>
  <si>
    <t>Přesun hmot pro vnitřní kanalizaci v objektech výšky do 6 m</t>
  </si>
  <si>
    <t>50 m vodorovně, měřeno od těžiště půdorysné plochy skládky do těžiště půdorysné plochy objektu</t>
  </si>
  <si>
    <t>764814210R00</t>
  </si>
  <si>
    <t>Lemování trub na hladké krytině, z lakovaného pozinkovaného plechu, průměr do 75 mm, dodávka a montáž</t>
  </si>
  <si>
    <t>800-764</t>
  </si>
  <si>
    <t>sloupky balkonu : 5</t>
  </si>
  <si>
    <t>764323830R00</t>
  </si>
  <si>
    <t xml:space="preserve">Demontáž oplechování okapů na střechách s živičnou (fóliovou) krytinou, rš 330 mm,  </t>
  </si>
  <si>
    <t>balkon : 9+1,16*2</t>
  </si>
  <si>
    <t>764331831R00</t>
  </si>
  <si>
    <t>Demontáž lemování zdí_x000D_
 na střechách s tvrdou krytinou, rš 250 a 330 mm, sklonu přes 30 do 45°</t>
  </si>
  <si>
    <t>balkon : 9</t>
  </si>
  <si>
    <t>764341811R00</t>
  </si>
  <si>
    <t>Demontáž ostatních kusových prvků demontáž lemování trub, konzol a držáků s dilatačním kloboučkem_x000D_
 na vlnité krytině, průměru do 75 mm, sklonu do 30°</t>
  </si>
  <si>
    <t>998764201R00</t>
  </si>
  <si>
    <t>Přesun hmot pro konstrukce klempířské v objektech výšky do 6 m</t>
  </si>
  <si>
    <t>50 m vodorovně</t>
  </si>
  <si>
    <t>771101101R00</t>
  </si>
  <si>
    <t xml:space="preserve">Příprava podkladu pod dlažby vysávání podkladů pod keramickou dlažbu průmyslovým vysavačem </t>
  </si>
  <si>
    <t>800-771</t>
  </si>
  <si>
    <t>771445014RT1</t>
  </si>
  <si>
    <t>Montáž soklíků z dlaždic hutných a polohutných na výšku 100 mm, soklíků vodorovných, do flexibilního tmele</t>
  </si>
  <si>
    <t>771479001R00</t>
  </si>
  <si>
    <t>Řezání dlaždic pro soklíky</t>
  </si>
  <si>
    <t>Odkaz na mn. položky pořadí 69 : 9,00000</t>
  </si>
  <si>
    <t>771575107RT2</t>
  </si>
  <si>
    <t>Montáž podlah vnitřních z dlaždic keramických 200 x 200 mm, režných nebo glazovaných, hladkých, kladených do flexibilního tmele</t>
  </si>
  <si>
    <t>771577962R00</t>
  </si>
  <si>
    <t>Hrany schodů, dilatační, koutové, ukončovací a přechodové profily profily ukončovací balkonové,terasové a soklové. s okapničkou z lakovaného hliníku pro volné hrany balkonů a teras, výšky 15 mm</t>
  </si>
  <si>
    <t xml:space="preserve">m     </t>
  </si>
  <si>
    <t>BALKON : 9+1,16*2</t>
  </si>
  <si>
    <t>781497912R00</t>
  </si>
  <si>
    <t>Lišty k obkladům profil rohový profil z plastické hmoty s dutým položlábkem pro vnitřní kouty, stak podlah/stěna, výška pro podlahu 9 mm, výška pro stěnu 9 mm, šířka profilu R = 18 mm</t>
  </si>
  <si>
    <t>59764202R</t>
  </si>
  <si>
    <t>dlažba keramická š = 200 mm; l = 200 mm; h = 9,0 mm; povrch matný; pro interiér i exteriér</t>
  </si>
  <si>
    <t>Odkaz na mn. položky pořadí 71 : 10,44000*1,05</t>
  </si>
  <si>
    <t>sokl : 0,1*9*1,05</t>
  </si>
  <si>
    <t>998771201R00</t>
  </si>
  <si>
    <t>Přesun hmot pro podlahy z dlaždic v objektech výšky do 6 m</t>
  </si>
  <si>
    <t>783201811R00</t>
  </si>
  <si>
    <t>Odstranění nátěrů z kovových doplňk.konstrukcí oškrabáním</t>
  </si>
  <si>
    <t>800-783</t>
  </si>
  <si>
    <t>zábradlí : 0,9*(1,1*2+9)*2</t>
  </si>
  <si>
    <t>0,9*(1,8+1,6)*2</t>
  </si>
  <si>
    <t>sloupy vlajek : 0,15*(3+0,5*2)*2</t>
  </si>
  <si>
    <t>žabřík na půdu : 0,5*4,5*2+1*3,5*2</t>
  </si>
  <si>
    <t>dvířka na fasádě : 0,6*0,6</t>
  </si>
  <si>
    <t>783225600R00</t>
  </si>
  <si>
    <t xml:space="preserve">Nátěry kov.stavebních doplňk.konstrukcí syntetické 2x email,  </t>
  </si>
  <si>
    <t>Odkaz na mn. položky pořadí 78 : 39,34000</t>
  </si>
  <si>
    <t>783226100R00</t>
  </si>
  <si>
    <t xml:space="preserve">Nátěry kov.stavebních doplňk.konstrukcí syntetické základní,  </t>
  </si>
  <si>
    <t>Odkaz na mn. položky pořadí 76 : 39,34000</t>
  </si>
  <si>
    <t>210220002RT3</t>
  </si>
  <si>
    <t>Montáž uzemňovacího vedení na povrchu, včetně svorek upevnění a připojení, z drátů ocelových pozinkovaných  (FeZn),  , včetně dodávky drátu průměru 10 mm a podpěr PV 23, bez nátěru</t>
  </si>
  <si>
    <t>M21</t>
  </si>
  <si>
    <t>fasádní část : 8,5+5+4,5+3,5</t>
  </si>
  <si>
    <t>5+6+6,5+8,5</t>
  </si>
  <si>
    <t>210220372RT1</t>
  </si>
  <si>
    <t>Montáž ochranného úhelníku,trubky, nebo lišty do zdiva, včetně dodávky ochranného úhelníku dl. 2 m a dvou držáků</t>
  </si>
  <si>
    <t>650101571R00</t>
  </si>
  <si>
    <t>Montáž LED svítidla nástěnného přisazeného</t>
  </si>
  <si>
    <t>650801113R00</t>
  </si>
  <si>
    <t>Demontáž svítidla stropního přisazeného</t>
  </si>
  <si>
    <t>650811112R00</t>
  </si>
  <si>
    <t>Demontáž vodiče svodového do D 10 mm vč. podpěr</t>
  </si>
  <si>
    <t>650111311RV</t>
  </si>
  <si>
    <t>Montáž zemnící desky</t>
  </si>
  <si>
    <t>dodatečné posílení - předpoklad : 8</t>
  </si>
  <si>
    <t>35442050R</t>
  </si>
  <si>
    <t>deska zemnicí s páskem; 2000 x 500 mm</t>
  </si>
  <si>
    <t>65-100</t>
  </si>
  <si>
    <t>Svítidlo venkovní LED, přisazené (typ vzor Philips DOMASCUS 17237/54/10)</t>
  </si>
  <si>
    <t>NÁHRADA PŮVODNÍCH SVĚTEL : 3</t>
  </si>
  <si>
    <t>979081111R00</t>
  </si>
  <si>
    <t>Odvoz suti a vybouraných hmot na skládku do 1 km</t>
  </si>
  <si>
    <t>Přesun suti</t>
  </si>
  <si>
    <t>POL8_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</si>
  <si>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</si>
  <si>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</si>
  <si>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</si>
  <si>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</si>
  <si>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979990001R00</t>
  </si>
  <si>
    <t>Poplatek za skládku stavební suti, skupina 17 09 04 z Katalogu odpadů</t>
  </si>
  <si>
    <t>979093111R00</t>
  </si>
  <si>
    <t>Uložení suti na skládku bez zhutnění</t>
  </si>
  <si>
    <t>800-6</t>
  </si>
  <si>
    <t>s hrubým urovnáním,</t>
  </si>
  <si>
    <t>005121 R</t>
  </si>
  <si>
    <t>Zařízení staveniště</t>
  </si>
  <si>
    <t>Soubor</t>
  </si>
  <si>
    <t>VRN</t>
  </si>
  <si>
    <t>POL99_2</t>
  </si>
  <si>
    <t>SUM</t>
  </si>
  <si>
    <t>END</t>
  </si>
  <si>
    <t>316381115R00</t>
  </si>
  <si>
    <t>Komínové krycí desky z betonu s přesahem do 70 mm sešikmeným v podhledu proti zatékání tloušťky přes 50 do 80 mm</t>
  </si>
  <si>
    <t>C 12/15 až C 16/20 s případnou konstrukční obvodovou výztuží včetně bednění, s potěrem nebo s povrchem vyhlazeným ve spádu k okrajům,</t>
  </si>
  <si>
    <t>0,6*0,6*2+0,6*1</t>
  </si>
  <si>
    <t>komíny : 0,45*4*2,5</t>
  </si>
  <si>
    <t>(0,45*2+0,9*2)*2,5</t>
  </si>
  <si>
    <t>0,45*4*1</t>
  </si>
  <si>
    <t>okolo komínů : 2*2*3</t>
  </si>
  <si>
    <t>953981204R00</t>
  </si>
  <si>
    <t>Chemické kotvy do betonu, do cihelného zdiva do betonu, hloubky 125 mm, M 16, malta pro chemické kotvy dvousložková do plných materiálů</t>
  </si>
  <si>
    <t>kotvení pozednice : 6</t>
  </si>
  <si>
    <t>975073141R00</t>
  </si>
  <si>
    <t>Jednostranné podchycení střešních vazníků do výšky podchycení do 3,5 m při zatížení hmotnosti přes 2500 kg/m</t>
  </si>
  <si>
    <t>podepření krovu : 7</t>
  </si>
  <si>
    <t>0,45*4*2,5</t>
  </si>
  <si>
    <t>999281108R00</t>
  </si>
  <si>
    <t xml:space="preserve">Přesun hmot pro opravy a údržbu objektů pro opravy a údržbu dosavadních objektů včetně vnějších plášťů_x000D_
 výšky do 12 m,  </t>
  </si>
  <si>
    <t>762311103R00</t>
  </si>
  <si>
    <t>Montáž ocelových spojovacích prostředků kotevních želez_x000D_
 příložek, patek, táhel, s připojením k dřevěné konstrukci</t>
  </si>
  <si>
    <t>800-762</t>
  </si>
  <si>
    <t>762331923R00</t>
  </si>
  <si>
    <t>Vázané konstrukce krovů vyřezání střešní vazby_x000D_
 průřezové plochy řeziva přes 120 do 224 cm2, délky vyřezané části krovu přes 5 do 8 m</t>
  </si>
  <si>
    <t>pozednice : 6,3</t>
  </si>
  <si>
    <t>oststní prvky-předpoklad : 15</t>
  </si>
  <si>
    <t>762332931RV1</t>
  </si>
  <si>
    <t>Vázané konstrukce krovů doplnění části střešní vazby z hranolků, hranolů včetně dodávky řeziva_x000D_
 průřezové plochy do 120 cm2, bez dodávky řeziva</t>
  </si>
  <si>
    <t>srovnání krokví - předpoklad : (7*21*2+5*16*2)/3</t>
  </si>
  <si>
    <t>762332932RV1</t>
  </si>
  <si>
    <t>Vázané konstrukce krovů doplnění části střešní vazby z hranolků, hranolů včetně dodávky řeziva_x000D_
 průřezové plochy přes 120 do 224 cm2, bez dodávky řeziva</t>
  </si>
  <si>
    <t>762330911R00</t>
  </si>
  <si>
    <t>Vázané konstrukce krovů zvedání konstrukcí krovů_x000D_
 o hmotnosti do 12 t</t>
  </si>
  <si>
    <t>nad měněnou pozednicí : 5,5</t>
  </si>
  <si>
    <t>762342203R00</t>
  </si>
  <si>
    <t xml:space="preserve">Montáž laťování střech o sklonu do 60° při vzdálenost latí přes 220 do 360 mm,  </t>
  </si>
  <si>
    <t>430</t>
  </si>
  <si>
    <t>762342204R00</t>
  </si>
  <si>
    <t>Montáž kontralatí přibitím, bez dodávky řeziva</t>
  </si>
  <si>
    <t>762342812R00</t>
  </si>
  <si>
    <t>Demontáž bednění a laťování laťování střech o sklonu do 60 stupňů včetně všech nadstřešních konstrukcí rozteč latí přes 22 do 50 cm</t>
  </si>
  <si>
    <t>762395000R00</t>
  </si>
  <si>
    <t>Spojovací a ochranné prostředky svory, prkna, hřebíky, pásová ocel, vruty, impregnace</t>
  </si>
  <si>
    <t>Odkaz na mn. položky pořadí 26 : 4,59980</t>
  </si>
  <si>
    <t>Odkaz na mn. položky pořadí 27 : 0,39362</t>
  </si>
  <si>
    <t>Odkaz na mn. položky pořadí 25 : 0,93221</t>
  </si>
  <si>
    <t>311110220000R</t>
  </si>
  <si>
    <t>matice ocel.pozink.; přesná šestihranná; M16; pevnost 8.8</t>
  </si>
  <si>
    <t>31121222R</t>
  </si>
  <si>
    <t>podložka spojovací, pod dřevěné konstrukce; ocelová; d = 58,0 mm; d díry = 18,0 mm; tl = 5,00 mm</t>
  </si>
  <si>
    <t>1000 ks</t>
  </si>
  <si>
    <t>kotvení pozednice : 6/1000</t>
  </si>
  <si>
    <t>31179129R</t>
  </si>
  <si>
    <t>tyč závitová M16; l = 1 000 mm; mat. ocel 4,8 - DIN 975; povrch pozink</t>
  </si>
  <si>
    <t>kotvení pozednice : 3</t>
  </si>
  <si>
    <t>605126983R</t>
  </si>
  <si>
    <t>fošna SM; tl = 50,0 mm; l = 3 000 až 5 000 mm; jakost I</t>
  </si>
  <si>
    <t>srovnání krokví - předpoklad : 0,04*0,14*454*1,1/3</t>
  </si>
  <si>
    <t>60517111R</t>
  </si>
  <si>
    <t>lať průřez 24 cm2</t>
  </si>
  <si>
    <t>laťovní : (430/0,35+21+5*2+9+5,5*4+6,5*2)*0,06*0,04*1,1</t>
  </si>
  <si>
    <t>protilaťování : 430/0,98*0,06*0,04*1,1</t>
  </si>
  <si>
    <t>60596002R</t>
  </si>
  <si>
    <t>hranol</t>
  </si>
  <si>
    <t>pozednice : 0,14*0,12*6,3*1,1</t>
  </si>
  <si>
    <t>oststní prvky-předpoklad : 0,14*0,12*15*1,1</t>
  </si>
  <si>
    <t>998762202R00</t>
  </si>
  <si>
    <t>Přesun hmot pro konstrukce tesařské v objektech výšky do 12 m</t>
  </si>
  <si>
    <t>764352291R00</t>
  </si>
  <si>
    <t>Žlaby z pozinkovaného plechu montáž vč. spojovacích prostředků žlabů a příslušenství_x000D_
 žlabů Pz podokapních půlkruhových</t>
  </si>
  <si>
    <t>na ploché střeše : 21</t>
  </si>
  <si>
    <t>764813133R00</t>
  </si>
  <si>
    <t>Lemování zdí, z lakovaného pozinkovaného plechu, rš 330 mm, dodávka a montáž</t>
  </si>
  <si>
    <t>21+4,9+3,2+2,5</t>
  </si>
  <si>
    <t>764813810R00</t>
  </si>
  <si>
    <t>Lemování komínů osazených v ploše, střech s vlnitou krytinou, z lakovaného pozinkovaného plechu,  , dodávka a montáž</t>
  </si>
  <si>
    <t>(0,8*0,45*2+1,2*0,45*2)*2</t>
  </si>
  <si>
    <t>0,8*0,45+1,2*0,9*2</t>
  </si>
  <si>
    <t>764819212R00</t>
  </si>
  <si>
    <t>Odpadní trouby kruhové, průměr 100 mm, z lakovaného pozinkovaného plechu,  , dodávka a montáž</t>
  </si>
  <si>
    <t>764819213R00</t>
  </si>
  <si>
    <t>Odpadní trouby kruhové, průměr 120 mm, z lakovaného pozinkovaného plechu,  , dodávka a montáž</t>
  </si>
  <si>
    <t>5+6,5+2,5+3,5+5+3,5</t>
  </si>
  <si>
    <t>764815212R00</t>
  </si>
  <si>
    <t>Žlaby podokapní půlkruhové, z lakovaného pozinkovaného plechu, rš 330 mm, dodávka a montáž</t>
  </si>
  <si>
    <t>včetně háků, čel, rohů, rovných hrdel a dilatací</t>
  </si>
  <si>
    <t>2,3+6,5*2+2,5*2+0,4*2+10,1+5,8+21+6</t>
  </si>
  <si>
    <t>764815810R00</t>
  </si>
  <si>
    <t>Ostatní prvky ke žlabům a odpadním troubám kotlík žlabový oválného tvaru o rozměru 310/100 mm, z lakovaného pozinkovaného plechu,  , dodávka a montáž</t>
  </si>
  <si>
    <t>764815812R00</t>
  </si>
  <si>
    <t>Ostatní prvky ke žlabům a odpadním troubám kotlík žlabový oválného tvaru o rozměru 330/120 mm, z lakovaného pozinkovaného plechu,  , dodávka a montáž</t>
  </si>
  <si>
    <t>764814533R00</t>
  </si>
  <si>
    <t>Závětrná lišta  , z lakovaného pozinkovaného plechu, rš 330 mm, dodávka a montáž</t>
  </si>
  <si>
    <t>3,5*2</t>
  </si>
  <si>
    <t>764814662R00</t>
  </si>
  <si>
    <t>Úžlabí  , z lakovaného pozinkovaného plechu, rš 625 mm, dodávka a montáž</t>
  </si>
  <si>
    <t>5,5*2+4,5*2</t>
  </si>
  <si>
    <t>764339811R00</t>
  </si>
  <si>
    <t>Demontáž lemování komínů, zděných ventilací a jiných střešních proniků_x000D_
 na vlnité krytině, v ploše, sklonu přes 30 do 45°</t>
  </si>
  <si>
    <t>764341812R00</t>
  </si>
  <si>
    <t>Demontáž ostatních kusových prvků demontáž lemování trub, konzol a držáků s dilatačním kloboučkem_x000D_
 na vlnité krytině, průměru do 75 mm, sklonu přes 30 do 45°</t>
  </si>
  <si>
    <t>764352810R00</t>
  </si>
  <si>
    <t>Demontáž žlabů podokapních půlkruhových rovných, rš 330 mm, sklonu do 30°</t>
  </si>
  <si>
    <t>2,3+6,5*2+2,5*2+0,4*2+10,1+5,8+21*2</t>
  </si>
  <si>
    <t>764359811R00</t>
  </si>
  <si>
    <t>Demontáž žlabů kotlíku kónického,  , sklonu přes 30 do 45°</t>
  </si>
  <si>
    <t>764361811R00</t>
  </si>
  <si>
    <t>Demontáž střešních otvorů střešních oken a poklopů, na krytině vlnité a prejzové, sklonu přes 30 do 45°</t>
  </si>
  <si>
    <t>764392851R00</t>
  </si>
  <si>
    <t>Demontáž ostatních prvků střešních úžlabí, rš 660 mm, sklonu přes 30 do 45°</t>
  </si>
  <si>
    <t>764454801R00</t>
  </si>
  <si>
    <t>Demontáž odpadních trub nebo součástí trub kruhových , o průměru 75 a 100 mm</t>
  </si>
  <si>
    <t>553523002R</t>
  </si>
  <si>
    <t>žlab podokapní půlkruhový; pozink lakovaný; l = 2 000,0 mm; rš = 330 mm</t>
  </si>
  <si>
    <t>553523023R</t>
  </si>
  <si>
    <t>čelo žlabu půlkruhového, nasouvací, s těsněním; pozink lakovaný; rš = 330 mm</t>
  </si>
  <si>
    <t>na ploché střeše : 2</t>
  </si>
  <si>
    <t>998764202R00</t>
  </si>
  <si>
    <t>Přesun hmot pro konstrukce klempířské v objektech výšky do 12 m</t>
  </si>
  <si>
    <t>765312810R00</t>
  </si>
  <si>
    <t>Demontáž pálené krytiny z tašek drážkových, na sucho, do suti</t>
  </si>
  <si>
    <t>800-765</t>
  </si>
  <si>
    <t>765312421R00</t>
  </si>
  <si>
    <t xml:space="preserve">Krytina pálená střech složitých z tašek drážkových,  , povrchová úprava režná,  </t>
  </si>
  <si>
    <t>vč. doplňkových tašek-polovičních,odvětrávacích apod. : 430</t>
  </si>
  <si>
    <t>765312471R00</t>
  </si>
  <si>
    <t xml:space="preserve">Krytina pálená doplňky ke krytině drážkové, vikýř 45 x 55 cm,  </t>
  </si>
  <si>
    <t>765312472R00</t>
  </si>
  <si>
    <t xml:space="preserve">Krytina pálená doplňky ke krytině drážkové, hák protisněhový,  </t>
  </si>
  <si>
    <t>430*2</t>
  </si>
  <si>
    <t>765312474R00</t>
  </si>
  <si>
    <t xml:space="preserve">Krytina pálená doplňky ke krytině drážkové, střešní lávka rošt 80 x 25 cm,  </t>
  </si>
  <si>
    <t>765312482R00</t>
  </si>
  <si>
    <t>Krytina pálená doplňky ke krytině drážkové, taška prostupová s nástavcem pro anténu, povrchová úprava režná</t>
  </si>
  <si>
    <t>765312485R00</t>
  </si>
  <si>
    <t xml:space="preserve">Krytina pálená doplňky ke krytině drážkové, větrací pás okapní 500/10 cm plastový,  </t>
  </si>
  <si>
    <t>79+0,7+6</t>
  </si>
  <si>
    <t>765312496R00</t>
  </si>
  <si>
    <t xml:space="preserve">Krytina pálená doplňky ke krytině drážkové, mřížka ochranná větrací 100/5,5 cm jednoduchá,  </t>
  </si>
  <si>
    <t>Odkaz na mn. položky pořadí 56 : 85,70000</t>
  </si>
  <si>
    <t>765312431R00</t>
  </si>
  <si>
    <t>Hřeben ke krytině drážkové, z hřebenáčů režných, s větracím pásem z hliníku</t>
  </si>
  <si>
    <t>20,7+8,7</t>
  </si>
  <si>
    <t>765312441R00</t>
  </si>
  <si>
    <t>Nároží ke krytině drážkové, z hřebenáčů režných, s větracím pásem z hliníku</t>
  </si>
  <si>
    <t>4*2+5,5*2+5,3*4</t>
  </si>
  <si>
    <t>765331621R00</t>
  </si>
  <si>
    <t xml:space="preserve">Krytina betonová Doplňky pro zastřešení krytinou betonovou drážkovou, přiřezání tašek rovné,  </t>
  </si>
  <si>
    <t>u nároží : 40,2*2</t>
  </si>
  <si>
    <t>u úžlabí : 4,5*2*2+5*2*2</t>
  </si>
  <si>
    <t>765901119R00</t>
  </si>
  <si>
    <t>Fólie parotěsné, difúzní a vodotěsné Fólie podstřešní difuzní na krokve,</t>
  </si>
  <si>
    <t>430*1,2</t>
  </si>
  <si>
    <t>998765202R00</t>
  </si>
  <si>
    <t>Přesun hmot pro krytiny tvrdé v objektech výšky do 12 m</t>
  </si>
  <si>
    <t>767851803R00</t>
  </si>
  <si>
    <t>Demontáž komínových lávek celé lávky</t>
  </si>
  <si>
    <t>800-767</t>
  </si>
  <si>
    <t>STŘEŠNÍ LÁVKA : 1,8</t>
  </si>
  <si>
    <t>998767201R00</t>
  </si>
  <si>
    <t>Přesun hmot pro kovové stavební doplňk. konstrukce v objektech výšky do 6 m</t>
  </si>
  <si>
    <t>háky žlabů ploché střechy : 0,3*22</t>
  </si>
  <si>
    <t>sloupek sirény : 0,2*1</t>
  </si>
  <si>
    <t>783782205R00</t>
  </si>
  <si>
    <t>Nátěry tesařských konstrukcí ochranné fungicidní+ biocidní (proti plísním, houbám a hmyzu), dvojnásobné</t>
  </si>
  <si>
    <t>protihnilobné, protiplísňové proti ohni a škůdcům</t>
  </si>
  <si>
    <t>pozednice : (0,14*2+0,12*2)*6,3*1,1</t>
  </si>
  <si>
    <t>ostatní prvky-předpoklad : (0,14*2+0,12*2)*15*1,1</t>
  </si>
  <si>
    <t>laťovní : (430/0,35+21+5*2+9+5,5*4+6,5*2)*(0,06*2+0,04*2)</t>
  </si>
  <si>
    <t>protilaťování : 430/0,98*(0,06*2+0,04*2)</t>
  </si>
  <si>
    <t>srovnání krokví - předpoklad : (0,04*2+0,14*2)*454*1,1/3</t>
  </si>
  <si>
    <t>původní krov : 430</t>
  </si>
  <si>
    <t>210220002RT2</t>
  </si>
  <si>
    <t>Montáž uzemňovacího vedení na povrchu, včetně svorek upevnění a připojení, z drátů ocelových pozinkovaných  (FeZn),  , včetně dodávky drátu průměru 10 mm, bez nátěru</t>
  </si>
  <si>
    <t xml:space="preserve">součástí je i spojovací materiál : </t>
  </si>
  <si>
    <t>(8+5,5)*3</t>
  </si>
  <si>
    <t>8*3</t>
  </si>
  <si>
    <t>21,5+9+5,5*2</t>
  </si>
  <si>
    <t>210220211RT1</t>
  </si>
  <si>
    <t>Montáž jímací tyče na střešní hřeben do dřeva, do 2 m délky tyče, včetně dodávky jímací tyče a dvou držáků</t>
  </si>
  <si>
    <t>3+2</t>
  </si>
  <si>
    <t>650811111R00</t>
  </si>
  <si>
    <t>Demontáž vodiče svodového do D 10 mm</t>
  </si>
  <si>
    <t>7,5*6+6*3+9,5+5*2</t>
  </si>
  <si>
    <t>650811133R00</t>
  </si>
  <si>
    <t>Demontáž podpěry vedení pod taškou</t>
  </si>
  <si>
    <t>90</t>
  </si>
  <si>
    <t>650811151R00</t>
  </si>
  <si>
    <t>Demontáž jímací tyče na hřebenu střechy</t>
  </si>
  <si>
    <t>35441470R</t>
  </si>
  <si>
    <t>podpěra vedení pod tašky; provedení Fe/Zn</t>
  </si>
  <si>
    <t>7*3*2+5*2</t>
  </si>
  <si>
    <t>35441485R</t>
  </si>
  <si>
    <t>podpěra vedení pod hřebenáče; provedení Fe/Zn</t>
  </si>
  <si>
    <t>25+10</t>
  </si>
  <si>
    <t>35441560R</t>
  </si>
  <si>
    <t>podpěra vedení na plechové střechy; provedení Fe/Zn</t>
  </si>
  <si>
    <t>5*3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</si>
</sst>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18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6" fillId="4" borderId="18" xfId="0" applyNumberFormat="1" applyFont="1" applyFill="1" applyBorder="1" applyAlignment="1" applyProtection="1">
      <alignment horizontal="left" vertical="top" wrapText="1"/>
      <protection locked="0"/>
    </xf>
    <xf numFmtId="49" fontId="16" fillId="4" borderId="18" xfId="0" applyNumberFormat="1" applyFont="1" applyFill="1" applyBorder="1" applyAlignment="1" applyProtection="1">
      <alignment vertical="top"/>
      <protection locked="0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49" fontId="16" fillId="4" borderId="0" xfId="0" applyNumberFormat="1" applyFont="1" applyFill="1" applyBorder="1" applyAlignment="1" applyProtection="1">
      <alignment horizontal="left" vertical="top" wrapText="1"/>
      <protection locked="0"/>
    </xf>
    <xf numFmtId="49" fontId="16" fillId="4" borderId="0" xfId="0" applyNumberFormat="1" applyFont="1" applyFill="1" applyBorder="1" applyAlignment="1" applyProtection="1">
      <alignment vertical="top"/>
      <protection locked="0"/>
    </xf>
    <xf numFmtId="0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87" t="s">
        <v>39</v>
      </c>
      <c r="B2" s="187"/>
      <c r="C2" s="187"/>
      <c r="D2" s="187"/>
      <c r="E2" s="187"/>
      <c r="F2" s="187"/>
      <c r="G2" s="187"/>
    </row>
  </sheetData>
  <sheetProtection algorithmName="SHA-512" hashValue="BNHJQtVZNKesugEnj+KsJv1cAdm1LOx905N+CA/1eW01V7TYKdnRPM68Wt40y9956l7xUlMElDV/nmYgrnpcPA==" saltValue="zivfpiz/vR/VIqEDfA6gX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80"/>
  <sheetViews>
    <sheetView showGridLines="0" tabSelected="1" topLeftCell="B2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2" t="s">
        <v>41</v>
      </c>
      <c r="C1" s="223"/>
      <c r="D1" s="223"/>
      <c r="E1" s="223"/>
      <c r="F1" s="223"/>
      <c r="G1" s="223"/>
      <c r="H1" s="223"/>
      <c r="I1" s="223"/>
      <c r="J1" s="224"/>
    </row>
    <row r="2" spans="1:15" ht="36" customHeight="1" x14ac:dyDescent="0.2">
      <c r="A2" s="2"/>
      <c r="B2" s="76" t="s">
        <v>22</v>
      </c>
      <c r="C2" s="77"/>
      <c r="D2" s="78" t="s">
        <v>43</v>
      </c>
      <c r="E2" s="228" t="s">
        <v>44</v>
      </c>
      <c r="F2" s="229"/>
      <c r="G2" s="229"/>
      <c r="H2" s="229"/>
      <c r="I2" s="229"/>
      <c r="J2" s="230"/>
      <c r="O2" s="1"/>
    </row>
    <row r="3" spans="1:15" ht="27" hidden="1" customHeight="1" x14ac:dyDescent="0.2">
      <c r="A3" s="2"/>
      <c r="B3" s="79"/>
      <c r="C3" s="77"/>
      <c r="D3" s="80"/>
      <c r="E3" s="231"/>
      <c r="F3" s="232"/>
      <c r="G3" s="232"/>
      <c r="H3" s="232"/>
      <c r="I3" s="232"/>
      <c r="J3" s="233"/>
    </row>
    <row r="4" spans="1:15" ht="23.25" customHeight="1" x14ac:dyDescent="0.2">
      <c r="A4" s="2"/>
      <c r="B4" s="81"/>
      <c r="C4" s="82"/>
      <c r="D4" s="83"/>
      <c r="E4" s="212"/>
      <c r="F4" s="212"/>
      <c r="G4" s="212"/>
      <c r="H4" s="212"/>
      <c r="I4" s="212"/>
      <c r="J4" s="213"/>
    </row>
    <row r="5" spans="1:15" ht="24" customHeight="1" x14ac:dyDescent="0.2">
      <c r="A5" s="2"/>
      <c r="B5" s="31" t="s">
        <v>42</v>
      </c>
      <c r="D5" s="216" t="s">
        <v>45</v>
      </c>
      <c r="E5" s="217"/>
      <c r="F5" s="217"/>
      <c r="G5" s="217"/>
      <c r="H5" s="18" t="s">
        <v>40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18" t="s">
        <v>46</v>
      </c>
      <c r="E6" s="219"/>
      <c r="F6" s="219"/>
      <c r="G6" s="219"/>
      <c r="H6" s="18" t="s">
        <v>34</v>
      </c>
      <c r="I6" s="85" t="s">
        <v>50</v>
      </c>
      <c r="J6" s="8"/>
    </row>
    <row r="7" spans="1:15" ht="15.75" customHeight="1" x14ac:dyDescent="0.2">
      <c r="A7" s="2"/>
      <c r="B7" s="29"/>
      <c r="C7" s="56"/>
      <c r="D7" s="84" t="s">
        <v>48</v>
      </c>
      <c r="E7" s="220" t="s">
        <v>47</v>
      </c>
      <c r="F7" s="221"/>
      <c r="G7" s="221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35"/>
      <c r="E11" s="235"/>
      <c r="F11" s="235"/>
      <c r="G11" s="235"/>
      <c r="H11" s="18" t="s">
        <v>40</v>
      </c>
      <c r="I11" s="87"/>
      <c r="J11" s="8"/>
    </row>
    <row r="12" spans="1:15" ht="15.75" customHeight="1" x14ac:dyDescent="0.2">
      <c r="A12" s="2"/>
      <c r="B12" s="28"/>
      <c r="C12" s="55"/>
      <c r="D12" s="211"/>
      <c r="E12" s="211"/>
      <c r="F12" s="211"/>
      <c r="G12" s="211"/>
      <c r="H12" s="18" t="s">
        <v>34</v>
      </c>
      <c r="I12" s="87"/>
      <c r="J12" s="8"/>
    </row>
    <row r="13" spans="1:15" ht="15.75" customHeight="1" x14ac:dyDescent="0.2">
      <c r="A13" s="2"/>
      <c r="B13" s="29"/>
      <c r="C13" s="56"/>
      <c r="D13" s="86"/>
      <c r="E13" s="214"/>
      <c r="F13" s="215"/>
      <c r="G13" s="215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34"/>
      <c r="F15" s="234"/>
      <c r="G15" s="236"/>
      <c r="H15" s="236"/>
      <c r="I15" s="236" t="s">
        <v>29</v>
      </c>
      <c r="J15" s="237"/>
    </row>
    <row r="16" spans="1:15" ht="23.25" customHeight="1" x14ac:dyDescent="0.2">
      <c r="A16" s="140" t="s">
        <v>24</v>
      </c>
      <c r="B16" s="38" t="s">
        <v>24</v>
      </c>
      <c r="C16" s="62"/>
      <c r="D16" s="63"/>
      <c r="E16" s="200"/>
      <c r="F16" s="201"/>
      <c r="G16" s="200"/>
      <c r="H16" s="201"/>
      <c r="I16" s="200">
        <f>SUMIF(F52:F76,A16,I52:I76)+SUMIF(F52:F76,"PSU",I52:I76)</f>
        <v>0</v>
      </c>
      <c r="J16" s="202"/>
    </row>
    <row r="17" spans="1:10" ht="23.25" customHeight="1" x14ac:dyDescent="0.2">
      <c r="A17" s="140" t="s">
        <v>25</v>
      </c>
      <c r="B17" s="38" t="s">
        <v>25</v>
      </c>
      <c r="C17" s="62"/>
      <c r="D17" s="63"/>
      <c r="E17" s="200"/>
      <c r="F17" s="201"/>
      <c r="G17" s="200"/>
      <c r="H17" s="201"/>
      <c r="I17" s="200">
        <f>SUMIF(F52:F76,A17,I52:I76)</f>
        <v>0</v>
      </c>
      <c r="J17" s="202"/>
    </row>
    <row r="18" spans="1:10" ht="23.25" customHeight="1" x14ac:dyDescent="0.2">
      <c r="A18" s="140" t="s">
        <v>26</v>
      </c>
      <c r="B18" s="38" t="s">
        <v>26</v>
      </c>
      <c r="C18" s="62"/>
      <c r="D18" s="63"/>
      <c r="E18" s="200"/>
      <c r="F18" s="201"/>
      <c r="G18" s="200"/>
      <c r="H18" s="201"/>
      <c r="I18" s="200">
        <f>SUMIF(F52:F76,A18,I52:I76)</f>
        <v>0</v>
      </c>
      <c r="J18" s="202"/>
    </row>
    <row r="19" spans="1:10" ht="23.25" customHeight="1" x14ac:dyDescent="0.2">
      <c r="A19" s="140" t="s">
        <v>116</v>
      </c>
      <c r="B19" s="38" t="s">
        <v>27</v>
      </c>
      <c r="C19" s="62"/>
      <c r="D19" s="63"/>
      <c r="E19" s="200"/>
      <c r="F19" s="201"/>
      <c r="G19" s="200"/>
      <c r="H19" s="201"/>
      <c r="I19" s="200">
        <f>SUMIF(F52:F76,A19,I52:I76)</f>
        <v>0</v>
      </c>
      <c r="J19" s="202"/>
    </row>
    <row r="20" spans="1:10" ht="23.25" customHeight="1" x14ac:dyDescent="0.2">
      <c r="A20" s="140" t="s">
        <v>115</v>
      </c>
      <c r="B20" s="38" t="s">
        <v>28</v>
      </c>
      <c r="C20" s="62"/>
      <c r="D20" s="63"/>
      <c r="E20" s="200"/>
      <c r="F20" s="201"/>
      <c r="G20" s="200"/>
      <c r="H20" s="201"/>
      <c r="I20" s="200">
        <f>SUMIF(F52:F76,A20,I52:I76)</f>
        <v>0</v>
      </c>
      <c r="J20" s="202"/>
    </row>
    <row r="21" spans="1:10" ht="23.25" customHeight="1" x14ac:dyDescent="0.2">
      <c r="A21" s="2"/>
      <c r="B21" s="48" t="s">
        <v>29</v>
      </c>
      <c r="C21" s="64"/>
      <c r="D21" s="65"/>
      <c r="E21" s="203"/>
      <c r="F21" s="238"/>
      <c r="G21" s="203"/>
      <c r="H21" s="238"/>
      <c r="I21" s="203">
        <f>SUM(I16:J20)</f>
        <v>0</v>
      </c>
      <c r="J21" s="204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98">
        <f>ZakladDPHSniVypocet</f>
        <v>0</v>
      </c>
      <c r="H23" s="199"/>
      <c r="I23" s="19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6">
        <f>A23</f>
        <v>0</v>
      </c>
      <c r="H24" s="197"/>
      <c r="I24" s="197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8">
        <f>ZakladDPHZaklVypocet</f>
        <v>0</v>
      </c>
      <c r="H25" s="199"/>
      <c r="I25" s="19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5">
        <f>A25</f>
        <v>0</v>
      </c>
      <c r="H26" s="226"/>
      <c r="I26" s="226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27">
        <f>CenaCelkem-(ZakladDPHSni+DPHSni+ZakladDPHZakl+DPHZakl)</f>
        <v>0</v>
      </c>
      <c r="H27" s="227"/>
      <c r="I27" s="227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23</v>
      </c>
      <c r="C28" s="115"/>
      <c r="D28" s="115"/>
      <c r="E28" s="116"/>
      <c r="F28" s="117"/>
      <c r="G28" s="206">
        <f>ZakladDPHSniVypocet+ZakladDPHZaklVypocet</f>
        <v>0</v>
      </c>
      <c r="H28" s="206"/>
      <c r="I28" s="206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35</v>
      </c>
      <c r="C29" s="119"/>
      <c r="D29" s="119"/>
      <c r="E29" s="119"/>
      <c r="F29" s="120"/>
      <c r="G29" s="205">
        <f>IF(A29&gt;50, ROUNDUP(A27, 0), ROUNDDOWN(A27, 0))</f>
        <v>0</v>
      </c>
      <c r="H29" s="205"/>
      <c r="I29" s="205"/>
      <c r="J29" s="121" t="s">
        <v>63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 t="s">
        <v>51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7"/>
      <c r="E34" s="208"/>
      <c r="G34" s="209"/>
      <c r="H34" s="210"/>
      <c r="I34" s="210"/>
      <c r="J34" s="25"/>
    </row>
    <row r="35" spans="1:10" ht="12.75" customHeight="1" x14ac:dyDescent="0.2">
      <c r="A35" s="2"/>
      <c r="B35" s="2"/>
      <c r="D35" s="195" t="s">
        <v>2</v>
      </c>
      <c r="E35" s="19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16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37</v>
      </c>
      <c r="B38" s="95" t="s">
        <v>17</v>
      </c>
      <c r="C38" s="96" t="s">
        <v>5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18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52</v>
      </c>
      <c r="C39" s="190"/>
      <c r="D39" s="190"/>
      <c r="E39" s="190"/>
      <c r="F39" s="101">
        <f>'01 2016_01 Pol'!AE404+'02 2016_02 Pol'!AE304</f>
        <v>0</v>
      </c>
      <c r="G39" s="102">
        <f>'01 2016_01 Pol'!AF404+'02 2016_02 Pol'!AF304</f>
        <v>0</v>
      </c>
      <c r="H39" s="103">
        <f t="shared" ref="H39:H44" si="1">(F39*SazbaDPH1/100)+(G39*SazbaDPH2/100)</f>
        <v>0</v>
      </c>
      <c r="I39" s="103">
        <f t="shared" ref="I39:I44" si="2">F39+G39+H39</f>
        <v>0</v>
      </c>
      <c r="J39" s="104" t="str">
        <f t="shared" ref="J39:J44" si="3">IF(CenaCelkemVypocet=0,"",I39/CenaCelkemVypocet*100)</f>
        <v/>
      </c>
    </row>
    <row r="40" spans="1:10" ht="25.5" customHeight="1" x14ac:dyDescent="0.2">
      <c r="A40" s="90">
        <v>2</v>
      </c>
      <c r="B40" s="105"/>
      <c r="C40" s="194" t="s">
        <v>53</v>
      </c>
      <c r="D40" s="194"/>
      <c r="E40" s="194"/>
      <c r="F40" s="106"/>
      <c r="G40" s="107"/>
      <c r="H40" s="107">
        <f t="shared" si="1"/>
        <v>0</v>
      </c>
      <c r="I40" s="107">
        <f t="shared" si="2"/>
        <v>0</v>
      </c>
      <c r="J40" s="108" t="str">
        <f t="shared" si="3"/>
        <v/>
      </c>
    </row>
    <row r="41" spans="1:10" ht="25.5" customHeight="1" x14ac:dyDescent="0.2">
      <c r="A41" s="90">
        <v>2</v>
      </c>
      <c r="B41" s="105" t="s">
        <v>54</v>
      </c>
      <c r="C41" s="194" t="s">
        <v>55</v>
      </c>
      <c r="D41" s="194"/>
      <c r="E41" s="194"/>
      <c r="F41" s="106">
        <f>'01 2016_01 Pol'!AE404</f>
        <v>0</v>
      </c>
      <c r="G41" s="107">
        <f>'01 2016_01 Pol'!AF404</f>
        <v>0</v>
      </c>
      <c r="H41" s="107">
        <f t="shared" si="1"/>
        <v>0</v>
      </c>
      <c r="I41" s="107">
        <f t="shared" si="2"/>
        <v>0</v>
      </c>
      <c r="J41" s="108" t="str">
        <f t="shared" si="3"/>
        <v/>
      </c>
    </row>
    <row r="42" spans="1:10" ht="25.5" customHeight="1" x14ac:dyDescent="0.2">
      <c r="A42" s="90">
        <v>3</v>
      </c>
      <c r="B42" s="109" t="s">
        <v>56</v>
      </c>
      <c r="C42" s="190" t="s">
        <v>57</v>
      </c>
      <c r="D42" s="190"/>
      <c r="E42" s="190"/>
      <c r="F42" s="110">
        <f>'01 2016_01 Pol'!AE404</f>
        <v>0</v>
      </c>
      <c r="G42" s="103">
        <f>'01 2016_01 Pol'!AF404</f>
        <v>0</v>
      </c>
      <c r="H42" s="103">
        <f t="shared" si="1"/>
        <v>0</v>
      </c>
      <c r="I42" s="103">
        <f t="shared" si="2"/>
        <v>0</v>
      </c>
      <c r="J42" s="104" t="str">
        <f t="shared" si="3"/>
        <v/>
      </c>
    </row>
    <row r="43" spans="1:10" ht="25.5" customHeight="1" x14ac:dyDescent="0.2">
      <c r="A43" s="90">
        <v>2</v>
      </c>
      <c r="B43" s="105" t="s">
        <v>58</v>
      </c>
      <c r="C43" s="194" t="s">
        <v>59</v>
      </c>
      <c r="D43" s="194"/>
      <c r="E43" s="194"/>
      <c r="F43" s="106">
        <f>'02 2016_02 Pol'!AE304</f>
        <v>0</v>
      </c>
      <c r="G43" s="107">
        <f>'02 2016_02 Pol'!AF304</f>
        <v>0</v>
      </c>
      <c r="H43" s="107">
        <f t="shared" si="1"/>
        <v>0</v>
      </c>
      <c r="I43" s="107">
        <f t="shared" si="2"/>
        <v>0</v>
      </c>
      <c r="J43" s="108" t="str">
        <f t="shared" si="3"/>
        <v/>
      </c>
    </row>
    <row r="44" spans="1:10" ht="25.5" customHeight="1" x14ac:dyDescent="0.2">
      <c r="A44" s="90">
        <v>3</v>
      </c>
      <c r="B44" s="109" t="s">
        <v>60</v>
      </c>
      <c r="C44" s="190" t="s">
        <v>61</v>
      </c>
      <c r="D44" s="190"/>
      <c r="E44" s="190"/>
      <c r="F44" s="110">
        <f>'02 2016_02 Pol'!AE304</f>
        <v>0</v>
      </c>
      <c r="G44" s="103">
        <f>'02 2016_02 Pol'!AF304</f>
        <v>0</v>
      </c>
      <c r="H44" s="103">
        <f t="shared" si="1"/>
        <v>0</v>
      </c>
      <c r="I44" s="103">
        <f t="shared" si="2"/>
        <v>0</v>
      </c>
      <c r="J44" s="104" t="str">
        <f t="shared" si="3"/>
        <v/>
      </c>
    </row>
    <row r="45" spans="1:10" ht="25.5" customHeight="1" x14ac:dyDescent="0.2">
      <c r="A45" s="90"/>
      <c r="B45" s="191" t="s">
        <v>62</v>
      </c>
      <c r="C45" s="192"/>
      <c r="D45" s="192"/>
      <c r="E45" s="193"/>
      <c r="F45" s="111">
        <f>SUMIF(A39:A44,"=1",F39:F44)</f>
        <v>0</v>
      </c>
      <c r="G45" s="112">
        <f>SUMIF(A39:A44,"=1",G39:G44)</f>
        <v>0</v>
      </c>
      <c r="H45" s="112">
        <f>SUMIF(A39:A44,"=1",H39:H44)</f>
        <v>0</v>
      </c>
      <c r="I45" s="112">
        <f>SUMIF(A39:A44,"=1",I39:I44)</f>
        <v>0</v>
      </c>
      <c r="J45" s="113">
        <f>SUMIF(A39:A44,"=1",J39:J44)</f>
        <v>0</v>
      </c>
    </row>
    <row r="49" spans="1:10" ht="15.75" x14ac:dyDescent="0.25">
      <c r="B49" s="122" t="s">
        <v>64</v>
      </c>
    </row>
    <row r="51" spans="1:10" ht="25.5" customHeight="1" x14ac:dyDescent="0.2">
      <c r="A51" s="124"/>
      <c r="B51" s="127" t="s">
        <v>17</v>
      </c>
      <c r="C51" s="127" t="s">
        <v>5</v>
      </c>
      <c r="D51" s="128"/>
      <c r="E51" s="128"/>
      <c r="F51" s="129" t="s">
        <v>65</v>
      </c>
      <c r="G51" s="129"/>
      <c r="H51" s="129"/>
      <c r="I51" s="129" t="s">
        <v>29</v>
      </c>
      <c r="J51" s="129" t="s">
        <v>0</v>
      </c>
    </row>
    <row r="52" spans="1:10" ht="36.75" customHeight="1" x14ac:dyDescent="0.2">
      <c r="A52" s="125"/>
      <c r="B52" s="130" t="s">
        <v>66</v>
      </c>
      <c r="C52" s="188" t="s">
        <v>67</v>
      </c>
      <c r="D52" s="189"/>
      <c r="E52" s="189"/>
      <c r="F52" s="136" t="s">
        <v>24</v>
      </c>
      <c r="G52" s="137"/>
      <c r="H52" s="137"/>
      <c r="I52" s="137">
        <f>'01 2016_01 Pol'!G8</f>
        <v>0</v>
      </c>
      <c r="J52" s="134" t="str">
        <f>IF(I77=0,"",I52/I77*100)</f>
        <v/>
      </c>
    </row>
    <row r="53" spans="1:10" ht="36.75" customHeight="1" x14ac:dyDescent="0.2">
      <c r="A53" s="125"/>
      <c r="B53" s="130" t="s">
        <v>68</v>
      </c>
      <c r="C53" s="188" t="s">
        <v>69</v>
      </c>
      <c r="D53" s="189"/>
      <c r="E53" s="189"/>
      <c r="F53" s="136" t="s">
        <v>24</v>
      </c>
      <c r="G53" s="137"/>
      <c r="H53" s="137"/>
      <c r="I53" s="137">
        <f>'01 2016_01 Pol'!G50+'02 2016_02 Pol'!G8</f>
        <v>0</v>
      </c>
      <c r="J53" s="134" t="str">
        <f>IF(I77=0,"",I53/I77*100)</f>
        <v/>
      </c>
    </row>
    <row r="54" spans="1:10" ht="36.75" customHeight="1" x14ac:dyDescent="0.2">
      <c r="A54" s="125"/>
      <c r="B54" s="130" t="s">
        <v>70</v>
      </c>
      <c r="C54" s="188" t="s">
        <v>71</v>
      </c>
      <c r="D54" s="189"/>
      <c r="E54" s="189"/>
      <c r="F54" s="136" t="s">
        <v>24</v>
      </c>
      <c r="G54" s="137"/>
      <c r="H54" s="137"/>
      <c r="I54" s="137">
        <f>'01 2016_01 Pol'!G59</f>
        <v>0</v>
      </c>
      <c r="J54" s="134" t="str">
        <f>IF(I77=0,"",I54/I77*100)</f>
        <v/>
      </c>
    </row>
    <row r="55" spans="1:10" ht="36.75" customHeight="1" x14ac:dyDescent="0.2">
      <c r="A55" s="125"/>
      <c r="B55" s="130" t="s">
        <v>72</v>
      </c>
      <c r="C55" s="188" t="s">
        <v>73</v>
      </c>
      <c r="D55" s="189"/>
      <c r="E55" s="189"/>
      <c r="F55" s="136" t="s">
        <v>24</v>
      </c>
      <c r="G55" s="137"/>
      <c r="H55" s="137"/>
      <c r="I55" s="137">
        <f>'01 2016_01 Pol'!G64+'02 2016_02 Pol'!G13</f>
        <v>0</v>
      </c>
      <c r="J55" s="134" t="str">
        <f>IF(I77=0,"",I55/I77*100)</f>
        <v/>
      </c>
    </row>
    <row r="56" spans="1:10" ht="36.75" customHeight="1" x14ac:dyDescent="0.2">
      <c r="A56" s="125"/>
      <c r="B56" s="130" t="s">
        <v>74</v>
      </c>
      <c r="C56" s="188" t="s">
        <v>75</v>
      </c>
      <c r="D56" s="189"/>
      <c r="E56" s="189"/>
      <c r="F56" s="136" t="s">
        <v>24</v>
      </c>
      <c r="G56" s="137"/>
      <c r="H56" s="137"/>
      <c r="I56" s="137">
        <f>'01 2016_01 Pol'!G129</f>
        <v>0</v>
      </c>
      <c r="J56" s="134" t="str">
        <f>IF(I77=0,"",I56/I77*100)</f>
        <v/>
      </c>
    </row>
    <row r="57" spans="1:10" ht="36.75" customHeight="1" x14ac:dyDescent="0.2">
      <c r="A57" s="125"/>
      <c r="B57" s="130" t="s">
        <v>76</v>
      </c>
      <c r="C57" s="188" t="s">
        <v>77</v>
      </c>
      <c r="D57" s="189"/>
      <c r="E57" s="189"/>
      <c r="F57" s="136" t="s">
        <v>24</v>
      </c>
      <c r="G57" s="137"/>
      <c r="H57" s="137"/>
      <c r="I57" s="137">
        <f>'01 2016_01 Pol'!G133+'02 2016_02 Pol'!G32</f>
        <v>0</v>
      </c>
      <c r="J57" s="134" t="str">
        <f>IF(I77=0,"",I57/I77*100)</f>
        <v/>
      </c>
    </row>
    <row r="58" spans="1:10" ht="36.75" customHeight="1" x14ac:dyDescent="0.2">
      <c r="A58" s="125"/>
      <c r="B58" s="130" t="s">
        <v>78</v>
      </c>
      <c r="C58" s="188" t="s">
        <v>79</v>
      </c>
      <c r="D58" s="189"/>
      <c r="E58" s="189"/>
      <c r="F58" s="136" t="s">
        <v>24</v>
      </c>
      <c r="G58" s="137"/>
      <c r="H58" s="137"/>
      <c r="I58" s="137">
        <f>'01 2016_01 Pol'!G162</f>
        <v>0</v>
      </c>
      <c r="J58" s="134" t="str">
        <f>IF(I77=0,"",I58/I77*100)</f>
        <v/>
      </c>
    </row>
    <row r="59" spans="1:10" ht="36.75" customHeight="1" x14ac:dyDescent="0.2">
      <c r="A59" s="125"/>
      <c r="B59" s="130" t="s">
        <v>80</v>
      </c>
      <c r="C59" s="188" t="s">
        <v>81</v>
      </c>
      <c r="D59" s="189"/>
      <c r="E59" s="189"/>
      <c r="F59" s="136" t="s">
        <v>24</v>
      </c>
      <c r="G59" s="137"/>
      <c r="H59" s="137"/>
      <c r="I59" s="137">
        <f>'01 2016_01 Pol'!G177</f>
        <v>0</v>
      </c>
      <c r="J59" s="134" t="str">
        <f>IF(I77=0,"",I59/I77*100)</f>
        <v/>
      </c>
    </row>
    <row r="60" spans="1:10" ht="36.75" customHeight="1" x14ac:dyDescent="0.2">
      <c r="A60" s="125"/>
      <c r="B60" s="130" t="s">
        <v>82</v>
      </c>
      <c r="C60" s="188" t="s">
        <v>83</v>
      </c>
      <c r="D60" s="189"/>
      <c r="E60" s="189"/>
      <c r="F60" s="136" t="s">
        <v>24</v>
      </c>
      <c r="G60" s="137"/>
      <c r="H60" s="137"/>
      <c r="I60" s="137">
        <f>'01 2016_01 Pol'!G200</f>
        <v>0</v>
      </c>
      <c r="J60" s="134" t="str">
        <f>IF(I77=0,"",I60/I77*100)</f>
        <v/>
      </c>
    </row>
    <row r="61" spans="1:10" ht="36.75" customHeight="1" x14ac:dyDescent="0.2">
      <c r="A61" s="125"/>
      <c r="B61" s="130" t="s">
        <v>84</v>
      </c>
      <c r="C61" s="188" t="s">
        <v>85</v>
      </c>
      <c r="D61" s="189"/>
      <c r="E61" s="189"/>
      <c r="F61" s="136" t="s">
        <v>24</v>
      </c>
      <c r="G61" s="137"/>
      <c r="H61" s="137"/>
      <c r="I61" s="137">
        <f>'01 2016_01 Pol'!G205</f>
        <v>0</v>
      </c>
      <c r="J61" s="134" t="str">
        <f>IF(I77=0,"",I61/I77*100)</f>
        <v/>
      </c>
    </row>
    <row r="62" spans="1:10" ht="36.75" customHeight="1" x14ac:dyDescent="0.2">
      <c r="A62" s="125"/>
      <c r="B62" s="130" t="s">
        <v>86</v>
      </c>
      <c r="C62" s="188" t="s">
        <v>87</v>
      </c>
      <c r="D62" s="189"/>
      <c r="E62" s="189"/>
      <c r="F62" s="136" t="s">
        <v>24</v>
      </c>
      <c r="G62" s="137"/>
      <c r="H62" s="137"/>
      <c r="I62" s="137">
        <f>'01 2016_01 Pol'!G213+'02 2016_02 Pol'!G49</f>
        <v>0</v>
      </c>
      <c r="J62" s="134" t="str">
        <f>IF(I77=0,"",I62/I77*100)</f>
        <v/>
      </c>
    </row>
    <row r="63" spans="1:10" ht="36.75" customHeight="1" x14ac:dyDescent="0.2">
      <c r="A63" s="125"/>
      <c r="B63" s="130" t="s">
        <v>88</v>
      </c>
      <c r="C63" s="188" t="s">
        <v>89</v>
      </c>
      <c r="D63" s="189"/>
      <c r="E63" s="189"/>
      <c r="F63" s="136" t="s">
        <v>24</v>
      </c>
      <c r="G63" s="137"/>
      <c r="H63" s="137"/>
      <c r="I63" s="137">
        <f>'02 2016_02 Pol'!G53</f>
        <v>0</v>
      </c>
      <c r="J63" s="134" t="str">
        <f>IF(I77=0,"",I63/I77*100)</f>
        <v/>
      </c>
    </row>
    <row r="64" spans="1:10" ht="36.75" customHeight="1" x14ac:dyDescent="0.2">
      <c r="A64" s="125"/>
      <c r="B64" s="130" t="s">
        <v>90</v>
      </c>
      <c r="C64" s="188" t="s">
        <v>91</v>
      </c>
      <c r="D64" s="189"/>
      <c r="E64" s="189"/>
      <c r="F64" s="136" t="s">
        <v>24</v>
      </c>
      <c r="G64" s="137"/>
      <c r="H64" s="137"/>
      <c r="I64" s="137">
        <f>'01 2016_01 Pol'!G238+'02 2016_02 Pol'!G57</f>
        <v>0</v>
      </c>
      <c r="J64" s="134" t="str">
        <f>IF(I77=0,"",I64/I77*100)</f>
        <v/>
      </c>
    </row>
    <row r="65" spans="1:10" ht="36.75" customHeight="1" x14ac:dyDescent="0.2">
      <c r="A65" s="125"/>
      <c r="B65" s="130" t="s">
        <v>92</v>
      </c>
      <c r="C65" s="188" t="s">
        <v>93</v>
      </c>
      <c r="D65" s="189"/>
      <c r="E65" s="189"/>
      <c r="F65" s="136" t="s">
        <v>24</v>
      </c>
      <c r="G65" s="137"/>
      <c r="H65" s="137"/>
      <c r="I65" s="137">
        <f>'01 2016_01 Pol'!G275+'02 2016_02 Pol'!G66</f>
        <v>0</v>
      </c>
      <c r="J65" s="134" t="str">
        <f>IF(I77=0,"",I65/I77*100)</f>
        <v/>
      </c>
    </row>
    <row r="66" spans="1:10" ht="36.75" customHeight="1" x14ac:dyDescent="0.2">
      <c r="A66" s="125"/>
      <c r="B66" s="130" t="s">
        <v>94</v>
      </c>
      <c r="C66" s="188" t="s">
        <v>95</v>
      </c>
      <c r="D66" s="189"/>
      <c r="E66" s="189"/>
      <c r="F66" s="136" t="s">
        <v>25</v>
      </c>
      <c r="G66" s="137"/>
      <c r="H66" s="137"/>
      <c r="I66" s="137">
        <f>'01 2016_01 Pol'!G279</f>
        <v>0</v>
      </c>
      <c r="J66" s="134" t="str">
        <f>IF(I77=0,"",I66/I77*100)</f>
        <v/>
      </c>
    </row>
    <row r="67" spans="1:10" ht="36.75" customHeight="1" x14ac:dyDescent="0.2">
      <c r="A67" s="125"/>
      <c r="B67" s="130" t="s">
        <v>96</v>
      </c>
      <c r="C67" s="188" t="s">
        <v>97</v>
      </c>
      <c r="D67" s="189"/>
      <c r="E67" s="189"/>
      <c r="F67" s="136" t="s">
        <v>25</v>
      </c>
      <c r="G67" s="137"/>
      <c r="H67" s="137"/>
      <c r="I67" s="137">
        <f>'01 2016_01 Pol'!G295</f>
        <v>0</v>
      </c>
      <c r="J67" s="134" t="str">
        <f>IF(I77=0,"",I67/I77*100)</f>
        <v/>
      </c>
    </row>
    <row r="68" spans="1:10" ht="36.75" customHeight="1" x14ac:dyDescent="0.2">
      <c r="A68" s="125"/>
      <c r="B68" s="130" t="s">
        <v>98</v>
      </c>
      <c r="C68" s="188" t="s">
        <v>99</v>
      </c>
      <c r="D68" s="189"/>
      <c r="E68" s="189"/>
      <c r="F68" s="136" t="s">
        <v>25</v>
      </c>
      <c r="G68" s="137"/>
      <c r="H68" s="137"/>
      <c r="I68" s="137">
        <f>'02 2016_02 Pol'!G70</f>
        <v>0</v>
      </c>
      <c r="J68" s="134" t="str">
        <f>IF(I77=0,"",I68/I77*100)</f>
        <v/>
      </c>
    </row>
    <row r="69" spans="1:10" ht="36.75" customHeight="1" x14ac:dyDescent="0.2">
      <c r="A69" s="125"/>
      <c r="B69" s="130" t="s">
        <v>100</v>
      </c>
      <c r="C69" s="188" t="s">
        <v>101</v>
      </c>
      <c r="D69" s="189"/>
      <c r="E69" s="189"/>
      <c r="F69" s="136" t="s">
        <v>25</v>
      </c>
      <c r="G69" s="137"/>
      <c r="H69" s="137"/>
      <c r="I69" s="137">
        <f>'01 2016_01 Pol'!G305+'02 2016_02 Pol'!G125</f>
        <v>0</v>
      </c>
      <c r="J69" s="134" t="str">
        <f>IF(I77=0,"",I69/I77*100)</f>
        <v/>
      </c>
    </row>
    <row r="70" spans="1:10" ht="36.75" customHeight="1" x14ac:dyDescent="0.2">
      <c r="A70" s="125"/>
      <c r="B70" s="130" t="s">
        <v>102</v>
      </c>
      <c r="C70" s="188" t="s">
        <v>103</v>
      </c>
      <c r="D70" s="189"/>
      <c r="E70" s="189"/>
      <c r="F70" s="136" t="s">
        <v>25</v>
      </c>
      <c r="G70" s="137"/>
      <c r="H70" s="137"/>
      <c r="I70" s="137">
        <f>'02 2016_02 Pol'!G191</f>
        <v>0</v>
      </c>
      <c r="J70" s="134" t="str">
        <f>IF(I77=0,"",I70/I77*100)</f>
        <v/>
      </c>
    </row>
    <row r="71" spans="1:10" ht="36.75" customHeight="1" x14ac:dyDescent="0.2">
      <c r="A71" s="125"/>
      <c r="B71" s="130" t="s">
        <v>104</v>
      </c>
      <c r="C71" s="188" t="s">
        <v>105</v>
      </c>
      <c r="D71" s="189"/>
      <c r="E71" s="189"/>
      <c r="F71" s="136" t="s">
        <v>25</v>
      </c>
      <c r="G71" s="137"/>
      <c r="H71" s="137"/>
      <c r="I71" s="137">
        <f>'02 2016_02 Pol'!G231</f>
        <v>0</v>
      </c>
      <c r="J71" s="134" t="str">
        <f>IF(I77=0,"",I71/I77*100)</f>
        <v/>
      </c>
    </row>
    <row r="72" spans="1:10" ht="36.75" customHeight="1" x14ac:dyDescent="0.2">
      <c r="A72" s="125"/>
      <c r="B72" s="130" t="s">
        <v>106</v>
      </c>
      <c r="C72" s="188" t="s">
        <v>107</v>
      </c>
      <c r="D72" s="189"/>
      <c r="E72" s="189"/>
      <c r="F72" s="136" t="s">
        <v>25</v>
      </c>
      <c r="G72" s="137"/>
      <c r="H72" s="137"/>
      <c r="I72" s="137">
        <f>'01 2016_01 Pol'!G321</f>
        <v>0</v>
      </c>
      <c r="J72" s="134" t="str">
        <f>IF(I77=0,"",I72/I77*100)</f>
        <v/>
      </c>
    </row>
    <row r="73" spans="1:10" ht="36.75" customHeight="1" x14ac:dyDescent="0.2">
      <c r="A73" s="125"/>
      <c r="B73" s="130" t="s">
        <v>108</v>
      </c>
      <c r="C73" s="188" t="s">
        <v>109</v>
      </c>
      <c r="D73" s="189"/>
      <c r="E73" s="189"/>
      <c r="F73" s="136" t="s">
        <v>25</v>
      </c>
      <c r="G73" s="137"/>
      <c r="H73" s="137"/>
      <c r="I73" s="137">
        <f>'01 2016_01 Pol'!G347+'02 2016_02 Pol'!G238</f>
        <v>0</v>
      </c>
      <c r="J73" s="134" t="str">
        <f>IF(I77=0,"",I73/I77*100)</f>
        <v/>
      </c>
    </row>
    <row r="74" spans="1:10" ht="36.75" customHeight="1" x14ac:dyDescent="0.2">
      <c r="A74" s="125"/>
      <c r="B74" s="130" t="s">
        <v>110</v>
      </c>
      <c r="C74" s="188" t="s">
        <v>111</v>
      </c>
      <c r="D74" s="189"/>
      <c r="E74" s="189"/>
      <c r="F74" s="136" t="s">
        <v>26</v>
      </c>
      <c r="G74" s="137"/>
      <c r="H74" s="137"/>
      <c r="I74" s="137">
        <f>'01 2016_01 Pol'!G361+'02 2016_02 Pol'!G260</f>
        <v>0</v>
      </c>
      <c r="J74" s="134" t="str">
        <f>IF(I77=0,"",I74/I77*100)</f>
        <v/>
      </c>
    </row>
    <row r="75" spans="1:10" ht="36.75" customHeight="1" x14ac:dyDescent="0.2">
      <c r="A75" s="125"/>
      <c r="B75" s="130" t="s">
        <v>112</v>
      </c>
      <c r="C75" s="188" t="s">
        <v>113</v>
      </c>
      <c r="D75" s="189"/>
      <c r="E75" s="189"/>
      <c r="F75" s="136" t="s">
        <v>114</v>
      </c>
      <c r="G75" s="137"/>
      <c r="H75" s="137"/>
      <c r="I75" s="137">
        <f>'01 2016_01 Pol'!G388+'02 2016_02 Pol'!G288</f>
        <v>0</v>
      </c>
      <c r="J75" s="134" t="str">
        <f>IF(I77=0,"",I75/I77*100)</f>
        <v/>
      </c>
    </row>
    <row r="76" spans="1:10" ht="36.75" customHeight="1" x14ac:dyDescent="0.2">
      <c r="A76" s="125"/>
      <c r="B76" s="130" t="s">
        <v>115</v>
      </c>
      <c r="C76" s="188" t="s">
        <v>28</v>
      </c>
      <c r="D76" s="189"/>
      <c r="E76" s="189"/>
      <c r="F76" s="136" t="s">
        <v>115</v>
      </c>
      <c r="G76" s="137"/>
      <c r="H76" s="137"/>
      <c r="I76" s="137">
        <f>'01 2016_01 Pol'!G400+'02 2016_02 Pol'!G300</f>
        <v>0</v>
      </c>
      <c r="J76" s="134" t="str">
        <f>IF(I77=0,"",I76/I77*100)</f>
        <v/>
      </c>
    </row>
    <row r="77" spans="1:10" ht="25.5" customHeight="1" x14ac:dyDescent="0.2">
      <c r="A77" s="126"/>
      <c r="B77" s="131" t="s">
        <v>1</v>
      </c>
      <c r="C77" s="132"/>
      <c r="D77" s="133"/>
      <c r="E77" s="133"/>
      <c r="F77" s="138"/>
      <c r="G77" s="139"/>
      <c r="H77" s="139"/>
      <c r="I77" s="139">
        <f>SUM(I52:I76)</f>
        <v>0</v>
      </c>
      <c r="J77" s="135">
        <f>SUM(J52:J76)</f>
        <v>0</v>
      </c>
    </row>
    <row r="78" spans="1:10" x14ac:dyDescent="0.2">
      <c r="F78" s="88"/>
      <c r="G78" s="88"/>
      <c r="H78" s="88"/>
      <c r="I78" s="88"/>
      <c r="J78" s="89"/>
    </row>
    <row r="79" spans="1:10" x14ac:dyDescent="0.2">
      <c r="F79" s="88"/>
      <c r="G79" s="88"/>
      <c r="H79" s="88"/>
      <c r="I79" s="88"/>
      <c r="J79" s="89"/>
    </row>
    <row r="80" spans="1:10" x14ac:dyDescent="0.2">
      <c r="F80" s="88"/>
      <c r="G80" s="88"/>
      <c r="H80" s="88"/>
      <c r="I80" s="88"/>
      <c r="J80" s="89"/>
    </row>
  </sheetData>
  <sheetProtection algorithmName="SHA-512" hashValue="wHWO8bXcQTem9oTeZWeaAw3jxZUfXBdmHdMvygoIZ+RChJrsZcmAa/VFChMAQfAqkQMSpc2X/PJy7NAu9vXmiQ==" saltValue="30ni5H0POWnExfXs4oa1YA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3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B45:E45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5:E75"/>
    <mergeCell ref="C76:E76"/>
    <mergeCell ref="C70:E70"/>
    <mergeCell ref="C71:E71"/>
    <mergeCell ref="C72:E72"/>
    <mergeCell ref="C73:E73"/>
    <mergeCell ref="C74:E7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9" t="s">
        <v>6</v>
      </c>
      <c r="B1" s="239"/>
      <c r="C1" s="240"/>
      <c r="D1" s="239"/>
      <c r="E1" s="239"/>
      <c r="F1" s="239"/>
      <c r="G1" s="239"/>
    </row>
    <row r="2" spans="1:7" ht="24.95" customHeight="1" x14ac:dyDescent="0.2">
      <c r="A2" s="50" t="s">
        <v>7</v>
      </c>
      <c r="B2" s="49"/>
      <c r="C2" s="241"/>
      <c r="D2" s="241"/>
      <c r="E2" s="241"/>
      <c r="F2" s="241"/>
      <c r="G2" s="242"/>
    </row>
    <row r="3" spans="1:7" ht="24.95" customHeight="1" x14ac:dyDescent="0.2">
      <c r="A3" s="50" t="s">
        <v>8</v>
      </c>
      <c r="B3" s="49"/>
      <c r="C3" s="241"/>
      <c r="D3" s="241"/>
      <c r="E3" s="241"/>
      <c r="F3" s="241"/>
      <c r="G3" s="242"/>
    </row>
    <row r="4" spans="1:7" ht="24.95" customHeight="1" x14ac:dyDescent="0.2">
      <c r="A4" s="50" t="s">
        <v>9</v>
      </c>
      <c r="B4" s="49"/>
      <c r="C4" s="241"/>
      <c r="D4" s="241"/>
      <c r="E4" s="241"/>
      <c r="F4" s="241"/>
      <c r="G4" s="242"/>
    </row>
    <row r="5" spans="1:7" x14ac:dyDescent="0.2">
      <c r="B5" s="4"/>
      <c r="C5" s="5"/>
      <c r="D5" s="6"/>
    </row>
  </sheetData>
  <sheetProtection algorithmName="SHA-512" hashValue="NpjpgO6AFVvVxb73vXSQ8i30r/LSQVgyY2nLZnPbiwE9qzOC2LQQovXQH51ZERDUdT5bSDQYWPj0wK5pA4lT1w==" saltValue="bPXKKTGbdokKlW5crb2dZw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26" activePane="bottomLeft" state="frozen"/>
      <selection pane="bottomLeft" activeCell="C87" sqref="C87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1" t="s">
        <v>117</v>
      </c>
      <c r="B1" s="251"/>
      <c r="C1" s="251"/>
      <c r="D1" s="251"/>
      <c r="E1" s="251"/>
      <c r="F1" s="251"/>
      <c r="G1" s="251"/>
      <c r="AG1" t="s">
        <v>118</v>
      </c>
    </row>
    <row r="2" spans="1:60" ht="24.95" customHeight="1" x14ac:dyDescent="0.2">
      <c r="A2" s="141" t="s">
        <v>7</v>
      </c>
      <c r="B2" s="49" t="s">
        <v>43</v>
      </c>
      <c r="C2" s="252" t="s">
        <v>44</v>
      </c>
      <c r="D2" s="253"/>
      <c r="E2" s="253"/>
      <c r="F2" s="253"/>
      <c r="G2" s="254"/>
      <c r="AG2" t="s">
        <v>119</v>
      </c>
    </row>
    <row r="3" spans="1:60" ht="24.95" customHeight="1" x14ac:dyDescent="0.2">
      <c r="A3" s="141" t="s">
        <v>8</v>
      </c>
      <c r="B3" s="49" t="s">
        <v>54</v>
      </c>
      <c r="C3" s="252" t="s">
        <v>55</v>
      </c>
      <c r="D3" s="253"/>
      <c r="E3" s="253"/>
      <c r="F3" s="253"/>
      <c r="G3" s="254"/>
      <c r="AC3" s="123" t="s">
        <v>119</v>
      </c>
      <c r="AG3" t="s">
        <v>120</v>
      </c>
    </row>
    <row r="4" spans="1:60" ht="24.95" customHeight="1" x14ac:dyDescent="0.2">
      <c r="A4" s="142" t="s">
        <v>9</v>
      </c>
      <c r="B4" s="143" t="s">
        <v>56</v>
      </c>
      <c r="C4" s="255" t="s">
        <v>57</v>
      </c>
      <c r="D4" s="256"/>
      <c r="E4" s="256"/>
      <c r="F4" s="256"/>
      <c r="G4" s="257"/>
      <c r="AG4" t="s">
        <v>121</v>
      </c>
    </row>
    <row r="5" spans="1:60" x14ac:dyDescent="0.2">
      <c r="D5" s="10"/>
    </row>
    <row r="6" spans="1:60" ht="38.25" x14ac:dyDescent="0.2">
      <c r="A6" s="145" t="s">
        <v>122</v>
      </c>
      <c r="B6" s="147" t="s">
        <v>123</v>
      </c>
      <c r="C6" s="147" t="s">
        <v>124</v>
      </c>
      <c r="D6" s="146" t="s">
        <v>125</v>
      </c>
      <c r="E6" s="145" t="s">
        <v>126</v>
      </c>
      <c r="F6" s="144" t="s">
        <v>127</v>
      </c>
      <c r="G6" s="145" t="s">
        <v>29</v>
      </c>
      <c r="H6" s="148" t="s">
        <v>30</v>
      </c>
      <c r="I6" s="148" t="s">
        <v>128</v>
      </c>
      <c r="J6" s="148" t="s">
        <v>31</v>
      </c>
      <c r="K6" s="148" t="s">
        <v>129</v>
      </c>
      <c r="L6" s="148" t="s">
        <v>130</v>
      </c>
      <c r="M6" s="148" t="s">
        <v>131</v>
      </c>
      <c r="N6" s="148" t="s">
        <v>132</v>
      </c>
      <c r="O6" s="148" t="s">
        <v>133</v>
      </c>
      <c r="P6" s="148" t="s">
        <v>134</v>
      </c>
      <c r="Q6" s="148" t="s">
        <v>135</v>
      </c>
      <c r="R6" s="148" t="s">
        <v>136</v>
      </c>
      <c r="S6" s="148" t="s">
        <v>137</v>
      </c>
      <c r="T6" s="148" t="s">
        <v>138</v>
      </c>
      <c r="U6" s="148" t="s">
        <v>139</v>
      </c>
      <c r="V6" s="148" t="s">
        <v>140</v>
      </c>
      <c r="W6" s="148" t="s">
        <v>141</v>
      </c>
      <c r="X6" s="148" t="s">
        <v>142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143</v>
      </c>
      <c r="B8" s="165" t="s">
        <v>66</v>
      </c>
      <c r="C8" s="180" t="s">
        <v>67</v>
      </c>
      <c r="D8" s="166"/>
      <c r="E8" s="167"/>
      <c r="F8" s="168"/>
      <c r="G8" s="168">
        <f>SUMIF(AG9:AG49,"&lt;&gt;NOR",G9:G49)</f>
        <v>0</v>
      </c>
      <c r="H8" s="168"/>
      <c r="I8" s="168">
        <f>SUM(I9:I49)</f>
        <v>0</v>
      </c>
      <c r="J8" s="168"/>
      <c r="K8" s="168">
        <f>SUM(K9:K49)</f>
        <v>0</v>
      </c>
      <c r="L8" s="168"/>
      <c r="M8" s="168">
        <f>SUM(M9:M49)</f>
        <v>0</v>
      </c>
      <c r="N8" s="168"/>
      <c r="O8" s="168">
        <f>SUM(O9:O49)</f>
        <v>8.23</v>
      </c>
      <c r="P8" s="168"/>
      <c r="Q8" s="168">
        <f>SUM(Q9:Q49)</f>
        <v>0</v>
      </c>
      <c r="R8" s="168"/>
      <c r="S8" s="168"/>
      <c r="T8" s="169"/>
      <c r="U8" s="163"/>
      <c r="V8" s="163">
        <f>SUM(V9:V49)</f>
        <v>128.63</v>
      </c>
      <c r="W8" s="163"/>
      <c r="X8" s="163"/>
      <c r="AG8" t="s">
        <v>144</v>
      </c>
    </row>
    <row r="9" spans="1:60" outlineLevel="1" x14ac:dyDescent="0.2">
      <c r="A9" s="170">
        <v>1</v>
      </c>
      <c r="B9" s="171" t="s">
        <v>145</v>
      </c>
      <c r="C9" s="181" t="s">
        <v>146</v>
      </c>
      <c r="D9" s="172" t="s">
        <v>147</v>
      </c>
      <c r="E9" s="173">
        <v>22.364999999999998</v>
      </c>
      <c r="F9" s="174"/>
      <c r="G9" s="175">
        <f>ROUND(E9*F9,2)</f>
        <v>0</v>
      </c>
      <c r="H9" s="174"/>
      <c r="I9" s="175">
        <f>ROUND(E9*H9,2)</f>
        <v>0</v>
      </c>
      <c r="J9" s="174"/>
      <c r="K9" s="175">
        <f>ROUND(E9*J9,2)</f>
        <v>0</v>
      </c>
      <c r="L9" s="175">
        <v>21</v>
      </c>
      <c r="M9" s="175">
        <f>G9*(1+L9/100)</f>
        <v>0</v>
      </c>
      <c r="N9" s="175">
        <v>0</v>
      </c>
      <c r="O9" s="175">
        <f>ROUND(E9*N9,2)</f>
        <v>0</v>
      </c>
      <c r="P9" s="175">
        <v>0</v>
      </c>
      <c r="Q9" s="175">
        <f>ROUND(E9*P9,2)</f>
        <v>0</v>
      </c>
      <c r="R9" s="175" t="s">
        <v>148</v>
      </c>
      <c r="S9" s="175" t="s">
        <v>149</v>
      </c>
      <c r="T9" s="176" t="s">
        <v>149</v>
      </c>
      <c r="U9" s="159">
        <v>3.5329999999999999</v>
      </c>
      <c r="V9" s="159">
        <f>ROUND(E9*U9,2)</f>
        <v>79.02</v>
      </c>
      <c r="W9" s="159"/>
      <c r="X9" s="159" t="s">
        <v>150</v>
      </c>
      <c r="Y9" s="149"/>
      <c r="Z9" s="149"/>
      <c r="AA9" s="149"/>
      <c r="AB9" s="149"/>
      <c r="AC9" s="149"/>
      <c r="AD9" s="149"/>
      <c r="AE9" s="149"/>
      <c r="AF9" s="149"/>
      <c r="AG9" s="149" t="s">
        <v>151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245" t="s">
        <v>152</v>
      </c>
      <c r="D10" s="246"/>
      <c r="E10" s="246"/>
      <c r="F10" s="246"/>
      <c r="G10" s="246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153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56"/>
      <c r="B11" s="157"/>
      <c r="C11" s="182" t="s">
        <v>154</v>
      </c>
      <c r="D11" s="161"/>
      <c r="E11" s="162">
        <v>6.2249999999999996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49"/>
      <c r="Z11" s="149"/>
      <c r="AA11" s="149"/>
      <c r="AB11" s="149"/>
      <c r="AC11" s="149"/>
      <c r="AD11" s="149"/>
      <c r="AE11" s="149"/>
      <c r="AF11" s="149"/>
      <c r="AG11" s="149" t="s">
        <v>155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182" t="s">
        <v>156</v>
      </c>
      <c r="D12" s="161"/>
      <c r="E12" s="162">
        <v>1.66</v>
      </c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49"/>
      <c r="Z12" s="149"/>
      <c r="AA12" s="149"/>
      <c r="AB12" s="149"/>
      <c r="AC12" s="149"/>
      <c r="AD12" s="149"/>
      <c r="AE12" s="149"/>
      <c r="AF12" s="149"/>
      <c r="AG12" s="149" t="s">
        <v>155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6"/>
      <c r="B13" s="157"/>
      <c r="C13" s="182" t="s">
        <v>157</v>
      </c>
      <c r="D13" s="161"/>
      <c r="E13" s="162">
        <v>1.6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49"/>
      <c r="Z13" s="149"/>
      <c r="AA13" s="149"/>
      <c r="AB13" s="149"/>
      <c r="AC13" s="149"/>
      <c r="AD13" s="149"/>
      <c r="AE13" s="149"/>
      <c r="AF13" s="149"/>
      <c r="AG13" s="149" t="s">
        <v>155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56"/>
      <c r="B14" s="157"/>
      <c r="C14" s="182" t="s">
        <v>158</v>
      </c>
      <c r="D14" s="161"/>
      <c r="E14" s="162">
        <v>12.88</v>
      </c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49"/>
      <c r="Z14" s="149"/>
      <c r="AA14" s="149"/>
      <c r="AB14" s="149"/>
      <c r="AC14" s="149"/>
      <c r="AD14" s="149"/>
      <c r="AE14" s="149"/>
      <c r="AF14" s="149"/>
      <c r="AG14" s="149" t="s">
        <v>155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247"/>
      <c r="D15" s="248"/>
      <c r="E15" s="248"/>
      <c r="F15" s="248"/>
      <c r="G15" s="248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49"/>
      <c r="Z15" s="149"/>
      <c r="AA15" s="149"/>
      <c r="AB15" s="149"/>
      <c r="AC15" s="149"/>
      <c r="AD15" s="149"/>
      <c r="AE15" s="149"/>
      <c r="AF15" s="149"/>
      <c r="AG15" s="149" t="s">
        <v>159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ht="22.5" outlineLevel="1" x14ac:dyDescent="0.2">
      <c r="A16" s="170">
        <v>2</v>
      </c>
      <c r="B16" s="171" t="s">
        <v>160</v>
      </c>
      <c r="C16" s="181" t="s">
        <v>161</v>
      </c>
      <c r="D16" s="172" t="s">
        <v>147</v>
      </c>
      <c r="E16" s="173">
        <v>14.324999999999999</v>
      </c>
      <c r="F16" s="174"/>
      <c r="G16" s="175">
        <f>ROUND(E16*F16,2)</f>
        <v>0</v>
      </c>
      <c r="H16" s="174"/>
      <c r="I16" s="175">
        <f>ROUND(E16*H16,2)</f>
        <v>0</v>
      </c>
      <c r="J16" s="174"/>
      <c r="K16" s="175">
        <f>ROUND(E16*J16,2)</f>
        <v>0</v>
      </c>
      <c r="L16" s="175">
        <v>21</v>
      </c>
      <c r="M16" s="175">
        <f>G16*(1+L16/100)</f>
        <v>0</v>
      </c>
      <c r="N16" s="175">
        <v>0</v>
      </c>
      <c r="O16" s="175">
        <f>ROUND(E16*N16,2)</f>
        <v>0</v>
      </c>
      <c r="P16" s="175">
        <v>0</v>
      </c>
      <c r="Q16" s="175">
        <f>ROUND(E16*P16,2)</f>
        <v>0</v>
      </c>
      <c r="R16" s="175" t="s">
        <v>148</v>
      </c>
      <c r="S16" s="175" t="s">
        <v>149</v>
      </c>
      <c r="T16" s="176" t="s">
        <v>149</v>
      </c>
      <c r="U16" s="159">
        <v>1.0999999999999999E-2</v>
      </c>
      <c r="V16" s="159">
        <f>ROUND(E16*U16,2)</f>
        <v>0.16</v>
      </c>
      <c r="W16" s="159"/>
      <c r="X16" s="159" t="s">
        <v>150</v>
      </c>
      <c r="Y16" s="149"/>
      <c r="Z16" s="149"/>
      <c r="AA16" s="149"/>
      <c r="AB16" s="149"/>
      <c r="AC16" s="149"/>
      <c r="AD16" s="149"/>
      <c r="AE16" s="149"/>
      <c r="AF16" s="149"/>
      <c r="AG16" s="149" t="s">
        <v>151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245" t="s">
        <v>162</v>
      </c>
      <c r="D17" s="246"/>
      <c r="E17" s="246"/>
      <c r="F17" s="246"/>
      <c r="G17" s="246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49"/>
      <c r="Z17" s="149"/>
      <c r="AA17" s="149"/>
      <c r="AB17" s="149"/>
      <c r="AC17" s="149"/>
      <c r="AD17" s="149"/>
      <c r="AE17" s="149"/>
      <c r="AF17" s="149"/>
      <c r="AG17" s="149" t="s">
        <v>153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56"/>
      <c r="B18" s="157"/>
      <c r="C18" s="182" t="s">
        <v>154</v>
      </c>
      <c r="D18" s="161"/>
      <c r="E18" s="162">
        <v>6.2249999999999996</v>
      </c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49"/>
      <c r="Z18" s="149"/>
      <c r="AA18" s="149"/>
      <c r="AB18" s="149"/>
      <c r="AC18" s="149"/>
      <c r="AD18" s="149"/>
      <c r="AE18" s="149"/>
      <c r="AF18" s="149"/>
      <c r="AG18" s="149" t="s">
        <v>155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56"/>
      <c r="B19" s="157"/>
      <c r="C19" s="182" t="s">
        <v>156</v>
      </c>
      <c r="D19" s="161"/>
      <c r="E19" s="162">
        <v>1.66</v>
      </c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49"/>
      <c r="Z19" s="149"/>
      <c r="AA19" s="149"/>
      <c r="AB19" s="149"/>
      <c r="AC19" s="149"/>
      <c r="AD19" s="149"/>
      <c r="AE19" s="149"/>
      <c r="AF19" s="149"/>
      <c r="AG19" s="149" t="s">
        <v>155</v>
      </c>
      <c r="AH19" s="149">
        <v>0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56"/>
      <c r="B20" s="157"/>
      <c r="C20" s="182" t="s">
        <v>163</v>
      </c>
      <c r="D20" s="161"/>
      <c r="E20" s="162">
        <v>6.44</v>
      </c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49"/>
      <c r="Z20" s="149"/>
      <c r="AA20" s="149"/>
      <c r="AB20" s="149"/>
      <c r="AC20" s="149"/>
      <c r="AD20" s="149"/>
      <c r="AE20" s="149"/>
      <c r="AF20" s="149"/>
      <c r="AG20" s="149" t="s">
        <v>155</v>
      </c>
      <c r="AH20" s="149">
        <v>0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6"/>
      <c r="B21" s="157"/>
      <c r="C21" s="247"/>
      <c r="D21" s="248"/>
      <c r="E21" s="248"/>
      <c r="F21" s="248"/>
      <c r="G21" s="248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49"/>
      <c r="Z21" s="149"/>
      <c r="AA21" s="149"/>
      <c r="AB21" s="149"/>
      <c r="AC21" s="149"/>
      <c r="AD21" s="149"/>
      <c r="AE21" s="149"/>
      <c r="AF21" s="149"/>
      <c r="AG21" s="149" t="s">
        <v>159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ht="33.75" outlineLevel="1" x14ac:dyDescent="0.2">
      <c r="A22" s="170">
        <v>3</v>
      </c>
      <c r="B22" s="171" t="s">
        <v>164</v>
      </c>
      <c r="C22" s="181" t="s">
        <v>165</v>
      </c>
      <c r="D22" s="172" t="s">
        <v>147</v>
      </c>
      <c r="E22" s="173">
        <v>14.324999999999999</v>
      </c>
      <c r="F22" s="174"/>
      <c r="G22" s="175">
        <f>ROUND(E22*F22,2)</f>
        <v>0</v>
      </c>
      <c r="H22" s="174"/>
      <c r="I22" s="175">
        <f>ROUND(E22*H22,2)</f>
        <v>0</v>
      </c>
      <c r="J22" s="174"/>
      <c r="K22" s="175">
        <f>ROUND(E22*J22,2)</f>
        <v>0</v>
      </c>
      <c r="L22" s="175">
        <v>21</v>
      </c>
      <c r="M22" s="175">
        <f>G22*(1+L22/100)</f>
        <v>0</v>
      </c>
      <c r="N22" s="175">
        <v>0</v>
      </c>
      <c r="O22" s="175">
        <f>ROUND(E22*N22,2)</f>
        <v>0</v>
      </c>
      <c r="P22" s="175">
        <v>0</v>
      </c>
      <c r="Q22" s="175">
        <f>ROUND(E22*P22,2)</f>
        <v>0</v>
      </c>
      <c r="R22" s="175" t="s">
        <v>148</v>
      </c>
      <c r="S22" s="175" t="s">
        <v>149</v>
      </c>
      <c r="T22" s="176" t="s">
        <v>149</v>
      </c>
      <c r="U22" s="159">
        <v>1.9379999999999999</v>
      </c>
      <c r="V22" s="159">
        <f>ROUND(E22*U22,2)</f>
        <v>27.76</v>
      </c>
      <c r="W22" s="159"/>
      <c r="X22" s="159" t="s">
        <v>150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151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2" t="s">
        <v>154</v>
      </c>
      <c r="D23" s="161"/>
      <c r="E23" s="162">
        <v>6.2249999999999996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49"/>
      <c r="Z23" s="149"/>
      <c r="AA23" s="149"/>
      <c r="AB23" s="149"/>
      <c r="AC23" s="149"/>
      <c r="AD23" s="149"/>
      <c r="AE23" s="149"/>
      <c r="AF23" s="149"/>
      <c r="AG23" s="149" t="s">
        <v>155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56"/>
      <c r="B24" s="157"/>
      <c r="C24" s="182" t="s">
        <v>156</v>
      </c>
      <c r="D24" s="161"/>
      <c r="E24" s="162">
        <v>1.66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49"/>
      <c r="Z24" s="149"/>
      <c r="AA24" s="149"/>
      <c r="AB24" s="149"/>
      <c r="AC24" s="149"/>
      <c r="AD24" s="149"/>
      <c r="AE24" s="149"/>
      <c r="AF24" s="149"/>
      <c r="AG24" s="149" t="s">
        <v>155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6"/>
      <c r="B25" s="157"/>
      <c r="C25" s="182" t="s">
        <v>163</v>
      </c>
      <c r="D25" s="161"/>
      <c r="E25" s="162">
        <v>6.44</v>
      </c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49"/>
      <c r="Z25" s="149"/>
      <c r="AA25" s="149"/>
      <c r="AB25" s="149"/>
      <c r="AC25" s="149"/>
      <c r="AD25" s="149"/>
      <c r="AE25" s="149"/>
      <c r="AF25" s="149"/>
      <c r="AG25" s="149" t="s">
        <v>155</v>
      </c>
      <c r="AH25" s="149">
        <v>0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56"/>
      <c r="B26" s="157"/>
      <c r="C26" s="247"/>
      <c r="D26" s="248"/>
      <c r="E26" s="248"/>
      <c r="F26" s="248"/>
      <c r="G26" s="248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49"/>
      <c r="Z26" s="149"/>
      <c r="AA26" s="149"/>
      <c r="AB26" s="149"/>
      <c r="AC26" s="149"/>
      <c r="AD26" s="149"/>
      <c r="AE26" s="149"/>
      <c r="AF26" s="149"/>
      <c r="AG26" s="149" t="s">
        <v>159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ht="22.5" outlineLevel="1" x14ac:dyDescent="0.2">
      <c r="A27" s="170">
        <v>4</v>
      </c>
      <c r="B27" s="171" t="s">
        <v>166</v>
      </c>
      <c r="C27" s="181" t="s">
        <v>167</v>
      </c>
      <c r="D27" s="172" t="s">
        <v>147</v>
      </c>
      <c r="E27" s="173">
        <v>9.65</v>
      </c>
      <c r="F27" s="174"/>
      <c r="G27" s="175">
        <f>ROUND(E27*F27,2)</f>
        <v>0</v>
      </c>
      <c r="H27" s="174"/>
      <c r="I27" s="175">
        <f>ROUND(E27*H27,2)</f>
        <v>0</v>
      </c>
      <c r="J27" s="174"/>
      <c r="K27" s="175">
        <f>ROUND(E27*J27,2)</f>
        <v>0</v>
      </c>
      <c r="L27" s="175">
        <v>21</v>
      </c>
      <c r="M27" s="175">
        <f>G27*(1+L27/100)</f>
        <v>0</v>
      </c>
      <c r="N27" s="175">
        <v>0</v>
      </c>
      <c r="O27" s="175">
        <f>ROUND(E27*N27,2)</f>
        <v>0</v>
      </c>
      <c r="P27" s="175">
        <v>0</v>
      </c>
      <c r="Q27" s="175">
        <f>ROUND(E27*P27,2)</f>
        <v>0</v>
      </c>
      <c r="R27" s="175" t="s">
        <v>148</v>
      </c>
      <c r="S27" s="175" t="s">
        <v>149</v>
      </c>
      <c r="T27" s="176" t="s">
        <v>149</v>
      </c>
      <c r="U27" s="159">
        <v>1.1499999999999999</v>
      </c>
      <c r="V27" s="159">
        <f>ROUND(E27*U27,2)</f>
        <v>11.1</v>
      </c>
      <c r="W27" s="159"/>
      <c r="X27" s="159" t="s">
        <v>150</v>
      </c>
      <c r="Y27" s="149"/>
      <c r="Z27" s="149"/>
      <c r="AA27" s="149"/>
      <c r="AB27" s="149"/>
      <c r="AC27" s="149"/>
      <c r="AD27" s="149"/>
      <c r="AE27" s="149"/>
      <c r="AF27" s="149"/>
      <c r="AG27" s="149" t="s">
        <v>151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6"/>
      <c r="B28" s="157"/>
      <c r="C28" s="245" t="s">
        <v>168</v>
      </c>
      <c r="D28" s="246"/>
      <c r="E28" s="246"/>
      <c r="F28" s="246"/>
      <c r="G28" s="246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49"/>
      <c r="Z28" s="149"/>
      <c r="AA28" s="149"/>
      <c r="AB28" s="149"/>
      <c r="AC28" s="149"/>
      <c r="AD28" s="149"/>
      <c r="AE28" s="149"/>
      <c r="AF28" s="149"/>
      <c r="AG28" s="149" t="s">
        <v>153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6"/>
      <c r="B29" s="157"/>
      <c r="C29" s="182" t="s">
        <v>169</v>
      </c>
      <c r="D29" s="161"/>
      <c r="E29" s="162">
        <v>8.0500000000000007</v>
      </c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49"/>
      <c r="Z29" s="149"/>
      <c r="AA29" s="149"/>
      <c r="AB29" s="149"/>
      <c r="AC29" s="149"/>
      <c r="AD29" s="149"/>
      <c r="AE29" s="149"/>
      <c r="AF29" s="149"/>
      <c r="AG29" s="149" t="s">
        <v>155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56"/>
      <c r="B30" s="157"/>
      <c r="C30" s="182" t="s">
        <v>157</v>
      </c>
      <c r="D30" s="161"/>
      <c r="E30" s="162">
        <v>1.6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49"/>
      <c r="Z30" s="149"/>
      <c r="AA30" s="149"/>
      <c r="AB30" s="149"/>
      <c r="AC30" s="149"/>
      <c r="AD30" s="149"/>
      <c r="AE30" s="149"/>
      <c r="AF30" s="149"/>
      <c r="AG30" s="149" t="s">
        <v>155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6"/>
      <c r="B31" s="157"/>
      <c r="C31" s="247"/>
      <c r="D31" s="248"/>
      <c r="E31" s="248"/>
      <c r="F31" s="248"/>
      <c r="G31" s="248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49"/>
      <c r="Z31" s="149"/>
      <c r="AA31" s="149"/>
      <c r="AB31" s="149"/>
      <c r="AC31" s="149"/>
      <c r="AD31" s="149"/>
      <c r="AE31" s="149"/>
      <c r="AF31" s="149"/>
      <c r="AG31" s="149" t="s">
        <v>159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70">
        <v>5</v>
      </c>
      <c r="B32" s="171" t="s">
        <v>170</v>
      </c>
      <c r="C32" s="181" t="s">
        <v>171</v>
      </c>
      <c r="D32" s="172" t="s">
        <v>147</v>
      </c>
      <c r="E32" s="173">
        <v>4.83</v>
      </c>
      <c r="F32" s="174"/>
      <c r="G32" s="175">
        <f>ROUND(E32*F32,2)</f>
        <v>0</v>
      </c>
      <c r="H32" s="174"/>
      <c r="I32" s="175">
        <f>ROUND(E32*H32,2)</f>
        <v>0</v>
      </c>
      <c r="J32" s="174"/>
      <c r="K32" s="175">
        <f>ROUND(E32*J32,2)</f>
        <v>0</v>
      </c>
      <c r="L32" s="175">
        <v>21</v>
      </c>
      <c r="M32" s="175">
        <f>G32*(1+L32/100)</f>
        <v>0</v>
      </c>
      <c r="N32" s="175">
        <v>1.7</v>
      </c>
      <c r="O32" s="175">
        <f>ROUND(E32*N32,2)</f>
        <v>8.2100000000000009</v>
      </c>
      <c r="P32" s="175">
        <v>0</v>
      </c>
      <c r="Q32" s="175">
        <f>ROUND(E32*P32,2)</f>
        <v>0</v>
      </c>
      <c r="R32" s="175" t="s">
        <v>148</v>
      </c>
      <c r="S32" s="175" t="s">
        <v>149</v>
      </c>
      <c r="T32" s="176" t="s">
        <v>149</v>
      </c>
      <c r="U32" s="159">
        <v>1.587</v>
      </c>
      <c r="V32" s="159">
        <f>ROUND(E32*U32,2)</f>
        <v>7.67</v>
      </c>
      <c r="W32" s="159"/>
      <c r="X32" s="159" t="s">
        <v>150</v>
      </c>
      <c r="Y32" s="149"/>
      <c r="Z32" s="149"/>
      <c r="AA32" s="149"/>
      <c r="AB32" s="149"/>
      <c r="AC32" s="149"/>
      <c r="AD32" s="149"/>
      <c r="AE32" s="149"/>
      <c r="AF32" s="149"/>
      <c r="AG32" s="149" t="s">
        <v>151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ht="22.5" outlineLevel="1" x14ac:dyDescent="0.2">
      <c r="A33" s="156"/>
      <c r="B33" s="157"/>
      <c r="C33" s="245" t="s">
        <v>172</v>
      </c>
      <c r="D33" s="246"/>
      <c r="E33" s="246"/>
      <c r="F33" s="246"/>
      <c r="G33" s="246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49"/>
      <c r="Z33" s="149"/>
      <c r="AA33" s="149"/>
      <c r="AB33" s="149"/>
      <c r="AC33" s="149"/>
      <c r="AD33" s="149"/>
      <c r="AE33" s="149"/>
      <c r="AF33" s="149"/>
      <c r="AG33" s="149" t="s">
        <v>153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78" t="str">
        <f>C33</f>
        <v>sypaninou z vhodných hornin tř. 1 - 4 nebo materiálem připraveným podél výkopu ve vzdálenosti do 3 m od jeho kraje, pro jakoukoliv hloubku výkopu a jakoukoliv míru zhutnění,</v>
      </c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182" t="s">
        <v>173</v>
      </c>
      <c r="D34" s="161"/>
      <c r="E34" s="162">
        <v>4.83</v>
      </c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49"/>
      <c r="Z34" s="149"/>
      <c r="AA34" s="149"/>
      <c r="AB34" s="149"/>
      <c r="AC34" s="149"/>
      <c r="AD34" s="149"/>
      <c r="AE34" s="149"/>
      <c r="AF34" s="149"/>
      <c r="AG34" s="149" t="s">
        <v>155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6"/>
      <c r="B35" s="157"/>
      <c r="C35" s="247"/>
      <c r="D35" s="248"/>
      <c r="E35" s="248"/>
      <c r="F35" s="248"/>
      <c r="G35" s="248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49"/>
      <c r="Z35" s="149"/>
      <c r="AA35" s="149"/>
      <c r="AB35" s="149"/>
      <c r="AC35" s="149"/>
      <c r="AD35" s="149"/>
      <c r="AE35" s="149"/>
      <c r="AF35" s="149"/>
      <c r="AG35" s="149" t="s">
        <v>159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ht="22.5" outlineLevel="1" x14ac:dyDescent="0.2">
      <c r="A36" s="170">
        <v>6</v>
      </c>
      <c r="B36" s="171" t="s">
        <v>174</v>
      </c>
      <c r="C36" s="181" t="s">
        <v>175</v>
      </c>
      <c r="D36" s="172" t="s">
        <v>176</v>
      </c>
      <c r="E36" s="173">
        <v>48.15</v>
      </c>
      <c r="F36" s="174"/>
      <c r="G36" s="175">
        <f>ROUND(E36*F36,2)</f>
        <v>0</v>
      </c>
      <c r="H36" s="174"/>
      <c r="I36" s="175">
        <f>ROUND(E36*H36,2)</f>
        <v>0</v>
      </c>
      <c r="J36" s="174"/>
      <c r="K36" s="175">
        <f>ROUND(E36*J36,2)</f>
        <v>0</v>
      </c>
      <c r="L36" s="175">
        <v>21</v>
      </c>
      <c r="M36" s="175">
        <f>G36*(1+L36/100)</f>
        <v>0</v>
      </c>
      <c r="N36" s="175">
        <v>0</v>
      </c>
      <c r="O36" s="175">
        <f>ROUND(E36*N36,2)</f>
        <v>0</v>
      </c>
      <c r="P36" s="175">
        <v>0</v>
      </c>
      <c r="Q36" s="175">
        <f>ROUND(E36*P36,2)</f>
        <v>0</v>
      </c>
      <c r="R36" s="175" t="s">
        <v>177</v>
      </c>
      <c r="S36" s="175" t="s">
        <v>149</v>
      </c>
      <c r="T36" s="176" t="s">
        <v>149</v>
      </c>
      <c r="U36" s="159">
        <v>0.03</v>
      </c>
      <c r="V36" s="159">
        <f>ROUND(E36*U36,2)</f>
        <v>1.44</v>
      </c>
      <c r="W36" s="159"/>
      <c r="X36" s="159" t="s">
        <v>150</v>
      </c>
      <c r="Y36" s="149"/>
      <c r="Z36" s="149"/>
      <c r="AA36" s="149"/>
      <c r="AB36" s="149"/>
      <c r="AC36" s="149"/>
      <c r="AD36" s="149"/>
      <c r="AE36" s="149"/>
      <c r="AF36" s="149"/>
      <c r="AG36" s="149" t="s">
        <v>151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2" t="s">
        <v>178</v>
      </c>
      <c r="D37" s="161"/>
      <c r="E37" s="162">
        <v>31.5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49"/>
      <c r="Z37" s="149"/>
      <c r="AA37" s="149"/>
      <c r="AB37" s="149"/>
      <c r="AC37" s="149"/>
      <c r="AD37" s="149"/>
      <c r="AE37" s="149"/>
      <c r="AF37" s="149"/>
      <c r="AG37" s="149" t="s">
        <v>155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182" t="s">
        <v>179</v>
      </c>
      <c r="D38" s="161"/>
      <c r="E38" s="162">
        <v>16.649999999999999</v>
      </c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49"/>
      <c r="Z38" s="149"/>
      <c r="AA38" s="149"/>
      <c r="AB38" s="149"/>
      <c r="AC38" s="149"/>
      <c r="AD38" s="149"/>
      <c r="AE38" s="149"/>
      <c r="AF38" s="149"/>
      <c r="AG38" s="149" t="s">
        <v>155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56"/>
      <c r="B39" s="157"/>
      <c r="C39" s="247"/>
      <c r="D39" s="248"/>
      <c r="E39" s="248"/>
      <c r="F39" s="248"/>
      <c r="G39" s="248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49"/>
      <c r="Z39" s="149"/>
      <c r="AA39" s="149"/>
      <c r="AB39" s="149"/>
      <c r="AC39" s="149"/>
      <c r="AD39" s="149"/>
      <c r="AE39" s="149"/>
      <c r="AF39" s="149"/>
      <c r="AG39" s="149" t="s">
        <v>159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70">
        <v>7</v>
      </c>
      <c r="B40" s="171" t="s">
        <v>180</v>
      </c>
      <c r="C40" s="181" t="s">
        <v>181</v>
      </c>
      <c r="D40" s="172" t="s">
        <v>176</v>
      </c>
      <c r="E40" s="173">
        <v>164</v>
      </c>
      <c r="F40" s="174"/>
      <c r="G40" s="175">
        <f>ROUND(E40*F40,2)</f>
        <v>0</v>
      </c>
      <c r="H40" s="174"/>
      <c r="I40" s="175">
        <f>ROUND(E40*H40,2)</f>
        <v>0</v>
      </c>
      <c r="J40" s="174"/>
      <c r="K40" s="175">
        <f>ROUND(E40*J40,2)</f>
        <v>0</v>
      </c>
      <c r="L40" s="175">
        <v>21</v>
      </c>
      <c r="M40" s="175">
        <f>G40*(1+L40/100)</f>
        <v>0</v>
      </c>
      <c r="N40" s="175">
        <v>0</v>
      </c>
      <c r="O40" s="175">
        <f>ROUND(E40*N40,2)</f>
        <v>0</v>
      </c>
      <c r="P40" s="175">
        <v>0</v>
      </c>
      <c r="Q40" s="175">
        <f>ROUND(E40*P40,2)</f>
        <v>0</v>
      </c>
      <c r="R40" s="175" t="s">
        <v>177</v>
      </c>
      <c r="S40" s="175" t="s">
        <v>149</v>
      </c>
      <c r="T40" s="176" t="s">
        <v>149</v>
      </c>
      <c r="U40" s="159">
        <v>8.9999999999999993E-3</v>
      </c>
      <c r="V40" s="159">
        <f>ROUND(E40*U40,2)</f>
        <v>1.48</v>
      </c>
      <c r="W40" s="159"/>
      <c r="X40" s="159" t="s">
        <v>150</v>
      </c>
      <c r="Y40" s="149"/>
      <c r="Z40" s="149"/>
      <c r="AA40" s="149"/>
      <c r="AB40" s="149"/>
      <c r="AC40" s="149"/>
      <c r="AD40" s="149"/>
      <c r="AE40" s="149"/>
      <c r="AF40" s="149"/>
      <c r="AG40" s="149" t="s">
        <v>151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245" t="s">
        <v>182</v>
      </c>
      <c r="D41" s="246"/>
      <c r="E41" s="246"/>
      <c r="F41" s="246"/>
      <c r="G41" s="246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49"/>
      <c r="Z41" s="149"/>
      <c r="AA41" s="149"/>
      <c r="AB41" s="149"/>
      <c r="AC41" s="149"/>
      <c r="AD41" s="149"/>
      <c r="AE41" s="149"/>
      <c r="AF41" s="149"/>
      <c r="AG41" s="149" t="s">
        <v>153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56"/>
      <c r="B42" s="157"/>
      <c r="C42" s="182" t="s">
        <v>183</v>
      </c>
      <c r="D42" s="161"/>
      <c r="E42" s="162">
        <v>164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49"/>
      <c r="Z42" s="149"/>
      <c r="AA42" s="149"/>
      <c r="AB42" s="149"/>
      <c r="AC42" s="149"/>
      <c r="AD42" s="149"/>
      <c r="AE42" s="149"/>
      <c r="AF42" s="149"/>
      <c r="AG42" s="149" t="s">
        <v>155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247"/>
      <c r="D43" s="248"/>
      <c r="E43" s="248"/>
      <c r="F43" s="248"/>
      <c r="G43" s="248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49"/>
      <c r="Z43" s="149"/>
      <c r="AA43" s="149"/>
      <c r="AB43" s="149"/>
      <c r="AC43" s="149"/>
      <c r="AD43" s="149"/>
      <c r="AE43" s="149"/>
      <c r="AF43" s="149"/>
      <c r="AG43" s="149" t="s">
        <v>159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70">
        <v>8</v>
      </c>
      <c r="B44" s="171" t="s">
        <v>184</v>
      </c>
      <c r="C44" s="181" t="s">
        <v>185</v>
      </c>
      <c r="D44" s="172" t="s">
        <v>147</v>
      </c>
      <c r="E44" s="173">
        <v>14.324999999999999</v>
      </c>
      <c r="F44" s="174"/>
      <c r="G44" s="175">
        <f>ROUND(E44*F44,2)</f>
        <v>0</v>
      </c>
      <c r="H44" s="174"/>
      <c r="I44" s="175">
        <f>ROUND(E44*H44,2)</f>
        <v>0</v>
      </c>
      <c r="J44" s="174"/>
      <c r="K44" s="175">
        <f>ROUND(E44*J44,2)</f>
        <v>0</v>
      </c>
      <c r="L44" s="175">
        <v>21</v>
      </c>
      <c r="M44" s="175">
        <f>G44*(1+L44/100)</f>
        <v>0</v>
      </c>
      <c r="N44" s="175">
        <v>0</v>
      </c>
      <c r="O44" s="175">
        <f>ROUND(E44*N44,2)</f>
        <v>0</v>
      </c>
      <c r="P44" s="175">
        <v>0</v>
      </c>
      <c r="Q44" s="175">
        <f>ROUND(E44*P44,2)</f>
        <v>0</v>
      </c>
      <c r="R44" s="175" t="s">
        <v>148</v>
      </c>
      <c r="S44" s="175" t="s">
        <v>149</v>
      </c>
      <c r="T44" s="176" t="s">
        <v>149</v>
      </c>
      <c r="U44" s="159">
        <v>0</v>
      </c>
      <c r="V44" s="159">
        <f>ROUND(E44*U44,2)</f>
        <v>0</v>
      </c>
      <c r="W44" s="159"/>
      <c r="X44" s="159" t="s">
        <v>150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151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56"/>
      <c r="B45" s="157"/>
      <c r="C45" s="182" t="s">
        <v>186</v>
      </c>
      <c r="D45" s="161"/>
      <c r="E45" s="162">
        <v>14.324999999999999</v>
      </c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49"/>
      <c r="Z45" s="149"/>
      <c r="AA45" s="149"/>
      <c r="AB45" s="149"/>
      <c r="AC45" s="149"/>
      <c r="AD45" s="149"/>
      <c r="AE45" s="149"/>
      <c r="AF45" s="149"/>
      <c r="AG45" s="149" t="s">
        <v>155</v>
      </c>
      <c r="AH45" s="149">
        <v>5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247"/>
      <c r="D46" s="248"/>
      <c r="E46" s="248"/>
      <c r="F46" s="248"/>
      <c r="G46" s="248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49"/>
      <c r="Z46" s="149"/>
      <c r="AA46" s="149"/>
      <c r="AB46" s="149"/>
      <c r="AC46" s="149"/>
      <c r="AD46" s="149"/>
      <c r="AE46" s="149"/>
      <c r="AF46" s="149"/>
      <c r="AG46" s="149" t="s">
        <v>159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ht="22.5" outlineLevel="1" x14ac:dyDescent="0.2">
      <c r="A47" s="170">
        <v>9</v>
      </c>
      <c r="B47" s="171" t="s">
        <v>187</v>
      </c>
      <c r="C47" s="181" t="s">
        <v>188</v>
      </c>
      <c r="D47" s="172" t="s">
        <v>176</v>
      </c>
      <c r="E47" s="173">
        <v>52.965000000000003</v>
      </c>
      <c r="F47" s="174"/>
      <c r="G47" s="175">
        <f>ROUND(E47*F47,2)</f>
        <v>0</v>
      </c>
      <c r="H47" s="174"/>
      <c r="I47" s="175">
        <f>ROUND(E47*H47,2)</f>
        <v>0</v>
      </c>
      <c r="J47" s="174"/>
      <c r="K47" s="175">
        <f>ROUND(E47*J47,2)</f>
        <v>0</v>
      </c>
      <c r="L47" s="175">
        <v>21</v>
      </c>
      <c r="M47" s="175">
        <f>G47*(1+L47/100)</f>
        <v>0</v>
      </c>
      <c r="N47" s="175">
        <v>2.9999999999999997E-4</v>
      </c>
      <c r="O47" s="175">
        <f>ROUND(E47*N47,2)</f>
        <v>0.02</v>
      </c>
      <c r="P47" s="175">
        <v>0</v>
      </c>
      <c r="Q47" s="175">
        <f>ROUND(E47*P47,2)</f>
        <v>0</v>
      </c>
      <c r="R47" s="175" t="s">
        <v>189</v>
      </c>
      <c r="S47" s="175" t="s">
        <v>149</v>
      </c>
      <c r="T47" s="176" t="s">
        <v>149</v>
      </c>
      <c r="U47" s="159">
        <v>0</v>
      </c>
      <c r="V47" s="159">
        <f>ROUND(E47*U47,2)</f>
        <v>0</v>
      </c>
      <c r="W47" s="159"/>
      <c r="X47" s="159" t="s">
        <v>190</v>
      </c>
      <c r="Y47" s="149"/>
      <c r="Z47" s="149"/>
      <c r="AA47" s="149"/>
      <c r="AB47" s="149"/>
      <c r="AC47" s="149"/>
      <c r="AD47" s="149"/>
      <c r="AE47" s="149"/>
      <c r="AF47" s="149"/>
      <c r="AG47" s="149" t="s">
        <v>191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56"/>
      <c r="B48" s="157"/>
      <c r="C48" s="182" t="s">
        <v>192</v>
      </c>
      <c r="D48" s="161"/>
      <c r="E48" s="162">
        <v>52.965000000000003</v>
      </c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49"/>
      <c r="Z48" s="149"/>
      <c r="AA48" s="149"/>
      <c r="AB48" s="149"/>
      <c r="AC48" s="149"/>
      <c r="AD48" s="149"/>
      <c r="AE48" s="149"/>
      <c r="AF48" s="149"/>
      <c r="AG48" s="149" t="s">
        <v>155</v>
      </c>
      <c r="AH48" s="149">
        <v>5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56"/>
      <c r="B49" s="157"/>
      <c r="C49" s="247"/>
      <c r="D49" s="248"/>
      <c r="E49" s="248"/>
      <c r="F49" s="248"/>
      <c r="G49" s="248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49"/>
      <c r="Z49" s="149"/>
      <c r="AA49" s="149"/>
      <c r="AB49" s="149"/>
      <c r="AC49" s="149"/>
      <c r="AD49" s="149"/>
      <c r="AE49" s="149"/>
      <c r="AF49" s="149"/>
      <c r="AG49" s="149" t="s">
        <v>159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x14ac:dyDescent="0.2">
      <c r="A50" s="164" t="s">
        <v>143</v>
      </c>
      <c r="B50" s="165" t="s">
        <v>68</v>
      </c>
      <c r="C50" s="180" t="s">
        <v>69</v>
      </c>
      <c r="D50" s="166"/>
      <c r="E50" s="167"/>
      <c r="F50" s="168"/>
      <c r="G50" s="168">
        <f>SUMIF(AG51:AG58,"&lt;&gt;NOR",G51:G58)</f>
        <v>0</v>
      </c>
      <c r="H50" s="168"/>
      <c r="I50" s="168">
        <f>SUM(I51:I58)</f>
        <v>0</v>
      </c>
      <c r="J50" s="168"/>
      <c r="K50" s="168">
        <f>SUM(K51:K58)</f>
        <v>0</v>
      </c>
      <c r="L50" s="168"/>
      <c r="M50" s="168">
        <f>SUM(M51:M58)</f>
        <v>0</v>
      </c>
      <c r="N50" s="168"/>
      <c r="O50" s="168">
        <f>SUM(O51:O58)</f>
        <v>0.63</v>
      </c>
      <c r="P50" s="168"/>
      <c r="Q50" s="168">
        <f>SUM(Q51:Q58)</f>
        <v>0</v>
      </c>
      <c r="R50" s="168"/>
      <c r="S50" s="168"/>
      <c r="T50" s="169"/>
      <c r="U50" s="163"/>
      <c r="V50" s="163">
        <f>SUM(V51:V58)</f>
        <v>18.470000000000002</v>
      </c>
      <c r="W50" s="163"/>
      <c r="X50" s="163"/>
      <c r="AG50" t="s">
        <v>144</v>
      </c>
    </row>
    <row r="51" spans="1:60" outlineLevel="1" x14ac:dyDescent="0.2">
      <c r="A51" s="170">
        <v>10</v>
      </c>
      <c r="B51" s="171" t="s">
        <v>193</v>
      </c>
      <c r="C51" s="181" t="s">
        <v>194</v>
      </c>
      <c r="D51" s="172" t="s">
        <v>195</v>
      </c>
      <c r="E51" s="173">
        <v>1</v>
      </c>
      <c r="F51" s="174"/>
      <c r="G51" s="175">
        <f>ROUND(E51*F51,2)</f>
        <v>0</v>
      </c>
      <c r="H51" s="174"/>
      <c r="I51" s="175">
        <f>ROUND(E51*H51,2)</f>
        <v>0</v>
      </c>
      <c r="J51" s="174"/>
      <c r="K51" s="175">
        <f>ROUND(E51*J51,2)</f>
        <v>0</v>
      </c>
      <c r="L51" s="175">
        <v>21</v>
      </c>
      <c r="M51" s="175">
        <f>G51*(1+L51/100)</f>
        <v>0</v>
      </c>
      <c r="N51" s="175">
        <v>0.50400999999999996</v>
      </c>
      <c r="O51" s="175">
        <f>ROUND(E51*N51,2)</f>
        <v>0.5</v>
      </c>
      <c r="P51" s="175">
        <v>0</v>
      </c>
      <c r="Q51" s="175">
        <f>ROUND(E51*P51,2)</f>
        <v>0</v>
      </c>
      <c r="R51" s="175" t="s">
        <v>196</v>
      </c>
      <c r="S51" s="175" t="s">
        <v>149</v>
      </c>
      <c r="T51" s="176" t="s">
        <v>149</v>
      </c>
      <c r="U51" s="159">
        <v>1.6910000000000001</v>
      </c>
      <c r="V51" s="159">
        <f>ROUND(E51*U51,2)</f>
        <v>1.69</v>
      </c>
      <c r="W51" s="159"/>
      <c r="X51" s="159" t="s">
        <v>150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151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56"/>
      <c r="B52" s="157"/>
      <c r="C52" s="245" t="s">
        <v>197</v>
      </c>
      <c r="D52" s="246"/>
      <c r="E52" s="246"/>
      <c r="F52" s="246"/>
      <c r="G52" s="246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49"/>
      <c r="Z52" s="149"/>
      <c r="AA52" s="149"/>
      <c r="AB52" s="149"/>
      <c r="AC52" s="149"/>
      <c r="AD52" s="149"/>
      <c r="AE52" s="149"/>
      <c r="AF52" s="149"/>
      <c r="AG52" s="149" t="s">
        <v>153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56"/>
      <c r="B53" s="157"/>
      <c r="C53" s="182" t="s">
        <v>198</v>
      </c>
      <c r="D53" s="161"/>
      <c r="E53" s="162">
        <v>1</v>
      </c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49"/>
      <c r="Z53" s="149"/>
      <c r="AA53" s="149"/>
      <c r="AB53" s="149"/>
      <c r="AC53" s="149"/>
      <c r="AD53" s="149"/>
      <c r="AE53" s="149"/>
      <c r="AF53" s="149"/>
      <c r="AG53" s="149" t="s">
        <v>155</v>
      </c>
      <c r="AH53" s="149">
        <v>0</v>
      </c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56"/>
      <c r="B54" s="157"/>
      <c r="C54" s="247"/>
      <c r="D54" s="248"/>
      <c r="E54" s="248"/>
      <c r="F54" s="248"/>
      <c r="G54" s="248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49"/>
      <c r="Z54" s="149"/>
      <c r="AA54" s="149"/>
      <c r="AB54" s="149"/>
      <c r="AC54" s="149"/>
      <c r="AD54" s="149"/>
      <c r="AE54" s="149"/>
      <c r="AF54" s="149"/>
      <c r="AG54" s="149" t="s">
        <v>159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ht="22.5" outlineLevel="1" x14ac:dyDescent="0.2">
      <c r="A55" s="170">
        <v>11</v>
      </c>
      <c r="B55" s="171" t="s">
        <v>199</v>
      </c>
      <c r="C55" s="181" t="s">
        <v>200</v>
      </c>
      <c r="D55" s="172" t="s">
        <v>201</v>
      </c>
      <c r="E55" s="173">
        <v>8</v>
      </c>
      <c r="F55" s="174"/>
      <c r="G55" s="175">
        <f>ROUND(E55*F55,2)</f>
        <v>0</v>
      </c>
      <c r="H55" s="174"/>
      <c r="I55" s="175">
        <f>ROUND(E55*H55,2)</f>
        <v>0</v>
      </c>
      <c r="J55" s="174"/>
      <c r="K55" s="175">
        <f>ROUND(E55*J55,2)</f>
        <v>0</v>
      </c>
      <c r="L55" s="175">
        <v>21</v>
      </c>
      <c r="M55" s="175">
        <f>G55*(1+L55/100)</f>
        <v>0</v>
      </c>
      <c r="N55" s="175">
        <v>1.652E-2</v>
      </c>
      <c r="O55" s="175">
        <f>ROUND(E55*N55,2)</f>
        <v>0.13</v>
      </c>
      <c r="P55" s="175">
        <v>0</v>
      </c>
      <c r="Q55" s="175">
        <f>ROUND(E55*P55,2)</f>
        <v>0</v>
      </c>
      <c r="R55" s="175" t="s">
        <v>196</v>
      </c>
      <c r="S55" s="175" t="s">
        <v>149</v>
      </c>
      <c r="T55" s="176" t="s">
        <v>149</v>
      </c>
      <c r="U55" s="159">
        <v>2.097</v>
      </c>
      <c r="V55" s="159">
        <f>ROUND(E55*U55,2)</f>
        <v>16.78</v>
      </c>
      <c r="W55" s="159"/>
      <c r="X55" s="159" t="s">
        <v>150</v>
      </c>
      <c r="Y55" s="149"/>
      <c r="Z55" s="149"/>
      <c r="AA55" s="149"/>
      <c r="AB55" s="149"/>
      <c r="AC55" s="149"/>
      <c r="AD55" s="149"/>
      <c r="AE55" s="149"/>
      <c r="AF55" s="149"/>
      <c r="AG55" s="149" t="s">
        <v>151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ht="22.5" outlineLevel="1" x14ac:dyDescent="0.2">
      <c r="A56" s="156"/>
      <c r="B56" s="157"/>
      <c r="C56" s="245" t="s">
        <v>202</v>
      </c>
      <c r="D56" s="246"/>
      <c r="E56" s="246"/>
      <c r="F56" s="246"/>
      <c r="G56" s="246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49"/>
      <c r="Z56" s="149"/>
      <c r="AA56" s="149"/>
      <c r="AB56" s="149"/>
      <c r="AC56" s="149"/>
      <c r="AD56" s="149"/>
      <c r="AE56" s="149"/>
      <c r="AF56" s="149"/>
      <c r="AG56" s="149" t="s">
        <v>153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78" t="str">
        <f>C56</f>
        <v>frézování drážek v cihelném zdivu, zbavení drážky hrubších nečistot a prachových částí, vypláchnutí drážky vodou, vlepení výztuže a aplikace malty nebo tmelu,</v>
      </c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56"/>
      <c r="B57" s="157"/>
      <c r="C57" s="182" t="s">
        <v>80</v>
      </c>
      <c r="D57" s="161"/>
      <c r="E57" s="162">
        <v>8</v>
      </c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49"/>
      <c r="Z57" s="149"/>
      <c r="AA57" s="149"/>
      <c r="AB57" s="149"/>
      <c r="AC57" s="149"/>
      <c r="AD57" s="149"/>
      <c r="AE57" s="149"/>
      <c r="AF57" s="149"/>
      <c r="AG57" s="149" t="s">
        <v>155</v>
      </c>
      <c r="AH57" s="149">
        <v>0</v>
      </c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56"/>
      <c r="B58" s="157"/>
      <c r="C58" s="247"/>
      <c r="D58" s="248"/>
      <c r="E58" s="248"/>
      <c r="F58" s="248"/>
      <c r="G58" s="248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49"/>
      <c r="Z58" s="149"/>
      <c r="AA58" s="149"/>
      <c r="AB58" s="149"/>
      <c r="AC58" s="149"/>
      <c r="AD58" s="149"/>
      <c r="AE58" s="149"/>
      <c r="AF58" s="149"/>
      <c r="AG58" s="149" t="s">
        <v>159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x14ac:dyDescent="0.2">
      <c r="A59" s="164" t="s">
        <v>143</v>
      </c>
      <c r="B59" s="165" t="s">
        <v>70</v>
      </c>
      <c r="C59" s="180" t="s">
        <v>71</v>
      </c>
      <c r="D59" s="166"/>
      <c r="E59" s="167"/>
      <c r="F59" s="168"/>
      <c r="G59" s="168">
        <f>SUMIF(AG60:AG63,"&lt;&gt;NOR",G60:G63)</f>
        <v>0</v>
      </c>
      <c r="H59" s="168"/>
      <c r="I59" s="168">
        <f>SUM(I60:I63)</f>
        <v>0</v>
      </c>
      <c r="J59" s="168"/>
      <c r="K59" s="168">
        <f>SUM(K60:K63)</f>
        <v>0</v>
      </c>
      <c r="L59" s="168"/>
      <c r="M59" s="168">
        <f>SUM(M60:M63)</f>
        <v>0</v>
      </c>
      <c r="N59" s="168"/>
      <c r="O59" s="168">
        <f>SUM(O60:O63)</f>
        <v>3.04</v>
      </c>
      <c r="P59" s="168"/>
      <c r="Q59" s="168">
        <f>SUM(Q60:Q63)</f>
        <v>0</v>
      </c>
      <c r="R59" s="168"/>
      <c r="S59" s="168"/>
      <c r="T59" s="169"/>
      <c r="U59" s="163"/>
      <c r="V59" s="163">
        <f>SUM(V60:V63)</f>
        <v>2.73</v>
      </c>
      <c r="W59" s="163"/>
      <c r="X59" s="163"/>
      <c r="AG59" t="s">
        <v>144</v>
      </c>
    </row>
    <row r="60" spans="1:60" outlineLevel="1" x14ac:dyDescent="0.2">
      <c r="A60" s="170">
        <v>12</v>
      </c>
      <c r="B60" s="171" t="s">
        <v>203</v>
      </c>
      <c r="C60" s="181" t="s">
        <v>204</v>
      </c>
      <c r="D60" s="172" t="s">
        <v>147</v>
      </c>
      <c r="E60" s="173">
        <v>1.61</v>
      </c>
      <c r="F60" s="174"/>
      <c r="G60" s="175">
        <f>ROUND(E60*F60,2)</f>
        <v>0</v>
      </c>
      <c r="H60" s="174"/>
      <c r="I60" s="175">
        <f>ROUND(E60*H60,2)</f>
        <v>0</v>
      </c>
      <c r="J60" s="174"/>
      <c r="K60" s="175">
        <f>ROUND(E60*J60,2)</f>
        <v>0</v>
      </c>
      <c r="L60" s="175">
        <v>21</v>
      </c>
      <c r="M60" s="175">
        <f>G60*(1+L60/100)</f>
        <v>0</v>
      </c>
      <c r="N60" s="175">
        <v>1.8907700000000001</v>
      </c>
      <c r="O60" s="175">
        <f>ROUND(E60*N60,2)</f>
        <v>3.04</v>
      </c>
      <c r="P60" s="175">
        <v>0</v>
      </c>
      <c r="Q60" s="175">
        <f>ROUND(E60*P60,2)</f>
        <v>0</v>
      </c>
      <c r="R60" s="175" t="s">
        <v>205</v>
      </c>
      <c r="S60" s="175" t="s">
        <v>149</v>
      </c>
      <c r="T60" s="176" t="s">
        <v>149</v>
      </c>
      <c r="U60" s="159">
        <v>1.6950000000000001</v>
      </c>
      <c r="V60" s="159">
        <f>ROUND(E60*U60,2)</f>
        <v>2.73</v>
      </c>
      <c r="W60" s="159"/>
      <c r="X60" s="159" t="s">
        <v>150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151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56"/>
      <c r="B61" s="157"/>
      <c r="C61" s="245" t="s">
        <v>206</v>
      </c>
      <c r="D61" s="246"/>
      <c r="E61" s="246"/>
      <c r="F61" s="246"/>
      <c r="G61" s="246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49"/>
      <c r="Z61" s="149"/>
      <c r="AA61" s="149"/>
      <c r="AB61" s="149"/>
      <c r="AC61" s="149"/>
      <c r="AD61" s="149"/>
      <c r="AE61" s="149"/>
      <c r="AF61" s="149"/>
      <c r="AG61" s="149" t="s">
        <v>153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2" t="s">
        <v>207</v>
      </c>
      <c r="D62" s="161"/>
      <c r="E62" s="162">
        <v>1.61</v>
      </c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49"/>
      <c r="Z62" s="149"/>
      <c r="AA62" s="149"/>
      <c r="AB62" s="149"/>
      <c r="AC62" s="149"/>
      <c r="AD62" s="149"/>
      <c r="AE62" s="149"/>
      <c r="AF62" s="149"/>
      <c r="AG62" s="149" t="s">
        <v>155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56"/>
      <c r="B63" s="157"/>
      <c r="C63" s="247"/>
      <c r="D63" s="248"/>
      <c r="E63" s="248"/>
      <c r="F63" s="248"/>
      <c r="G63" s="248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49"/>
      <c r="Z63" s="149"/>
      <c r="AA63" s="149"/>
      <c r="AB63" s="149"/>
      <c r="AC63" s="149"/>
      <c r="AD63" s="149"/>
      <c r="AE63" s="149"/>
      <c r="AF63" s="149"/>
      <c r="AG63" s="149" t="s">
        <v>159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x14ac:dyDescent="0.2">
      <c r="A64" s="164" t="s">
        <v>143</v>
      </c>
      <c r="B64" s="165" t="s">
        <v>72</v>
      </c>
      <c r="C64" s="180" t="s">
        <v>73</v>
      </c>
      <c r="D64" s="166"/>
      <c r="E64" s="167"/>
      <c r="F64" s="168"/>
      <c r="G64" s="168">
        <f>SUMIF(AG65:AG128,"&lt;&gt;NOR",G65:G128)</f>
        <v>0</v>
      </c>
      <c r="H64" s="168"/>
      <c r="I64" s="168">
        <f>SUM(I65:I128)</f>
        <v>0</v>
      </c>
      <c r="J64" s="168"/>
      <c r="K64" s="168">
        <f>SUM(K65:K128)</f>
        <v>0</v>
      </c>
      <c r="L64" s="168"/>
      <c r="M64" s="168">
        <f>SUM(M65:M128)</f>
        <v>0</v>
      </c>
      <c r="N64" s="168"/>
      <c r="O64" s="168">
        <f>SUM(O65:O128)</f>
        <v>24.549999999999997</v>
      </c>
      <c r="P64" s="168"/>
      <c r="Q64" s="168">
        <f>SUM(Q65:Q128)</f>
        <v>0</v>
      </c>
      <c r="R64" s="168"/>
      <c r="S64" s="168"/>
      <c r="T64" s="169"/>
      <c r="U64" s="163"/>
      <c r="V64" s="163">
        <f>SUM(V65:V128)</f>
        <v>474.06999999999994</v>
      </c>
      <c r="W64" s="163"/>
      <c r="X64" s="163"/>
      <c r="AG64" t="s">
        <v>144</v>
      </c>
    </row>
    <row r="65" spans="1:60" outlineLevel="1" x14ac:dyDescent="0.2">
      <c r="A65" s="170">
        <v>13</v>
      </c>
      <c r="B65" s="171" t="s">
        <v>208</v>
      </c>
      <c r="C65" s="181" t="s">
        <v>209</v>
      </c>
      <c r="D65" s="172" t="s">
        <v>176</v>
      </c>
      <c r="E65" s="173">
        <v>524.88660000000004</v>
      </c>
      <c r="F65" s="174"/>
      <c r="G65" s="175">
        <f>ROUND(E65*F65,2)</f>
        <v>0</v>
      </c>
      <c r="H65" s="174"/>
      <c r="I65" s="175">
        <f>ROUND(E65*H65,2)</f>
        <v>0</v>
      </c>
      <c r="J65" s="174"/>
      <c r="K65" s="175">
        <f>ROUND(E65*J65,2)</f>
        <v>0</v>
      </c>
      <c r="L65" s="175">
        <v>21</v>
      </c>
      <c r="M65" s="175">
        <f>G65*(1+L65/100)</f>
        <v>0</v>
      </c>
      <c r="N65" s="175">
        <v>5.2500000000000003E-3</v>
      </c>
      <c r="O65" s="175">
        <f>ROUND(E65*N65,2)</f>
        <v>2.76</v>
      </c>
      <c r="P65" s="175">
        <v>0</v>
      </c>
      <c r="Q65" s="175">
        <f>ROUND(E65*P65,2)</f>
        <v>0</v>
      </c>
      <c r="R65" s="175" t="s">
        <v>210</v>
      </c>
      <c r="S65" s="175" t="s">
        <v>149</v>
      </c>
      <c r="T65" s="176" t="s">
        <v>149</v>
      </c>
      <c r="U65" s="159">
        <v>9.6000000000000002E-2</v>
      </c>
      <c r="V65" s="159">
        <f>ROUND(E65*U65,2)</f>
        <v>50.39</v>
      </c>
      <c r="W65" s="159"/>
      <c r="X65" s="159" t="s">
        <v>150</v>
      </c>
      <c r="Y65" s="149"/>
      <c r="Z65" s="149"/>
      <c r="AA65" s="149"/>
      <c r="AB65" s="149"/>
      <c r="AC65" s="149"/>
      <c r="AD65" s="149"/>
      <c r="AE65" s="149"/>
      <c r="AF65" s="149"/>
      <c r="AG65" s="149" t="s">
        <v>151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56"/>
      <c r="B66" s="157"/>
      <c r="C66" s="245" t="s">
        <v>211</v>
      </c>
      <c r="D66" s="246"/>
      <c r="E66" s="246"/>
      <c r="F66" s="246"/>
      <c r="G66" s="246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49"/>
      <c r="Z66" s="149"/>
      <c r="AA66" s="149"/>
      <c r="AB66" s="149"/>
      <c r="AC66" s="149"/>
      <c r="AD66" s="149"/>
      <c r="AE66" s="149"/>
      <c r="AF66" s="149"/>
      <c r="AG66" s="149" t="s">
        <v>153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">
      <c r="A67" s="156"/>
      <c r="B67" s="157"/>
      <c r="C67" s="182" t="s">
        <v>212</v>
      </c>
      <c r="D67" s="161"/>
      <c r="E67" s="162">
        <v>143.864</v>
      </c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49"/>
      <c r="Z67" s="149"/>
      <c r="AA67" s="149"/>
      <c r="AB67" s="149"/>
      <c r="AC67" s="149"/>
      <c r="AD67" s="149"/>
      <c r="AE67" s="149"/>
      <c r="AF67" s="149"/>
      <c r="AG67" s="149" t="s">
        <v>155</v>
      </c>
      <c r="AH67" s="149">
        <v>0</v>
      </c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56"/>
      <c r="B68" s="157"/>
      <c r="C68" s="182" t="s">
        <v>213</v>
      </c>
      <c r="D68" s="161"/>
      <c r="E68" s="162">
        <v>9.24</v>
      </c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49"/>
      <c r="Z68" s="149"/>
      <c r="AA68" s="149"/>
      <c r="AB68" s="149"/>
      <c r="AC68" s="149"/>
      <c r="AD68" s="149"/>
      <c r="AE68" s="149"/>
      <c r="AF68" s="149"/>
      <c r="AG68" s="149" t="s">
        <v>155</v>
      </c>
      <c r="AH68" s="149">
        <v>0</v>
      </c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6"/>
      <c r="B69" s="157"/>
      <c r="C69" s="182" t="s">
        <v>214</v>
      </c>
      <c r="D69" s="161"/>
      <c r="E69" s="162">
        <v>11.475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49"/>
      <c r="Z69" s="149"/>
      <c r="AA69" s="149"/>
      <c r="AB69" s="149"/>
      <c r="AC69" s="149"/>
      <c r="AD69" s="149"/>
      <c r="AE69" s="149"/>
      <c r="AF69" s="149"/>
      <c r="AG69" s="149" t="s">
        <v>155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56"/>
      <c r="B70" s="157"/>
      <c r="C70" s="182" t="s">
        <v>215</v>
      </c>
      <c r="D70" s="161"/>
      <c r="E70" s="162">
        <v>7.0575000000000001</v>
      </c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49"/>
      <c r="Z70" s="149"/>
      <c r="AA70" s="149"/>
      <c r="AB70" s="149"/>
      <c r="AC70" s="149"/>
      <c r="AD70" s="149"/>
      <c r="AE70" s="149"/>
      <c r="AF70" s="149"/>
      <c r="AG70" s="149" t="s">
        <v>155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56"/>
      <c r="B71" s="157"/>
      <c r="C71" s="182" t="s">
        <v>216</v>
      </c>
      <c r="D71" s="161"/>
      <c r="E71" s="162">
        <v>-36.78</v>
      </c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49"/>
      <c r="Z71" s="149"/>
      <c r="AA71" s="149"/>
      <c r="AB71" s="149"/>
      <c r="AC71" s="149"/>
      <c r="AD71" s="149"/>
      <c r="AE71" s="149"/>
      <c r="AF71" s="149"/>
      <c r="AG71" s="149" t="s">
        <v>155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56"/>
      <c r="B72" s="157"/>
      <c r="C72" s="182" t="s">
        <v>217</v>
      </c>
      <c r="D72" s="161"/>
      <c r="E72" s="162">
        <v>-2.59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49"/>
      <c r="Z72" s="149"/>
      <c r="AA72" s="149"/>
      <c r="AB72" s="149"/>
      <c r="AC72" s="149"/>
      <c r="AD72" s="149"/>
      <c r="AE72" s="149"/>
      <c r="AF72" s="149"/>
      <c r="AG72" s="149" t="s">
        <v>155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182" t="s">
        <v>218</v>
      </c>
      <c r="D73" s="161"/>
      <c r="E73" s="162">
        <v>140.05000000000001</v>
      </c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49"/>
      <c r="Z73" s="149"/>
      <c r="AA73" s="149"/>
      <c r="AB73" s="149"/>
      <c r="AC73" s="149"/>
      <c r="AD73" s="149"/>
      <c r="AE73" s="149"/>
      <c r="AF73" s="149"/>
      <c r="AG73" s="149" t="s">
        <v>155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56"/>
      <c r="B74" s="157"/>
      <c r="C74" s="182" t="s">
        <v>219</v>
      </c>
      <c r="D74" s="161"/>
      <c r="E74" s="162">
        <v>15.07</v>
      </c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49"/>
      <c r="Z74" s="149"/>
      <c r="AA74" s="149"/>
      <c r="AB74" s="149"/>
      <c r="AC74" s="149"/>
      <c r="AD74" s="149"/>
      <c r="AE74" s="149"/>
      <c r="AF74" s="149"/>
      <c r="AG74" s="149" t="s">
        <v>155</v>
      </c>
      <c r="AH74" s="149">
        <v>0</v>
      </c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182" t="s">
        <v>220</v>
      </c>
      <c r="D75" s="161"/>
      <c r="E75" s="162">
        <v>6.306</v>
      </c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49"/>
      <c r="Z75" s="149"/>
      <c r="AA75" s="149"/>
      <c r="AB75" s="149"/>
      <c r="AC75" s="149"/>
      <c r="AD75" s="149"/>
      <c r="AE75" s="149"/>
      <c r="AF75" s="149"/>
      <c r="AG75" s="149" t="s">
        <v>155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56"/>
      <c r="B76" s="157"/>
      <c r="C76" s="182" t="s">
        <v>221</v>
      </c>
      <c r="D76" s="161"/>
      <c r="E76" s="162">
        <v>-22.9694</v>
      </c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49"/>
      <c r="Z76" s="149"/>
      <c r="AA76" s="149"/>
      <c r="AB76" s="149"/>
      <c r="AC76" s="149"/>
      <c r="AD76" s="149"/>
      <c r="AE76" s="149"/>
      <c r="AF76" s="149"/>
      <c r="AG76" s="149" t="s">
        <v>155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56"/>
      <c r="B77" s="157"/>
      <c r="C77" s="182" t="s">
        <v>222</v>
      </c>
      <c r="D77" s="161"/>
      <c r="E77" s="162">
        <v>97.74</v>
      </c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49"/>
      <c r="Z77" s="149"/>
      <c r="AA77" s="149"/>
      <c r="AB77" s="149"/>
      <c r="AC77" s="149"/>
      <c r="AD77" s="149"/>
      <c r="AE77" s="149"/>
      <c r="AF77" s="149"/>
      <c r="AG77" s="149" t="s">
        <v>155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56"/>
      <c r="B78" s="157"/>
      <c r="C78" s="182" t="s">
        <v>223</v>
      </c>
      <c r="D78" s="161"/>
      <c r="E78" s="162">
        <v>8.9499999999999993</v>
      </c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49"/>
      <c r="Z78" s="149"/>
      <c r="AA78" s="149"/>
      <c r="AB78" s="149"/>
      <c r="AC78" s="149"/>
      <c r="AD78" s="149"/>
      <c r="AE78" s="149"/>
      <c r="AF78" s="149"/>
      <c r="AG78" s="149" t="s">
        <v>155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2" t="s">
        <v>224</v>
      </c>
      <c r="D79" s="161"/>
      <c r="E79" s="162">
        <v>1.2585</v>
      </c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49"/>
      <c r="Z79" s="149"/>
      <c r="AA79" s="149"/>
      <c r="AB79" s="149"/>
      <c r="AC79" s="149"/>
      <c r="AD79" s="149"/>
      <c r="AE79" s="149"/>
      <c r="AF79" s="149"/>
      <c r="AG79" s="149" t="s">
        <v>155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56"/>
      <c r="B80" s="157"/>
      <c r="C80" s="182" t="s">
        <v>225</v>
      </c>
      <c r="D80" s="161"/>
      <c r="E80" s="162">
        <v>-2.91</v>
      </c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49"/>
      <c r="Z80" s="149"/>
      <c r="AA80" s="149"/>
      <c r="AB80" s="149"/>
      <c r="AC80" s="149"/>
      <c r="AD80" s="149"/>
      <c r="AE80" s="149"/>
      <c r="AF80" s="149"/>
      <c r="AG80" s="149" t="s">
        <v>155</v>
      </c>
      <c r="AH80" s="149">
        <v>0</v>
      </c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1" x14ac:dyDescent="0.2">
      <c r="A81" s="156"/>
      <c r="B81" s="157"/>
      <c r="C81" s="182" t="s">
        <v>226</v>
      </c>
      <c r="D81" s="161"/>
      <c r="E81" s="162">
        <v>154.66</v>
      </c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49"/>
      <c r="Z81" s="149"/>
      <c r="AA81" s="149"/>
      <c r="AB81" s="149"/>
      <c r="AC81" s="149"/>
      <c r="AD81" s="149"/>
      <c r="AE81" s="149"/>
      <c r="AF81" s="149"/>
      <c r="AG81" s="149" t="s">
        <v>155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56"/>
      <c r="B82" s="157"/>
      <c r="C82" s="182" t="s">
        <v>227</v>
      </c>
      <c r="D82" s="161"/>
      <c r="E82" s="162">
        <v>15.18</v>
      </c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49"/>
      <c r="Z82" s="149"/>
      <c r="AA82" s="149"/>
      <c r="AB82" s="149"/>
      <c r="AC82" s="149"/>
      <c r="AD82" s="149"/>
      <c r="AE82" s="149"/>
      <c r="AF82" s="149"/>
      <c r="AG82" s="149" t="s">
        <v>155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56"/>
      <c r="B83" s="157"/>
      <c r="C83" s="182" t="s">
        <v>228</v>
      </c>
      <c r="D83" s="161"/>
      <c r="E83" s="162">
        <v>7.9424999999999999</v>
      </c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49"/>
      <c r="Z83" s="149"/>
      <c r="AA83" s="149"/>
      <c r="AB83" s="149"/>
      <c r="AC83" s="149"/>
      <c r="AD83" s="149"/>
      <c r="AE83" s="149"/>
      <c r="AF83" s="149"/>
      <c r="AG83" s="149" t="s">
        <v>155</v>
      </c>
      <c r="AH83" s="149">
        <v>0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56"/>
      <c r="B84" s="157"/>
      <c r="C84" s="182" t="s">
        <v>229</v>
      </c>
      <c r="D84" s="161"/>
      <c r="E84" s="162">
        <v>-33.037500000000001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49"/>
      <c r="Z84" s="149"/>
      <c r="AA84" s="149"/>
      <c r="AB84" s="149"/>
      <c r="AC84" s="149"/>
      <c r="AD84" s="149"/>
      <c r="AE84" s="149"/>
      <c r="AF84" s="149"/>
      <c r="AG84" s="149" t="s">
        <v>155</v>
      </c>
      <c r="AH84" s="149">
        <v>0</v>
      </c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6"/>
      <c r="B85" s="157"/>
      <c r="C85" s="182" t="s">
        <v>230</v>
      </c>
      <c r="D85" s="161"/>
      <c r="E85" s="162">
        <v>4.38</v>
      </c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49"/>
      <c r="Z85" s="149"/>
      <c r="AA85" s="149"/>
      <c r="AB85" s="149"/>
      <c r="AC85" s="149"/>
      <c r="AD85" s="149"/>
      <c r="AE85" s="149"/>
      <c r="AF85" s="149"/>
      <c r="AG85" s="149" t="s">
        <v>155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56"/>
      <c r="B86" s="157"/>
      <c r="C86" s="247"/>
      <c r="D86" s="248"/>
      <c r="E86" s="248"/>
      <c r="F86" s="248"/>
      <c r="G86" s="248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49"/>
      <c r="Z86" s="149"/>
      <c r="AA86" s="149"/>
      <c r="AB86" s="149"/>
      <c r="AC86" s="149"/>
      <c r="AD86" s="149"/>
      <c r="AE86" s="149"/>
      <c r="AF86" s="149"/>
      <c r="AG86" s="149" t="s">
        <v>159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ht="22.5" outlineLevel="1" x14ac:dyDescent="0.2">
      <c r="A87" s="170">
        <v>14</v>
      </c>
      <c r="B87" s="171" t="s">
        <v>231</v>
      </c>
      <c r="C87" s="181" t="s">
        <v>232</v>
      </c>
      <c r="D87" s="172" t="s">
        <v>176</v>
      </c>
      <c r="E87" s="173">
        <v>485.6986</v>
      </c>
      <c r="F87" s="174"/>
      <c r="G87" s="175">
        <f>ROUND(E87*F87,2)</f>
        <v>0</v>
      </c>
      <c r="H87" s="174"/>
      <c r="I87" s="175">
        <f>ROUND(E87*H87,2)</f>
        <v>0</v>
      </c>
      <c r="J87" s="174"/>
      <c r="K87" s="175">
        <f>ROUND(E87*J87,2)</f>
        <v>0</v>
      </c>
      <c r="L87" s="175">
        <v>21</v>
      </c>
      <c r="M87" s="175">
        <f>G87*(1+L87/100)</f>
        <v>0</v>
      </c>
      <c r="N87" s="175">
        <v>3.5000000000000003E-2</v>
      </c>
      <c r="O87" s="175">
        <f>ROUND(E87*N87,2)</f>
        <v>17</v>
      </c>
      <c r="P87" s="175">
        <v>0</v>
      </c>
      <c r="Q87" s="175">
        <f>ROUND(E87*P87,2)</f>
        <v>0</v>
      </c>
      <c r="R87" s="175" t="s">
        <v>210</v>
      </c>
      <c r="S87" s="175" t="s">
        <v>149</v>
      </c>
      <c r="T87" s="176" t="s">
        <v>149</v>
      </c>
      <c r="U87" s="159">
        <v>0.48</v>
      </c>
      <c r="V87" s="159">
        <f>ROUND(E87*U87,2)</f>
        <v>233.14</v>
      </c>
      <c r="W87" s="159"/>
      <c r="X87" s="159" t="s">
        <v>150</v>
      </c>
      <c r="Y87" s="149"/>
      <c r="Z87" s="149"/>
      <c r="AA87" s="149"/>
      <c r="AB87" s="149"/>
      <c r="AC87" s="149"/>
      <c r="AD87" s="149"/>
      <c r="AE87" s="149"/>
      <c r="AF87" s="149"/>
      <c r="AG87" s="149" t="s">
        <v>151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56"/>
      <c r="B88" s="157"/>
      <c r="C88" s="245" t="s">
        <v>211</v>
      </c>
      <c r="D88" s="246"/>
      <c r="E88" s="246"/>
      <c r="F88" s="246"/>
      <c r="G88" s="246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49"/>
      <c r="Z88" s="149"/>
      <c r="AA88" s="149"/>
      <c r="AB88" s="149"/>
      <c r="AC88" s="149"/>
      <c r="AD88" s="149"/>
      <c r="AE88" s="149"/>
      <c r="AF88" s="149"/>
      <c r="AG88" s="149" t="s">
        <v>153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56"/>
      <c r="B89" s="157"/>
      <c r="C89" s="182" t="s">
        <v>233</v>
      </c>
      <c r="D89" s="161"/>
      <c r="E89" s="162">
        <v>524.88660000000004</v>
      </c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49"/>
      <c r="Z89" s="149"/>
      <c r="AA89" s="149"/>
      <c r="AB89" s="149"/>
      <c r="AC89" s="149"/>
      <c r="AD89" s="149"/>
      <c r="AE89" s="149"/>
      <c r="AF89" s="149"/>
      <c r="AG89" s="149" t="s">
        <v>155</v>
      </c>
      <c r="AH89" s="149">
        <v>5</v>
      </c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56"/>
      <c r="B90" s="157"/>
      <c r="C90" s="182" t="s">
        <v>234</v>
      </c>
      <c r="D90" s="161"/>
      <c r="E90" s="162">
        <v>-39.188000000000002</v>
      </c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49"/>
      <c r="Z90" s="149"/>
      <c r="AA90" s="149"/>
      <c r="AB90" s="149"/>
      <c r="AC90" s="149"/>
      <c r="AD90" s="149"/>
      <c r="AE90" s="149"/>
      <c r="AF90" s="149"/>
      <c r="AG90" s="149" t="s">
        <v>155</v>
      </c>
      <c r="AH90" s="149">
        <v>0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56"/>
      <c r="B91" s="157"/>
      <c r="C91" s="247"/>
      <c r="D91" s="248"/>
      <c r="E91" s="248"/>
      <c r="F91" s="248"/>
      <c r="G91" s="248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49"/>
      <c r="Z91" s="149"/>
      <c r="AA91" s="149"/>
      <c r="AB91" s="149"/>
      <c r="AC91" s="149"/>
      <c r="AD91" s="149"/>
      <c r="AE91" s="149"/>
      <c r="AF91" s="149"/>
      <c r="AG91" s="149" t="s">
        <v>159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ht="22.5" outlineLevel="1" x14ac:dyDescent="0.2">
      <c r="A92" s="170">
        <v>15</v>
      </c>
      <c r="B92" s="171" t="s">
        <v>235</v>
      </c>
      <c r="C92" s="181" t="s">
        <v>236</v>
      </c>
      <c r="D92" s="172" t="s">
        <v>176</v>
      </c>
      <c r="E92" s="173">
        <v>39.188000000000002</v>
      </c>
      <c r="F92" s="174"/>
      <c r="G92" s="175">
        <f>ROUND(E92*F92,2)</f>
        <v>0</v>
      </c>
      <c r="H92" s="174"/>
      <c r="I92" s="175">
        <f>ROUND(E92*H92,2)</f>
        <v>0</v>
      </c>
      <c r="J92" s="174"/>
      <c r="K92" s="175">
        <f>ROUND(E92*J92,2)</f>
        <v>0</v>
      </c>
      <c r="L92" s="175">
        <v>21</v>
      </c>
      <c r="M92" s="175">
        <f>G92*(1+L92/100)</f>
        <v>0</v>
      </c>
      <c r="N92" s="175">
        <v>2.5999999999999999E-2</v>
      </c>
      <c r="O92" s="175">
        <f>ROUND(E92*N92,2)</f>
        <v>1.02</v>
      </c>
      <c r="P92" s="175">
        <v>0</v>
      </c>
      <c r="Q92" s="175">
        <f>ROUND(E92*P92,2)</f>
        <v>0</v>
      </c>
      <c r="R92" s="175" t="s">
        <v>210</v>
      </c>
      <c r="S92" s="175" t="s">
        <v>149</v>
      </c>
      <c r="T92" s="176" t="s">
        <v>149</v>
      </c>
      <c r="U92" s="159">
        <v>0.42</v>
      </c>
      <c r="V92" s="159">
        <f>ROUND(E92*U92,2)</f>
        <v>16.46</v>
      </c>
      <c r="W92" s="159"/>
      <c r="X92" s="159" t="s">
        <v>150</v>
      </c>
      <c r="Y92" s="149"/>
      <c r="Z92" s="149"/>
      <c r="AA92" s="149"/>
      <c r="AB92" s="149"/>
      <c r="AC92" s="149"/>
      <c r="AD92" s="149"/>
      <c r="AE92" s="149"/>
      <c r="AF92" s="149"/>
      <c r="AG92" s="149" t="s">
        <v>151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245" t="s">
        <v>211</v>
      </c>
      <c r="D93" s="246"/>
      <c r="E93" s="246"/>
      <c r="F93" s="246"/>
      <c r="G93" s="246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49"/>
      <c r="Z93" s="149"/>
      <c r="AA93" s="149"/>
      <c r="AB93" s="149"/>
      <c r="AC93" s="149"/>
      <c r="AD93" s="149"/>
      <c r="AE93" s="149"/>
      <c r="AF93" s="149"/>
      <c r="AG93" s="149" t="s">
        <v>153</v>
      </c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56"/>
      <c r="B94" s="157"/>
      <c r="C94" s="182" t="s">
        <v>237</v>
      </c>
      <c r="D94" s="161"/>
      <c r="E94" s="162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49"/>
      <c r="Z94" s="149"/>
      <c r="AA94" s="149"/>
      <c r="AB94" s="149"/>
      <c r="AC94" s="149"/>
      <c r="AD94" s="149"/>
      <c r="AE94" s="149"/>
      <c r="AF94" s="149"/>
      <c r="AG94" s="149" t="s">
        <v>155</v>
      </c>
      <c r="AH94" s="149">
        <v>0</v>
      </c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1" x14ac:dyDescent="0.2">
      <c r="A95" s="156"/>
      <c r="B95" s="157"/>
      <c r="C95" s="182" t="s">
        <v>238</v>
      </c>
      <c r="D95" s="161"/>
      <c r="E95" s="162">
        <v>39.188000000000002</v>
      </c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49"/>
      <c r="Z95" s="149"/>
      <c r="AA95" s="149"/>
      <c r="AB95" s="149"/>
      <c r="AC95" s="149"/>
      <c r="AD95" s="149"/>
      <c r="AE95" s="149"/>
      <c r="AF95" s="149"/>
      <c r="AG95" s="149" t="s">
        <v>155</v>
      </c>
      <c r="AH95" s="149">
        <v>5</v>
      </c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">
      <c r="A96" s="156"/>
      <c r="B96" s="157"/>
      <c r="C96" s="247"/>
      <c r="D96" s="248"/>
      <c r="E96" s="248"/>
      <c r="F96" s="248"/>
      <c r="G96" s="248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49"/>
      <c r="Z96" s="149"/>
      <c r="AA96" s="149"/>
      <c r="AB96" s="149"/>
      <c r="AC96" s="149"/>
      <c r="AD96" s="149"/>
      <c r="AE96" s="149"/>
      <c r="AF96" s="149"/>
      <c r="AG96" s="149" t="s">
        <v>159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ht="22.5" outlineLevel="1" x14ac:dyDescent="0.2">
      <c r="A97" s="170">
        <v>16</v>
      </c>
      <c r="B97" s="171" t="s">
        <v>239</v>
      </c>
      <c r="C97" s="181" t="s">
        <v>240</v>
      </c>
      <c r="D97" s="172" t="s">
        <v>176</v>
      </c>
      <c r="E97" s="173">
        <v>39.188000000000002</v>
      </c>
      <c r="F97" s="174"/>
      <c r="G97" s="175">
        <f>ROUND(E97*F97,2)</f>
        <v>0</v>
      </c>
      <c r="H97" s="174"/>
      <c r="I97" s="175">
        <f>ROUND(E97*H97,2)</f>
        <v>0</v>
      </c>
      <c r="J97" s="174"/>
      <c r="K97" s="175">
        <f>ROUND(E97*J97,2)</f>
        <v>0</v>
      </c>
      <c r="L97" s="175">
        <v>21</v>
      </c>
      <c r="M97" s="175">
        <f>G97*(1+L97/100)</f>
        <v>0</v>
      </c>
      <c r="N97" s="175">
        <v>3.465E-2</v>
      </c>
      <c r="O97" s="175">
        <f>ROUND(E97*N97,2)</f>
        <v>1.36</v>
      </c>
      <c r="P97" s="175">
        <v>0</v>
      </c>
      <c r="Q97" s="175">
        <f>ROUND(E97*P97,2)</f>
        <v>0</v>
      </c>
      <c r="R97" s="175" t="s">
        <v>210</v>
      </c>
      <c r="S97" s="175" t="s">
        <v>149</v>
      </c>
      <c r="T97" s="176" t="s">
        <v>149</v>
      </c>
      <c r="U97" s="159">
        <v>0.48</v>
      </c>
      <c r="V97" s="159">
        <f>ROUND(E97*U97,2)</f>
        <v>18.809999999999999</v>
      </c>
      <c r="W97" s="159"/>
      <c r="X97" s="159" t="s">
        <v>150</v>
      </c>
      <c r="Y97" s="149"/>
      <c r="Z97" s="149"/>
      <c r="AA97" s="149"/>
      <c r="AB97" s="149"/>
      <c r="AC97" s="149"/>
      <c r="AD97" s="149"/>
      <c r="AE97" s="149"/>
      <c r="AF97" s="149"/>
      <c r="AG97" s="149" t="s">
        <v>151</v>
      </c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56"/>
      <c r="B98" s="157"/>
      <c r="C98" s="245" t="s">
        <v>211</v>
      </c>
      <c r="D98" s="246"/>
      <c r="E98" s="246"/>
      <c r="F98" s="246"/>
      <c r="G98" s="246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49"/>
      <c r="Z98" s="149"/>
      <c r="AA98" s="149"/>
      <c r="AB98" s="149"/>
      <c r="AC98" s="149"/>
      <c r="AD98" s="149"/>
      <c r="AE98" s="149"/>
      <c r="AF98" s="149"/>
      <c r="AG98" s="149" t="s">
        <v>153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56"/>
      <c r="B99" s="157"/>
      <c r="C99" s="182" t="s">
        <v>241</v>
      </c>
      <c r="D99" s="161"/>
      <c r="E99" s="162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49"/>
      <c r="Z99" s="149"/>
      <c r="AA99" s="149"/>
      <c r="AB99" s="149"/>
      <c r="AC99" s="149"/>
      <c r="AD99" s="149"/>
      <c r="AE99" s="149"/>
      <c r="AF99" s="149"/>
      <c r="AG99" s="149" t="s">
        <v>155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56"/>
      <c r="B100" s="157"/>
      <c r="C100" s="182" t="s">
        <v>242</v>
      </c>
      <c r="D100" s="161"/>
      <c r="E100" s="162">
        <v>8.4280000000000008</v>
      </c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49"/>
      <c r="Z100" s="149"/>
      <c r="AA100" s="149"/>
      <c r="AB100" s="149"/>
      <c r="AC100" s="149"/>
      <c r="AD100" s="149"/>
      <c r="AE100" s="149"/>
      <c r="AF100" s="149"/>
      <c r="AG100" s="149" t="s">
        <v>155</v>
      </c>
      <c r="AH100" s="149">
        <v>0</v>
      </c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56"/>
      <c r="B101" s="157"/>
      <c r="C101" s="182" t="s">
        <v>243</v>
      </c>
      <c r="D101" s="161"/>
      <c r="E101" s="162">
        <v>10.220000000000001</v>
      </c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155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56"/>
      <c r="B102" s="157"/>
      <c r="C102" s="182" t="s">
        <v>244</v>
      </c>
      <c r="D102" s="161"/>
      <c r="E102" s="162">
        <v>7</v>
      </c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49"/>
      <c r="Z102" s="149"/>
      <c r="AA102" s="149"/>
      <c r="AB102" s="149"/>
      <c r="AC102" s="149"/>
      <c r="AD102" s="149"/>
      <c r="AE102" s="149"/>
      <c r="AF102" s="149"/>
      <c r="AG102" s="149" t="s">
        <v>155</v>
      </c>
      <c r="AH102" s="149">
        <v>0</v>
      </c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56"/>
      <c r="B103" s="157"/>
      <c r="C103" s="182" t="s">
        <v>245</v>
      </c>
      <c r="D103" s="161"/>
      <c r="E103" s="162">
        <v>9.16</v>
      </c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49"/>
      <c r="Z103" s="149"/>
      <c r="AA103" s="149"/>
      <c r="AB103" s="149"/>
      <c r="AC103" s="149"/>
      <c r="AD103" s="149"/>
      <c r="AE103" s="149"/>
      <c r="AF103" s="149"/>
      <c r="AG103" s="149" t="s">
        <v>155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56"/>
      <c r="B104" s="157"/>
      <c r="C104" s="182" t="s">
        <v>230</v>
      </c>
      <c r="D104" s="161"/>
      <c r="E104" s="162">
        <v>4.38</v>
      </c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49"/>
      <c r="Z104" s="149"/>
      <c r="AA104" s="149"/>
      <c r="AB104" s="149"/>
      <c r="AC104" s="149"/>
      <c r="AD104" s="149"/>
      <c r="AE104" s="149"/>
      <c r="AF104" s="149"/>
      <c r="AG104" s="149" t="s">
        <v>155</v>
      </c>
      <c r="AH104" s="149">
        <v>0</v>
      </c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1" x14ac:dyDescent="0.2">
      <c r="A105" s="156"/>
      <c r="B105" s="157"/>
      <c r="C105" s="247"/>
      <c r="D105" s="248"/>
      <c r="E105" s="248"/>
      <c r="F105" s="248"/>
      <c r="G105" s="248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49"/>
      <c r="Z105" s="149"/>
      <c r="AA105" s="149"/>
      <c r="AB105" s="149"/>
      <c r="AC105" s="149"/>
      <c r="AD105" s="149"/>
      <c r="AE105" s="149"/>
      <c r="AF105" s="149"/>
      <c r="AG105" s="149" t="s">
        <v>159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ht="22.5" outlineLevel="1" x14ac:dyDescent="0.2">
      <c r="A106" s="170">
        <v>17</v>
      </c>
      <c r="B106" s="171" t="s">
        <v>246</v>
      </c>
      <c r="C106" s="181" t="s">
        <v>247</v>
      </c>
      <c r="D106" s="172" t="s">
        <v>176</v>
      </c>
      <c r="E106" s="173">
        <v>485.6986</v>
      </c>
      <c r="F106" s="174"/>
      <c r="G106" s="175">
        <f>ROUND(E106*F106,2)</f>
        <v>0</v>
      </c>
      <c r="H106" s="174"/>
      <c r="I106" s="175">
        <f>ROUND(E106*H106,2)</f>
        <v>0</v>
      </c>
      <c r="J106" s="174"/>
      <c r="K106" s="175">
        <f>ROUND(E106*J106,2)</f>
        <v>0</v>
      </c>
      <c r="L106" s="175">
        <v>21</v>
      </c>
      <c r="M106" s="175">
        <f>G106*(1+L106/100)</f>
        <v>0</v>
      </c>
      <c r="N106" s="175">
        <v>4.5199999999999997E-3</v>
      </c>
      <c r="O106" s="175">
        <f>ROUND(E106*N106,2)</f>
        <v>2.2000000000000002</v>
      </c>
      <c r="P106" s="175">
        <v>0</v>
      </c>
      <c r="Q106" s="175">
        <f>ROUND(E106*P106,2)</f>
        <v>0</v>
      </c>
      <c r="R106" s="175" t="s">
        <v>210</v>
      </c>
      <c r="S106" s="175" t="s">
        <v>149</v>
      </c>
      <c r="T106" s="176" t="s">
        <v>149</v>
      </c>
      <c r="U106" s="159">
        <v>0.28499999999999998</v>
      </c>
      <c r="V106" s="159">
        <f>ROUND(E106*U106,2)</f>
        <v>138.41999999999999</v>
      </c>
      <c r="W106" s="159"/>
      <c r="X106" s="159" t="s">
        <v>150</v>
      </c>
      <c r="Y106" s="149"/>
      <c r="Z106" s="149"/>
      <c r="AA106" s="149"/>
      <c r="AB106" s="149"/>
      <c r="AC106" s="149"/>
      <c r="AD106" s="149"/>
      <c r="AE106" s="149"/>
      <c r="AF106" s="149"/>
      <c r="AG106" s="149" t="s">
        <v>151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56"/>
      <c r="B107" s="157"/>
      <c r="C107" s="245" t="s">
        <v>211</v>
      </c>
      <c r="D107" s="246"/>
      <c r="E107" s="246"/>
      <c r="F107" s="246"/>
      <c r="G107" s="246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49"/>
      <c r="Z107" s="149"/>
      <c r="AA107" s="149"/>
      <c r="AB107" s="149"/>
      <c r="AC107" s="149"/>
      <c r="AD107" s="149"/>
      <c r="AE107" s="149"/>
      <c r="AF107" s="149"/>
      <c r="AG107" s="149" t="s">
        <v>153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56"/>
      <c r="B108" s="157"/>
      <c r="C108" s="182" t="s">
        <v>233</v>
      </c>
      <c r="D108" s="161"/>
      <c r="E108" s="162">
        <v>524.88660000000004</v>
      </c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49"/>
      <c r="Z108" s="149"/>
      <c r="AA108" s="149"/>
      <c r="AB108" s="149"/>
      <c r="AC108" s="149"/>
      <c r="AD108" s="149"/>
      <c r="AE108" s="149"/>
      <c r="AF108" s="149"/>
      <c r="AG108" s="149" t="s">
        <v>155</v>
      </c>
      <c r="AH108" s="149">
        <v>5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56"/>
      <c r="B109" s="157"/>
      <c r="C109" s="182" t="s">
        <v>234</v>
      </c>
      <c r="D109" s="161"/>
      <c r="E109" s="162">
        <v>-39.188000000000002</v>
      </c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49"/>
      <c r="Z109" s="149"/>
      <c r="AA109" s="149"/>
      <c r="AB109" s="149"/>
      <c r="AC109" s="149"/>
      <c r="AD109" s="149"/>
      <c r="AE109" s="149"/>
      <c r="AF109" s="149"/>
      <c r="AG109" s="149" t="s">
        <v>155</v>
      </c>
      <c r="AH109" s="149">
        <v>0</v>
      </c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56"/>
      <c r="B110" s="157"/>
      <c r="C110" s="247"/>
      <c r="D110" s="248"/>
      <c r="E110" s="248"/>
      <c r="F110" s="248"/>
      <c r="G110" s="248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49"/>
      <c r="Z110" s="149"/>
      <c r="AA110" s="149"/>
      <c r="AB110" s="149"/>
      <c r="AC110" s="149"/>
      <c r="AD110" s="149"/>
      <c r="AE110" s="149"/>
      <c r="AF110" s="149"/>
      <c r="AG110" s="149" t="s">
        <v>159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70">
        <v>18</v>
      </c>
      <c r="B111" s="171" t="s">
        <v>248</v>
      </c>
      <c r="C111" s="181" t="s">
        <v>249</v>
      </c>
      <c r="D111" s="172" t="s">
        <v>176</v>
      </c>
      <c r="E111" s="173">
        <v>39.188000000000002</v>
      </c>
      <c r="F111" s="174"/>
      <c r="G111" s="175">
        <f>ROUND(E111*F111,2)</f>
        <v>0</v>
      </c>
      <c r="H111" s="174"/>
      <c r="I111" s="175">
        <f>ROUND(E111*H111,2)</f>
        <v>0</v>
      </c>
      <c r="J111" s="174"/>
      <c r="K111" s="175">
        <f>ROUND(E111*J111,2)</f>
        <v>0</v>
      </c>
      <c r="L111" s="175">
        <v>21</v>
      </c>
      <c r="M111" s="175">
        <f>G111*(1+L111/100)</f>
        <v>0</v>
      </c>
      <c r="N111" s="175">
        <v>4.7299999999999998E-3</v>
      </c>
      <c r="O111" s="175">
        <f>ROUND(E111*N111,2)</f>
        <v>0.19</v>
      </c>
      <c r="P111" s="175">
        <v>0</v>
      </c>
      <c r="Q111" s="175">
        <f>ROUND(E111*P111,2)</f>
        <v>0</v>
      </c>
      <c r="R111" s="175" t="s">
        <v>210</v>
      </c>
      <c r="S111" s="175" t="s">
        <v>149</v>
      </c>
      <c r="T111" s="176" t="s">
        <v>149</v>
      </c>
      <c r="U111" s="159">
        <v>0.36</v>
      </c>
      <c r="V111" s="159">
        <f>ROUND(E111*U111,2)</f>
        <v>14.11</v>
      </c>
      <c r="W111" s="159"/>
      <c r="X111" s="159" t="s">
        <v>150</v>
      </c>
      <c r="Y111" s="149"/>
      <c r="Z111" s="149"/>
      <c r="AA111" s="149"/>
      <c r="AB111" s="149"/>
      <c r="AC111" s="149"/>
      <c r="AD111" s="149"/>
      <c r="AE111" s="149"/>
      <c r="AF111" s="149"/>
      <c r="AG111" s="149" t="s">
        <v>151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56"/>
      <c r="B112" s="157"/>
      <c r="C112" s="245" t="s">
        <v>211</v>
      </c>
      <c r="D112" s="246"/>
      <c r="E112" s="246"/>
      <c r="F112" s="246"/>
      <c r="G112" s="246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49"/>
      <c r="Z112" s="149"/>
      <c r="AA112" s="149"/>
      <c r="AB112" s="149"/>
      <c r="AC112" s="149"/>
      <c r="AD112" s="149"/>
      <c r="AE112" s="149"/>
      <c r="AF112" s="149"/>
      <c r="AG112" s="149" t="s">
        <v>153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56"/>
      <c r="B113" s="157"/>
      <c r="C113" s="182" t="s">
        <v>241</v>
      </c>
      <c r="D113" s="161"/>
      <c r="E113" s="162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49"/>
      <c r="Z113" s="149"/>
      <c r="AA113" s="149"/>
      <c r="AB113" s="149"/>
      <c r="AC113" s="149"/>
      <c r="AD113" s="149"/>
      <c r="AE113" s="149"/>
      <c r="AF113" s="149"/>
      <c r="AG113" s="149" t="s">
        <v>155</v>
      </c>
      <c r="AH113" s="149">
        <v>0</v>
      </c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">
      <c r="A114" s="156"/>
      <c r="B114" s="157"/>
      <c r="C114" s="182" t="s">
        <v>242</v>
      </c>
      <c r="D114" s="161"/>
      <c r="E114" s="162">
        <v>8.4280000000000008</v>
      </c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49"/>
      <c r="Z114" s="149"/>
      <c r="AA114" s="149"/>
      <c r="AB114" s="149"/>
      <c r="AC114" s="149"/>
      <c r="AD114" s="149"/>
      <c r="AE114" s="149"/>
      <c r="AF114" s="149"/>
      <c r="AG114" s="149" t="s">
        <v>155</v>
      </c>
      <c r="AH114" s="149">
        <v>0</v>
      </c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56"/>
      <c r="B115" s="157"/>
      <c r="C115" s="182" t="s">
        <v>243</v>
      </c>
      <c r="D115" s="161"/>
      <c r="E115" s="162">
        <v>10.220000000000001</v>
      </c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49"/>
      <c r="Z115" s="149"/>
      <c r="AA115" s="149"/>
      <c r="AB115" s="149"/>
      <c r="AC115" s="149"/>
      <c r="AD115" s="149"/>
      <c r="AE115" s="149"/>
      <c r="AF115" s="149"/>
      <c r="AG115" s="149" t="s">
        <v>155</v>
      </c>
      <c r="AH115" s="149">
        <v>0</v>
      </c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56"/>
      <c r="B116" s="157"/>
      <c r="C116" s="182" t="s">
        <v>244</v>
      </c>
      <c r="D116" s="161"/>
      <c r="E116" s="162">
        <v>7</v>
      </c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49"/>
      <c r="Z116" s="149"/>
      <c r="AA116" s="149"/>
      <c r="AB116" s="149"/>
      <c r="AC116" s="149"/>
      <c r="AD116" s="149"/>
      <c r="AE116" s="149"/>
      <c r="AF116" s="149"/>
      <c r="AG116" s="149" t="s">
        <v>155</v>
      </c>
      <c r="AH116" s="149">
        <v>0</v>
      </c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56"/>
      <c r="B117" s="157"/>
      <c r="C117" s="182" t="s">
        <v>245</v>
      </c>
      <c r="D117" s="161"/>
      <c r="E117" s="162">
        <v>9.16</v>
      </c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49"/>
      <c r="Z117" s="149"/>
      <c r="AA117" s="149"/>
      <c r="AB117" s="149"/>
      <c r="AC117" s="149"/>
      <c r="AD117" s="149"/>
      <c r="AE117" s="149"/>
      <c r="AF117" s="149"/>
      <c r="AG117" s="149" t="s">
        <v>155</v>
      </c>
      <c r="AH117" s="149">
        <v>0</v>
      </c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">
      <c r="A118" s="156"/>
      <c r="B118" s="157"/>
      <c r="C118" s="182" t="s">
        <v>230</v>
      </c>
      <c r="D118" s="161"/>
      <c r="E118" s="162">
        <v>4.38</v>
      </c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49"/>
      <c r="Z118" s="149"/>
      <c r="AA118" s="149"/>
      <c r="AB118" s="149"/>
      <c r="AC118" s="149"/>
      <c r="AD118" s="149"/>
      <c r="AE118" s="149"/>
      <c r="AF118" s="149"/>
      <c r="AG118" s="149" t="s">
        <v>155</v>
      </c>
      <c r="AH118" s="149">
        <v>0</v>
      </c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56"/>
      <c r="B119" s="157"/>
      <c r="C119" s="247"/>
      <c r="D119" s="248"/>
      <c r="E119" s="248"/>
      <c r="F119" s="248"/>
      <c r="G119" s="248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49"/>
      <c r="Z119" s="149"/>
      <c r="AA119" s="149"/>
      <c r="AB119" s="149"/>
      <c r="AC119" s="149"/>
      <c r="AD119" s="149"/>
      <c r="AE119" s="149"/>
      <c r="AF119" s="149"/>
      <c r="AG119" s="149" t="s">
        <v>159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ht="22.5" outlineLevel="1" x14ac:dyDescent="0.2">
      <c r="A120" s="170">
        <v>19</v>
      </c>
      <c r="B120" s="171" t="s">
        <v>250</v>
      </c>
      <c r="C120" s="181" t="s">
        <v>251</v>
      </c>
      <c r="D120" s="172" t="s">
        <v>176</v>
      </c>
      <c r="E120" s="173">
        <v>39.188000000000002</v>
      </c>
      <c r="F120" s="174"/>
      <c r="G120" s="175">
        <f>ROUND(E120*F120,2)</f>
        <v>0</v>
      </c>
      <c r="H120" s="174"/>
      <c r="I120" s="175">
        <f>ROUND(E120*H120,2)</f>
        <v>0</v>
      </c>
      <c r="J120" s="174"/>
      <c r="K120" s="175">
        <f>ROUND(E120*J120,2)</f>
        <v>0</v>
      </c>
      <c r="L120" s="175">
        <v>21</v>
      </c>
      <c r="M120" s="175">
        <f>G120*(1+L120/100)</f>
        <v>0</v>
      </c>
      <c r="N120" s="175">
        <v>4.2999999999999999E-4</v>
      </c>
      <c r="O120" s="175">
        <f>ROUND(E120*N120,2)</f>
        <v>0.02</v>
      </c>
      <c r="P120" s="175">
        <v>0</v>
      </c>
      <c r="Q120" s="175">
        <f>ROUND(E120*P120,2)</f>
        <v>0</v>
      </c>
      <c r="R120" s="175" t="s">
        <v>210</v>
      </c>
      <c r="S120" s="175" t="s">
        <v>149</v>
      </c>
      <c r="T120" s="176" t="s">
        <v>149</v>
      </c>
      <c r="U120" s="159">
        <v>7.0000000000000007E-2</v>
      </c>
      <c r="V120" s="159">
        <f>ROUND(E120*U120,2)</f>
        <v>2.74</v>
      </c>
      <c r="W120" s="159"/>
      <c r="X120" s="159" t="s">
        <v>150</v>
      </c>
      <c r="Y120" s="149"/>
      <c r="Z120" s="149"/>
      <c r="AA120" s="149"/>
      <c r="AB120" s="149"/>
      <c r="AC120" s="149"/>
      <c r="AD120" s="149"/>
      <c r="AE120" s="149"/>
      <c r="AF120" s="149"/>
      <c r="AG120" s="149" t="s">
        <v>151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56"/>
      <c r="B121" s="157"/>
      <c r="C121" s="245" t="s">
        <v>211</v>
      </c>
      <c r="D121" s="246"/>
      <c r="E121" s="246"/>
      <c r="F121" s="246"/>
      <c r="G121" s="246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49"/>
      <c r="Z121" s="149"/>
      <c r="AA121" s="149"/>
      <c r="AB121" s="149"/>
      <c r="AC121" s="149"/>
      <c r="AD121" s="149"/>
      <c r="AE121" s="149"/>
      <c r="AF121" s="149"/>
      <c r="AG121" s="149" t="s">
        <v>153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56"/>
      <c r="B122" s="157"/>
      <c r="C122" s="182" t="s">
        <v>241</v>
      </c>
      <c r="D122" s="161"/>
      <c r="E122" s="162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49"/>
      <c r="Z122" s="149"/>
      <c r="AA122" s="149"/>
      <c r="AB122" s="149"/>
      <c r="AC122" s="149"/>
      <c r="AD122" s="149"/>
      <c r="AE122" s="149"/>
      <c r="AF122" s="149"/>
      <c r="AG122" s="149" t="s">
        <v>155</v>
      </c>
      <c r="AH122" s="149">
        <v>0</v>
      </c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56"/>
      <c r="B123" s="157"/>
      <c r="C123" s="182" t="s">
        <v>242</v>
      </c>
      <c r="D123" s="161"/>
      <c r="E123" s="162">
        <v>8.4280000000000008</v>
      </c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49"/>
      <c r="Z123" s="149"/>
      <c r="AA123" s="149"/>
      <c r="AB123" s="149"/>
      <c r="AC123" s="149"/>
      <c r="AD123" s="149"/>
      <c r="AE123" s="149"/>
      <c r="AF123" s="149"/>
      <c r="AG123" s="149" t="s">
        <v>155</v>
      </c>
      <c r="AH123" s="149">
        <v>0</v>
      </c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56"/>
      <c r="B124" s="157"/>
      <c r="C124" s="182" t="s">
        <v>243</v>
      </c>
      <c r="D124" s="161"/>
      <c r="E124" s="162">
        <v>10.220000000000001</v>
      </c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49"/>
      <c r="Z124" s="149"/>
      <c r="AA124" s="149"/>
      <c r="AB124" s="149"/>
      <c r="AC124" s="149"/>
      <c r="AD124" s="149"/>
      <c r="AE124" s="149"/>
      <c r="AF124" s="149"/>
      <c r="AG124" s="149" t="s">
        <v>155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">
      <c r="A125" s="156"/>
      <c r="B125" s="157"/>
      <c r="C125" s="182" t="s">
        <v>244</v>
      </c>
      <c r="D125" s="161"/>
      <c r="E125" s="162">
        <v>7</v>
      </c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49"/>
      <c r="Z125" s="149"/>
      <c r="AA125" s="149"/>
      <c r="AB125" s="149"/>
      <c r="AC125" s="149"/>
      <c r="AD125" s="149"/>
      <c r="AE125" s="149"/>
      <c r="AF125" s="149"/>
      <c r="AG125" s="149" t="s">
        <v>155</v>
      </c>
      <c r="AH125" s="149">
        <v>0</v>
      </c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1" x14ac:dyDescent="0.2">
      <c r="A126" s="156"/>
      <c r="B126" s="157"/>
      <c r="C126" s="182" t="s">
        <v>245</v>
      </c>
      <c r="D126" s="161"/>
      <c r="E126" s="162">
        <v>9.16</v>
      </c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49"/>
      <c r="Z126" s="149"/>
      <c r="AA126" s="149"/>
      <c r="AB126" s="149"/>
      <c r="AC126" s="149"/>
      <c r="AD126" s="149"/>
      <c r="AE126" s="149"/>
      <c r="AF126" s="149"/>
      <c r="AG126" s="149" t="s">
        <v>155</v>
      </c>
      <c r="AH126" s="149">
        <v>0</v>
      </c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56"/>
      <c r="B127" s="157"/>
      <c r="C127" s="182" t="s">
        <v>230</v>
      </c>
      <c r="D127" s="161"/>
      <c r="E127" s="162">
        <v>4.38</v>
      </c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49"/>
      <c r="Z127" s="149"/>
      <c r="AA127" s="149"/>
      <c r="AB127" s="149"/>
      <c r="AC127" s="149"/>
      <c r="AD127" s="149"/>
      <c r="AE127" s="149"/>
      <c r="AF127" s="149"/>
      <c r="AG127" s="149" t="s">
        <v>155</v>
      </c>
      <c r="AH127" s="149">
        <v>0</v>
      </c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1" x14ac:dyDescent="0.2">
      <c r="A128" s="156"/>
      <c r="B128" s="157"/>
      <c r="C128" s="247"/>
      <c r="D128" s="248"/>
      <c r="E128" s="248"/>
      <c r="F128" s="248"/>
      <c r="G128" s="248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49"/>
      <c r="Z128" s="149"/>
      <c r="AA128" s="149"/>
      <c r="AB128" s="149"/>
      <c r="AC128" s="149"/>
      <c r="AD128" s="149"/>
      <c r="AE128" s="149"/>
      <c r="AF128" s="149"/>
      <c r="AG128" s="149" t="s">
        <v>159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x14ac:dyDescent="0.2">
      <c r="A129" s="164" t="s">
        <v>143</v>
      </c>
      <c r="B129" s="165" t="s">
        <v>74</v>
      </c>
      <c r="C129" s="180" t="s">
        <v>75</v>
      </c>
      <c r="D129" s="166"/>
      <c r="E129" s="167"/>
      <c r="F129" s="168"/>
      <c r="G129" s="168">
        <f>SUMIF(AG130:AG132,"&lt;&gt;NOR",G130:G132)</f>
        <v>0</v>
      </c>
      <c r="H129" s="168"/>
      <c r="I129" s="168">
        <f>SUM(I130:I132)</f>
        <v>0</v>
      </c>
      <c r="J129" s="168"/>
      <c r="K129" s="168">
        <f>SUM(K130:K132)</f>
        <v>0</v>
      </c>
      <c r="L129" s="168"/>
      <c r="M129" s="168">
        <f>SUM(M130:M132)</f>
        <v>0</v>
      </c>
      <c r="N129" s="168"/>
      <c r="O129" s="168">
        <f>SUM(O130:O132)</f>
        <v>0.02</v>
      </c>
      <c r="P129" s="168"/>
      <c r="Q129" s="168">
        <f>SUM(Q130:Q132)</f>
        <v>0</v>
      </c>
      <c r="R129" s="168"/>
      <c r="S129" s="168"/>
      <c r="T129" s="169"/>
      <c r="U129" s="163"/>
      <c r="V129" s="163">
        <f>SUM(V130:V132)</f>
        <v>1.64</v>
      </c>
      <c r="W129" s="163"/>
      <c r="X129" s="163"/>
      <c r="AG129" t="s">
        <v>144</v>
      </c>
    </row>
    <row r="130" spans="1:60" outlineLevel="1" x14ac:dyDescent="0.2">
      <c r="A130" s="170">
        <v>20</v>
      </c>
      <c r="B130" s="171" t="s">
        <v>252</v>
      </c>
      <c r="C130" s="181" t="s">
        <v>253</v>
      </c>
      <c r="D130" s="172" t="s">
        <v>201</v>
      </c>
      <c r="E130" s="173">
        <v>9</v>
      </c>
      <c r="F130" s="174"/>
      <c r="G130" s="175">
        <f>ROUND(E130*F130,2)</f>
        <v>0</v>
      </c>
      <c r="H130" s="174"/>
      <c r="I130" s="175">
        <f>ROUND(E130*H130,2)</f>
        <v>0</v>
      </c>
      <c r="J130" s="174"/>
      <c r="K130" s="175">
        <f>ROUND(E130*J130,2)</f>
        <v>0</v>
      </c>
      <c r="L130" s="175">
        <v>21</v>
      </c>
      <c r="M130" s="175">
        <f>G130*(1+L130/100)</f>
        <v>0</v>
      </c>
      <c r="N130" s="175">
        <v>2.3800000000000002E-3</v>
      </c>
      <c r="O130" s="175">
        <f>ROUND(E130*N130,2)</f>
        <v>0.02</v>
      </c>
      <c r="P130" s="175">
        <v>0</v>
      </c>
      <c r="Q130" s="175">
        <f>ROUND(E130*P130,2)</f>
        <v>0</v>
      </c>
      <c r="R130" s="175" t="s">
        <v>196</v>
      </c>
      <c r="S130" s="175" t="s">
        <v>149</v>
      </c>
      <c r="T130" s="176" t="s">
        <v>149</v>
      </c>
      <c r="U130" s="159">
        <v>0.18232999999999999</v>
      </c>
      <c r="V130" s="159">
        <f>ROUND(E130*U130,2)</f>
        <v>1.64</v>
      </c>
      <c r="W130" s="159"/>
      <c r="X130" s="159" t="s">
        <v>150</v>
      </c>
      <c r="Y130" s="149"/>
      <c r="Z130" s="149"/>
      <c r="AA130" s="149"/>
      <c r="AB130" s="149"/>
      <c r="AC130" s="149"/>
      <c r="AD130" s="149"/>
      <c r="AE130" s="149"/>
      <c r="AF130" s="149"/>
      <c r="AG130" s="149" t="s">
        <v>151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56"/>
      <c r="B131" s="157"/>
      <c r="C131" s="182" t="s">
        <v>254</v>
      </c>
      <c r="D131" s="161"/>
      <c r="E131" s="162">
        <v>9</v>
      </c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49"/>
      <c r="Z131" s="149"/>
      <c r="AA131" s="149"/>
      <c r="AB131" s="149"/>
      <c r="AC131" s="149"/>
      <c r="AD131" s="149"/>
      <c r="AE131" s="149"/>
      <c r="AF131" s="149"/>
      <c r="AG131" s="149" t="s">
        <v>155</v>
      </c>
      <c r="AH131" s="149">
        <v>0</v>
      </c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1" x14ac:dyDescent="0.2">
      <c r="A132" s="156"/>
      <c r="B132" s="157"/>
      <c r="C132" s="247"/>
      <c r="D132" s="248"/>
      <c r="E132" s="248"/>
      <c r="F132" s="248"/>
      <c r="G132" s="248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49"/>
      <c r="Z132" s="149"/>
      <c r="AA132" s="149"/>
      <c r="AB132" s="149"/>
      <c r="AC132" s="149"/>
      <c r="AD132" s="149"/>
      <c r="AE132" s="149"/>
      <c r="AF132" s="149"/>
      <c r="AG132" s="149" t="s">
        <v>159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x14ac:dyDescent="0.2">
      <c r="A133" s="164" t="s">
        <v>143</v>
      </c>
      <c r="B133" s="165" t="s">
        <v>76</v>
      </c>
      <c r="C133" s="180" t="s">
        <v>77</v>
      </c>
      <c r="D133" s="166"/>
      <c r="E133" s="167"/>
      <c r="F133" s="168"/>
      <c r="G133" s="168">
        <f>SUMIF(AG134:AG161,"&lt;&gt;NOR",G134:G161)</f>
        <v>0</v>
      </c>
      <c r="H133" s="168"/>
      <c r="I133" s="168">
        <f>SUM(I134:I161)</f>
        <v>0</v>
      </c>
      <c r="J133" s="168"/>
      <c r="K133" s="168">
        <f>SUM(K134:K161)</f>
        <v>0</v>
      </c>
      <c r="L133" s="168"/>
      <c r="M133" s="168">
        <f>SUM(M134:M161)</f>
        <v>0</v>
      </c>
      <c r="N133" s="168"/>
      <c r="O133" s="168">
        <f>SUM(O134:O161)</f>
        <v>3.41</v>
      </c>
      <c r="P133" s="168"/>
      <c r="Q133" s="168">
        <f>SUM(Q134:Q161)</f>
        <v>0</v>
      </c>
      <c r="R133" s="168"/>
      <c r="S133" s="168"/>
      <c r="T133" s="169"/>
      <c r="U133" s="163"/>
      <c r="V133" s="163">
        <f>SUM(V134:V161)</f>
        <v>281.78999999999996</v>
      </c>
      <c r="W133" s="163"/>
      <c r="X133" s="163"/>
      <c r="AG133" t="s">
        <v>144</v>
      </c>
    </row>
    <row r="134" spans="1:60" outlineLevel="1" x14ac:dyDescent="0.2">
      <c r="A134" s="170">
        <v>21</v>
      </c>
      <c r="B134" s="171" t="s">
        <v>255</v>
      </c>
      <c r="C134" s="181" t="s">
        <v>256</v>
      </c>
      <c r="D134" s="172" t="s">
        <v>176</v>
      </c>
      <c r="E134" s="173">
        <v>95.696899999999999</v>
      </c>
      <c r="F134" s="174"/>
      <c r="G134" s="175">
        <f>ROUND(E134*F134,2)</f>
        <v>0</v>
      </c>
      <c r="H134" s="174"/>
      <c r="I134" s="175">
        <f>ROUND(E134*H134,2)</f>
        <v>0</v>
      </c>
      <c r="J134" s="174"/>
      <c r="K134" s="175">
        <f>ROUND(E134*J134,2)</f>
        <v>0</v>
      </c>
      <c r="L134" s="175">
        <v>21</v>
      </c>
      <c r="M134" s="175">
        <f>G134*(1+L134/100)</f>
        <v>0</v>
      </c>
      <c r="N134" s="175">
        <v>4.0000000000000003E-5</v>
      </c>
      <c r="O134" s="175">
        <f>ROUND(E134*N134,2)</f>
        <v>0</v>
      </c>
      <c r="P134" s="175">
        <v>0</v>
      </c>
      <c r="Q134" s="175">
        <f>ROUND(E134*P134,2)</f>
        <v>0</v>
      </c>
      <c r="R134" s="175" t="s">
        <v>210</v>
      </c>
      <c r="S134" s="175" t="s">
        <v>149</v>
      </c>
      <c r="T134" s="176" t="s">
        <v>149</v>
      </c>
      <c r="U134" s="159">
        <v>7.8E-2</v>
      </c>
      <c r="V134" s="159">
        <f>ROUND(E134*U134,2)</f>
        <v>7.46</v>
      </c>
      <c r="W134" s="159"/>
      <c r="X134" s="159" t="s">
        <v>150</v>
      </c>
      <c r="Y134" s="149"/>
      <c r="Z134" s="149"/>
      <c r="AA134" s="149"/>
      <c r="AB134" s="149"/>
      <c r="AC134" s="149"/>
      <c r="AD134" s="149"/>
      <c r="AE134" s="149"/>
      <c r="AF134" s="149"/>
      <c r="AG134" s="149" t="s">
        <v>151</v>
      </c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ht="22.5" outlineLevel="1" x14ac:dyDescent="0.2">
      <c r="A135" s="156"/>
      <c r="B135" s="157"/>
      <c r="C135" s="245" t="s">
        <v>257</v>
      </c>
      <c r="D135" s="246"/>
      <c r="E135" s="246"/>
      <c r="F135" s="246"/>
      <c r="G135" s="246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49"/>
      <c r="Z135" s="149"/>
      <c r="AA135" s="149"/>
      <c r="AB135" s="149"/>
      <c r="AC135" s="149"/>
      <c r="AD135" s="149"/>
      <c r="AE135" s="149"/>
      <c r="AF135" s="149"/>
      <c r="AG135" s="149" t="s">
        <v>153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78" t="str">
        <f>C135</f>
        <v>s rámy a zárubněmi, zábradlí, předmětů oplechování apod., které se zřizují ještě před úpravami povrchu, před jejich znečištěním při úpravách povrchu nástřikem plastických (lepivých) maltovin</v>
      </c>
      <c r="BB135" s="149"/>
      <c r="BC135" s="149"/>
      <c r="BD135" s="149"/>
      <c r="BE135" s="149"/>
      <c r="BF135" s="149"/>
      <c r="BG135" s="149"/>
      <c r="BH135" s="149"/>
    </row>
    <row r="136" spans="1:60" outlineLevel="1" x14ac:dyDescent="0.2">
      <c r="A136" s="156"/>
      <c r="B136" s="157"/>
      <c r="C136" s="182" t="s">
        <v>258</v>
      </c>
      <c r="D136" s="161"/>
      <c r="E136" s="162">
        <v>36.78</v>
      </c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49"/>
      <c r="Z136" s="149"/>
      <c r="AA136" s="149"/>
      <c r="AB136" s="149"/>
      <c r="AC136" s="149"/>
      <c r="AD136" s="149"/>
      <c r="AE136" s="149"/>
      <c r="AF136" s="149"/>
      <c r="AG136" s="149" t="s">
        <v>155</v>
      </c>
      <c r="AH136" s="149">
        <v>0</v>
      </c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1" x14ac:dyDescent="0.2">
      <c r="A137" s="156"/>
      <c r="B137" s="157"/>
      <c r="C137" s="182" t="s">
        <v>259</v>
      </c>
      <c r="D137" s="161"/>
      <c r="E137" s="162">
        <v>22.9694</v>
      </c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49"/>
      <c r="Z137" s="149"/>
      <c r="AA137" s="149"/>
      <c r="AB137" s="149"/>
      <c r="AC137" s="149"/>
      <c r="AD137" s="149"/>
      <c r="AE137" s="149"/>
      <c r="AF137" s="149"/>
      <c r="AG137" s="149" t="s">
        <v>155</v>
      </c>
      <c r="AH137" s="149">
        <v>0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">
      <c r="A138" s="156"/>
      <c r="B138" s="157"/>
      <c r="C138" s="182" t="s">
        <v>260</v>
      </c>
      <c r="D138" s="161"/>
      <c r="E138" s="162">
        <v>2.91</v>
      </c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49"/>
      <c r="Z138" s="149"/>
      <c r="AA138" s="149"/>
      <c r="AB138" s="149"/>
      <c r="AC138" s="149"/>
      <c r="AD138" s="149"/>
      <c r="AE138" s="149"/>
      <c r="AF138" s="149"/>
      <c r="AG138" s="149" t="s">
        <v>155</v>
      </c>
      <c r="AH138" s="149">
        <v>0</v>
      </c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">
      <c r="A139" s="156"/>
      <c r="B139" s="157"/>
      <c r="C139" s="182" t="s">
        <v>261</v>
      </c>
      <c r="D139" s="161"/>
      <c r="E139" s="162">
        <v>33.037500000000001</v>
      </c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49"/>
      <c r="Z139" s="149"/>
      <c r="AA139" s="149"/>
      <c r="AB139" s="149"/>
      <c r="AC139" s="149"/>
      <c r="AD139" s="149"/>
      <c r="AE139" s="149"/>
      <c r="AF139" s="149"/>
      <c r="AG139" s="149" t="s">
        <v>155</v>
      </c>
      <c r="AH139" s="149">
        <v>0</v>
      </c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">
      <c r="A140" s="156"/>
      <c r="B140" s="157"/>
      <c r="C140" s="247"/>
      <c r="D140" s="248"/>
      <c r="E140" s="248"/>
      <c r="F140" s="248"/>
      <c r="G140" s="248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49"/>
      <c r="Z140" s="149"/>
      <c r="AA140" s="149"/>
      <c r="AB140" s="149"/>
      <c r="AC140" s="149"/>
      <c r="AD140" s="149"/>
      <c r="AE140" s="149"/>
      <c r="AF140" s="149"/>
      <c r="AG140" s="149" t="s">
        <v>159</v>
      </c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">
      <c r="A141" s="170">
        <v>22</v>
      </c>
      <c r="B141" s="171" t="s">
        <v>262</v>
      </c>
      <c r="C141" s="181" t="s">
        <v>263</v>
      </c>
      <c r="D141" s="172" t="s">
        <v>176</v>
      </c>
      <c r="E141" s="173">
        <v>11.475</v>
      </c>
      <c r="F141" s="174"/>
      <c r="G141" s="175">
        <f>ROUND(E141*F141,2)</f>
        <v>0</v>
      </c>
      <c r="H141" s="174"/>
      <c r="I141" s="175">
        <f>ROUND(E141*H141,2)</f>
        <v>0</v>
      </c>
      <c r="J141" s="174"/>
      <c r="K141" s="175">
        <f>ROUND(E141*J141,2)</f>
        <v>0</v>
      </c>
      <c r="L141" s="175">
        <v>21</v>
      </c>
      <c r="M141" s="175">
        <f>G141*(1+L141/100)</f>
        <v>0</v>
      </c>
      <c r="N141" s="175">
        <v>1.9429999999999999E-2</v>
      </c>
      <c r="O141" s="175">
        <f>ROUND(E141*N141,2)</f>
        <v>0.22</v>
      </c>
      <c r="P141" s="175">
        <v>0</v>
      </c>
      <c r="Q141" s="175">
        <f>ROUND(E141*P141,2)</f>
        <v>0</v>
      </c>
      <c r="R141" s="175" t="s">
        <v>264</v>
      </c>
      <c r="S141" s="175" t="s">
        <v>149</v>
      </c>
      <c r="T141" s="176" t="s">
        <v>149</v>
      </c>
      <c r="U141" s="159">
        <v>0.4</v>
      </c>
      <c r="V141" s="159">
        <f>ROUND(E141*U141,2)</f>
        <v>4.59</v>
      </c>
      <c r="W141" s="159"/>
      <c r="X141" s="159" t="s">
        <v>150</v>
      </c>
      <c r="Y141" s="149"/>
      <c r="Z141" s="149"/>
      <c r="AA141" s="149"/>
      <c r="AB141" s="149"/>
      <c r="AC141" s="149"/>
      <c r="AD141" s="149"/>
      <c r="AE141" s="149"/>
      <c r="AF141" s="149"/>
      <c r="AG141" s="149" t="s">
        <v>151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1" x14ac:dyDescent="0.2">
      <c r="A142" s="156"/>
      <c r="B142" s="157"/>
      <c r="C142" s="182" t="s">
        <v>214</v>
      </c>
      <c r="D142" s="161"/>
      <c r="E142" s="162">
        <v>11.475</v>
      </c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49"/>
      <c r="Z142" s="149"/>
      <c r="AA142" s="149"/>
      <c r="AB142" s="149"/>
      <c r="AC142" s="149"/>
      <c r="AD142" s="149"/>
      <c r="AE142" s="149"/>
      <c r="AF142" s="149"/>
      <c r="AG142" s="149" t="s">
        <v>155</v>
      </c>
      <c r="AH142" s="149">
        <v>0</v>
      </c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">
      <c r="A143" s="156"/>
      <c r="B143" s="157"/>
      <c r="C143" s="247"/>
      <c r="D143" s="248"/>
      <c r="E143" s="248"/>
      <c r="F143" s="248"/>
      <c r="G143" s="248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49"/>
      <c r="Z143" s="149"/>
      <c r="AA143" s="149"/>
      <c r="AB143" s="149"/>
      <c r="AC143" s="149"/>
      <c r="AD143" s="149"/>
      <c r="AE143" s="149"/>
      <c r="AF143" s="149"/>
      <c r="AG143" s="149" t="s">
        <v>159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ht="22.5" outlineLevel="1" x14ac:dyDescent="0.2">
      <c r="A144" s="170">
        <v>23</v>
      </c>
      <c r="B144" s="171" t="s">
        <v>265</v>
      </c>
      <c r="C144" s="181" t="s">
        <v>266</v>
      </c>
      <c r="D144" s="172" t="s">
        <v>176</v>
      </c>
      <c r="E144" s="173">
        <v>485.6986</v>
      </c>
      <c r="F144" s="174"/>
      <c r="G144" s="175">
        <f>ROUND(E144*F144,2)</f>
        <v>0</v>
      </c>
      <c r="H144" s="174"/>
      <c r="I144" s="175">
        <f>ROUND(E144*H144,2)</f>
        <v>0</v>
      </c>
      <c r="J144" s="174"/>
      <c r="K144" s="175">
        <f>ROUND(E144*J144,2)</f>
        <v>0</v>
      </c>
      <c r="L144" s="175">
        <v>21</v>
      </c>
      <c r="M144" s="175">
        <f>G144*(1+L144/100)</f>
        <v>0</v>
      </c>
      <c r="N144" s="175">
        <v>9.6000000000000002E-4</v>
      </c>
      <c r="O144" s="175">
        <f>ROUND(E144*N144,2)</f>
        <v>0.47</v>
      </c>
      <c r="P144" s="175">
        <v>0</v>
      </c>
      <c r="Q144" s="175">
        <f>ROUND(E144*P144,2)</f>
        <v>0</v>
      </c>
      <c r="R144" s="175" t="s">
        <v>210</v>
      </c>
      <c r="S144" s="175" t="s">
        <v>149</v>
      </c>
      <c r="T144" s="176" t="s">
        <v>149</v>
      </c>
      <c r="U144" s="159">
        <v>0.23</v>
      </c>
      <c r="V144" s="159">
        <f>ROUND(E144*U144,2)</f>
        <v>111.71</v>
      </c>
      <c r="W144" s="159"/>
      <c r="X144" s="159" t="s">
        <v>150</v>
      </c>
      <c r="Y144" s="149"/>
      <c r="Z144" s="149"/>
      <c r="AA144" s="149"/>
      <c r="AB144" s="149"/>
      <c r="AC144" s="149"/>
      <c r="AD144" s="149"/>
      <c r="AE144" s="149"/>
      <c r="AF144" s="149"/>
      <c r="AG144" s="149" t="s">
        <v>151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">
      <c r="A145" s="156"/>
      <c r="B145" s="157"/>
      <c r="C145" s="245" t="s">
        <v>267</v>
      </c>
      <c r="D145" s="246"/>
      <c r="E145" s="246"/>
      <c r="F145" s="246"/>
      <c r="G145" s="246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49"/>
      <c r="Z145" s="149"/>
      <c r="AA145" s="149"/>
      <c r="AB145" s="149"/>
      <c r="AC145" s="149"/>
      <c r="AD145" s="149"/>
      <c r="AE145" s="149"/>
      <c r="AF145" s="149"/>
      <c r="AG145" s="149" t="s">
        <v>153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1" x14ac:dyDescent="0.2">
      <c r="A146" s="156"/>
      <c r="B146" s="157"/>
      <c r="C146" s="182" t="s">
        <v>233</v>
      </c>
      <c r="D146" s="161"/>
      <c r="E146" s="162">
        <v>524.88660000000004</v>
      </c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49"/>
      <c r="Z146" s="149"/>
      <c r="AA146" s="149"/>
      <c r="AB146" s="149"/>
      <c r="AC146" s="149"/>
      <c r="AD146" s="149"/>
      <c r="AE146" s="149"/>
      <c r="AF146" s="149"/>
      <c r="AG146" s="149" t="s">
        <v>155</v>
      </c>
      <c r="AH146" s="149">
        <v>5</v>
      </c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56"/>
      <c r="B147" s="157"/>
      <c r="C147" s="182" t="s">
        <v>234</v>
      </c>
      <c r="D147" s="161"/>
      <c r="E147" s="162">
        <v>-39.188000000000002</v>
      </c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49"/>
      <c r="Z147" s="149"/>
      <c r="AA147" s="149"/>
      <c r="AB147" s="149"/>
      <c r="AC147" s="149"/>
      <c r="AD147" s="149"/>
      <c r="AE147" s="149"/>
      <c r="AF147" s="149"/>
      <c r="AG147" s="149" t="s">
        <v>155</v>
      </c>
      <c r="AH147" s="149">
        <v>0</v>
      </c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1" x14ac:dyDescent="0.2">
      <c r="A148" s="156"/>
      <c r="B148" s="157"/>
      <c r="C148" s="247"/>
      <c r="D148" s="248"/>
      <c r="E148" s="248"/>
      <c r="F148" s="248"/>
      <c r="G148" s="248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49"/>
      <c r="Z148" s="149"/>
      <c r="AA148" s="149"/>
      <c r="AB148" s="149"/>
      <c r="AC148" s="149"/>
      <c r="AD148" s="149"/>
      <c r="AE148" s="149"/>
      <c r="AF148" s="149"/>
      <c r="AG148" s="149" t="s">
        <v>159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1" x14ac:dyDescent="0.2">
      <c r="A149" s="170">
        <v>24</v>
      </c>
      <c r="B149" s="171" t="s">
        <v>268</v>
      </c>
      <c r="C149" s="181" t="s">
        <v>269</v>
      </c>
      <c r="D149" s="172" t="s">
        <v>201</v>
      </c>
      <c r="E149" s="173">
        <v>20</v>
      </c>
      <c r="F149" s="174"/>
      <c r="G149" s="175">
        <f>ROUND(E149*F149,2)</f>
        <v>0</v>
      </c>
      <c r="H149" s="174"/>
      <c r="I149" s="175">
        <f>ROUND(E149*H149,2)</f>
        <v>0</v>
      </c>
      <c r="J149" s="174"/>
      <c r="K149" s="175">
        <f>ROUND(E149*J149,2)</f>
        <v>0</v>
      </c>
      <c r="L149" s="175">
        <v>21</v>
      </c>
      <c r="M149" s="175">
        <f>G149*(1+L149/100)</f>
        <v>0</v>
      </c>
      <c r="N149" s="175">
        <v>1.6000000000000001E-4</v>
      </c>
      <c r="O149" s="175">
        <f>ROUND(E149*N149,2)</f>
        <v>0</v>
      </c>
      <c r="P149" s="175">
        <v>0</v>
      </c>
      <c r="Q149" s="175">
        <f>ROUND(E149*P149,2)</f>
        <v>0</v>
      </c>
      <c r="R149" s="175" t="s">
        <v>264</v>
      </c>
      <c r="S149" s="175" t="s">
        <v>149</v>
      </c>
      <c r="T149" s="176" t="s">
        <v>149</v>
      </c>
      <c r="U149" s="159">
        <v>0.06</v>
      </c>
      <c r="V149" s="159">
        <f>ROUND(E149*U149,2)</f>
        <v>1.2</v>
      </c>
      <c r="W149" s="159"/>
      <c r="X149" s="159" t="s">
        <v>150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151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">
      <c r="A150" s="156"/>
      <c r="B150" s="157"/>
      <c r="C150" s="182" t="s">
        <v>270</v>
      </c>
      <c r="D150" s="161"/>
      <c r="E150" s="162">
        <v>20</v>
      </c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49"/>
      <c r="Z150" s="149"/>
      <c r="AA150" s="149"/>
      <c r="AB150" s="149"/>
      <c r="AC150" s="149"/>
      <c r="AD150" s="149"/>
      <c r="AE150" s="149"/>
      <c r="AF150" s="149"/>
      <c r="AG150" s="149" t="s">
        <v>155</v>
      </c>
      <c r="AH150" s="149">
        <v>0</v>
      </c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">
      <c r="A151" s="156"/>
      <c r="B151" s="157"/>
      <c r="C151" s="247"/>
      <c r="D151" s="248"/>
      <c r="E151" s="248"/>
      <c r="F151" s="248"/>
      <c r="G151" s="248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49"/>
      <c r="Z151" s="149"/>
      <c r="AA151" s="149"/>
      <c r="AB151" s="149"/>
      <c r="AC151" s="149"/>
      <c r="AD151" s="149"/>
      <c r="AE151" s="149"/>
      <c r="AF151" s="149"/>
      <c r="AG151" s="149" t="s">
        <v>159</v>
      </c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70">
        <v>25</v>
      </c>
      <c r="B152" s="171" t="s">
        <v>271</v>
      </c>
      <c r="C152" s="181" t="s">
        <v>272</v>
      </c>
      <c r="D152" s="172" t="s">
        <v>176</v>
      </c>
      <c r="E152" s="173">
        <v>524.88660000000004</v>
      </c>
      <c r="F152" s="174"/>
      <c r="G152" s="175">
        <f>ROUND(E152*F152,2)</f>
        <v>0</v>
      </c>
      <c r="H152" s="174"/>
      <c r="I152" s="175">
        <f>ROUND(E152*H152,2)</f>
        <v>0</v>
      </c>
      <c r="J152" s="174"/>
      <c r="K152" s="175">
        <f>ROUND(E152*J152,2)</f>
        <v>0</v>
      </c>
      <c r="L152" s="175">
        <v>21</v>
      </c>
      <c r="M152" s="175">
        <f>G152*(1+L152/100)</f>
        <v>0</v>
      </c>
      <c r="N152" s="175">
        <v>2.0000000000000002E-5</v>
      </c>
      <c r="O152" s="175">
        <f>ROUND(E152*N152,2)</f>
        <v>0.01</v>
      </c>
      <c r="P152" s="175">
        <v>0</v>
      </c>
      <c r="Q152" s="175">
        <f>ROUND(E152*P152,2)</f>
        <v>0</v>
      </c>
      <c r="R152" s="175" t="s">
        <v>210</v>
      </c>
      <c r="S152" s="175" t="s">
        <v>149</v>
      </c>
      <c r="T152" s="176" t="s">
        <v>149</v>
      </c>
      <c r="U152" s="159">
        <v>0.11</v>
      </c>
      <c r="V152" s="159">
        <f>ROUND(E152*U152,2)</f>
        <v>57.74</v>
      </c>
      <c r="W152" s="159"/>
      <c r="X152" s="159" t="s">
        <v>150</v>
      </c>
      <c r="Y152" s="149"/>
      <c r="Z152" s="149"/>
      <c r="AA152" s="149"/>
      <c r="AB152" s="149"/>
      <c r="AC152" s="149"/>
      <c r="AD152" s="149"/>
      <c r="AE152" s="149"/>
      <c r="AF152" s="149"/>
      <c r="AG152" s="149" t="s">
        <v>151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56"/>
      <c r="B153" s="157"/>
      <c r="C153" s="182" t="s">
        <v>273</v>
      </c>
      <c r="D153" s="161"/>
      <c r="E153" s="162">
        <v>524.88660000000004</v>
      </c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49"/>
      <c r="Z153" s="149"/>
      <c r="AA153" s="149"/>
      <c r="AB153" s="149"/>
      <c r="AC153" s="149"/>
      <c r="AD153" s="149"/>
      <c r="AE153" s="149"/>
      <c r="AF153" s="149"/>
      <c r="AG153" s="149" t="s">
        <v>155</v>
      </c>
      <c r="AH153" s="149">
        <v>5</v>
      </c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1" x14ac:dyDescent="0.2">
      <c r="A154" s="156"/>
      <c r="B154" s="157"/>
      <c r="C154" s="247"/>
      <c r="D154" s="248"/>
      <c r="E154" s="248"/>
      <c r="F154" s="248"/>
      <c r="G154" s="248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49"/>
      <c r="Z154" s="149"/>
      <c r="AA154" s="149"/>
      <c r="AB154" s="149"/>
      <c r="AC154" s="149"/>
      <c r="AD154" s="149"/>
      <c r="AE154" s="149"/>
      <c r="AF154" s="149"/>
      <c r="AG154" s="149" t="s">
        <v>159</v>
      </c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ht="22.5" outlineLevel="1" x14ac:dyDescent="0.2">
      <c r="A155" s="170">
        <v>26</v>
      </c>
      <c r="B155" s="171" t="s">
        <v>274</v>
      </c>
      <c r="C155" s="181" t="s">
        <v>275</v>
      </c>
      <c r="D155" s="172" t="s">
        <v>176</v>
      </c>
      <c r="E155" s="173">
        <v>157.46598</v>
      </c>
      <c r="F155" s="174"/>
      <c r="G155" s="175">
        <f>ROUND(E155*F155,2)</f>
        <v>0</v>
      </c>
      <c r="H155" s="174"/>
      <c r="I155" s="175">
        <f>ROUND(E155*H155,2)</f>
        <v>0</v>
      </c>
      <c r="J155" s="174"/>
      <c r="K155" s="175">
        <f>ROUND(E155*J155,2)</f>
        <v>0</v>
      </c>
      <c r="L155" s="175">
        <v>21</v>
      </c>
      <c r="M155" s="175">
        <f>G155*(1+L155/100)</f>
        <v>0</v>
      </c>
      <c r="N155" s="175">
        <v>1.7219999999999999E-2</v>
      </c>
      <c r="O155" s="175">
        <f>ROUND(E155*N155,2)</f>
        <v>2.71</v>
      </c>
      <c r="P155" s="175">
        <v>0</v>
      </c>
      <c r="Q155" s="175">
        <f>ROUND(E155*P155,2)</f>
        <v>0</v>
      </c>
      <c r="R155" s="175" t="s">
        <v>210</v>
      </c>
      <c r="S155" s="175" t="s">
        <v>149</v>
      </c>
      <c r="T155" s="176" t="s">
        <v>149</v>
      </c>
      <c r="U155" s="159">
        <v>0.628</v>
      </c>
      <c r="V155" s="159">
        <f>ROUND(E155*U155,2)</f>
        <v>98.89</v>
      </c>
      <c r="W155" s="159"/>
      <c r="X155" s="159" t="s">
        <v>150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151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1" x14ac:dyDescent="0.2">
      <c r="A156" s="156"/>
      <c r="B156" s="157"/>
      <c r="C156" s="182" t="s">
        <v>276</v>
      </c>
      <c r="D156" s="161"/>
      <c r="E156" s="162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49"/>
      <c r="Z156" s="149"/>
      <c r="AA156" s="149"/>
      <c r="AB156" s="149"/>
      <c r="AC156" s="149"/>
      <c r="AD156" s="149"/>
      <c r="AE156" s="149"/>
      <c r="AF156" s="149"/>
      <c r="AG156" s="149" t="s">
        <v>155</v>
      </c>
      <c r="AH156" s="149">
        <v>0</v>
      </c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">
      <c r="A157" s="156"/>
      <c r="B157" s="157"/>
      <c r="C157" s="182" t="s">
        <v>277</v>
      </c>
      <c r="D157" s="161"/>
      <c r="E157" s="162">
        <v>157.46598</v>
      </c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49"/>
      <c r="Z157" s="149"/>
      <c r="AA157" s="149"/>
      <c r="AB157" s="149"/>
      <c r="AC157" s="149"/>
      <c r="AD157" s="149"/>
      <c r="AE157" s="149"/>
      <c r="AF157" s="149"/>
      <c r="AG157" s="149" t="s">
        <v>155</v>
      </c>
      <c r="AH157" s="149">
        <v>5</v>
      </c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56"/>
      <c r="B158" s="157"/>
      <c r="C158" s="247"/>
      <c r="D158" s="248"/>
      <c r="E158" s="248"/>
      <c r="F158" s="248"/>
      <c r="G158" s="248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49"/>
      <c r="Z158" s="149"/>
      <c r="AA158" s="149"/>
      <c r="AB158" s="149"/>
      <c r="AC158" s="149"/>
      <c r="AD158" s="149"/>
      <c r="AE158" s="149"/>
      <c r="AF158" s="149"/>
      <c r="AG158" s="149" t="s">
        <v>159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">
      <c r="A159" s="170">
        <v>27</v>
      </c>
      <c r="B159" s="171" t="s">
        <v>278</v>
      </c>
      <c r="C159" s="181" t="s">
        <v>279</v>
      </c>
      <c r="D159" s="172" t="s">
        <v>201</v>
      </c>
      <c r="E159" s="173">
        <v>4</v>
      </c>
      <c r="F159" s="174"/>
      <c r="G159" s="175">
        <f>ROUND(E159*F159,2)</f>
        <v>0</v>
      </c>
      <c r="H159" s="174"/>
      <c r="I159" s="175">
        <f>ROUND(E159*H159,2)</f>
        <v>0</v>
      </c>
      <c r="J159" s="174"/>
      <c r="K159" s="175">
        <f>ROUND(E159*J159,2)</f>
        <v>0</v>
      </c>
      <c r="L159" s="175">
        <v>21</v>
      </c>
      <c r="M159" s="175">
        <f>G159*(1+L159/100)</f>
        <v>0</v>
      </c>
      <c r="N159" s="175">
        <v>5.0000000000000002E-5</v>
      </c>
      <c r="O159" s="175">
        <f>ROUND(E159*N159,2)</f>
        <v>0</v>
      </c>
      <c r="P159" s="175">
        <v>0</v>
      </c>
      <c r="Q159" s="175">
        <f>ROUND(E159*P159,2)</f>
        <v>0</v>
      </c>
      <c r="R159" s="175"/>
      <c r="S159" s="175" t="s">
        <v>280</v>
      </c>
      <c r="T159" s="176" t="s">
        <v>281</v>
      </c>
      <c r="U159" s="159">
        <v>0.05</v>
      </c>
      <c r="V159" s="159">
        <f>ROUND(E159*U159,2)</f>
        <v>0.2</v>
      </c>
      <c r="W159" s="159"/>
      <c r="X159" s="159" t="s">
        <v>150</v>
      </c>
      <c r="Y159" s="149"/>
      <c r="Z159" s="149"/>
      <c r="AA159" s="149"/>
      <c r="AB159" s="149"/>
      <c r="AC159" s="149"/>
      <c r="AD159" s="149"/>
      <c r="AE159" s="149"/>
      <c r="AF159" s="149"/>
      <c r="AG159" s="149" t="s">
        <v>151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56"/>
      <c r="B160" s="157"/>
      <c r="C160" s="182" t="s">
        <v>282</v>
      </c>
      <c r="D160" s="161"/>
      <c r="E160" s="162">
        <v>4</v>
      </c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49"/>
      <c r="Z160" s="149"/>
      <c r="AA160" s="149"/>
      <c r="AB160" s="149"/>
      <c r="AC160" s="149"/>
      <c r="AD160" s="149"/>
      <c r="AE160" s="149"/>
      <c r="AF160" s="149"/>
      <c r="AG160" s="149" t="s">
        <v>155</v>
      </c>
      <c r="AH160" s="149">
        <v>0</v>
      </c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1" x14ac:dyDescent="0.2">
      <c r="A161" s="156"/>
      <c r="B161" s="157"/>
      <c r="C161" s="247"/>
      <c r="D161" s="248"/>
      <c r="E161" s="248"/>
      <c r="F161" s="248"/>
      <c r="G161" s="248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9"/>
      <c r="Y161" s="149"/>
      <c r="Z161" s="149"/>
      <c r="AA161" s="149"/>
      <c r="AB161" s="149"/>
      <c r="AC161" s="149"/>
      <c r="AD161" s="149"/>
      <c r="AE161" s="149"/>
      <c r="AF161" s="149"/>
      <c r="AG161" s="149" t="s">
        <v>159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x14ac:dyDescent="0.2">
      <c r="A162" s="164" t="s">
        <v>143</v>
      </c>
      <c r="B162" s="165" t="s">
        <v>78</v>
      </c>
      <c r="C162" s="180" t="s">
        <v>79</v>
      </c>
      <c r="D162" s="166"/>
      <c r="E162" s="167"/>
      <c r="F162" s="168"/>
      <c r="G162" s="168">
        <f>SUMIF(AG163:AG176,"&lt;&gt;NOR",G163:G176)</f>
        <v>0</v>
      </c>
      <c r="H162" s="168"/>
      <c r="I162" s="168">
        <f>SUM(I163:I176)</f>
        <v>0</v>
      </c>
      <c r="J162" s="168"/>
      <c r="K162" s="168">
        <f>SUM(K163:K176)</f>
        <v>0</v>
      </c>
      <c r="L162" s="168"/>
      <c r="M162" s="168">
        <f>SUM(M163:M176)</f>
        <v>0</v>
      </c>
      <c r="N162" s="168"/>
      <c r="O162" s="168">
        <f>SUM(O163:O176)</f>
        <v>10.65</v>
      </c>
      <c r="P162" s="168"/>
      <c r="Q162" s="168">
        <f>SUM(Q163:Q176)</f>
        <v>0</v>
      </c>
      <c r="R162" s="168"/>
      <c r="S162" s="168"/>
      <c r="T162" s="169"/>
      <c r="U162" s="163"/>
      <c r="V162" s="163">
        <f>SUM(V163:V176)</f>
        <v>21.36</v>
      </c>
      <c r="W162" s="163"/>
      <c r="X162" s="163"/>
      <c r="AG162" t="s">
        <v>144</v>
      </c>
    </row>
    <row r="163" spans="1:60" outlineLevel="1" x14ac:dyDescent="0.2">
      <c r="A163" s="170">
        <v>28</v>
      </c>
      <c r="B163" s="171" t="s">
        <v>283</v>
      </c>
      <c r="C163" s="181" t="s">
        <v>284</v>
      </c>
      <c r="D163" s="172" t="s">
        <v>176</v>
      </c>
      <c r="E163" s="173">
        <v>10.44</v>
      </c>
      <c r="F163" s="174"/>
      <c r="G163" s="175">
        <f>ROUND(E163*F163,2)</f>
        <v>0</v>
      </c>
      <c r="H163" s="174"/>
      <c r="I163" s="175">
        <f>ROUND(E163*H163,2)</f>
        <v>0</v>
      </c>
      <c r="J163" s="174"/>
      <c r="K163" s="175">
        <f>ROUND(E163*J163,2)</f>
        <v>0</v>
      </c>
      <c r="L163" s="175">
        <v>21</v>
      </c>
      <c r="M163" s="175">
        <f>G163*(1+L163/100)</f>
        <v>0</v>
      </c>
      <c r="N163" s="175">
        <v>6.615E-2</v>
      </c>
      <c r="O163" s="175">
        <f>ROUND(E163*N163,2)</f>
        <v>0.69</v>
      </c>
      <c r="P163" s="175">
        <v>0</v>
      </c>
      <c r="Q163" s="175">
        <f>ROUND(E163*P163,2)</f>
        <v>0</v>
      </c>
      <c r="R163" s="175" t="s">
        <v>210</v>
      </c>
      <c r="S163" s="175" t="s">
        <v>149</v>
      </c>
      <c r="T163" s="176" t="s">
        <v>149</v>
      </c>
      <c r="U163" s="159">
        <v>0.36499999999999999</v>
      </c>
      <c r="V163" s="159">
        <f>ROUND(E163*U163,2)</f>
        <v>3.81</v>
      </c>
      <c r="W163" s="159"/>
      <c r="X163" s="159" t="s">
        <v>150</v>
      </c>
      <c r="Y163" s="149"/>
      <c r="Z163" s="149"/>
      <c r="AA163" s="149"/>
      <c r="AB163" s="149"/>
      <c r="AC163" s="149"/>
      <c r="AD163" s="149"/>
      <c r="AE163" s="149"/>
      <c r="AF163" s="149"/>
      <c r="AG163" s="149" t="s">
        <v>151</v>
      </c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">
      <c r="A164" s="156"/>
      <c r="B164" s="157"/>
      <c r="C164" s="245" t="s">
        <v>285</v>
      </c>
      <c r="D164" s="246"/>
      <c r="E164" s="246"/>
      <c r="F164" s="246"/>
      <c r="G164" s="246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49"/>
      <c r="Z164" s="149"/>
      <c r="AA164" s="149"/>
      <c r="AB164" s="149"/>
      <c r="AC164" s="149"/>
      <c r="AD164" s="149"/>
      <c r="AE164" s="149"/>
      <c r="AF164" s="149"/>
      <c r="AG164" s="149" t="s">
        <v>153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1" x14ac:dyDescent="0.2">
      <c r="A165" s="156"/>
      <c r="B165" s="157"/>
      <c r="C165" s="182" t="s">
        <v>286</v>
      </c>
      <c r="D165" s="161"/>
      <c r="E165" s="162">
        <v>10.44</v>
      </c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49"/>
      <c r="Z165" s="149"/>
      <c r="AA165" s="149"/>
      <c r="AB165" s="149"/>
      <c r="AC165" s="149"/>
      <c r="AD165" s="149"/>
      <c r="AE165" s="149"/>
      <c r="AF165" s="149"/>
      <c r="AG165" s="149" t="s">
        <v>155</v>
      </c>
      <c r="AH165" s="149">
        <v>0</v>
      </c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56"/>
      <c r="B166" s="157"/>
      <c r="C166" s="247"/>
      <c r="D166" s="248"/>
      <c r="E166" s="248"/>
      <c r="F166" s="248"/>
      <c r="G166" s="248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49"/>
      <c r="Z166" s="149"/>
      <c r="AA166" s="149"/>
      <c r="AB166" s="149"/>
      <c r="AC166" s="149"/>
      <c r="AD166" s="149"/>
      <c r="AE166" s="149"/>
      <c r="AF166" s="149"/>
      <c r="AG166" s="149" t="s">
        <v>159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70">
        <v>29</v>
      </c>
      <c r="B167" s="171" t="s">
        <v>287</v>
      </c>
      <c r="C167" s="181" t="s">
        <v>288</v>
      </c>
      <c r="D167" s="172" t="s">
        <v>176</v>
      </c>
      <c r="E167" s="173">
        <v>10.44</v>
      </c>
      <c r="F167" s="174"/>
      <c r="G167" s="175">
        <f>ROUND(E167*F167,2)</f>
        <v>0</v>
      </c>
      <c r="H167" s="174"/>
      <c r="I167" s="175">
        <f>ROUND(E167*H167,2)</f>
        <v>0</v>
      </c>
      <c r="J167" s="174"/>
      <c r="K167" s="175">
        <f>ROUND(E167*J167,2)</f>
        <v>0</v>
      </c>
      <c r="L167" s="175">
        <v>21</v>
      </c>
      <c r="M167" s="175">
        <f>G167*(1+L167/100)</f>
        <v>0</v>
      </c>
      <c r="N167" s="175">
        <v>3.6999999999999999E-4</v>
      </c>
      <c r="O167" s="175">
        <f>ROUND(E167*N167,2)</f>
        <v>0</v>
      </c>
      <c r="P167" s="175">
        <v>0</v>
      </c>
      <c r="Q167" s="175">
        <f>ROUND(E167*P167,2)</f>
        <v>0</v>
      </c>
      <c r="R167" s="175" t="s">
        <v>210</v>
      </c>
      <c r="S167" s="175" t="s">
        <v>149</v>
      </c>
      <c r="T167" s="176" t="s">
        <v>149</v>
      </c>
      <c r="U167" s="159">
        <v>0.09</v>
      </c>
      <c r="V167" s="159">
        <f>ROUND(E167*U167,2)</f>
        <v>0.94</v>
      </c>
      <c r="W167" s="159"/>
      <c r="X167" s="159" t="s">
        <v>150</v>
      </c>
      <c r="Y167" s="149"/>
      <c r="Z167" s="149"/>
      <c r="AA167" s="149"/>
      <c r="AB167" s="149"/>
      <c r="AC167" s="149"/>
      <c r="AD167" s="149"/>
      <c r="AE167" s="149"/>
      <c r="AF167" s="149"/>
      <c r="AG167" s="149" t="s">
        <v>151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56"/>
      <c r="B168" s="157"/>
      <c r="C168" s="245" t="s">
        <v>285</v>
      </c>
      <c r="D168" s="246"/>
      <c r="E168" s="246"/>
      <c r="F168" s="246"/>
      <c r="G168" s="246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49"/>
      <c r="Z168" s="149"/>
      <c r="AA168" s="149"/>
      <c r="AB168" s="149"/>
      <c r="AC168" s="149"/>
      <c r="AD168" s="149"/>
      <c r="AE168" s="149"/>
      <c r="AF168" s="149"/>
      <c r="AG168" s="149" t="s">
        <v>153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56"/>
      <c r="B169" s="157"/>
      <c r="C169" s="182" t="s">
        <v>286</v>
      </c>
      <c r="D169" s="161"/>
      <c r="E169" s="162">
        <v>10.44</v>
      </c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49"/>
      <c r="Z169" s="149"/>
      <c r="AA169" s="149"/>
      <c r="AB169" s="149"/>
      <c r="AC169" s="149"/>
      <c r="AD169" s="149"/>
      <c r="AE169" s="149"/>
      <c r="AF169" s="149"/>
      <c r="AG169" s="149" t="s">
        <v>155</v>
      </c>
      <c r="AH169" s="149">
        <v>0</v>
      </c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1" x14ac:dyDescent="0.2">
      <c r="A170" s="156"/>
      <c r="B170" s="157"/>
      <c r="C170" s="247"/>
      <c r="D170" s="248"/>
      <c r="E170" s="248"/>
      <c r="F170" s="248"/>
      <c r="G170" s="248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49"/>
      <c r="Z170" s="149"/>
      <c r="AA170" s="149"/>
      <c r="AB170" s="149"/>
      <c r="AC170" s="149"/>
      <c r="AD170" s="149"/>
      <c r="AE170" s="149"/>
      <c r="AF170" s="149"/>
      <c r="AG170" s="149" t="s">
        <v>159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">
      <c r="A171" s="170">
        <v>30</v>
      </c>
      <c r="B171" s="171" t="s">
        <v>289</v>
      </c>
      <c r="C171" s="181" t="s">
        <v>290</v>
      </c>
      <c r="D171" s="172" t="s">
        <v>176</v>
      </c>
      <c r="E171" s="173">
        <v>41.5</v>
      </c>
      <c r="F171" s="174"/>
      <c r="G171" s="175">
        <f>ROUND(E171*F171,2)</f>
        <v>0</v>
      </c>
      <c r="H171" s="174"/>
      <c r="I171" s="175">
        <f>ROUND(E171*H171,2)</f>
        <v>0</v>
      </c>
      <c r="J171" s="174"/>
      <c r="K171" s="175">
        <f>ROUND(E171*J171,2)</f>
        <v>0</v>
      </c>
      <c r="L171" s="175">
        <v>21</v>
      </c>
      <c r="M171" s="175">
        <f>G171*(1+L171/100)</f>
        <v>0</v>
      </c>
      <c r="N171" s="175">
        <v>0.24</v>
      </c>
      <c r="O171" s="175">
        <f>ROUND(E171*N171,2)</f>
        <v>9.9600000000000009</v>
      </c>
      <c r="P171" s="175">
        <v>0</v>
      </c>
      <c r="Q171" s="175">
        <f>ROUND(E171*P171,2)</f>
        <v>0</v>
      </c>
      <c r="R171" s="175" t="s">
        <v>210</v>
      </c>
      <c r="S171" s="175" t="s">
        <v>149</v>
      </c>
      <c r="T171" s="176" t="s">
        <v>149</v>
      </c>
      <c r="U171" s="159">
        <v>0.27</v>
      </c>
      <c r="V171" s="159">
        <f>ROUND(E171*U171,2)</f>
        <v>11.21</v>
      </c>
      <c r="W171" s="159"/>
      <c r="X171" s="159" t="s">
        <v>150</v>
      </c>
      <c r="Y171" s="149"/>
      <c r="Z171" s="149"/>
      <c r="AA171" s="149"/>
      <c r="AB171" s="149"/>
      <c r="AC171" s="149"/>
      <c r="AD171" s="149"/>
      <c r="AE171" s="149"/>
      <c r="AF171" s="149"/>
      <c r="AG171" s="149" t="s">
        <v>151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1" x14ac:dyDescent="0.2">
      <c r="A172" s="156"/>
      <c r="B172" s="157"/>
      <c r="C172" s="182" t="s">
        <v>291</v>
      </c>
      <c r="D172" s="161"/>
      <c r="E172" s="162">
        <v>41.5</v>
      </c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49"/>
      <c r="Z172" s="149"/>
      <c r="AA172" s="149"/>
      <c r="AB172" s="149"/>
      <c r="AC172" s="149"/>
      <c r="AD172" s="149"/>
      <c r="AE172" s="149"/>
      <c r="AF172" s="149"/>
      <c r="AG172" s="149" t="s">
        <v>155</v>
      </c>
      <c r="AH172" s="149">
        <v>0</v>
      </c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56"/>
      <c r="B173" s="157"/>
      <c r="C173" s="247"/>
      <c r="D173" s="248"/>
      <c r="E173" s="248"/>
      <c r="F173" s="248"/>
      <c r="G173" s="248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49"/>
      <c r="Z173" s="149"/>
      <c r="AA173" s="149"/>
      <c r="AB173" s="149"/>
      <c r="AC173" s="149"/>
      <c r="AD173" s="149"/>
      <c r="AE173" s="149"/>
      <c r="AF173" s="149"/>
      <c r="AG173" s="149" t="s">
        <v>159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">
      <c r="A174" s="170">
        <v>31</v>
      </c>
      <c r="B174" s="171" t="s">
        <v>292</v>
      </c>
      <c r="C174" s="181" t="s">
        <v>293</v>
      </c>
      <c r="D174" s="172" t="s">
        <v>176</v>
      </c>
      <c r="E174" s="173">
        <v>41.5</v>
      </c>
      <c r="F174" s="174"/>
      <c r="G174" s="175">
        <f>ROUND(E174*F174,2)</f>
        <v>0</v>
      </c>
      <c r="H174" s="174"/>
      <c r="I174" s="175">
        <f>ROUND(E174*H174,2)</f>
        <v>0</v>
      </c>
      <c r="J174" s="174"/>
      <c r="K174" s="175">
        <f>ROUND(E174*J174,2)</f>
        <v>0</v>
      </c>
      <c r="L174" s="175">
        <v>21</v>
      </c>
      <c r="M174" s="175">
        <f>G174*(1+L174/100)</f>
        <v>0</v>
      </c>
      <c r="N174" s="175">
        <v>0</v>
      </c>
      <c r="O174" s="175">
        <f>ROUND(E174*N174,2)</f>
        <v>0</v>
      </c>
      <c r="P174" s="175">
        <v>0</v>
      </c>
      <c r="Q174" s="175">
        <f>ROUND(E174*P174,2)</f>
        <v>0</v>
      </c>
      <c r="R174" s="175" t="s">
        <v>210</v>
      </c>
      <c r="S174" s="175" t="s">
        <v>149</v>
      </c>
      <c r="T174" s="176" t="s">
        <v>149</v>
      </c>
      <c r="U174" s="159">
        <v>0.13</v>
      </c>
      <c r="V174" s="159">
        <f>ROUND(E174*U174,2)</f>
        <v>5.4</v>
      </c>
      <c r="W174" s="159"/>
      <c r="X174" s="159" t="s">
        <v>150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151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56"/>
      <c r="B175" s="157"/>
      <c r="C175" s="182" t="s">
        <v>291</v>
      </c>
      <c r="D175" s="161"/>
      <c r="E175" s="162">
        <v>41.5</v>
      </c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49"/>
      <c r="Z175" s="149"/>
      <c r="AA175" s="149"/>
      <c r="AB175" s="149"/>
      <c r="AC175" s="149"/>
      <c r="AD175" s="149"/>
      <c r="AE175" s="149"/>
      <c r="AF175" s="149"/>
      <c r="AG175" s="149" t="s">
        <v>155</v>
      </c>
      <c r="AH175" s="149">
        <v>0</v>
      </c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">
      <c r="A176" s="156"/>
      <c r="B176" s="157"/>
      <c r="C176" s="247"/>
      <c r="D176" s="248"/>
      <c r="E176" s="248"/>
      <c r="F176" s="248"/>
      <c r="G176" s="248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49"/>
      <c r="Z176" s="149"/>
      <c r="AA176" s="149"/>
      <c r="AB176" s="149"/>
      <c r="AC176" s="149"/>
      <c r="AD176" s="149"/>
      <c r="AE176" s="149"/>
      <c r="AF176" s="149"/>
      <c r="AG176" s="149" t="s">
        <v>159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x14ac:dyDescent="0.2">
      <c r="A177" s="164" t="s">
        <v>143</v>
      </c>
      <c r="B177" s="165" t="s">
        <v>80</v>
      </c>
      <c r="C177" s="180" t="s">
        <v>81</v>
      </c>
      <c r="D177" s="166"/>
      <c r="E177" s="167"/>
      <c r="F177" s="168"/>
      <c r="G177" s="168">
        <f>SUMIF(AG178:AG199,"&lt;&gt;NOR",G178:G199)</f>
        <v>0</v>
      </c>
      <c r="H177" s="168"/>
      <c r="I177" s="168">
        <f>SUM(I178:I199)</f>
        <v>0</v>
      </c>
      <c r="J177" s="168"/>
      <c r="K177" s="168">
        <f>SUM(K178:K199)</f>
        <v>0</v>
      </c>
      <c r="L177" s="168"/>
      <c r="M177" s="168">
        <f>SUM(M178:M199)</f>
        <v>0</v>
      </c>
      <c r="N177" s="168"/>
      <c r="O177" s="168">
        <f>SUM(O178:O199)</f>
        <v>0.1</v>
      </c>
      <c r="P177" s="168"/>
      <c r="Q177" s="168">
        <f>SUM(Q178:Q199)</f>
        <v>0</v>
      </c>
      <c r="R177" s="168"/>
      <c r="S177" s="168"/>
      <c r="T177" s="169"/>
      <c r="U177" s="163"/>
      <c r="V177" s="163">
        <f>SUM(V178:V199)</f>
        <v>7.8400000000000007</v>
      </c>
      <c r="W177" s="163"/>
      <c r="X177" s="163"/>
      <c r="AG177" t="s">
        <v>144</v>
      </c>
    </row>
    <row r="178" spans="1:60" ht="33.75" outlineLevel="1" x14ac:dyDescent="0.2">
      <c r="A178" s="170">
        <v>32</v>
      </c>
      <c r="B178" s="171" t="s">
        <v>294</v>
      </c>
      <c r="C178" s="181" t="s">
        <v>295</v>
      </c>
      <c r="D178" s="172" t="s">
        <v>201</v>
      </c>
      <c r="E178" s="173">
        <v>46</v>
      </c>
      <c r="F178" s="174"/>
      <c r="G178" s="175">
        <f>ROUND(E178*F178,2)</f>
        <v>0</v>
      </c>
      <c r="H178" s="174"/>
      <c r="I178" s="175">
        <f>ROUND(E178*H178,2)</f>
        <v>0</v>
      </c>
      <c r="J178" s="174"/>
      <c r="K178" s="175">
        <f>ROUND(E178*J178,2)</f>
        <v>0</v>
      </c>
      <c r="L178" s="175">
        <v>21</v>
      </c>
      <c r="M178" s="175">
        <f>G178*(1+L178/100)</f>
        <v>0</v>
      </c>
      <c r="N178" s="175">
        <v>2.2000000000000001E-3</v>
      </c>
      <c r="O178" s="175">
        <f>ROUND(E178*N178,2)</f>
        <v>0.1</v>
      </c>
      <c r="P178" s="175">
        <v>0</v>
      </c>
      <c r="Q178" s="175">
        <f>ROUND(E178*P178,2)</f>
        <v>0</v>
      </c>
      <c r="R178" s="175" t="s">
        <v>205</v>
      </c>
      <c r="S178" s="175" t="s">
        <v>149</v>
      </c>
      <c r="T178" s="176" t="s">
        <v>149</v>
      </c>
      <c r="U178" s="159">
        <v>6.6000000000000003E-2</v>
      </c>
      <c r="V178" s="159">
        <f>ROUND(E178*U178,2)</f>
        <v>3.04</v>
      </c>
      <c r="W178" s="159"/>
      <c r="X178" s="159" t="s">
        <v>150</v>
      </c>
      <c r="Y178" s="149"/>
      <c r="Z178" s="149"/>
      <c r="AA178" s="149"/>
      <c r="AB178" s="149"/>
      <c r="AC178" s="149"/>
      <c r="AD178" s="149"/>
      <c r="AE178" s="149"/>
      <c r="AF178" s="149"/>
      <c r="AG178" s="149" t="s">
        <v>151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">
      <c r="A179" s="156"/>
      <c r="B179" s="157"/>
      <c r="C179" s="245" t="s">
        <v>296</v>
      </c>
      <c r="D179" s="246"/>
      <c r="E179" s="246"/>
      <c r="F179" s="246"/>
      <c r="G179" s="246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49"/>
      <c r="Z179" s="149"/>
      <c r="AA179" s="149"/>
      <c r="AB179" s="149"/>
      <c r="AC179" s="149"/>
      <c r="AD179" s="149"/>
      <c r="AE179" s="149"/>
      <c r="AF179" s="149"/>
      <c r="AG179" s="149" t="s">
        <v>153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56"/>
      <c r="B180" s="157"/>
      <c r="C180" s="182" t="s">
        <v>297</v>
      </c>
      <c r="D180" s="161"/>
      <c r="E180" s="162">
        <v>46</v>
      </c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49"/>
      <c r="Z180" s="149"/>
      <c r="AA180" s="149"/>
      <c r="AB180" s="149"/>
      <c r="AC180" s="149"/>
      <c r="AD180" s="149"/>
      <c r="AE180" s="149"/>
      <c r="AF180" s="149"/>
      <c r="AG180" s="149" t="s">
        <v>155</v>
      </c>
      <c r="AH180" s="149">
        <v>0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56"/>
      <c r="B181" s="157"/>
      <c r="C181" s="247"/>
      <c r="D181" s="248"/>
      <c r="E181" s="248"/>
      <c r="F181" s="248"/>
      <c r="G181" s="248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49"/>
      <c r="Z181" s="149"/>
      <c r="AA181" s="149"/>
      <c r="AB181" s="149"/>
      <c r="AC181" s="149"/>
      <c r="AD181" s="149"/>
      <c r="AE181" s="149"/>
      <c r="AF181" s="149"/>
      <c r="AG181" s="149" t="s">
        <v>159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ht="22.5" outlineLevel="1" x14ac:dyDescent="0.2">
      <c r="A182" s="170">
        <v>33</v>
      </c>
      <c r="B182" s="171" t="s">
        <v>298</v>
      </c>
      <c r="C182" s="181" t="s">
        <v>299</v>
      </c>
      <c r="D182" s="172" t="s">
        <v>195</v>
      </c>
      <c r="E182" s="173">
        <v>2</v>
      </c>
      <c r="F182" s="174"/>
      <c r="G182" s="175">
        <f>ROUND(E182*F182,2)</f>
        <v>0</v>
      </c>
      <c r="H182" s="174"/>
      <c r="I182" s="175">
        <f>ROUND(E182*H182,2)</f>
        <v>0</v>
      </c>
      <c r="J182" s="174"/>
      <c r="K182" s="175">
        <f>ROUND(E182*J182,2)</f>
        <v>0</v>
      </c>
      <c r="L182" s="175">
        <v>21</v>
      </c>
      <c r="M182" s="175">
        <f>G182*(1+L182/100)</f>
        <v>0</v>
      </c>
      <c r="N182" s="175">
        <v>3.0000000000000001E-5</v>
      </c>
      <c r="O182" s="175">
        <f>ROUND(E182*N182,2)</f>
        <v>0</v>
      </c>
      <c r="P182" s="175">
        <v>0</v>
      </c>
      <c r="Q182" s="175">
        <f>ROUND(E182*P182,2)</f>
        <v>0</v>
      </c>
      <c r="R182" s="175" t="s">
        <v>205</v>
      </c>
      <c r="S182" s="175" t="s">
        <v>149</v>
      </c>
      <c r="T182" s="176" t="s">
        <v>149</v>
      </c>
      <c r="U182" s="159">
        <v>0.33</v>
      </c>
      <c r="V182" s="159">
        <f>ROUND(E182*U182,2)</f>
        <v>0.66</v>
      </c>
      <c r="W182" s="159"/>
      <c r="X182" s="159" t="s">
        <v>150</v>
      </c>
      <c r="Y182" s="149"/>
      <c r="Z182" s="149"/>
      <c r="AA182" s="149"/>
      <c r="AB182" s="149"/>
      <c r="AC182" s="149"/>
      <c r="AD182" s="149"/>
      <c r="AE182" s="149"/>
      <c r="AF182" s="149"/>
      <c r="AG182" s="149" t="s">
        <v>151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">
      <c r="A183" s="156"/>
      <c r="B183" s="157"/>
      <c r="C183" s="245" t="s">
        <v>206</v>
      </c>
      <c r="D183" s="246"/>
      <c r="E183" s="246"/>
      <c r="F183" s="246"/>
      <c r="G183" s="246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49"/>
      <c r="Z183" s="149"/>
      <c r="AA183" s="149"/>
      <c r="AB183" s="149"/>
      <c r="AC183" s="149"/>
      <c r="AD183" s="149"/>
      <c r="AE183" s="149"/>
      <c r="AF183" s="149"/>
      <c r="AG183" s="149" t="s">
        <v>153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">
      <c r="A184" s="156"/>
      <c r="B184" s="157"/>
      <c r="C184" s="182" t="s">
        <v>300</v>
      </c>
      <c r="D184" s="161"/>
      <c r="E184" s="162">
        <v>2</v>
      </c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49"/>
      <c r="Z184" s="149"/>
      <c r="AA184" s="149"/>
      <c r="AB184" s="149"/>
      <c r="AC184" s="149"/>
      <c r="AD184" s="149"/>
      <c r="AE184" s="149"/>
      <c r="AF184" s="149"/>
      <c r="AG184" s="149" t="s">
        <v>155</v>
      </c>
      <c r="AH184" s="149">
        <v>0</v>
      </c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56"/>
      <c r="B185" s="157"/>
      <c r="C185" s="247"/>
      <c r="D185" s="248"/>
      <c r="E185" s="248"/>
      <c r="F185" s="248"/>
      <c r="G185" s="248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49"/>
      <c r="Z185" s="149"/>
      <c r="AA185" s="149"/>
      <c r="AB185" s="149"/>
      <c r="AC185" s="149"/>
      <c r="AD185" s="149"/>
      <c r="AE185" s="149"/>
      <c r="AF185" s="149"/>
      <c r="AG185" s="149" t="s">
        <v>159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ht="22.5" outlineLevel="1" x14ac:dyDescent="0.2">
      <c r="A186" s="170">
        <v>34</v>
      </c>
      <c r="B186" s="171" t="s">
        <v>301</v>
      </c>
      <c r="C186" s="181" t="s">
        <v>302</v>
      </c>
      <c r="D186" s="172" t="s">
        <v>195</v>
      </c>
      <c r="E186" s="173">
        <v>8</v>
      </c>
      <c r="F186" s="174"/>
      <c r="G186" s="175">
        <f>ROUND(E186*F186,2)</f>
        <v>0</v>
      </c>
      <c r="H186" s="174"/>
      <c r="I186" s="175">
        <f>ROUND(E186*H186,2)</f>
        <v>0</v>
      </c>
      <c r="J186" s="174"/>
      <c r="K186" s="175">
        <f>ROUND(E186*J186,2)</f>
        <v>0</v>
      </c>
      <c r="L186" s="175">
        <v>21</v>
      </c>
      <c r="M186" s="175">
        <f>G186*(1+L186/100)</f>
        <v>0</v>
      </c>
      <c r="N186" s="175">
        <v>1.0000000000000001E-5</v>
      </c>
      <c r="O186" s="175">
        <f>ROUND(E186*N186,2)</f>
        <v>0</v>
      </c>
      <c r="P186" s="175">
        <v>0</v>
      </c>
      <c r="Q186" s="175">
        <f>ROUND(E186*P186,2)</f>
        <v>0</v>
      </c>
      <c r="R186" s="175" t="s">
        <v>205</v>
      </c>
      <c r="S186" s="175" t="s">
        <v>149</v>
      </c>
      <c r="T186" s="176" t="s">
        <v>149</v>
      </c>
      <c r="U186" s="159">
        <v>0.18</v>
      </c>
      <c r="V186" s="159">
        <f>ROUND(E186*U186,2)</f>
        <v>1.44</v>
      </c>
      <c r="W186" s="159"/>
      <c r="X186" s="159" t="s">
        <v>150</v>
      </c>
      <c r="Y186" s="149"/>
      <c r="Z186" s="149"/>
      <c r="AA186" s="149"/>
      <c r="AB186" s="149"/>
      <c r="AC186" s="149"/>
      <c r="AD186" s="149"/>
      <c r="AE186" s="149"/>
      <c r="AF186" s="149"/>
      <c r="AG186" s="149" t="s">
        <v>151</v>
      </c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56"/>
      <c r="B187" s="157"/>
      <c r="C187" s="245" t="s">
        <v>206</v>
      </c>
      <c r="D187" s="246"/>
      <c r="E187" s="246"/>
      <c r="F187" s="246"/>
      <c r="G187" s="246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49"/>
      <c r="Z187" s="149"/>
      <c r="AA187" s="149"/>
      <c r="AB187" s="149"/>
      <c r="AC187" s="149"/>
      <c r="AD187" s="149"/>
      <c r="AE187" s="149"/>
      <c r="AF187" s="149"/>
      <c r="AG187" s="149" t="s">
        <v>153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56"/>
      <c r="B188" s="157"/>
      <c r="C188" s="182" t="s">
        <v>80</v>
      </c>
      <c r="D188" s="161"/>
      <c r="E188" s="162">
        <v>8</v>
      </c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49"/>
      <c r="Z188" s="149"/>
      <c r="AA188" s="149"/>
      <c r="AB188" s="149"/>
      <c r="AC188" s="149"/>
      <c r="AD188" s="149"/>
      <c r="AE188" s="149"/>
      <c r="AF188" s="149"/>
      <c r="AG188" s="149" t="s">
        <v>155</v>
      </c>
      <c r="AH188" s="149">
        <v>0</v>
      </c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">
      <c r="A189" s="156"/>
      <c r="B189" s="157"/>
      <c r="C189" s="247"/>
      <c r="D189" s="248"/>
      <c r="E189" s="248"/>
      <c r="F189" s="248"/>
      <c r="G189" s="248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49"/>
      <c r="Z189" s="149"/>
      <c r="AA189" s="149"/>
      <c r="AB189" s="149"/>
      <c r="AC189" s="149"/>
      <c r="AD189" s="149"/>
      <c r="AE189" s="149"/>
      <c r="AF189" s="149"/>
      <c r="AG189" s="149" t="s">
        <v>159</v>
      </c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70">
        <v>35</v>
      </c>
      <c r="B190" s="171" t="s">
        <v>303</v>
      </c>
      <c r="C190" s="181" t="s">
        <v>304</v>
      </c>
      <c r="D190" s="172" t="s">
        <v>305</v>
      </c>
      <c r="E190" s="173">
        <v>3</v>
      </c>
      <c r="F190" s="174"/>
      <c r="G190" s="175">
        <f>ROUND(E190*F190,2)</f>
        <v>0</v>
      </c>
      <c r="H190" s="174"/>
      <c r="I190" s="175">
        <f>ROUND(E190*H190,2)</f>
        <v>0</v>
      </c>
      <c r="J190" s="174"/>
      <c r="K190" s="175">
        <f>ROUND(E190*J190,2)</f>
        <v>0</v>
      </c>
      <c r="L190" s="175">
        <v>21</v>
      </c>
      <c r="M190" s="175">
        <f>G190*(1+L190/100)</f>
        <v>0</v>
      </c>
      <c r="N190" s="175">
        <v>0</v>
      </c>
      <c r="O190" s="175">
        <f>ROUND(E190*N190,2)</f>
        <v>0</v>
      </c>
      <c r="P190" s="175">
        <v>0</v>
      </c>
      <c r="Q190" s="175">
        <f>ROUND(E190*P190,2)</f>
        <v>0</v>
      </c>
      <c r="R190" s="175" t="s">
        <v>205</v>
      </c>
      <c r="S190" s="175" t="s">
        <v>149</v>
      </c>
      <c r="T190" s="176" t="s">
        <v>149</v>
      </c>
      <c r="U190" s="159">
        <v>0.9</v>
      </c>
      <c r="V190" s="159">
        <f>ROUND(E190*U190,2)</f>
        <v>2.7</v>
      </c>
      <c r="W190" s="159"/>
      <c r="X190" s="159" t="s">
        <v>150</v>
      </c>
      <c r="Y190" s="149"/>
      <c r="Z190" s="149"/>
      <c r="AA190" s="149"/>
      <c r="AB190" s="149"/>
      <c r="AC190" s="149"/>
      <c r="AD190" s="149"/>
      <c r="AE190" s="149"/>
      <c r="AF190" s="149"/>
      <c r="AG190" s="149" t="s">
        <v>151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1" x14ac:dyDescent="0.2">
      <c r="A191" s="156"/>
      <c r="B191" s="157"/>
      <c r="C191" s="182" t="s">
        <v>68</v>
      </c>
      <c r="D191" s="161"/>
      <c r="E191" s="162">
        <v>3</v>
      </c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49"/>
      <c r="Z191" s="149"/>
      <c r="AA191" s="149"/>
      <c r="AB191" s="149"/>
      <c r="AC191" s="149"/>
      <c r="AD191" s="149"/>
      <c r="AE191" s="149"/>
      <c r="AF191" s="149"/>
      <c r="AG191" s="149" t="s">
        <v>155</v>
      </c>
      <c r="AH191" s="149">
        <v>0</v>
      </c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1" x14ac:dyDescent="0.2">
      <c r="A192" s="156"/>
      <c r="B192" s="157"/>
      <c r="C192" s="247"/>
      <c r="D192" s="248"/>
      <c r="E192" s="248"/>
      <c r="F192" s="248"/>
      <c r="G192" s="248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49"/>
      <c r="Z192" s="149"/>
      <c r="AA192" s="149"/>
      <c r="AB192" s="149"/>
      <c r="AC192" s="149"/>
      <c r="AD192" s="149"/>
      <c r="AE192" s="149"/>
      <c r="AF192" s="149"/>
      <c r="AG192" s="149" t="s">
        <v>159</v>
      </c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1" x14ac:dyDescent="0.2">
      <c r="A193" s="170">
        <v>36</v>
      </c>
      <c r="B193" s="171" t="s">
        <v>306</v>
      </c>
      <c r="C193" s="181" t="s">
        <v>307</v>
      </c>
      <c r="D193" s="172" t="s">
        <v>195</v>
      </c>
      <c r="E193" s="173">
        <v>5</v>
      </c>
      <c r="F193" s="174"/>
      <c r="G193" s="175">
        <f>ROUND(E193*F193,2)</f>
        <v>0</v>
      </c>
      <c r="H193" s="174"/>
      <c r="I193" s="175">
        <f>ROUND(E193*H193,2)</f>
        <v>0</v>
      </c>
      <c r="J193" s="174"/>
      <c r="K193" s="175">
        <f>ROUND(E193*J193,2)</f>
        <v>0</v>
      </c>
      <c r="L193" s="175">
        <v>21</v>
      </c>
      <c r="M193" s="175">
        <f>G193*(1+L193/100)</f>
        <v>0</v>
      </c>
      <c r="N193" s="175">
        <v>6.6E-4</v>
      </c>
      <c r="O193" s="175">
        <f>ROUND(E193*N193,2)</f>
        <v>0</v>
      </c>
      <c r="P193" s="175">
        <v>0</v>
      </c>
      <c r="Q193" s="175">
        <f>ROUND(E193*P193,2)</f>
        <v>0</v>
      </c>
      <c r="R193" s="175" t="s">
        <v>189</v>
      </c>
      <c r="S193" s="175" t="s">
        <v>149</v>
      </c>
      <c r="T193" s="176" t="s">
        <v>149</v>
      </c>
      <c r="U193" s="159">
        <v>0</v>
      </c>
      <c r="V193" s="159">
        <f>ROUND(E193*U193,2)</f>
        <v>0</v>
      </c>
      <c r="W193" s="159"/>
      <c r="X193" s="159" t="s">
        <v>190</v>
      </c>
      <c r="Y193" s="149"/>
      <c r="Z193" s="149"/>
      <c r="AA193" s="149"/>
      <c r="AB193" s="149"/>
      <c r="AC193" s="149"/>
      <c r="AD193" s="149"/>
      <c r="AE193" s="149"/>
      <c r="AF193" s="149"/>
      <c r="AG193" s="149" t="s">
        <v>191</v>
      </c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">
      <c r="A194" s="156"/>
      <c r="B194" s="157"/>
      <c r="C194" s="182" t="s">
        <v>308</v>
      </c>
      <c r="D194" s="161"/>
      <c r="E194" s="162">
        <v>5</v>
      </c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49"/>
      <c r="Z194" s="149"/>
      <c r="AA194" s="149"/>
      <c r="AB194" s="149"/>
      <c r="AC194" s="149"/>
      <c r="AD194" s="149"/>
      <c r="AE194" s="149"/>
      <c r="AF194" s="149"/>
      <c r="AG194" s="149" t="s">
        <v>155</v>
      </c>
      <c r="AH194" s="149">
        <v>0</v>
      </c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1" x14ac:dyDescent="0.2">
      <c r="A195" s="156"/>
      <c r="B195" s="157"/>
      <c r="C195" s="247"/>
      <c r="D195" s="248"/>
      <c r="E195" s="248"/>
      <c r="F195" s="248"/>
      <c r="G195" s="248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49"/>
      <c r="Z195" s="149"/>
      <c r="AA195" s="149"/>
      <c r="AB195" s="149"/>
      <c r="AC195" s="149"/>
      <c r="AD195" s="149"/>
      <c r="AE195" s="149"/>
      <c r="AF195" s="149"/>
      <c r="AG195" s="149" t="s">
        <v>159</v>
      </c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">
      <c r="A196" s="170">
        <v>37</v>
      </c>
      <c r="B196" s="171" t="s">
        <v>309</v>
      </c>
      <c r="C196" s="181" t="s">
        <v>310</v>
      </c>
      <c r="D196" s="172" t="s">
        <v>195</v>
      </c>
      <c r="E196" s="173">
        <v>3</v>
      </c>
      <c r="F196" s="174"/>
      <c r="G196" s="175">
        <f>ROUND(E196*F196,2)</f>
        <v>0</v>
      </c>
      <c r="H196" s="174"/>
      <c r="I196" s="175">
        <f>ROUND(E196*H196,2)</f>
        <v>0</v>
      </c>
      <c r="J196" s="174"/>
      <c r="K196" s="175">
        <f>ROUND(E196*J196,2)</f>
        <v>0</v>
      </c>
      <c r="L196" s="175">
        <v>21</v>
      </c>
      <c r="M196" s="175">
        <f>G196*(1+L196/100)</f>
        <v>0</v>
      </c>
      <c r="N196" s="175">
        <v>9.2000000000000003E-4</v>
      </c>
      <c r="O196" s="175">
        <f>ROUND(E196*N196,2)</f>
        <v>0</v>
      </c>
      <c r="P196" s="175">
        <v>0</v>
      </c>
      <c r="Q196" s="175">
        <f>ROUND(E196*P196,2)</f>
        <v>0</v>
      </c>
      <c r="R196" s="175" t="s">
        <v>189</v>
      </c>
      <c r="S196" s="175" t="s">
        <v>149</v>
      </c>
      <c r="T196" s="176" t="s">
        <v>149</v>
      </c>
      <c r="U196" s="159">
        <v>0</v>
      </c>
      <c r="V196" s="159">
        <f>ROUND(E196*U196,2)</f>
        <v>0</v>
      </c>
      <c r="W196" s="159"/>
      <c r="X196" s="159" t="s">
        <v>190</v>
      </c>
      <c r="Y196" s="149"/>
      <c r="Z196" s="149"/>
      <c r="AA196" s="149"/>
      <c r="AB196" s="149"/>
      <c r="AC196" s="149"/>
      <c r="AD196" s="149"/>
      <c r="AE196" s="149"/>
      <c r="AF196" s="149"/>
      <c r="AG196" s="149" t="s">
        <v>191</v>
      </c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56"/>
      <c r="B197" s="157"/>
      <c r="C197" s="243"/>
      <c r="D197" s="244"/>
      <c r="E197" s="244"/>
      <c r="F197" s="244"/>
      <c r="G197" s="244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49"/>
      <c r="Z197" s="149"/>
      <c r="AA197" s="149"/>
      <c r="AB197" s="149"/>
      <c r="AC197" s="149"/>
      <c r="AD197" s="149"/>
      <c r="AE197" s="149"/>
      <c r="AF197" s="149"/>
      <c r="AG197" s="149" t="s">
        <v>159</v>
      </c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ht="22.5" outlineLevel="1" x14ac:dyDescent="0.2">
      <c r="A198" s="170">
        <v>38</v>
      </c>
      <c r="B198" s="171" t="s">
        <v>311</v>
      </c>
      <c r="C198" s="181" t="s">
        <v>312</v>
      </c>
      <c r="D198" s="172" t="s">
        <v>195</v>
      </c>
      <c r="E198" s="173">
        <v>2</v>
      </c>
      <c r="F198" s="174"/>
      <c r="G198" s="175">
        <f>ROUND(E198*F198,2)</f>
        <v>0</v>
      </c>
      <c r="H198" s="174"/>
      <c r="I198" s="175">
        <f>ROUND(E198*H198,2)</f>
        <v>0</v>
      </c>
      <c r="J198" s="174"/>
      <c r="K198" s="175">
        <f>ROUND(E198*J198,2)</f>
        <v>0</v>
      </c>
      <c r="L198" s="175">
        <v>21</v>
      </c>
      <c r="M198" s="175">
        <f>G198*(1+L198/100)</f>
        <v>0</v>
      </c>
      <c r="N198" s="175">
        <v>1.6000000000000001E-3</v>
      </c>
      <c r="O198" s="175">
        <f>ROUND(E198*N198,2)</f>
        <v>0</v>
      </c>
      <c r="P198" s="175">
        <v>0</v>
      </c>
      <c r="Q198" s="175">
        <f>ROUND(E198*P198,2)</f>
        <v>0</v>
      </c>
      <c r="R198" s="175" t="s">
        <v>189</v>
      </c>
      <c r="S198" s="175" t="s">
        <v>149</v>
      </c>
      <c r="T198" s="176" t="s">
        <v>149</v>
      </c>
      <c r="U198" s="159">
        <v>0</v>
      </c>
      <c r="V198" s="159">
        <f>ROUND(E198*U198,2)</f>
        <v>0</v>
      </c>
      <c r="W198" s="159"/>
      <c r="X198" s="159" t="s">
        <v>190</v>
      </c>
      <c r="Y198" s="149"/>
      <c r="Z198" s="149"/>
      <c r="AA198" s="149"/>
      <c r="AB198" s="149"/>
      <c r="AC198" s="149"/>
      <c r="AD198" s="149"/>
      <c r="AE198" s="149"/>
      <c r="AF198" s="149"/>
      <c r="AG198" s="149" t="s">
        <v>191</v>
      </c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">
      <c r="A199" s="156"/>
      <c r="B199" s="157"/>
      <c r="C199" s="243"/>
      <c r="D199" s="244"/>
      <c r="E199" s="244"/>
      <c r="F199" s="244"/>
      <c r="G199" s="244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49"/>
      <c r="Z199" s="149"/>
      <c r="AA199" s="149"/>
      <c r="AB199" s="149"/>
      <c r="AC199" s="149"/>
      <c r="AD199" s="149"/>
      <c r="AE199" s="149"/>
      <c r="AF199" s="149"/>
      <c r="AG199" s="149" t="s">
        <v>159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x14ac:dyDescent="0.2">
      <c r="A200" s="164" t="s">
        <v>143</v>
      </c>
      <c r="B200" s="165" t="s">
        <v>82</v>
      </c>
      <c r="C200" s="180" t="s">
        <v>83</v>
      </c>
      <c r="D200" s="166"/>
      <c r="E200" s="167"/>
      <c r="F200" s="168"/>
      <c r="G200" s="168">
        <f>SUMIF(AG201:AG204,"&lt;&gt;NOR",G201:G204)</f>
        <v>0</v>
      </c>
      <c r="H200" s="168"/>
      <c r="I200" s="168">
        <f>SUM(I201:I204)</f>
        <v>0</v>
      </c>
      <c r="J200" s="168"/>
      <c r="K200" s="168">
        <f>SUM(K201:K204)</f>
        <v>0</v>
      </c>
      <c r="L200" s="168"/>
      <c r="M200" s="168">
        <f>SUM(M201:M204)</f>
        <v>0</v>
      </c>
      <c r="N200" s="168"/>
      <c r="O200" s="168">
        <f>SUM(O201:O204)</f>
        <v>0</v>
      </c>
      <c r="P200" s="168"/>
      <c r="Q200" s="168">
        <f>SUM(Q201:Q204)</f>
        <v>0</v>
      </c>
      <c r="R200" s="168"/>
      <c r="S200" s="168"/>
      <c r="T200" s="169"/>
      <c r="U200" s="163"/>
      <c r="V200" s="163">
        <f>SUM(V201:V204)</f>
        <v>22</v>
      </c>
      <c r="W200" s="163"/>
      <c r="X200" s="163"/>
      <c r="AG200" t="s">
        <v>144</v>
      </c>
    </row>
    <row r="201" spans="1:60" outlineLevel="1" x14ac:dyDescent="0.2">
      <c r="A201" s="170">
        <v>39</v>
      </c>
      <c r="B201" s="171" t="s">
        <v>313</v>
      </c>
      <c r="C201" s="181" t="s">
        <v>314</v>
      </c>
      <c r="D201" s="172" t="s">
        <v>315</v>
      </c>
      <c r="E201" s="173">
        <v>22</v>
      </c>
      <c r="F201" s="174"/>
      <c r="G201" s="175">
        <f>ROUND(E201*F201,2)</f>
        <v>0</v>
      </c>
      <c r="H201" s="174"/>
      <c r="I201" s="175">
        <f>ROUND(E201*H201,2)</f>
        <v>0</v>
      </c>
      <c r="J201" s="174"/>
      <c r="K201" s="175">
        <f>ROUND(E201*J201,2)</f>
        <v>0</v>
      </c>
      <c r="L201" s="175">
        <v>21</v>
      </c>
      <c r="M201" s="175">
        <f>G201*(1+L201/100)</f>
        <v>0</v>
      </c>
      <c r="N201" s="175">
        <v>0</v>
      </c>
      <c r="O201" s="175">
        <f>ROUND(E201*N201,2)</f>
        <v>0</v>
      </c>
      <c r="P201" s="175">
        <v>0</v>
      </c>
      <c r="Q201" s="175">
        <f>ROUND(E201*P201,2)</f>
        <v>0</v>
      </c>
      <c r="R201" s="175" t="s">
        <v>316</v>
      </c>
      <c r="S201" s="175" t="s">
        <v>149</v>
      </c>
      <c r="T201" s="176" t="s">
        <v>149</v>
      </c>
      <c r="U201" s="159">
        <v>1</v>
      </c>
      <c r="V201" s="159">
        <f>ROUND(E201*U201,2)</f>
        <v>22</v>
      </c>
      <c r="W201" s="159"/>
      <c r="X201" s="159" t="s">
        <v>317</v>
      </c>
      <c r="Y201" s="149"/>
      <c r="Z201" s="149"/>
      <c r="AA201" s="149"/>
      <c r="AB201" s="149"/>
      <c r="AC201" s="149"/>
      <c r="AD201" s="149"/>
      <c r="AE201" s="149"/>
      <c r="AF201" s="149"/>
      <c r="AG201" s="149" t="s">
        <v>318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">
      <c r="A202" s="156"/>
      <c r="B202" s="157"/>
      <c r="C202" s="182" t="s">
        <v>319</v>
      </c>
      <c r="D202" s="161"/>
      <c r="E202" s="162">
        <v>7</v>
      </c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49"/>
      <c r="Z202" s="149"/>
      <c r="AA202" s="149"/>
      <c r="AB202" s="149"/>
      <c r="AC202" s="149"/>
      <c r="AD202" s="149"/>
      <c r="AE202" s="149"/>
      <c r="AF202" s="149"/>
      <c r="AG202" s="149" t="s">
        <v>155</v>
      </c>
      <c r="AH202" s="149">
        <v>0</v>
      </c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outlineLevel="1" x14ac:dyDescent="0.2">
      <c r="A203" s="156"/>
      <c r="B203" s="157"/>
      <c r="C203" s="182" t="s">
        <v>320</v>
      </c>
      <c r="D203" s="161"/>
      <c r="E203" s="162">
        <v>15</v>
      </c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49"/>
      <c r="Z203" s="149"/>
      <c r="AA203" s="149"/>
      <c r="AB203" s="149"/>
      <c r="AC203" s="149"/>
      <c r="AD203" s="149"/>
      <c r="AE203" s="149"/>
      <c r="AF203" s="149"/>
      <c r="AG203" s="149" t="s">
        <v>155</v>
      </c>
      <c r="AH203" s="149">
        <v>0</v>
      </c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1" x14ac:dyDescent="0.2">
      <c r="A204" s="156"/>
      <c r="B204" s="157"/>
      <c r="C204" s="247"/>
      <c r="D204" s="248"/>
      <c r="E204" s="248"/>
      <c r="F204" s="248"/>
      <c r="G204" s="248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49"/>
      <c r="Z204" s="149"/>
      <c r="AA204" s="149"/>
      <c r="AB204" s="149"/>
      <c r="AC204" s="149"/>
      <c r="AD204" s="149"/>
      <c r="AE204" s="149"/>
      <c r="AF204" s="149"/>
      <c r="AG204" s="149" t="s">
        <v>159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x14ac:dyDescent="0.2">
      <c r="A205" s="164" t="s">
        <v>143</v>
      </c>
      <c r="B205" s="165" t="s">
        <v>84</v>
      </c>
      <c r="C205" s="180" t="s">
        <v>85</v>
      </c>
      <c r="D205" s="166"/>
      <c r="E205" s="167"/>
      <c r="F205" s="168"/>
      <c r="G205" s="168">
        <f>SUMIF(AG206:AG212,"&lt;&gt;NOR",G206:G212)</f>
        <v>0</v>
      </c>
      <c r="H205" s="168"/>
      <c r="I205" s="168">
        <f>SUM(I206:I212)</f>
        <v>0</v>
      </c>
      <c r="J205" s="168"/>
      <c r="K205" s="168">
        <f>SUM(K206:K212)</f>
        <v>0</v>
      </c>
      <c r="L205" s="168"/>
      <c r="M205" s="168">
        <f>SUM(M206:M212)</f>
        <v>0</v>
      </c>
      <c r="N205" s="168"/>
      <c r="O205" s="168">
        <f>SUM(O206:O212)</f>
        <v>10.940000000000001</v>
      </c>
      <c r="P205" s="168"/>
      <c r="Q205" s="168">
        <f>SUM(Q206:Q212)</f>
        <v>0</v>
      </c>
      <c r="R205" s="168"/>
      <c r="S205" s="168"/>
      <c r="T205" s="169"/>
      <c r="U205" s="163"/>
      <c r="V205" s="163">
        <f>SUM(V206:V212)</f>
        <v>11.58</v>
      </c>
      <c r="W205" s="163"/>
      <c r="X205" s="163"/>
      <c r="AG205" t="s">
        <v>144</v>
      </c>
    </row>
    <row r="206" spans="1:60" ht="22.5" outlineLevel="1" x14ac:dyDescent="0.2">
      <c r="A206" s="170">
        <v>40</v>
      </c>
      <c r="B206" s="171" t="s">
        <v>321</v>
      </c>
      <c r="C206" s="181" t="s">
        <v>322</v>
      </c>
      <c r="D206" s="172" t="s">
        <v>201</v>
      </c>
      <c r="E206" s="173">
        <v>82.74</v>
      </c>
      <c r="F206" s="174"/>
      <c r="G206" s="175">
        <f>ROUND(E206*F206,2)</f>
        <v>0</v>
      </c>
      <c r="H206" s="174"/>
      <c r="I206" s="175">
        <f>ROUND(E206*H206,2)</f>
        <v>0</v>
      </c>
      <c r="J206" s="174"/>
      <c r="K206" s="175">
        <f>ROUND(E206*J206,2)</f>
        <v>0</v>
      </c>
      <c r="L206" s="175">
        <v>21</v>
      </c>
      <c r="M206" s="175">
        <f>G206*(1+L206/100)</f>
        <v>0</v>
      </c>
      <c r="N206" s="175">
        <v>0.10249999999999999</v>
      </c>
      <c r="O206" s="175">
        <f>ROUND(E206*N206,2)</f>
        <v>8.48</v>
      </c>
      <c r="P206" s="175">
        <v>0</v>
      </c>
      <c r="Q206" s="175">
        <f>ROUND(E206*P206,2)</f>
        <v>0</v>
      </c>
      <c r="R206" s="175" t="s">
        <v>323</v>
      </c>
      <c r="S206" s="175" t="s">
        <v>149</v>
      </c>
      <c r="T206" s="176" t="s">
        <v>149</v>
      </c>
      <c r="U206" s="159">
        <v>0.14000000000000001</v>
      </c>
      <c r="V206" s="159">
        <f>ROUND(E206*U206,2)</f>
        <v>11.58</v>
      </c>
      <c r="W206" s="159"/>
      <c r="X206" s="159" t="s">
        <v>150</v>
      </c>
      <c r="Y206" s="149"/>
      <c r="Z206" s="149"/>
      <c r="AA206" s="149"/>
      <c r="AB206" s="149"/>
      <c r="AC206" s="149"/>
      <c r="AD206" s="149"/>
      <c r="AE206" s="149"/>
      <c r="AF206" s="149"/>
      <c r="AG206" s="149" t="s">
        <v>151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1" x14ac:dyDescent="0.2">
      <c r="A207" s="156"/>
      <c r="B207" s="157"/>
      <c r="C207" s="245" t="s">
        <v>324</v>
      </c>
      <c r="D207" s="246"/>
      <c r="E207" s="246"/>
      <c r="F207" s="246"/>
      <c r="G207" s="246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49"/>
      <c r="Z207" s="149"/>
      <c r="AA207" s="149"/>
      <c r="AB207" s="149"/>
      <c r="AC207" s="149"/>
      <c r="AD207" s="149"/>
      <c r="AE207" s="149"/>
      <c r="AF207" s="149"/>
      <c r="AG207" s="149" t="s">
        <v>153</v>
      </c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56"/>
      <c r="B208" s="157"/>
      <c r="C208" s="182" t="s">
        <v>325</v>
      </c>
      <c r="D208" s="161"/>
      <c r="E208" s="162">
        <v>82.74</v>
      </c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49"/>
      <c r="Z208" s="149"/>
      <c r="AA208" s="149"/>
      <c r="AB208" s="149"/>
      <c r="AC208" s="149"/>
      <c r="AD208" s="149"/>
      <c r="AE208" s="149"/>
      <c r="AF208" s="149"/>
      <c r="AG208" s="149" t="s">
        <v>155</v>
      </c>
      <c r="AH208" s="149">
        <v>0</v>
      </c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1" x14ac:dyDescent="0.2">
      <c r="A209" s="156"/>
      <c r="B209" s="157"/>
      <c r="C209" s="247"/>
      <c r="D209" s="248"/>
      <c r="E209" s="248"/>
      <c r="F209" s="248"/>
      <c r="G209" s="248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49"/>
      <c r="Z209" s="149"/>
      <c r="AA209" s="149"/>
      <c r="AB209" s="149"/>
      <c r="AC209" s="149"/>
      <c r="AD209" s="149"/>
      <c r="AE209" s="149"/>
      <c r="AF209" s="149"/>
      <c r="AG209" s="149" t="s">
        <v>159</v>
      </c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">
      <c r="A210" s="170">
        <v>41</v>
      </c>
      <c r="B210" s="171" t="s">
        <v>326</v>
      </c>
      <c r="C210" s="181" t="s">
        <v>327</v>
      </c>
      <c r="D210" s="172" t="s">
        <v>195</v>
      </c>
      <c r="E210" s="173">
        <v>91.013999999999996</v>
      </c>
      <c r="F210" s="174"/>
      <c r="G210" s="175">
        <f>ROUND(E210*F210,2)</f>
        <v>0</v>
      </c>
      <c r="H210" s="174"/>
      <c r="I210" s="175">
        <f>ROUND(E210*H210,2)</f>
        <v>0</v>
      </c>
      <c r="J210" s="174"/>
      <c r="K210" s="175">
        <f>ROUND(E210*J210,2)</f>
        <v>0</v>
      </c>
      <c r="L210" s="175">
        <v>21</v>
      </c>
      <c r="M210" s="175">
        <f>G210*(1+L210/100)</f>
        <v>0</v>
      </c>
      <c r="N210" s="175">
        <v>2.7E-2</v>
      </c>
      <c r="O210" s="175">
        <f>ROUND(E210*N210,2)</f>
        <v>2.46</v>
      </c>
      <c r="P210" s="175">
        <v>0</v>
      </c>
      <c r="Q210" s="175">
        <f>ROUND(E210*P210,2)</f>
        <v>0</v>
      </c>
      <c r="R210" s="175" t="s">
        <v>189</v>
      </c>
      <c r="S210" s="175" t="s">
        <v>149</v>
      </c>
      <c r="T210" s="176" t="s">
        <v>149</v>
      </c>
      <c r="U210" s="159">
        <v>0</v>
      </c>
      <c r="V210" s="159">
        <f>ROUND(E210*U210,2)</f>
        <v>0</v>
      </c>
      <c r="W210" s="159"/>
      <c r="X210" s="159" t="s">
        <v>190</v>
      </c>
      <c r="Y210" s="149"/>
      <c r="Z210" s="149"/>
      <c r="AA210" s="149"/>
      <c r="AB210" s="149"/>
      <c r="AC210" s="149"/>
      <c r="AD210" s="149"/>
      <c r="AE210" s="149"/>
      <c r="AF210" s="149"/>
      <c r="AG210" s="149" t="s">
        <v>191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56"/>
      <c r="B211" s="157"/>
      <c r="C211" s="182" t="s">
        <v>328</v>
      </c>
      <c r="D211" s="161"/>
      <c r="E211" s="162">
        <v>91.013999999999996</v>
      </c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49"/>
      <c r="Z211" s="149"/>
      <c r="AA211" s="149"/>
      <c r="AB211" s="149"/>
      <c r="AC211" s="149"/>
      <c r="AD211" s="149"/>
      <c r="AE211" s="149"/>
      <c r="AF211" s="149"/>
      <c r="AG211" s="149" t="s">
        <v>155</v>
      </c>
      <c r="AH211" s="149">
        <v>5</v>
      </c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outlineLevel="1" x14ac:dyDescent="0.2">
      <c r="A212" s="156"/>
      <c r="B212" s="157"/>
      <c r="C212" s="247"/>
      <c r="D212" s="248"/>
      <c r="E212" s="248"/>
      <c r="F212" s="248"/>
      <c r="G212" s="248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49"/>
      <c r="Z212" s="149"/>
      <c r="AA212" s="149"/>
      <c r="AB212" s="149"/>
      <c r="AC212" s="149"/>
      <c r="AD212" s="149"/>
      <c r="AE212" s="149"/>
      <c r="AF212" s="149"/>
      <c r="AG212" s="149" t="s">
        <v>159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x14ac:dyDescent="0.2">
      <c r="A213" s="164" t="s">
        <v>143</v>
      </c>
      <c r="B213" s="165" t="s">
        <v>86</v>
      </c>
      <c r="C213" s="180" t="s">
        <v>87</v>
      </c>
      <c r="D213" s="166"/>
      <c r="E213" s="167"/>
      <c r="F213" s="168"/>
      <c r="G213" s="168">
        <f>SUMIF(AG214:AG237,"&lt;&gt;NOR",G214:G237)</f>
        <v>0</v>
      </c>
      <c r="H213" s="168"/>
      <c r="I213" s="168">
        <f>SUM(I214:I237)</f>
        <v>0</v>
      </c>
      <c r="J213" s="168"/>
      <c r="K213" s="168">
        <f>SUM(K214:K237)</f>
        <v>0</v>
      </c>
      <c r="L213" s="168"/>
      <c r="M213" s="168">
        <f>SUM(M214:M237)</f>
        <v>0</v>
      </c>
      <c r="N213" s="168"/>
      <c r="O213" s="168">
        <f>SUM(O214:O237)</f>
        <v>9.9799999999999986</v>
      </c>
      <c r="P213" s="168"/>
      <c r="Q213" s="168">
        <f>SUM(Q214:Q237)</f>
        <v>0</v>
      </c>
      <c r="R213" s="168"/>
      <c r="S213" s="168"/>
      <c r="T213" s="169"/>
      <c r="U213" s="163"/>
      <c r="V213" s="163">
        <f>SUM(V214:V237)</f>
        <v>169.06</v>
      </c>
      <c r="W213" s="163"/>
      <c r="X213" s="163"/>
      <c r="AG213" t="s">
        <v>144</v>
      </c>
    </row>
    <row r="214" spans="1:60" ht="22.5" outlineLevel="1" x14ac:dyDescent="0.2">
      <c r="A214" s="170">
        <v>42</v>
      </c>
      <c r="B214" s="171" t="s">
        <v>329</v>
      </c>
      <c r="C214" s="181" t="s">
        <v>330</v>
      </c>
      <c r="D214" s="172" t="s">
        <v>176</v>
      </c>
      <c r="E214" s="173">
        <v>513.75</v>
      </c>
      <c r="F214" s="174"/>
      <c r="G214" s="175">
        <f>ROUND(E214*F214,2)</f>
        <v>0</v>
      </c>
      <c r="H214" s="174"/>
      <c r="I214" s="175">
        <f>ROUND(E214*H214,2)</f>
        <v>0</v>
      </c>
      <c r="J214" s="174"/>
      <c r="K214" s="175">
        <f>ROUND(E214*J214,2)</f>
        <v>0</v>
      </c>
      <c r="L214" s="175">
        <v>21</v>
      </c>
      <c r="M214" s="175">
        <f>G214*(1+L214/100)</f>
        <v>0</v>
      </c>
      <c r="N214" s="175">
        <v>1.8380000000000001E-2</v>
      </c>
      <c r="O214" s="175">
        <f>ROUND(E214*N214,2)</f>
        <v>9.44</v>
      </c>
      <c r="P214" s="175">
        <v>0</v>
      </c>
      <c r="Q214" s="175">
        <f>ROUND(E214*P214,2)</f>
        <v>0</v>
      </c>
      <c r="R214" s="175" t="s">
        <v>331</v>
      </c>
      <c r="S214" s="175" t="s">
        <v>149</v>
      </c>
      <c r="T214" s="176" t="s">
        <v>149</v>
      </c>
      <c r="U214" s="159">
        <v>0.14399999999999999</v>
      </c>
      <c r="V214" s="159">
        <f>ROUND(E214*U214,2)</f>
        <v>73.98</v>
      </c>
      <c r="W214" s="159"/>
      <c r="X214" s="159" t="s">
        <v>150</v>
      </c>
      <c r="Y214" s="149"/>
      <c r="Z214" s="149"/>
      <c r="AA214" s="149"/>
      <c r="AB214" s="149"/>
      <c r="AC214" s="149"/>
      <c r="AD214" s="149"/>
      <c r="AE214" s="149"/>
      <c r="AF214" s="149"/>
      <c r="AG214" s="149" t="s">
        <v>151</v>
      </c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1" x14ac:dyDescent="0.2">
      <c r="A215" s="156"/>
      <c r="B215" s="157"/>
      <c r="C215" s="245" t="s">
        <v>332</v>
      </c>
      <c r="D215" s="246"/>
      <c r="E215" s="246"/>
      <c r="F215" s="246"/>
      <c r="G215" s="246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49"/>
      <c r="Z215" s="149"/>
      <c r="AA215" s="149"/>
      <c r="AB215" s="149"/>
      <c r="AC215" s="149"/>
      <c r="AD215" s="149"/>
      <c r="AE215" s="149"/>
      <c r="AF215" s="149"/>
      <c r="AG215" s="149" t="s">
        <v>153</v>
      </c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outlineLevel="1" x14ac:dyDescent="0.2">
      <c r="A216" s="156"/>
      <c r="B216" s="157"/>
      <c r="C216" s="182" t="s">
        <v>333</v>
      </c>
      <c r="D216" s="161"/>
      <c r="E216" s="162">
        <v>360.75</v>
      </c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49"/>
      <c r="Z216" s="149"/>
      <c r="AA216" s="149"/>
      <c r="AB216" s="149"/>
      <c r="AC216" s="149"/>
      <c r="AD216" s="149"/>
      <c r="AE216" s="149"/>
      <c r="AF216" s="149"/>
      <c r="AG216" s="149" t="s">
        <v>155</v>
      </c>
      <c r="AH216" s="149">
        <v>0</v>
      </c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outlineLevel="1" x14ac:dyDescent="0.2">
      <c r="A217" s="156"/>
      <c r="B217" s="157"/>
      <c r="C217" s="182" t="s">
        <v>334</v>
      </c>
      <c r="D217" s="161"/>
      <c r="E217" s="162">
        <v>153</v>
      </c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49"/>
      <c r="Z217" s="149"/>
      <c r="AA217" s="149"/>
      <c r="AB217" s="149"/>
      <c r="AC217" s="149"/>
      <c r="AD217" s="149"/>
      <c r="AE217" s="149"/>
      <c r="AF217" s="149"/>
      <c r="AG217" s="149" t="s">
        <v>155</v>
      </c>
      <c r="AH217" s="149">
        <v>0</v>
      </c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</row>
    <row r="218" spans="1:60" outlineLevel="1" x14ac:dyDescent="0.2">
      <c r="A218" s="156"/>
      <c r="B218" s="157"/>
      <c r="C218" s="247"/>
      <c r="D218" s="248"/>
      <c r="E218" s="248"/>
      <c r="F218" s="248"/>
      <c r="G218" s="248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49"/>
      <c r="Z218" s="149"/>
      <c r="AA218" s="149"/>
      <c r="AB218" s="149"/>
      <c r="AC218" s="149"/>
      <c r="AD218" s="149"/>
      <c r="AE218" s="149"/>
      <c r="AF218" s="149"/>
      <c r="AG218" s="149" t="s">
        <v>159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ht="33.75" outlineLevel="1" x14ac:dyDescent="0.2">
      <c r="A219" s="170">
        <v>43</v>
      </c>
      <c r="B219" s="171" t="s">
        <v>335</v>
      </c>
      <c r="C219" s="181" t="s">
        <v>336</v>
      </c>
      <c r="D219" s="172" t="s">
        <v>176</v>
      </c>
      <c r="E219" s="173">
        <v>513.75</v>
      </c>
      <c r="F219" s="174"/>
      <c r="G219" s="175">
        <f>ROUND(E219*F219,2)</f>
        <v>0</v>
      </c>
      <c r="H219" s="174"/>
      <c r="I219" s="175">
        <f>ROUND(E219*H219,2)</f>
        <v>0</v>
      </c>
      <c r="J219" s="174"/>
      <c r="K219" s="175">
        <f>ROUND(E219*J219,2)</f>
        <v>0</v>
      </c>
      <c r="L219" s="175">
        <v>21</v>
      </c>
      <c r="M219" s="175">
        <f>G219*(1+L219/100)</f>
        <v>0</v>
      </c>
      <c r="N219" s="175">
        <v>9.7000000000000005E-4</v>
      </c>
      <c r="O219" s="175">
        <f>ROUND(E219*N219,2)</f>
        <v>0.5</v>
      </c>
      <c r="P219" s="175">
        <v>0</v>
      </c>
      <c r="Q219" s="175">
        <f>ROUND(E219*P219,2)</f>
        <v>0</v>
      </c>
      <c r="R219" s="175" t="s">
        <v>331</v>
      </c>
      <c r="S219" s="175" t="s">
        <v>149</v>
      </c>
      <c r="T219" s="176" t="s">
        <v>149</v>
      </c>
      <c r="U219" s="159">
        <v>0.01</v>
      </c>
      <c r="V219" s="159">
        <f>ROUND(E219*U219,2)</f>
        <v>5.14</v>
      </c>
      <c r="W219" s="159"/>
      <c r="X219" s="159" t="s">
        <v>150</v>
      </c>
      <c r="Y219" s="149"/>
      <c r="Z219" s="149"/>
      <c r="AA219" s="149"/>
      <c r="AB219" s="149"/>
      <c r="AC219" s="149"/>
      <c r="AD219" s="149"/>
      <c r="AE219" s="149"/>
      <c r="AF219" s="149"/>
      <c r="AG219" s="149" t="s">
        <v>151</v>
      </c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outlineLevel="1" x14ac:dyDescent="0.2">
      <c r="A220" s="156"/>
      <c r="B220" s="157"/>
      <c r="C220" s="245" t="s">
        <v>332</v>
      </c>
      <c r="D220" s="246"/>
      <c r="E220" s="246"/>
      <c r="F220" s="246"/>
      <c r="G220" s="246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49"/>
      <c r="Z220" s="149"/>
      <c r="AA220" s="149"/>
      <c r="AB220" s="149"/>
      <c r="AC220" s="149"/>
      <c r="AD220" s="149"/>
      <c r="AE220" s="149"/>
      <c r="AF220" s="149"/>
      <c r="AG220" s="149" t="s">
        <v>153</v>
      </c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outlineLevel="1" x14ac:dyDescent="0.2">
      <c r="A221" s="156"/>
      <c r="B221" s="157"/>
      <c r="C221" s="182" t="s">
        <v>337</v>
      </c>
      <c r="D221" s="161"/>
      <c r="E221" s="162">
        <v>513.75</v>
      </c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49"/>
      <c r="Z221" s="149"/>
      <c r="AA221" s="149"/>
      <c r="AB221" s="149"/>
      <c r="AC221" s="149"/>
      <c r="AD221" s="149"/>
      <c r="AE221" s="149"/>
      <c r="AF221" s="149"/>
      <c r="AG221" s="149" t="s">
        <v>155</v>
      </c>
      <c r="AH221" s="149">
        <v>0</v>
      </c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outlineLevel="1" x14ac:dyDescent="0.2">
      <c r="A222" s="156"/>
      <c r="B222" s="157"/>
      <c r="C222" s="247"/>
      <c r="D222" s="248"/>
      <c r="E222" s="248"/>
      <c r="F222" s="248"/>
      <c r="G222" s="248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49"/>
      <c r="Z222" s="149"/>
      <c r="AA222" s="149"/>
      <c r="AB222" s="149"/>
      <c r="AC222" s="149"/>
      <c r="AD222" s="149"/>
      <c r="AE222" s="149"/>
      <c r="AF222" s="149"/>
      <c r="AG222" s="149" t="s">
        <v>159</v>
      </c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outlineLevel="1" x14ac:dyDescent="0.2">
      <c r="A223" s="170">
        <v>44</v>
      </c>
      <c r="B223" s="171" t="s">
        <v>338</v>
      </c>
      <c r="C223" s="181" t="s">
        <v>339</v>
      </c>
      <c r="D223" s="172" t="s">
        <v>176</v>
      </c>
      <c r="E223" s="173">
        <v>513.75</v>
      </c>
      <c r="F223" s="174"/>
      <c r="G223" s="175">
        <f>ROUND(E223*F223,2)</f>
        <v>0</v>
      </c>
      <c r="H223" s="174"/>
      <c r="I223" s="175">
        <f>ROUND(E223*H223,2)</f>
        <v>0</v>
      </c>
      <c r="J223" s="174"/>
      <c r="K223" s="175">
        <f>ROUND(E223*J223,2)</f>
        <v>0</v>
      </c>
      <c r="L223" s="175">
        <v>21</v>
      </c>
      <c r="M223" s="175">
        <f>G223*(1+L223/100)</f>
        <v>0</v>
      </c>
      <c r="N223" s="175">
        <v>0</v>
      </c>
      <c r="O223" s="175">
        <f>ROUND(E223*N223,2)</f>
        <v>0</v>
      </c>
      <c r="P223" s="175">
        <v>0</v>
      </c>
      <c r="Q223" s="175">
        <f>ROUND(E223*P223,2)</f>
        <v>0</v>
      </c>
      <c r="R223" s="175" t="s">
        <v>331</v>
      </c>
      <c r="S223" s="175" t="s">
        <v>149</v>
      </c>
      <c r="T223" s="176" t="s">
        <v>149</v>
      </c>
      <c r="U223" s="159">
        <v>0.126</v>
      </c>
      <c r="V223" s="159">
        <f>ROUND(E223*U223,2)</f>
        <v>64.73</v>
      </c>
      <c r="W223" s="159"/>
      <c r="X223" s="159" t="s">
        <v>150</v>
      </c>
      <c r="Y223" s="149"/>
      <c r="Z223" s="149"/>
      <c r="AA223" s="149"/>
      <c r="AB223" s="149"/>
      <c r="AC223" s="149"/>
      <c r="AD223" s="149"/>
      <c r="AE223" s="149"/>
      <c r="AF223" s="149"/>
      <c r="AG223" s="149" t="s">
        <v>151</v>
      </c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outlineLevel="1" x14ac:dyDescent="0.2">
      <c r="A224" s="156"/>
      <c r="B224" s="157"/>
      <c r="C224" s="182" t="s">
        <v>340</v>
      </c>
      <c r="D224" s="161"/>
      <c r="E224" s="162">
        <v>513.75</v>
      </c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49"/>
      <c r="Z224" s="149"/>
      <c r="AA224" s="149"/>
      <c r="AB224" s="149"/>
      <c r="AC224" s="149"/>
      <c r="AD224" s="149"/>
      <c r="AE224" s="149"/>
      <c r="AF224" s="149"/>
      <c r="AG224" s="149" t="s">
        <v>155</v>
      </c>
      <c r="AH224" s="149">
        <v>5</v>
      </c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</row>
    <row r="225" spans="1:60" outlineLevel="1" x14ac:dyDescent="0.2">
      <c r="A225" s="156"/>
      <c r="B225" s="157"/>
      <c r="C225" s="247"/>
      <c r="D225" s="248"/>
      <c r="E225" s="248"/>
      <c r="F225" s="248"/>
      <c r="G225" s="248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49"/>
      <c r="Z225" s="149"/>
      <c r="AA225" s="149"/>
      <c r="AB225" s="149"/>
      <c r="AC225" s="149"/>
      <c r="AD225" s="149"/>
      <c r="AE225" s="149"/>
      <c r="AF225" s="149"/>
      <c r="AG225" s="149" t="s">
        <v>159</v>
      </c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outlineLevel="1" x14ac:dyDescent="0.2">
      <c r="A226" s="170">
        <v>45</v>
      </c>
      <c r="B226" s="171" t="s">
        <v>341</v>
      </c>
      <c r="C226" s="181" t="s">
        <v>342</v>
      </c>
      <c r="D226" s="172" t="s">
        <v>176</v>
      </c>
      <c r="E226" s="173">
        <v>1.5</v>
      </c>
      <c r="F226" s="174"/>
      <c r="G226" s="175">
        <f>ROUND(E226*F226,2)</f>
        <v>0</v>
      </c>
      <c r="H226" s="174"/>
      <c r="I226" s="175">
        <f>ROUND(E226*H226,2)</f>
        <v>0</v>
      </c>
      <c r="J226" s="174"/>
      <c r="K226" s="175">
        <f>ROUND(E226*J226,2)</f>
        <v>0</v>
      </c>
      <c r="L226" s="175">
        <v>21</v>
      </c>
      <c r="M226" s="175">
        <f>G226*(1+L226/100)</f>
        <v>0</v>
      </c>
      <c r="N226" s="175">
        <v>6.3499999999999997E-3</v>
      </c>
      <c r="O226" s="175">
        <f>ROUND(E226*N226,2)</f>
        <v>0.01</v>
      </c>
      <c r="P226" s="175">
        <v>0</v>
      </c>
      <c r="Q226" s="175">
        <f>ROUND(E226*P226,2)</f>
        <v>0</v>
      </c>
      <c r="R226" s="175" t="s">
        <v>331</v>
      </c>
      <c r="S226" s="175" t="s">
        <v>149</v>
      </c>
      <c r="T226" s="176" t="s">
        <v>149</v>
      </c>
      <c r="U226" s="159">
        <v>0.26</v>
      </c>
      <c r="V226" s="159">
        <f>ROUND(E226*U226,2)</f>
        <v>0.39</v>
      </c>
      <c r="W226" s="159"/>
      <c r="X226" s="159" t="s">
        <v>150</v>
      </c>
      <c r="Y226" s="149"/>
      <c r="Z226" s="149"/>
      <c r="AA226" s="149"/>
      <c r="AB226" s="149"/>
      <c r="AC226" s="149"/>
      <c r="AD226" s="149"/>
      <c r="AE226" s="149"/>
      <c r="AF226" s="149"/>
      <c r="AG226" s="149" t="s">
        <v>151</v>
      </c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</row>
    <row r="227" spans="1:60" outlineLevel="1" x14ac:dyDescent="0.2">
      <c r="A227" s="156"/>
      <c r="B227" s="157"/>
      <c r="C227" s="182" t="s">
        <v>343</v>
      </c>
      <c r="D227" s="161"/>
      <c r="E227" s="162">
        <v>1.5</v>
      </c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49"/>
      <c r="Z227" s="149"/>
      <c r="AA227" s="149"/>
      <c r="AB227" s="149"/>
      <c r="AC227" s="149"/>
      <c r="AD227" s="149"/>
      <c r="AE227" s="149"/>
      <c r="AF227" s="149"/>
      <c r="AG227" s="149" t="s">
        <v>155</v>
      </c>
      <c r="AH227" s="149">
        <v>0</v>
      </c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outlineLevel="1" x14ac:dyDescent="0.2">
      <c r="A228" s="156"/>
      <c r="B228" s="157"/>
      <c r="C228" s="247"/>
      <c r="D228" s="248"/>
      <c r="E228" s="248"/>
      <c r="F228" s="248"/>
      <c r="G228" s="248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49"/>
      <c r="Z228" s="149"/>
      <c r="AA228" s="149"/>
      <c r="AB228" s="149"/>
      <c r="AC228" s="149"/>
      <c r="AD228" s="149"/>
      <c r="AE228" s="149"/>
      <c r="AF228" s="149"/>
      <c r="AG228" s="149" t="s">
        <v>159</v>
      </c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</row>
    <row r="229" spans="1:60" outlineLevel="1" x14ac:dyDescent="0.2">
      <c r="A229" s="170">
        <v>46</v>
      </c>
      <c r="B229" s="171" t="s">
        <v>344</v>
      </c>
      <c r="C229" s="181" t="s">
        <v>345</v>
      </c>
      <c r="D229" s="172" t="s">
        <v>176</v>
      </c>
      <c r="E229" s="173">
        <v>513.75</v>
      </c>
      <c r="F229" s="174"/>
      <c r="G229" s="175">
        <f>ROUND(E229*F229,2)</f>
        <v>0</v>
      </c>
      <c r="H229" s="174"/>
      <c r="I229" s="175">
        <f>ROUND(E229*H229,2)</f>
        <v>0</v>
      </c>
      <c r="J229" s="174"/>
      <c r="K229" s="175">
        <f>ROUND(E229*J229,2)</f>
        <v>0</v>
      </c>
      <c r="L229" s="175">
        <v>21</v>
      </c>
      <c r="M229" s="175">
        <f>G229*(1+L229/100)</f>
        <v>0</v>
      </c>
      <c r="N229" s="175">
        <v>0</v>
      </c>
      <c r="O229" s="175">
        <f>ROUND(E229*N229,2)</f>
        <v>0</v>
      </c>
      <c r="P229" s="175">
        <v>0</v>
      </c>
      <c r="Q229" s="175">
        <f>ROUND(E229*P229,2)</f>
        <v>0</v>
      </c>
      <c r="R229" s="175" t="s">
        <v>331</v>
      </c>
      <c r="S229" s="175" t="s">
        <v>149</v>
      </c>
      <c r="T229" s="176" t="s">
        <v>149</v>
      </c>
      <c r="U229" s="159">
        <v>3.0300000000000001E-2</v>
      </c>
      <c r="V229" s="159">
        <f>ROUND(E229*U229,2)</f>
        <v>15.57</v>
      </c>
      <c r="W229" s="159"/>
      <c r="X229" s="159" t="s">
        <v>150</v>
      </c>
      <c r="Y229" s="149"/>
      <c r="Z229" s="149"/>
      <c r="AA229" s="149"/>
      <c r="AB229" s="149"/>
      <c r="AC229" s="149"/>
      <c r="AD229" s="149"/>
      <c r="AE229" s="149"/>
      <c r="AF229" s="149"/>
      <c r="AG229" s="149" t="s">
        <v>151</v>
      </c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outlineLevel="1" x14ac:dyDescent="0.2">
      <c r="A230" s="156"/>
      <c r="B230" s="157"/>
      <c r="C230" s="182" t="s">
        <v>340</v>
      </c>
      <c r="D230" s="161"/>
      <c r="E230" s="162">
        <v>513.75</v>
      </c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49"/>
      <c r="Z230" s="149"/>
      <c r="AA230" s="149"/>
      <c r="AB230" s="149"/>
      <c r="AC230" s="149"/>
      <c r="AD230" s="149"/>
      <c r="AE230" s="149"/>
      <c r="AF230" s="149"/>
      <c r="AG230" s="149" t="s">
        <v>155</v>
      </c>
      <c r="AH230" s="149">
        <v>5</v>
      </c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outlineLevel="1" x14ac:dyDescent="0.2">
      <c r="A231" s="156"/>
      <c r="B231" s="157"/>
      <c r="C231" s="247"/>
      <c r="D231" s="248"/>
      <c r="E231" s="248"/>
      <c r="F231" s="248"/>
      <c r="G231" s="248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9"/>
      <c r="Y231" s="149"/>
      <c r="Z231" s="149"/>
      <c r="AA231" s="149"/>
      <c r="AB231" s="149"/>
      <c r="AC231" s="149"/>
      <c r="AD231" s="149"/>
      <c r="AE231" s="149"/>
      <c r="AF231" s="149"/>
      <c r="AG231" s="149" t="s">
        <v>159</v>
      </c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</row>
    <row r="232" spans="1:60" ht="33.75" outlineLevel="1" x14ac:dyDescent="0.2">
      <c r="A232" s="170">
        <v>47</v>
      </c>
      <c r="B232" s="171" t="s">
        <v>346</v>
      </c>
      <c r="C232" s="181" t="s">
        <v>347</v>
      </c>
      <c r="D232" s="172" t="s">
        <v>176</v>
      </c>
      <c r="E232" s="173">
        <v>513.75</v>
      </c>
      <c r="F232" s="174"/>
      <c r="G232" s="175">
        <f>ROUND(E232*F232,2)</f>
        <v>0</v>
      </c>
      <c r="H232" s="174"/>
      <c r="I232" s="175">
        <f>ROUND(E232*H232,2)</f>
        <v>0</v>
      </c>
      <c r="J232" s="174"/>
      <c r="K232" s="175">
        <f>ROUND(E232*J232,2)</f>
        <v>0</v>
      </c>
      <c r="L232" s="175">
        <v>21</v>
      </c>
      <c r="M232" s="175">
        <f>G232*(1+L232/100)</f>
        <v>0</v>
      </c>
      <c r="N232" s="175">
        <v>5.0000000000000002E-5</v>
      </c>
      <c r="O232" s="175">
        <f>ROUND(E232*N232,2)</f>
        <v>0.03</v>
      </c>
      <c r="P232" s="175">
        <v>0</v>
      </c>
      <c r="Q232" s="175">
        <f>ROUND(E232*P232,2)</f>
        <v>0</v>
      </c>
      <c r="R232" s="175" t="s">
        <v>331</v>
      </c>
      <c r="S232" s="175" t="s">
        <v>149</v>
      </c>
      <c r="T232" s="176" t="s">
        <v>149</v>
      </c>
      <c r="U232" s="159">
        <v>0</v>
      </c>
      <c r="V232" s="159">
        <f>ROUND(E232*U232,2)</f>
        <v>0</v>
      </c>
      <c r="W232" s="159"/>
      <c r="X232" s="159" t="s">
        <v>150</v>
      </c>
      <c r="Y232" s="149"/>
      <c r="Z232" s="149"/>
      <c r="AA232" s="149"/>
      <c r="AB232" s="149"/>
      <c r="AC232" s="149"/>
      <c r="AD232" s="149"/>
      <c r="AE232" s="149"/>
      <c r="AF232" s="149"/>
      <c r="AG232" s="149" t="s">
        <v>151</v>
      </c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outlineLevel="1" x14ac:dyDescent="0.2">
      <c r="A233" s="156"/>
      <c r="B233" s="157"/>
      <c r="C233" s="182" t="s">
        <v>348</v>
      </c>
      <c r="D233" s="161"/>
      <c r="E233" s="162">
        <v>513.75</v>
      </c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49"/>
      <c r="Z233" s="149"/>
      <c r="AA233" s="149"/>
      <c r="AB233" s="149"/>
      <c r="AC233" s="149"/>
      <c r="AD233" s="149"/>
      <c r="AE233" s="149"/>
      <c r="AF233" s="149"/>
      <c r="AG233" s="149" t="s">
        <v>155</v>
      </c>
      <c r="AH233" s="149">
        <v>5</v>
      </c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outlineLevel="1" x14ac:dyDescent="0.2">
      <c r="A234" s="156"/>
      <c r="B234" s="157"/>
      <c r="C234" s="247"/>
      <c r="D234" s="248"/>
      <c r="E234" s="248"/>
      <c r="F234" s="248"/>
      <c r="G234" s="248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9"/>
      <c r="Y234" s="149"/>
      <c r="Z234" s="149"/>
      <c r="AA234" s="149"/>
      <c r="AB234" s="149"/>
      <c r="AC234" s="149"/>
      <c r="AD234" s="149"/>
      <c r="AE234" s="149"/>
      <c r="AF234" s="149"/>
      <c r="AG234" s="149" t="s">
        <v>159</v>
      </c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</row>
    <row r="235" spans="1:60" outlineLevel="1" x14ac:dyDescent="0.2">
      <c r="A235" s="170">
        <v>48</v>
      </c>
      <c r="B235" s="171" t="s">
        <v>349</v>
      </c>
      <c r="C235" s="181" t="s">
        <v>350</v>
      </c>
      <c r="D235" s="172" t="s">
        <v>176</v>
      </c>
      <c r="E235" s="173">
        <v>513.75</v>
      </c>
      <c r="F235" s="174"/>
      <c r="G235" s="175">
        <f>ROUND(E235*F235,2)</f>
        <v>0</v>
      </c>
      <c r="H235" s="174"/>
      <c r="I235" s="175">
        <f>ROUND(E235*H235,2)</f>
        <v>0</v>
      </c>
      <c r="J235" s="174"/>
      <c r="K235" s="175">
        <f>ROUND(E235*J235,2)</f>
        <v>0</v>
      </c>
      <c r="L235" s="175">
        <v>21</v>
      </c>
      <c r="M235" s="175">
        <f>G235*(1+L235/100)</f>
        <v>0</v>
      </c>
      <c r="N235" s="175">
        <v>0</v>
      </c>
      <c r="O235" s="175">
        <f>ROUND(E235*N235,2)</f>
        <v>0</v>
      </c>
      <c r="P235" s="175">
        <v>0</v>
      </c>
      <c r="Q235" s="175">
        <f>ROUND(E235*P235,2)</f>
        <v>0</v>
      </c>
      <c r="R235" s="175" t="s">
        <v>331</v>
      </c>
      <c r="S235" s="175" t="s">
        <v>149</v>
      </c>
      <c r="T235" s="176" t="s">
        <v>149</v>
      </c>
      <c r="U235" s="159">
        <v>1.7999999999999999E-2</v>
      </c>
      <c r="V235" s="159">
        <f>ROUND(E235*U235,2)</f>
        <v>9.25</v>
      </c>
      <c r="W235" s="159"/>
      <c r="X235" s="159" t="s">
        <v>150</v>
      </c>
      <c r="Y235" s="149"/>
      <c r="Z235" s="149"/>
      <c r="AA235" s="149"/>
      <c r="AB235" s="149"/>
      <c r="AC235" s="149"/>
      <c r="AD235" s="149"/>
      <c r="AE235" s="149"/>
      <c r="AF235" s="149"/>
      <c r="AG235" s="149" t="s">
        <v>151</v>
      </c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</row>
    <row r="236" spans="1:60" outlineLevel="1" x14ac:dyDescent="0.2">
      <c r="A236" s="156"/>
      <c r="B236" s="157"/>
      <c r="C236" s="182" t="s">
        <v>348</v>
      </c>
      <c r="D236" s="161"/>
      <c r="E236" s="162">
        <v>513.75</v>
      </c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9"/>
      <c r="Y236" s="149"/>
      <c r="Z236" s="149"/>
      <c r="AA236" s="149"/>
      <c r="AB236" s="149"/>
      <c r="AC236" s="149"/>
      <c r="AD236" s="149"/>
      <c r="AE236" s="149"/>
      <c r="AF236" s="149"/>
      <c r="AG236" s="149" t="s">
        <v>155</v>
      </c>
      <c r="AH236" s="149">
        <v>5</v>
      </c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</row>
    <row r="237" spans="1:60" outlineLevel="1" x14ac:dyDescent="0.2">
      <c r="A237" s="156"/>
      <c r="B237" s="157"/>
      <c r="C237" s="247"/>
      <c r="D237" s="248"/>
      <c r="E237" s="248"/>
      <c r="F237" s="248"/>
      <c r="G237" s="248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49"/>
      <c r="Z237" s="149"/>
      <c r="AA237" s="149"/>
      <c r="AB237" s="149"/>
      <c r="AC237" s="149"/>
      <c r="AD237" s="149"/>
      <c r="AE237" s="149"/>
      <c r="AF237" s="149"/>
      <c r="AG237" s="149" t="s">
        <v>159</v>
      </c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</row>
    <row r="238" spans="1:60" x14ac:dyDescent="0.2">
      <c r="A238" s="164" t="s">
        <v>143</v>
      </c>
      <c r="B238" s="165" t="s">
        <v>90</v>
      </c>
      <c r="C238" s="180" t="s">
        <v>91</v>
      </c>
      <c r="D238" s="166"/>
      <c r="E238" s="167"/>
      <c r="F238" s="168"/>
      <c r="G238" s="168">
        <f>SUMIF(AG239:AG274,"&lt;&gt;NOR",G239:G274)</f>
        <v>0</v>
      </c>
      <c r="H238" s="168"/>
      <c r="I238" s="168">
        <f>SUM(I239:I274)</f>
        <v>0</v>
      </c>
      <c r="J238" s="168"/>
      <c r="K238" s="168">
        <f>SUM(K239:K274)</f>
        <v>0</v>
      </c>
      <c r="L238" s="168"/>
      <c r="M238" s="168">
        <f>SUM(M239:M274)</f>
        <v>0</v>
      </c>
      <c r="N238" s="168"/>
      <c r="O238" s="168">
        <f>SUM(O239:O274)</f>
        <v>0.03</v>
      </c>
      <c r="P238" s="168"/>
      <c r="Q238" s="168">
        <f>SUM(Q239:Q274)</f>
        <v>36.86</v>
      </c>
      <c r="R238" s="168"/>
      <c r="S238" s="168"/>
      <c r="T238" s="169"/>
      <c r="U238" s="163"/>
      <c r="V238" s="163">
        <f>SUM(V239:V274)</f>
        <v>141.74</v>
      </c>
      <c r="W238" s="163"/>
      <c r="X238" s="163"/>
      <c r="AG238" t="s">
        <v>144</v>
      </c>
    </row>
    <row r="239" spans="1:60" ht="22.5" outlineLevel="1" x14ac:dyDescent="0.2">
      <c r="A239" s="170">
        <v>49</v>
      </c>
      <c r="B239" s="171" t="s">
        <v>351</v>
      </c>
      <c r="C239" s="181" t="s">
        <v>352</v>
      </c>
      <c r="D239" s="172" t="s">
        <v>147</v>
      </c>
      <c r="E239" s="173">
        <v>0.62639999999999996</v>
      </c>
      <c r="F239" s="174"/>
      <c r="G239" s="175">
        <f>ROUND(E239*F239,2)</f>
        <v>0</v>
      </c>
      <c r="H239" s="174"/>
      <c r="I239" s="175">
        <f>ROUND(E239*H239,2)</f>
        <v>0</v>
      </c>
      <c r="J239" s="174"/>
      <c r="K239" s="175">
        <f>ROUND(E239*J239,2)</f>
        <v>0</v>
      </c>
      <c r="L239" s="175">
        <v>21</v>
      </c>
      <c r="M239" s="175">
        <f>G239*(1+L239/100)</f>
        <v>0</v>
      </c>
      <c r="N239" s="175">
        <v>0</v>
      </c>
      <c r="O239" s="175">
        <f>ROUND(E239*N239,2)</f>
        <v>0</v>
      </c>
      <c r="P239" s="175">
        <v>2.2000000000000002</v>
      </c>
      <c r="Q239" s="175">
        <f>ROUND(E239*P239,2)</f>
        <v>1.38</v>
      </c>
      <c r="R239" s="175" t="s">
        <v>353</v>
      </c>
      <c r="S239" s="175" t="s">
        <v>149</v>
      </c>
      <c r="T239" s="176" t="s">
        <v>149</v>
      </c>
      <c r="U239" s="159">
        <v>11.05</v>
      </c>
      <c r="V239" s="159">
        <f>ROUND(E239*U239,2)</f>
        <v>6.92</v>
      </c>
      <c r="W239" s="159"/>
      <c r="X239" s="159" t="s">
        <v>150</v>
      </c>
      <c r="Y239" s="149"/>
      <c r="Z239" s="149"/>
      <c r="AA239" s="149"/>
      <c r="AB239" s="149"/>
      <c r="AC239" s="149"/>
      <c r="AD239" s="149"/>
      <c r="AE239" s="149"/>
      <c r="AF239" s="149"/>
      <c r="AG239" s="149" t="s">
        <v>151</v>
      </c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</row>
    <row r="240" spans="1:60" outlineLevel="1" x14ac:dyDescent="0.2">
      <c r="A240" s="156"/>
      <c r="B240" s="157"/>
      <c r="C240" s="182" t="s">
        <v>354</v>
      </c>
      <c r="D240" s="161"/>
      <c r="E240" s="162">
        <v>0.62639999999999996</v>
      </c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49"/>
      <c r="Z240" s="149"/>
      <c r="AA240" s="149"/>
      <c r="AB240" s="149"/>
      <c r="AC240" s="149"/>
      <c r="AD240" s="149"/>
      <c r="AE240" s="149"/>
      <c r="AF240" s="149"/>
      <c r="AG240" s="149" t="s">
        <v>155</v>
      </c>
      <c r="AH240" s="149">
        <v>0</v>
      </c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</row>
    <row r="241" spans="1:60" outlineLevel="1" x14ac:dyDescent="0.2">
      <c r="A241" s="156"/>
      <c r="B241" s="157"/>
      <c r="C241" s="247"/>
      <c r="D241" s="248"/>
      <c r="E241" s="248"/>
      <c r="F241" s="248"/>
      <c r="G241" s="248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49"/>
      <c r="Z241" s="149"/>
      <c r="AA241" s="149"/>
      <c r="AB241" s="149"/>
      <c r="AC241" s="149"/>
      <c r="AD241" s="149"/>
      <c r="AE241" s="149"/>
      <c r="AF241" s="149"/>
      <c r="AG241" s="149" t="s">
        <v>159</v>
      </c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</row>
    <row r="242" spans="1:60" ht="22.5" outlineLevel="1" x14ac:dyDescent="0.2">
      <c r="A242" s="170">
        <v>50</v>
      </c>
      <c r="B242" s="171" t="s">
        <v>355</v>
      </c>
      <c r="C242" s="181" t="s">
        <v>356</v>
      </c>
      <c r="D242" s="172" t="s">
        <v>176</v>
      </c>
      <c r="E242" s="173">
        <v>10.44</v>
      </c>
      <c r="F242" s="174"/>
      <c r="G242" s="175">
        <f>ROUND(E242*F242,2)</f>
        <v>0</v>
      </c>
      <c r="H242" s="174"/>
      <c r="I242" s="175">
        <f>ROUND(E242*H242,2)</f>
        <v>0</v>
      </c>
      <c r="J242" s="174"/>
      <c r="K242" s="175">
        <f>ROUND(E242*J242,2)</f>
        <v>0</v>
      </c>
      <c r="L242" s="175">
        <v>21</v>
      </c>
      <c r="M242" s="175">
        <f>G242*(1+L242/100)</f>
        <v>0</v>
      </c>
      <c r="N242" s="175">
        <v>0</v>
      </c>
      <c r="O242" s="175">
        <f>ROUND(E242*N242,2)</f>
        <v>0</v>
      </c>
      <c r="P242" s="175">
        <v>8.6999999999999994E-2</v>
      </c>
      <c r="Q242" s="175">
        <f>ROUND(E242*P242,2)</f>
        <v>0.91</v>
      </c>
      <c r="R242" s="175" t="s">
        <v>353</v>
      </c>
      <c r="S242" s="175" t="s">
        <v>149</v>
      </c>
      <c r="T242" s="176" t="s">
        <v>149</v>
      </c>
      <c r="U242" s="159">
        <v>0.25900000000000001</v>
      </c>
      <c r="V242" s="159">
        <f>ROUND(E242*U242,2)</f>
        <v>2.7</v>
      </c>
      <c r="W242" s="159"/>
      <c r="X242" s="159" t="s">
        <v>150</v>
      </c>
      <c r="Y242" s="149"/>
      <c r="Z242" s="149"/>
      <c r="AA242" s="149"/>
      <c r="AB242" s="149"/>
      <c r="AC242" s="149"/>
      <c r="AD242" s="149"/>
      <c r="AE242" s="149"/>
      <c r="AF242" s="149"/>
      <c r="AG242" s="149" t="s">
        <v>151</v>
      </c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</row>
    <row r="243" spans="1:60" outlineLevel="1" x14ac:dyDescent="0.2">
      <c r="A243" s="156"/>
      <c r="B243" s="157"/>
      <c r="C243" s="245" t="s">
        <v>357</v>
      </c>
      <c r="D243" s="246"/>
      <c r="E243" s="246"/>
      <c r="F243" s="246"/>
      <c r="G243" s="246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49"/>
      <c r="Z243" s="149"/>
      <c r="AA243" s="149"/>
      <c r="AB243" s="149"/>
      <c r="AC243" s="149"/>
      <c r="AD243" s="149"/>
      <c r="AE243" s="149"/>
      <c r="AF243" s="149"/>
      <c r="AG243" s="149" t="s">
        <v>153</v>
      </c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</row>
    <row r="244" spans="1:60" outlineLevel="1" x14ac:dyDescent="0.2">
      <c r="A244" s="156"/>
      <c r="B244" s="157"/>
      <c r="C244" s="182" t="s">
        <v>286</v>
      </c>
      <c r="D244" s="161"/>
      <c r="E244" s="162">
        <v>10.44</v>
      </c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49"/>
      <c r="Z244" s="149"/>
      <c r="AA244" s="149"/>
      <c r="AB244" s="149"/>
      <c r="AC244" s="149"/>
      <c r="AD244" s="149"/>
      <c r="AE244" s="149"/>
      <c r="AF244" s="149"/>
      <c r="AG244" s="149" t="s">
        <v>155</v>
      </c>
      <c r="AH244" s="149">
        <v>0</v>
      </c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</row>
    <row r="245" spans="1:60" outlineLevel="1" x14ac:dyDescent="0.2">
      <c r="A245" s="156"/>
      <c r="B245" s="157"/>
      <c r="C245" s="247"/>
      <c r="D245" s="248"/>
      <c r="E245" s="248"/>
      <c r="F245" s="248"/>
      <c r="G245" s="248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49"/>
      <c r="Z245" s="149"/>
      <c r="AA245" s="149"/>
      <c r="AB245" s="149"/>
      <c r="AC245" s="149"/>
      <c r="AD245" s="149"/>
      <c r="AE245" s="149"/>
      <c r="AF245" s="149"/>
      <c r="AG245" s="149" t="s">
        <v>159</v>
      </c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</row>
    <row r="246" spans="1:60" outlineLevel="1" x14ac:dyDescent="0.2">
      <c r="A246" s="170">
        <v>51</v>
      </c>
      <c r="B246" s="171" t="s">
        <v>358</v>
      </c>
      <c r="C246" s="181" t="s">
        <v>359</v>
      </c>
      <c r="D246" s="172" t="s">
        <v>201</v>
      </c>
      <c r="E246" s="173">
        <v>46</v>
      </c>
      <c r="F246" s="174"/>
      <c r="G246" s="175">
        <f>ROUND(E246*F246,2)</f>
        <v>0</v>
      </c>
      <c r="H246" s="174"/>
      <c r="I246" s="175">
        <f>ROUND(E246*H246,2)</f>
        <v>0</v>
      </c>
      <c r="J246" s="174"/>
      <c r="K246" s="175">
        <f>ROUND(E246*J246,2)</f>
        <v>0</v>
      </c>
      <c r="L246" s="175">
        <v>21</v>
      </c>
      <c r="M246" s="175">
        <f>G246*(1+L246/100)</f>
        <v>0</v>
      </c>
      <c r="N246" s="175">
        <v>5.9000000000000003E-4</v>
      </c>
      <c r="O246" s="175">
        <f>ROUND(E246*N246,2)</f>
        <v>0.03</v>
      </c>
      <c r="P246" s="175">
        <v>6.3E-2</v>
      </c>
      <c r="Q246" s="175">
        <f>ROUND(E246*P246,2)</f>
        <v>2.9</v>
      </c>
      <c r="R246" s="175" t="s">
        <v>353</v>
      </c>
      <c r="S246" s="175" t="s">
        <v>149</v>
      </c>
      <c r="T246" s="176" t="s">
        <v>149</v>
      </c>
      <c r="U246" s="159">
        <v>0.49299999999999999</v>
      </c>
      <c r="V246" s="159">
        <f>ROUND(E246*U246,2)</f>
        <v>22.68</v>
      </c>
      <c r="W246" s="159"/>
      <c r="X246" s="159" t="s">
        <v>150</v>
      </c>
      <c r="Y246" s="149"/>
      <c r="Z246" s="149"/>
      <c r="AA246" s="149"/>
      <c r="AB246" s="149"/>
      <c r="AC246" s="149"/>
      <c r="AD246" s="149"/>
      <c r="AE246" s="149"/>
      <c r="AF246" s="149"/>
      <c r="AG246" s="149" t="s">
        <v>151</v>
      </c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</row>
    <row r="247" spans="1:60" outlineLevel="1" x14ac:dyDescent="0.2">
      <c r="A247" s="156"/>
      <c r="B247" s="157"/>
      <c r="C247" s="245" t="s">
        <v>360</v>
      </c>
      <c r="D247" s="246"/>
      <c r="E247" s="246"/>
      <c r="F247" s="246"/>
      <c r="G247" s="246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49"/>
      <c r="Z247" s="149"/>
      <c r="AA247" s="149"/>
      <c r="AB247" s="149"/>
      <c r="AC247" s="149"/>
      <c r="AD247" s="149"/>
      <c r="AE247" s="149"/>
      <c r="AF247" s="149"/>
      <c r="AG247" s="149" t="s">
        <v>153</v>
      </c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</row>
    <row r="248" spans="1:60" outlineLevel="1" x14ac:dyDescent="0.2">
      <c r="A248" s="156"/>
      <c r="B248" s="157"/>
      <c r="C248" s="182" t="s">
        <v>361</v>
      </c>
      <c r="D248" s="161"/>
      <c r="E248" s="162">
        <v>46</v>
      </c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49"/>
      <c r="Z248" s="149"/>
      <c r="AA248" s="149"/>
      <c r="AB248" s="149"/>
      <c r="AC248" s="149"/>
      <c r="AD248" s="149"/>
      <c r="AE248" s="149"/>
      <c r="AF248" s="149"/>
      <c r="AG248" s="149" t="s">
        <v>155</v>
      </c>
      <c r="AH248" s="149">
        <v>0</v>
      </c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</row>
    <row r="249" spans="1:60" outlineLevel="1" x14ac:dyDescent="0.2">
      <c r="A249" s="156"/>
      <c r="B249" s="157"/>
      <c r="C249" s="247"/>
      <c r="D249" s="248"/>
      <c r="E249" s="248"/>
      <c r="F249" s="248"/>
      <c r="G249" s="248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49"/>
      <c r="Z249" s="149"/>
      <c r="AA249" s="149"/>
      <c r="AB249" s="149"/>
      <c r="AC249" s="149"/>
      <c r="AD249" s="149"/>
      <c r="AE249" s="149"/>
      <c r="AF249" s="149"/>
      <c r="AG249" s="149" t="s">
        <v>159</v>
      </c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</row>
    <row r="250" spans="1:60" ht="22.5" outlineLevel="1" x14ac:dyDescent="0.2">
      <c r="A250" s="170">
        <v>52</v>
      </c>
      <c r="B250" s="171" t="s">
        <v>362</v>
      </c>
      <c r="C250" s="181" t="s">
        <v>363</v>
      </c>
      <c r="D250" s="172" t="s">
        <v>195</v>
      </c>
      <c r="E250" s="173">
        <v>1</v>
      </c>
      <c r="F250" s="174"/>
      <c r="G250" s="175">
        <f>ROUND(E250*F250,2)</f>
        <v>0</v>
      </c>
      <c r="H250" s="174"/>
      <c r="I250" s="175">
        <f>ROUND(E250*H250,2)</f>
        <v>0</v>
      </c>
      <c r="J250" s="174"/>
      <c r="K250" s="175">
        <f>ROUND(E250*J250,2)</f>
        <v>0</v>
      </c>
      <c r="L250" s="175">
        <v>21</v>
      </c>
      <c r="M250" s="175">
        <f>G250*(1+L250/100)</f>
        <v>0</v>
      </c>
      <c r="N250" s="175">
        <v>1.33E-3</v>
      </c>
      <c r="O250" s="175">
        <f>ROUND(E250*N250,2)</f>
        <v>0</v>
      </c>
      <c r="P250" s="175">
        <v>0.69699999999999995</v>
      </c>
      <c r="Q250" s="175">
        <f>ROUND(E250*P250,2)</f>
        <v>0.7</v>
      </c>
      <c r="R250" s="175" t="s">
        <v>353</v>
      </c>
      <c r="S250" s="175" t="s">
        <v>149</v>
      </c>
      <c r="T250" s="176" t="s">
        <v>149</v>
      </c>
      <c r="U250" s="159">
        <v>4.4610000000000003</v>
      </c>
      <c r="V250" s="159">
        <f>ROUND(E250*U250,2)</f>
        <v>4.46</v>
      </c>
      <c r="W250" s="159"/>
      <c r="X250" s="159" t="s">
        <v>150</v>
      </c>
      <c r="Y250" s="149"/>
      <c r="Z250" s="149"/>
      <c r="AA250" s="149"/>
      <c r="AB250" s="149"/>
      <c r="AC250" s="149"/>
      <c r="AD250" s="149"/>
      <c r="AE250" s="149"/>
      <c r="AF250" s="149"/>
      <c r="AG250" s="149" t="s">
        <v>151</v>
      </c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</row>
    <row r="251" spans="1:60" outlineLevel="1" x14ac:dyDescent="0.2">
      <c r="A251" s="156"/>
      <c r="B251" s="157"/>
      <c r="C251" s="245" t="s">
        <v>364</v>
      </c>
      <c r="D251" s="246"/>
      <c r="E251" s="246"/>
      <c r="F251" s="246"/>
      <c r="G251" s="246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49"/>
      <c r="Z251" s="149"/>
      <c r="AA251" s="149"/>
      <c r="AB251" s="149"/>
      <c r="AC251" s="149"/>
      <c r="AD251" s="149"/>
      <c r="AE251" s="149"/>
      <c r="AF251" s="149"/>
      <c r="AG251" s="149" t="s">
        <v>153</v>
      </c>
      <c r="AH251" s="149"/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78" t="str">
        <f>C251</f>
        <v>základovém nebo nadzákladovém, včetně pomocného lešení o výšce podlahy do 1900 mm a pro zatížení do 1,5 kPa  (150 kg/m2),</v>
      </c>
      <c r="BB251" s="149"/>
      <c r="BC251" s="149"/>
      <c r="BD251" s="149"/>
      <c r="BE251" s="149"/>
      <c r="BF251" s="149"/>
      <c r="BG251" s="149"/>
      <c r="BH251" s="149"/>
    </row>
    <row r="252" spans="1:60" outlineLevel="1" x14ac:dyDescent="0.2">
      <c r="A252" s="156"/>
      <c r="B252" s="157"/>
      <c r="C252" s="182" t="s">
        <v>198</v>
      </c>
      <c r="D252" s="161"/>
      <c r="E252" s="162">
        <v>1</v>
      </c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49"/>
      <c r="Z252" s="149"/>
      <c r="AA252" s="149"/>
      <c r="AB252" s="149"/>
      <c r="AC252" s="149"/>
      <c r="AD252" s="149"/>
      <c r="AE252" s="149"/>
      <c r="AF252" s="149"/>
      <c r="AG252" s="149" t="s">
        <v>155</v>
      </c>
      <c r="AH252" s="149">
        <v>0</v>
      </c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</row>
    <row r="253" spans="1:60" outlineLevel="1" x14ac:dyDescent="0.2">
      <c r="A253" s="156"/>
      <c r="B253" s="157"/>
      <c r="C253" s="247"/>
      <c r="D253" s="248"/>
      <c r="E253" s="248"/>
      <c r="F253" s="248"/>
      <c r="G253" s="248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49"/>
      <c r="Z253" s="149"/>
      <c r="AA253" s="149"/>
      <c r="AB253" s="149"/>
      <c r="AC253" s="149"/>
      <c r="AD253" s="149"/>
      <c r="AE253" s="149"/>
      <c r="AF253" s="149"/>
      <c r="AG253" s="149" t="s">
        <v>159</v>
      </c>
      <c r="AH253" s="149"/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</row>
    <row r="254" spans="1:60" ht="33.75" outlineLevel="1" x14ac:dyDescent="0.2">
      <c r="A254" s="170">
        <v>53</v>
      </c>
      <c r="B254" s="171" t="s">
        <v>365</v>
      </c>
      <c r="C254" s="181" t="s">
        <v>366</v>
      </c>
      <c r="D254" s="172" t="s">
        <v>176</v>
      </c>
      <c r="E254" s="173">
        <v>524.88660000000004</v>
      </c>
      <c r="F254" s="174"/>
      <c r="G254" s="175">
        <f>ROUND(E254*F254,2)</f>
        <v>0</v>
      </c>
      <c r="H254" s="174"/>
      <c r="I254" s="175">
        <f>ROUND(E254*H254,2)</f>
        <v>0</v>
      </c>
      <c r="J254" s="174"/>
      <c r="K254" s="175">
        <f>ROUND(E254*J254,2)</f>
        <v>0</v>
      </c>
      <c r="L254" s="175">
        <v>21</v>
      </c>
      <c r="M254" s="175">
        <f>G254*(1+L254/100)</f>
        <v>0</v>
      </c>
      <c r="N254" s="175">
        <v>0</v>
      </c>
      <c r="O254" s="175">
        <f>ROUND(E254*N254,2)</f>
        <v>0</v>
      </c>
      <c r="P254" s="175">
        <v>5.8999999999999997E-2</v>
      </c>
      <c r="Q254" s="175">
        <f>ROUND(E254*P254,2)</f>
        <v>30.97</v>
      </c>
      <c r="R254" s="175" t="s">
        <v>353</v>
      </c>
      <c r="S254" s="175" t="s">
        <v>149</v>
      </c>
      <c r="T254" s="176" t="s">
        <v>149</v>
      </c>
      <c r="U254" s="159">
        <v>0.2</v>
      </c>
      <c r="V254" s="159">
        <f>ROUND(E254*U254,2)</f>
        <v>104.98</v>
      </c>
      <c r="W254" s="159"/>
      <c r="X254" s="159" t="s">
        <v>150</v>
      </c>
      <c r="Y254" s="149"/>
      <c r="Z254" s="149"/>
      <c r="AA254" s="149"/>
      <c r="AB254" s="149"/>
      <c r="AC254" s="149"/>
      <c r="AD254" s="149"/>
      <c r="AE254" s="149"/>
      <c r="AF254" s="149"/>
      <c r="AG254" s="149" t="s">
        <v>151</v>
      </c>
      <c r="AH254" s="149"/>
      <c r="AI254" s="149"/>
      <c r="AJ254" s="149"/>
      <c r="AK254" s="149"/>
      <c r="AL254" s="149"/>
      <c r="AM254" s="149"/>
      <c r="AN254" s="149"/>
      <c r="AO254" s="149"/>
      <c r="AP254" s="149"/>
      <c r="AQ254" s="149"/>
      <c r="AR254" s="149"/>
      <c r="AS254" s="149"/>
      <c r="AT254" s="149"/>
      <c r="AU254" s="149"/>
      <c r="AV254" s="149"/>
      <c r="AW254" s="149"/>
      <c r="AX254" s="149"/>
      <c r="AY254" s="149"/>
      <c r="AZ254" s="149"/>
      <c r="BA254" s="149"/>
      <c r="BB254" s="149"/>
      <c r="BC254" s="149"/>
      <c r="BD254" s="149"/>
      <c r="BE254" s="149"/>
      <c r="BF254" s="149"/>
      <c r="BG254" s="149"/>
      <c r="BH254" s="149"/>
    </row>
    <row r="255" spans="1:60" outlineLevel="1" x14ac:dyDescent="0.2">
      <c r="A255" s="156"/>
      <c r="B255" s="157"/>
      <c r="C255" s="182" t="s">
        <v>212</v>
      </c>
      <c r="D255" s="161"/>
      <c r="E255" s="162">
        <v>143.864</v>
      </c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49"/>
      <c r="Z255" s="149"/>
      <c r="AA255" s="149"/>
      <c r="AB255" s="149"/>
      <c r="AC255" s="149"/>
      <c r="AD255" s="149"/>
      <c r="AE255" s="149"/>
      <c r="AF255" s="149"/>
      <c r="AG255" s="149" t="s">
        <v>155</v>
      </c>
      <c r="AH255" s="149">
        <v>0</v>
      </c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</row>
    <row r="256" spans="1:60" outlineLevel="1" x14ac:dyDescent="0.2">
      <c r="A256" s="156"/>
      <c r="B256" s="157"/>
      <c r="C256" s="182" t="s">
        <v>213</v>
      </c>
      <c r="D256" s="161"/>
      <c r="E256" s="162">
        <v>9.24</v>
      </c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49"/>
      <c r="Z256" s="149"/>
      <c r="AA256" s="149"/>
      <c r="AB256" s="149"/>
      <c r="AC256" s="149"/>
      <c r="AD256" s="149"/>
      <c r="AE256" s="149"/>
      <c r="AF256" s="149"/>
      <c r="AG256" s="149" t="s">
        <v>155</v>
      </c>
      <c r="AH256" s="149">
        <v>0</v>
      </c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</row>
    <row r="257" spans="1:60" outlineLevel="1" x14ac:dyDescent="0.2">
      <c r="A257" s="156"/>
      <c r="B257" s="157"/>
      <c r="C257" s="182" t="s">
        <v>214</v>
      </c>
      <c r="D257" s="161"/>
      <c r="E257" s="162">
        <v>11.475</v>
      </c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49"/>
      <c r="Z257" s="149"/>
      <c r="AA257" s="149"/>
      <c r="AB257" s="149"/>
      <c r="AC257" s="149"/>
      <c r="AD257" s="149"/>
      <c r="AE257" s="149"/>
      <c r="AF257" s="149"/>
      <c r="AG257" s="149" t="s">
        <v>155</v>
      </c>
      <c r="AH257" s="149">
        <v>0</v>
      </c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</row>
    <row r="258" spans="1:60" outlineLevel="1" x14ac:dyDescent="0.2">
      <c r="A258" s="156"/>
      <c r="B258" s="157"/>
      <c r="C258" s="182" t="s">
        <v>215</v>
      </c>
      <c r="D258" s="161"/>
      <c r="E258" s="162">
        <v>7.0575000000000001</v>
      </c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49"/>
      <c r="Z258" s="149"/>
      <c r="AA258" s="149"/>
      <c r="AB258" s="149"/>
      <c r="AC258" s="149"/>
      <c r="AD258" s="149"/>
      <c r="AE258" s="149"/>
      <c r="AF258" s="149"/>
      <c r="AG258" s="149" t="s">
        <v>155</v>
      </c>
      <c r="AH258" s="149">
        <v>0</v>
      </c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</row>
    <row r="259" spans="1:60" outlineLevel="1" x14ac:dyDescent="0.2">
      <c r="A259" s="156"/>
      <c r="B259" s="157"/>
      <c r="C259" s="182" t="s">
        <v>216</v>
      </c>
      <c r="D259" s="161"/>
      <c r="E259" s="162">
        <v>-36.78</v>
      </c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49"/>
      <c r="Z259" s="149"/>
      <c r="AA259" s="149"/>
      <c r="AB259" s="149"/>
      <c r="AC259" s="149"/>
      <c r="AD259" s="149"/>
      <c r="AE259" s="149"/>
      <c r="AF259" s="149"/>
      <c r="AG259" s="149" t="s">
        <v>155</v>
      </c>
      <c r="AH259" s="149">
        <v>0</v>
      </c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</row>
    <row r="260" spans="1:60" outlineLevel="1" x14ac:dyDescent="0.2">
      <c r="A260" s="156"/>
      <c r="B260" s="157"/>
      <c r="C260" s="182" t="s">
        <v>217</v>
      </c>
      <c r="D260" s="161"/>
      <c r="E260" s="162">
        <v>-2.59</v>
      </c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49"/>
      <c r="Z260" s="149"/>
      <c r="AA260" s="149"/>
      <c r="AB260" s="149"/>
      <c r="AC260" s="149"/>
      <c r="AD260" s="149"/>
      <c r="AE260" s="149"/>
      <c r="AF260" s="149"/>
      <c r="AG260" s="149" t="s">
        <v>155</v>
      </c>
      <c r="AH260" s="149">
        <v>0</v>
      </c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</row>
    <row r="261" spans="1:60" outlineLevel="1" x14ac:dyDescent="0.2">
      <c r="A261" s="156"/>
      <c r="B261" s="157"/>
      <c r="C261" s="182" t="s">
        <v>218</v>
      </c>
      <c r="D261" s="161"/>
      <c r="E261" s="162">
        <v>140.05000000000001</v>
      </c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49"/>
      <c r="Z261" s="149"/>
      <c r="AA261" s="149"/>
      <c r="AB261" s="149"/>
      <c r="AC261" s="149"/>
      <c r="AD261" s="149"/>
      <c r="AE261" s="149"/>
      <c r="AF261" s="149"/>
      <c r="AG261" s="149" t="s">
        <v>155</v>
      </c>
      <c r="AH261" s="149">
        <v>0</v>
      </c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</row>
    <row r="262" spans="1:60" outlineLevel="1" x14ac:dyDescent="0.2">
      <c r="A262" s="156"/>
      <c r="B262" s="157"/>
      <c r="C262" s="182" t="s">
        <v>219</v>
      </c>
      <c r="D262" s="161"/>
      <c r="E262" s="162">
        <v>15.07</v>
      </c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49"/>
      <c r="Z262" s="149"/>
      <c r="AA262" s="149"/>
      <c r="AB262" s="149"/>
      <c r="AC262" s="149"/>
      <c r="AD262" s="149"/>
      <c r="AE262" s="149"/>
      <c r="AF262" s="149"/>
      <c r="AG262" s="149" t="s">
        <v>155</v>
      </c>
      <c r="AH262" s="149">
        <v>0</v>
      </c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</row>
    <row r="263" spans="1:60" outlineLevel="1" x14ac:dyDescent="0.2">
      <c r="A263" s="156"/>
      <c r="B263" s="157"/>
      <c r="C263" s="182" t="s">
        <v>220</v>
      </c>
      <c r="D263" s="161"/>
      <c r="E263" s="162">
        <v>6.306</v>
      </c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49"/>
      <c r="Z263" s="149"/>
      <c r="AA263" s="149"/>
      <c r="AB263" s="149"/>
      <c r="AC263" s="149"/>
      <c r="AD263" s="149"/>
      <c r="AE263" s="149"/>
      <c r="AF263" s="149"/>
      <c r="AG263" s="149" t="s">
        <v>155</v>
      </c>
      <c r="AH263" s="149">
        <v>0</v>
      </c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</row>
    <row r="264" spans="1:60" outlineLevel="1" x14ac:dyDescent="0.2">
      <c r="A264" s="156"/>
      <c r="B264" s="157"/>
      <c r="C264" s="182" t="s">
        <v>221</v>
      </c>
      <c r="D264" s="161"/>
      <c r="E264" s="162">
        <v>-22.9694</v>
      </c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49"/>
      <c r="Z264" s="149"/>
      <c r="AA264" s="149"/>
      <c r="AB264" s="149"/>
      <c r="AC264" s="149"/>
      <c r="AD264" s="149"/>
      <c r="AE264" s="149"/>
      <c r="AF264" s="149"/>
      <c r="AG264" s="149" t="s">
        <v>155</v>
      </c>
      <c r="AH264" s="149">
        <v>0</v>
      </c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</row>
    <row r="265" spans="1:60" outlineLevel="1" x14ac:dyDescent="0.2">
      <c r="A265" s="156"/>
      <c r="B265" s="157"/>
      <c r="C265" s="182" t="s">
        <v>222</v>
      </c>
      <c r="D265" s="161"/>
      <c r="E265" s="162">
        <v>97.74</v>
      </c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49"/>
      <c r="Z265" s="149"/>
      <c r="AA265" s="149"/>
      <c r="AB265" s="149"/>
      <c r="AC265" s="149"/>
      <c r="AD265" s="149"/>
      <c r="AE265" s="149"/>
      <c r="AF265" s="149"/>
      <c r="AG265" s="149" t="s">
        <v>155</v>
      </c>
      <c r="AH265" s="149">
        <v>0</v>
      </c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</row>
    <row r="266" spans="1:60" outlineLevel="1" x14ac:dyDescent="0.2">
      <c r="A266" s="156"/>
      <c r="B266" s="157"/>
      <c r="C266" s="182" t="s">
        <v>223</v>
      </c>
      <c r="D266" s="161"/>
      <c r="E266" s="162">
        <v>8.9499999999999993</v>
      </c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49"/>
      <c r="Z266" s="149"/>
      <c r="AA266" s="149"/>
      <c r="AB266" s="149"/>
      <c r="AC266" s="149"/>
      <c r="AD266" s="149"/>
      <c r="AE266" s="149"/>
      <c r="AF266" s="149"/>
      <c r="AG266" s="149" t="s">
        <v>155</v>
      </c>
      <c r="AH266" s="149">
        <v>0</v>
      </c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</row>
    <row r="267" spans="1:60" outlineLevel="1" x14ac:dyDescent="0.2">
      <c r="A267" s="156"/>
      <c r="B267" s="157"/>
      <c r="C267" s="182" t="s">
        <v>224</v>
      </c>
      <c r="D267" s="161"/>
      <c r="E267" s="162">
        <v>1.2585</v>
      </c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49"/>
      <c r="Z267" s="149"/>
      <c r="AA267" s="149"/>
      <c r="AB267" s="149"/>
      <c r="AC267" s="149"/>
      <c r="AD267" s="149"/>
      <c r="AE267" s="149"/>
      <c r="AF267" s="149"/>
      <c r="AG267" s="149" t="s">
        <v>155</v>
      </c>
      <c r="AH267" s="149">
        <v>0</v>
      </c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</row>
    <row r="268" spans="1:60" outlineLevel="1" x14ac:dyDescent="0.2">
      <c r="A268" s="156"/>
      <c r="B268" s="157"/>
      <c r="C268" s="182" t="s">
        <v>225</v>
      </c>
      <c r="D268" s="161"/>
      <c r="E268" s="162">
        <v>-2.91</v>
      </c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49"/>
      <c r="Z268" s="149"/>
      <c r="AA268" s="149"/>
      <c r="AB268" s="149"/>
      <c r="AC268" s="149"/>
      <c r="AD268" s="149"/>
      <c r="AE268" s="149"/>
      <c r="AF268" s="149"/>
      <c r="AG268" s="149" t="s">
        <v>155</v>
      </c>
      <c r="AH268" s="149">
        <v>0</v>
      </c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</row>
    <row r="269" spans="1:60" outlineLevel="1" x14ac:dyDescent="0.2">
      <c r="A269" s="156"/>
      <c r="B269" s="157"/>
      <c r="C269" s="182" t="s">
        <v>226</v>
      </c>
      <c r="D269" s="161"/>
      <c r="E269" s="162">
        <v>154.66</v>
      </c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49"/>
      <c r="Z269" s="149"/>
      <c r="AA269" s="149"/>
      <c r="AB269" s="149"/>
      <c r="AC269" s="149"/>
      <c r="AD269" s="149"/>
      <c r="AE269" s="149"/>
      <c r="AF269" s="149"/>
      <c r="AG269" s="149" t="s">
        <v>155</v>
      </c>
      <c r="AH269" s="149">
        <v>0</v>
      </c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</row>
    <row r="270" spans="1:60" outlineLevel="1" x14ac:dyDescent="0.2">
      <c r="A270" s="156"/>
      <c r="B270" s="157"/>
      <c r="C270" s="182" t="s">
        <v>227</v>
      </c>
      <c r="D270" s="161"/>
      <c r="E270" s="162">
        <v>15.18</v>
      </c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49"/>
      <c r="Z270" s="149"/>
      <c r="AA270" s="149"/>
      <c r="AB270" s="149"/>
      <c r="AC270" s="149"/>
      <c r="AD270" s="149"/>
      <c r="AE270" s="149"/>
      <c r="AF270" s="149"/>
      <c r="AG270" s="149" t="s">
        <v>155</v>
      </c>
      <c r="AH270" s="149">
        <v>0</v>
      </c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</row>
    <row r="271" spans="1:60" outlineLevel="1" x14ac:dyDescent="0.2">
      <c r="A271" s="156"/>
      <c r="B271" s="157"/>
      <c r="C271" s="182" t="s">
        <v>228</v>
      </c>
      <c r="D271" s="161"/>
      <c r="E271" s="162">
        <v>7.9424999999999999</v>
      </c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49"/>
      <c r="Z271" s="149"/>
      <c r="AA271" s="149"/>
      <c r="AB271" s="149"/>
      <c r="AC271" s="149"/>
      <c r="AD271" s="149"/>
      <c r="AE271" s="149"/>
      <c r="AF271" s="149"/>
      <c r="AG271" s="149" t="s">
        <v>155</v>
      </c>
      <c r="AH271" s="149">
        <v>0</v>
      </c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</row>
    <row r="272" spans="1:60" outlineLevel="1" x14ac:dyDescent="0.2">
      <c r="A272" s="156"/>
      <c r="B272" s="157"/>
      <c r="C272" s="182" t="s">
        <v>229</v>
      </c>
      <c r="D272" s="161"/>
      <c r="E272" s="162">
        <v>-33.037500000000001</v>
      </c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49"/>
      <c r="Z272" s="149"/>
      <c r="AA272" s="149"/>
      <c r="AB272" s="149"/>
      <c r="AC272" s="149"/>
      <c r="AD272" s="149"/>
      <c r="AE272" s="149"/>
      <c r="AF272" s="149"/>
      <c r="AG272" s="149" t="s">
        <v>155</v>
      </c>
      <c r="AH272" s="149">
        <v>0</v>
      </c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</row>
    <row r="273" spans="1:60" outlineLevel="1" x14ac:dyDescent="0.2">
      <c r="A273" s="156"/>
      <c r="B273" s="157"/>
      <c r="C273" s="182" t="s">
        <v>230</v>
      </c>
      <c r="D273" s="161"/>
      <c r="E273" s="162">
        <v>4.38</v>
      </c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49"/>
      <c r="Z273" s="149"/>
      <c r="AA273" s="149"/>
      <c r="AB273" s="149"/>
      <c r="AC273" s="149"/>
      <c r="AD273" s="149"/>
      <c r="AE273" s="149"/>
      <c r="AF273" s="149"/>
      <c r="AG273" s="149" t="s">
        <v>155</v>
      </c>
      <c r="AH273" s="149">
        <v>0</v>
      </c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</row>
    <row r="274" spans="1:60" outlineLevel="1" x14ac:dyDescent="0.2">
      <c r="A274" s="156"/>
      <c r="B274" s="157"/>
      <c r="C274" s="247"/>
      <c r="D274" s="248"/>
      <c r="E274" s="248"/>
      <c r="F274" s="248"/>
      <c r="G274" s="248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49"/>
      <c r="Z274" s="149"/>
      <c r="AA274" s="149"/>
      <c r="AB274" s="149"/>
      <c r="AC274" s="149"/>
      <c r="AD274" s="149"/>
      <c r="AE274" s="149"/>
      <c r="AF274" s="149"/>
      <c r="AG274" s="149" t="s">
        <v>159</v>
      </c>
      <c r="AH274" s="149"/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</row>
    <row r="275" spans="1:60" x14ac:dyDescent="0.2">
      <c r="A275" s="164" t="s">
        <v>143</v>
      </c>
      <c r="B275" s="165" t="s">
        <v>92</v>
      </c>
      <c r="C275" s="180" t="s">
        <v>93</v>
      </c>
      <c r="D275" s="166"/>
      <c r="E275" s="167"/>
      <c r="F275" s="168"/>
      <c r="G275" s="168">
        <f>SUMIF(AG276:AG278,"&lt;&gt;NOR",G276:G278)</f>
        <v>0</v>
      </c>
      <c r="H275" s="168"/>
      <c r="I275" s="168">
        <f>SUM(I276:I278)</f>
        <v>0</v>
      </c>
      <c r="J275" s="168"/>
      <c r="K275" s="168">
        <f>SUM(K276:K278)</f>
        <v>0</v>
      </c>
      <c r="L275" s="168"/>
      <c r="M275" s="168">
        <f>SUM(M276:M278)</f>
        <v>0</v>
      </c>
      <c r="N275" s="168"/>
      <c r="O275" s="168">
        <f>SUM(O276:O278)</f>
        <v>0</v>
      </c>
      <c r="P275" s="168"/>
      <c r="Q275" s="168">
        <f>SUM(Q276:Q278)</f>
        <v>0</v>
      </c>
      <c r="R275" s="168"/>
      <c r="S275" s="168"/>
      <c r="T275" s="169"/>
      <c r="U275" s="163"/>
      <c r="V275" s="163">
        <f>SUM(V276:V278)</f>
        <v>67.180000000000007</v>
      </c>
      <c r="W275" s="163"/>
      <c r="X275" s="163"/>
      <c r="AG275" t="s">
        <v>144</v>
      </c>
    </row>
    <row r="276" spans="1:60" ht="33.75" outlineLevel="1" x14ac:dyDescent="0.2">
      <c r="A276" s="170">
        <v>54</v>
      </c>
      <c r="B276" s="171" t="s">
        <v>367</v>
      </c>
      <c r="C276" s="181" t="s">
        <v>368</v>
      </c>
      <c r="D276" s="172" t="s">
        <v>369</v>
      </c>
      <c r="E276" s="173">
        <v>71.584609999999998</v>
      </c>
      <c r="F276" s="174"/>
      <c r="G276" s="175">
        <f>ROUND(E276*F276,2)</f>
        <v>0</v>
      </c>
      <c r="H276" s="174"/>
      <c r="I276" s="175">
        <f>ROUND(E276*H276,2)</f>
        <v>0</v>
      </c>
      <c r="J276" s="174"/>
      <c r="K276" s="175">
        <f>ROUND(E276*J276,2)</f>
        <v>0</v>
      </c>
      <c r="L276" s="175">
        <v>21</v>
      </c>
      <c r="M276" s="175">
        <f>G276*(1+L276/100)</f>
        <v>0</v>
      </c>
      <c r="N276" s="175">
        <v>0</v>
      </c>
      <c r="O276" s="175">
        <f>ROUND(E276*N276,2)</f>
        <v>0</v>
      </c>
      <c r="P276" s="175">
        <v>0</v>
      </c>
      <c r="Q276" s="175">
        <f>ROUND(E276*P276,2)</f>
        <v>0</v>
      </c>
      <c r="R276" s="175" t="s">
        <v>196</v>
      </c>
      <c r="S276" s="175" t="s">
        <v>149</v>
      </c>
      <c r="T276" s="176" t="s">
        <v>149</v>
      </c>
      <c r="U276" s="159">
        <v>0.9385</v>
      </c>
      <c r="V276" s="159">
        <f>ROUND(E276*U276,2)</f>
        <v>67.180000000000007</v>
      </c>
      <c r="W276" s="159"/>
      <c r="X276" s="159" t="s">
        <v>370</v>
      </c>
      <c r="Y276" s="149"/>
      <c r="Z276" s="149"/>
      <c r="AA276" s="149"/>
      <c r="AB276" s="149"/>
      <c r="AC276" s="149"/>
      <c r="AD276" s="149"/>
      <c r="AE276" s="149"/>
      <c r="AF276" s="149"/>
      <c r="AG276" s="149" t="s">
        <v>371</v>
      </c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</row>
    <row r="277" spans="1:60" outlineLevel="1" x14ac:dyDescent="0.2">
      <c r="A277" s="156"/>
      <c r="B277" s="157"/>
      <c r="C277" s="245" t="s">
        <v>372</v>
      </c>
      <c r="D277" s="246"/>
      <c r="E277" s="246"/>
      <c r="F277" s="246"/>
      <c r="G277" s="246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49"/>
      <c r="Z277" s="149"/>
      <c r="AA277" s="149"/>
      <c r="AB277" s="149"/>
      <c r="AC277" s="149"/>
      <c r="AD277" s="149"/>
      <c r="AE277" s="149"/>
      <c r="AF277" s="149"/>
      <c r="AG277" s="149" t="s">
        <v>153</v>
      </c>
      <c r="AH277" s="149"/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</row>
    <row r="278" spans="1:60" outlineLevel="1" x14ac:dyDescent="0.2">
      <c r="A278" s="156"/>
      <c r="B278" s="157"/>
      <c r="C278" s="247"/>
      <c r="D278" s="248"/>
      <c r="E278" s="248"/>
      <c r="F278" s="248"/>
      <c r="G278" s="248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49"/>
      <c r="Z278" s="149"/>
      <c r="AA278" s="149"/>
      <c r="AB278" s="149"/>
      <c r="AC278" s="149"/>
      <c r="AD278" s="149"/>
      <c r="AE278" s="149"/>
      <c r="AF278" s="149"/>
      <c r="AG278" s="149" t="s">
        <v>159</v>
      </c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</row>
    <row r="279" spans="1:60" x14ac:dyDescent="0.2">
      <c r="A279" s="164" t="s">
        <v>143</v>
      </c>
      <c r="B279" s="165" t="s">
        <v>94</v>
      </c>
      <c r="C279" s="180" t="s">
        <v>95</v>
      </c>
      <c r="D279" s="166"/>
      <c r="E279" s="167"/>
      <c r="F279" s="168"/>
      <c r="G279" s="168">
        <f>SUMIF(AG280:AG294,"&lt;&gt;NOR",G280:G294)</f>
        <v>0</v>
      </c>
      <c r="H279" s="168"/>
      <c r="I279" s="168">
        <f>SUM(I280:I294)</f>
        <v>0</v>
      </c>
      <c r="J279" s="168"/>
      <c r="K279" s="168">
        <f>SUM(K280:K294)</f>
        <v>0</v>
      </c>
      <c r="L279" s="168"/>
      <c r="M279" s="168">
        <f>SUM(M280:M294)</f>
        <v>0</v>
      </c>
      <c r="N279" s="168"/>
      <c r="O279" s="168">
        <f>SUM(O280:O294)</f>
        <v>0.04</v>
      </c>
      <c r="P279" s="168"/>
      <c r="Q279" s="168">
        <f>SUM(Q280:Q294)</f>
        <v>0</v>
      </c>
      <c r="R279" s="168"/>
      <c r="S279" s="168"/>
      <c r="T279" s="169"/>
      <c r="U279" s="163"/>
      <c r="V279" s="163">
        <f>SUM(V280:V294)</f>
        <v>6.9499999999999993</v>
      </c>
      <c r="W279" s="163"/>
      <c r="X279" s="163"/>
      <c r="AG279" t="s">
        <v>144</v>
      </c>
    </row>
    <row r="280" spans="1:60" outlineLevel="1" x14ac:dyDescent="0.2">
      <c r="A280" s="170">
        <v>55</v>
      </c>
      <c r="B280" s="171" t="s">
        <v>373</v>
      </c>
      <c r="C280" s="181" t="s">
        <v>374</v>
      </c>
      <c r="D280" s="172" t="s">
        <v>176</v>
      </c>
      <c r="E280" s="173">
        <v>1</v>
      </c>
      <c r="F280" s="174"/>
      <c r="G280" s="175">
        <f>ROUND(E280*F280,2)</f>
        <v>0</v>
      </c>
      <c r="H280" s="174"/>
      <c r="I280" s="175">
        <f>ROUND(E280*H280,2)</f>
        <v>0</v>
      </c>
      <c r="J280" s="174"/>
      <c r="K280" s="175">
        <f>ROUND(E280*J280,2)</f>
        <v>0</v>
      </c>
      <c r="L280" s="175">
        <v>21</v>
      </c>
      <c r="M280" s="175">
        <f>G280*(1+L280/100)</f>
        <v>0</v>
      </c>
      <c r="N280" s="175">
        <v>3.6800000000000001E-3</v>
      </c>
      <c r="O280" s="175">
        <f>ROUND(E280*N280,2)</f>
        <v>0</v>
      </c>
      <c r="P280" s="175">
        <v>0</v>
      </c>
      <c r="Q280" s="175">
        <f>ROUND(E280*P280,2)</f>
        <v>0</v>
      </c>
      <c r="R280" s="175" t="s">
        <v>375</v>
      </c>
      <c r="S280" s="175" t="s">
        <v>149</v>
      </c>
      <c r="T280" s="176" t="s">
        <v>149</v>
      </c>
      <c r="U280" s="159">
        <v>0.38500000000000001</v>
      </c>
      <c r="V280" s="159">
        <f>ROUND(E280*U280,2)</f>
        <v>0.39</v>
      </c>
      <c r="W280" s="159"/>
      <c r="X280" s="159" t="s">
        <v>150</v>
      </c>
      <c r="Y280" s="149"/>
      <c r="Z280" s="149"/>
      <c r="AA280" s="149"/>
      <c r="AB280" s="149"/>
      <c r="AC280" s="149"/>
      <c r="AD280" s="149"/>
      <c r="AE280" s="149"/>
      <c r="AF280" s="149"/>
      <c r="AG280" s="149" t="s">
        <v>151</v>
      </c>
      <c r="AH280" s="149"/>
      <c r="AI280" s="149"/>
      <c r="AJ280" s="149"/>
      <c r="AK280" s="149"/>
      <c r="AL280" s="149"/>
      <c r="AM280" s="149"/>
      <c r="AN280" s="149"/>
      <c r="AO280" s="149"/>
      <c r="AP280" s="149"/>
      <c r="AQ280" s="149"/>
      <c r="AR280" s="149"/>
      <c r="AS280" s="149"/>
      <c r="AT280" s="149"/>
      <c r="AU280" s="149"/>
      <c r="AV280" s="149"/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</row>
    <row r="281" spans="1:60" outlineLevel="1" x14ac:dyDescent="0.2">
      <c r="A281" s="156"/>
      <c r="B281" s="157"/>
      <c r="C281" s="182" t="s">
        <v>376</v>
      </c>
      <c r="D281" s="161"/>
      <c r="E281" s="162">
        <v>1</v>
      </c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49"/>
      <c r="Z281" s="149"/>
      <c r="AA281" s="149"/>
      <c r="AB281" s="149"/>
      <c r="AC281" s="149"/>
      <c r="AD281" s="149"/>
      <c r="AE281" s="149"/>
      <c r="AF281" s="149"/>
      <c r="AG281" s="149" t="s">
        <v>155</v>
      </c>
      <c r="AH281" s="149">
        <v>0</v>
      </c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</row>
    <row r="282" spans="1:60" outlineLevel="1" x14ac:dyDescent="0.2">
      <c r="A282" s="156"/>
      <c r="B282" s="157"/>
      <c r="C282" s="247"/>
      <c r="D282" s="248"/>
      <c r="E282" s="248"/>
      <c r="F282" s="248"/>
      <c r="G282" s="248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49"/>
      <c r="Z282" s="149"/>
      <c r="AA282" s="149"/>
      <c r="AB282" s="149"/>
      <c r="AC282" s="149"/>
      <c r="AD282" s="149"/>
      <c r="AE282" s="149"/>
      <c r="AF282" s="149"/>
      <c r="AG282" s="149" t="s">
        <v>159</v>
      </c>
      <c r="AH282" s="149"/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</row>
    <row r="283" spans="1:60" outlineLevel="1" x14ac:dyDescent="0.2">
      <c r="A283" s="170">
        <v>56</v>
      </c>
      <c r="B283" s="171" t="s">
        <v>377</v>
      </c>
      <c r="C283" s="181" t="s">
        <v>378</v>
      </c>
      <c r="D283" s="172" t="s">
        <v>176</v>
      </c>
      <c r="E283" s="173">
        <v>10.44</v>
      </c>
      <c r="F283" s="174"/>
      <c r="G283" s="175">
        <f>ROUND(E283*F283,2)</f>
        <v>0</v>
      </c>
      <c r="H283" s="174"/>
      <c r="I283" s="175">
        <f>ROUND(E283*H283,2)</f>
        <v>0</v>
      </c>
      <c r="J283" s="174"/>
      <c r="K283" s="175">
        <f>ROUND(E283*J283,2)</f>
        <v>0</v>
      </c>
      <c r="L283" s="175">
        <v>21</v>
      </c>
      <c r="M283" s="175">
        <f>G283*(1+L283/100)</f>
        <v>0</v>
      </c>
      <c r="N283" s="175">
        <v>5.0000000000000001E-4</v>
      </c>
      <c r="O283" s="175">
        <f>ROUND(E283*N283,2)</f>
        <v>0.01</v>
      </c>
      <c r="P283" s="175">
        <v>0</v>
      </c>
      <c r="Q283" s="175">
        <f>ROUND(E283*P283,2)</f>
        <v>0</v>
      </c>
      <c r="R283" s="175" t="s">
        <v>375</v>
      </c>
      <c r="S283" s="175" t="s">
        <v>149</v>
      </c>
      <c r="T283" s="176" t="s">
        <v>149</v>
      </c>
      <c r="U283" s="159">
        <v>0.185</v>
      </c>
      <c r="V283" s="159">
        <f>ROUND(E283*U283,2)</f>
        <v>1.93</v>
      </c>
      <c r="W283" s="159"/>
      <c r="X283" s="159" t="s">
        <v>150</v>
      </c>
      <c r="Y283" s="149"/>
      <c r="Z283" s="149"/>
      <c r="AA283" s="149"/>
      <c r="AB283" s="149"/>
      <c r="AC283" s="149"/>
      <c r="AD283" s="149"/>
      <c r="AE283" s="149"/>
      <c r="AF283" s="149"/>
      <c r="AG283" s="149" t="s">
        <v>151</v>
      </c>
      <c r="AH283" s="149"/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</row>
    <row r="284" spans="1:60" outlineLevel="1" x14ac:dyDescent="0.2">
      <c r="A284" s="156"/>
      <c r="B284" s="157"/>
      <c r="C284" s="182" t="s">
        <v>286</v>
      </c>
      <c r="D284" s="161"/>
      <c r="E284" s="162">
        <v>10.44</v>
      </c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49"/>
      <c r="Z284" s="149"/>
      <c r="AA284" s="149"/>
      <c r="AB284" s="149"/>
      <c r="AC284" s="149"/>
      <c r="AD284" s="149"/>
      <c r="AE284" s="149"/>
      <c r="AF284" s="149"/>
      <c r="AG284" s="149" t="s">
        <v>155</v>
      </c>
      <c r="AH284" s="149">
        <v>0</v>
      </c>
      <c r="AI284" s="149"/>
      <c r="AJ284" s="149"/>
      <c r="AK284" s="149"/>
      <c r="AL284" s="149"/>
      <c r="AM284" s="149"/>
      <c r="AN284" s="149"/>
      <c r="AO284" s="149"/>
      <c r="AP284" s="149"/>
      <c r="AQ284" s="149"/>
      <c r="AR284" s="149"/>
      <c r="AS284" s="149"/>
      <c r="AT284" s="149"/>
      <c r="AU284" s="149"/>
      <c r="AV284" s="149"/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</row>
    <row r="285" spans="1:60" outlineLevel="1" x14ac:dyDescent="0.2">
      <c r="A285" s="156"/>
      <c r="B285" s="157"/>
      <c r="C285" s="247"/>
      <c r="D285" s="248"/>
      <c r="E285" s="248"/>
      <c r="F285" s="248"/>
      <c r="G285" s="248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49"/>
      <c r="Z285" s="149"/>
      <c r="AA285" s="149"/>
      <c r="AB285" s="149"/>
      <c r="AC285" s="149"/>
      <c r="AD285" s="149"/>
      <c r="AE285" s="149"/>
      <c r="AF285" s="149"/>
      <c r="AG285" s="149" t="s">
        <v>159</v>
      </c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</row>
    <row r="286" spans="1:60" outlineLevel="1" x14ac:dyDescent="0.2">
      <c r="A286" s="170">
        <v>57</v>
      </c>
      <c r="B286" s="171" t="s">
        <v>379</v>
      </c>
      <c r="C286" s="181" t="s">
        <v>380</v>
      </c>
      <c r="D286" s="172" t="s">
        <v>176</v>
      </c>
      <c r="E286" s="173">
        <v>10.44</v>
      </c>
      <c r="F286" s="174"/>
      <c r="G286" s="175">
        <f>ROUND(E286*F286,2)</f>
        <v>0</v>
      </c>
      <c r="H286" s="174"/>
      <c r="I286" s="175">
        <f>ROUND(E286*H286,2)</f>
        <v>0</v>
      </c>
      <c r="J286" s="174"/>
      <c r="K286" s="175">
        <f>ROUND(E286*J286,2)</f>
        <v>0</v>
      </c>
      <c r="L286" s="175">
        <v>21</v>
      </c>
      <c r="M286" s="175">
        <f>G286*(1+L286/100)</f>
        <v>0</v>
      </c>
      <c r="N286" s="175">
        <v>2.7200000000000002E-3</v>
      </c>
      <c r="O286" s="175">
        <f>ROUND(E286*N286,2)</f>
        <v>0.03</v>
      </c>
      <c r="P286" s="175">
        <v>0</v>
      </c>
      <c r="Q286" s="175">
        <f>ROUND(E286*P286,2)</f>
        <v>0</v>
      </c>
      <c r="R286" s="175" t="s">
        <v>375</v>
      </c>
      <c r="S286" s="175" t="s">
        <v>149</v>
      </c>
      <c r="T286" s="176" t="s">
        <v>149</v>
      </c>
      <c r="U286" s="159">
        <v>0.25</v>
      </c>
      <c r="V286" s="159">
        <f>ROUND(E286*U286,2)</f>
        <v>2.61</v>
      </c>
      <c r="W286" s="159"/>
      <c r="X286" s="159" t="s">
        <v>150</v>
      </c>
      <c r="Y286" s="149"/>
      <c r="Z286" s="149"/>
      <c r="AA286" s="149"/>
      <c r="AB286" s="149"/>
      <c r="AC286" s="149"/>
      <c r="AD286" s="149"/>
      <c r="AE286" s="149"/>
      <c r="AF286" s="149"/>
      <c r="AG286" s="149" t="s">
        <v>151</v>
      </c>
      <c r="AH286" s="149"/>
      <c r="AI286" s="149"/>
      <c r="AJ286" s="149"/>
      <c r="AK286" s="149"/>
      <c r="AL286" s="149"/>
      <c r="AM286" s="149"/>
      <c r="AN286" s="149"/>
      <c r="AO286" s="149"/>
      <c r="AP286" s="149"/>
      <c r="AQ286" s="149"/>
      <c r="AR286" s="149"/>
      <c r="AS286" s="149"/>
      <c r="AT286" s="149"/>
      <c r="AU286" s="149"/>
      <c r="AV286" s="149"/>
      <c r="AW286" s="149"/>
      <c r="AX286" s="149"/>
      <c r="AY286" s="149"/>
      <c r="AZ286" s="149"/>
      <c r="BA286" s="149"/>
      <c r="BB286" s="149"/>
      <c r="BC286" s="149"/>
      <c r="BD286" s="149"/>
      <c r="BE286" s="149"/>
      <c r="BF286" s="149"/>
      <c r="BG286" s="149"/>
      <c r="BH286" s="149"/>
    </row>
    <row r="287" spans="1:60" outlineLevel="1" x14ac:dyDescent="0.2">
      <c r="A287" s="156"/>
      <c r="B287" s="157"/>
      <c r="C287" s="182" t="s">
        <v>286</v>
      </c>
      <c r="D287" s="161"/>
      <c r="E287" s="162">
        <v>10.44</v>
      </c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49"/>
      <c r="Z287" s="149"/>
      <c r="AA287" s="149"/>
      <c r="AB287" s="149"/>
      <c r="AC287" s="149"/>
      <c r="AD287" s="149"/>
      <c r="AE287" s="149"/>
      <c r="AF287" s="149"/>
      <c r="AG287" s="149" t="s">
        <v>155</v>
      </c>
      <c r="AH287" s="149">
        <v>0</v>
      </c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</row>
    <row r="288" spans="1:60" outlineLevel="1" x14ac:dyDescent="0.2">
      <c r="A288" s="156"/>
      <c r="B288" s="157"/>
      <c r="C288" s="247"/>
      <c r="D288" s="248"/>
      <c r="E288" s="248"/>
      <c r="F288" s="248"/>
      <c r="G288" s="248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  <c r="Y288" s="149"/>
      <c r="Z288" s="149"/>
      <c r="AA288" s="149"/>
      <c r="AB288" s="149"/>
      <c r="AC288" s="149"/>
      <c r="AD288" s="149"/>
      <c r="AE288" s="149"/>
      <c r="AF288" s="149"/>
      <c r="AG288" s="149" t="s">
        <v>159</v>
      </c>
      <c r="AH288" s="149"/>
      <c r="AI288" s="149"/>
      <c r="AJ288" s="149"/>
      <c r="AK288" s="149"/>
      <c r="AL288" s="149"/>
      <c r="AM288" s="149"/>
      <c r="AN288" s="149"/>
      <c r="AO288" s="149"/>
      <c r="AP288" s="149"/>
      <c r="AQ288" s="149"/>
      <c r="AR288" s="149"/>
      <c r="AS288" s="149"/>
      <c r="AT288" s="149"/>
      <c r="AU288" s="149"/>
      <c r="AV288" s="149"/>
      <c r="AW288" s="149"/>
      <c r="AX288" s="149"/>
      <c r="AY288" s="149"/>
      <c r="AZ288" s="149"/>
      <c r="BA288" s="149"/>
      <c r="BB288" s="149"/>
      <c r="BC288" s="149"/>
      <c r="BD288" s="149"/>
      <c r="BE288" s="149"/>
      <c r="BF288" s="149"/>
      <c r="BG288" s="149"/>
      <c r="BH288" s="149"/>
    </row>
    <row r="289" spans="1:60" outlineLevel="1" x14ac:dyDescent="0.2">
      <c r="A289" s="170">
        <v>58</v>
      </c>
      <c r="B289" s="171" t="s">
        <v>381</v>
      </c>
      <c r="C289" s="181" t="s">
        <v>382</v>
      </c>
      <c r="D289" s="172" t="s">
        <v>201</v>
      </c>
      <c r="E289" s="173">
        <v>20.2</v>
      </c>
      <c r="F289" s="174"/>
      <c r="G289" s="175">
        <f>ROUND(E289*F289,2)</f>
        <v>0</v>
      </c>
      <c r="H289" s="174"/>
      <c r="I289" s="175">
        <f>ROUND(E289*H289,2)</f>
        <v>0</v>
      </c>
      <c r="J289" s="174"/>
      <c r="K289" s="175">
        <f>ROUND(E289*J289,2)</f>
        <v>0</v>
      </c>
      <c r="L289" s="175">
        <v>21</v>
      </c>
      <c r="M289" s="175">
        <f>G289*(1+L289/100)</f>
        <v>0</v>
      </c>
      <c r="N289" s="175">
        <v>1.8000000000000001E-4</v>
      </c>
      <c r="O289" s="175">
        <f>ROUND(E289*N289,2)</f>
        <v>0</v>
      </c>
      <c r="P289" s="175">
        <v>0</v>
      </c>
      <c r="Q289" s="175">
        <f>ROUND(E289*P289,2)</f>
        <v>0</v>
      </c>
      <c r="R289" s="175" t="s">
        <v>375</v>
      </c>
      <c r="S289" s="175" t="s">
        <v>149</v>
      </c>
      <c r="T289" s="176" t="s">
        <v>149</v>
      </c>
      <c r="U289" s="159">
        <v>0.1</v>
      </c>
      <c r="V289" s="159">
        <f>ROUND(E289*U289,2)</f>
        <v>2.02</v>
      </c>
      <c r="W289" s="159"/>
      <c r="X289" s="159" t="s">
        <v>150</v>
      </c>
      <c r="Y289" s="149"/>
      <c r="Z289" s="149"/>
      <c r="AA289" s="149"/>
      <c r="AB289" s="149"/>
      <c r="AC289" s="149"/>
      <c r="AD289" s="149"/>
      <c r="AE289" s="149"/>
      <c r="AF289" s="149"/>
      <c r="AG289" s="149" t="s">
        <v>151</v>
      </c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</row>
    <row r="290" spans="1:60" outlineLevel="1" x14ac:dyDescent="0.2">
      <c r="A290" s="156"/>
      <c r="B290" s="157"/>
      <c r="C290" s="182" t="s">
        <v>383</v>
      </c>
      <c r="D290" s="161"/>
      <c r="E290" s="162">
        <v>20.2</v>
      </c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49"/>
      <c r="Z290" s="149"/>
      <c r="AA290" s="149"/>
      <c r="AB290" s="149"/>
      <c r="AC290" s="149"/>
      <c r="AD290" s="149"/>
      <c r="AE290" s="149"/>
      <c r="AF290" s="149"/>
      <c r="AG290" s="149" t="s">
        <v>155</v>
      </c>
      <c r="AH290" s="149">
        <v>0</v>
      </c>
      <c r="AI290" s="149"/>
      <c r="AJ290" s="149"/>
      <c r="AK290" s="149"/>
      <c r="AL290" s="149"/>
      <c r="AM290" s="149"/>
      <c r="AN290" s="149"/>
      <c r="AO290" s="149"/>
      <c r="AP290" s="149"/>
      <c r="AQ290" s="149"/>
      <c r="AR290" s="149"/>
      <c r="AS290" s="149"/>
      <c r="AT290" s="149"/>
      <c r="AU290" s="149"/>
      <c r="AV290" s="149"/>
      <c r="AW290" s="149"/>
      <c r="AX290" s="149"/>
      <c r="AY290" s="149"/>
      <c r="AZ290" s="149"/>
      <c r="BA290" s="149"/>
      <c r="BB290" s="149"/>
      <c r="BC290" s="149"/>
      <c r="BD290" s="149"/>
      <c r="BE290" s="149"/>
      <c r="BF290" s="149"/>
      <c r="BG290" s="149"/>
      <c r="BH290" s="149"/>
    </row>
    <row r="291" spans="1:60" outlineLevel="1" x14ac:dyDescent="0.2">
      <c r="A291" s="156"/>
      <c r="B291" s="157"/>
      <c r="C291" s="247"/>
      <c r="D291" s="248"/>
      <c r="E291" s="248"/>
      <c r="F291" s="248"/>
      <c r="G291" s="248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  <c r="Y291" s="149"/>
      <c r="Z291" s="149"/>
      <c r="AA291" s="149"/>
      <c r="AB291" s="149"/>
      <c r="AC291" s="149"/>
      <c r="AD291" s="149"/>
      <c r="AE291" s="149"/>
      <c r="AF291" s="149"/>
      <c r="AG291" s="149" t="s">
        <v>159</v>
      </c>
      <c r="AH291" s="149"/>
      <c r="AI291" s="149"/>
      <c r="AJ291" s="149"/>
      <c r="AK291" s="149"/>
      <c r="AL291" s="149"/>
      <c r="AM291" s="149"/>
      <c r="AN291" s="149"/>
      <c r="AO291" s="149"/>
      <c r="AP291" s="149"/>
      <c r="AQ291" s="149"/>
      <c r="AR291" s="149"/>
      <c r="AS291" s="149"/>
      <c r="AT291" s="149"/>
      <c r="AU291" s="149"/>
      <c r="AV291" s="149"/>
      <c r="AW291" s="149"/>
      <c r="AX291" s="149"/>
      <c r="AY291" s="149"/>
      <c r="AZ291" s="149"/>
      <c r="BA291" s="149"/>
      <c r="BB291" s="149"/>
      <c r="BC291" s="149"/>
      <c r="BD291" s="149"/>
      <c r="BE291" s="149"/>
      <c r="BF291" s="149"/>
      <c r="BG291" s="149"/>
      <c r="BH291" s="149"/>
    </row>
    <row r="292" spans="1:60" outlineLevel="1" x14ac:dyDescent="0.2">
      <c r="A292" s="156">
        <v>59</v>
      </c>
      <c r="B292" s="157" t="s">
        <v>384</v>
      </c>
      <c r="C292" s="183" t="s">
        <v>385</v>
      </c>
      <c r="D292" s="158" t="s">
        <v>0</v>
      </c>
      <c r="E292" s="177"/>
      <c r="F292" s="160"/>
      <c r="G292" s="159">
        <f>ROUND(E292*F292,2)</f>
        <v>0</v>
      </c>
      <c r="H292" s="160"/>
      <c r="I292" s="159">
        <f>ROUND(E292*H292,2)</f>
        <v>0</v>
      </c>
      <c r="J292" s="160"/>
      <c r="K292" s="159">
        <f>ROUND(E292*J292,2)</f>
        <v>0</v>
      </c>
      <c r="L292" s="159">
        <v>21</v>
      </c>
      <c r="M292" s="159">
        <f>G292*(1+L292/100)</f>
        <v>0</v>
      </c>
      <c r="N292" s="159">
        <v>0</v>
      </c>
      <c r="O292" s="159">
        <f>ROUND(E292*N292,2)</f>
        <v>0</v>
      </c>
      <c r="P292" s="159">
        <v>0</v>
      </c>
      <c r="Q292" s="159">
        <f>ROUND(E292*P292,2)</f>
        <v>0</v>
      </c>
      <c r="R292" s="159" t="s">
        <v>375</v>
      </c>
      <c r="S292" s="159" t="s">
        <v>149</v>
      </c>
      <c r="T292" s="159" t="s">
        <v>149</v>
      </c>
      <c r="U292" s="159">
        <v>0</v>
      </c>
      <c r="V292" s="159">
        <f>ROUND(E292*U292,2)</f>
        <v>0</v>
      </c>
      <c r="W292" s="159"/>
      <c r="X292" s="159" t="s">
        <v>370</v>
      </c>
      <c r="Y292" s="149"/>
      <c r="Z292" s="149"/>
      <c r="AA292" s="149"/>
      <c r="AB292" s="149"/>
      <c r="AC292" s="149"/>
      <c r="AD292" s="149"/>
      <c r="AE292" s="149"/>
      <c r="AF292" s="149"/>
      <c r="AG292" s="149" t="s">
        <v>371</v>
      </c>
      <c r="AH292" s="149"/>
      <c r="AI292" s="149"/>
      <c r="AJ292" s="149"/>
      <c r="AK292" s="149"/>
      <c r="AL292" s="149"/>
      <c r="AM292" s="149"/>
      <c r="AN292" s="149"/>
      <c r="AO292" s="149"/>
      <c r="AP292" s="149"/>
      <c r="AQ292" s="149"/>
      <c r="AR292" s="149"/>
      <c r="AS292" s="149"/>
      <c r="AT292" s="149"/>
      <c r="AU292" s="149"/>
      <c r="AV292" s="149"/>
      <c r="AW292" s="149"/>
      <c r="AX292" s="149"/>
      <c r="AY292" s="149"/>
      <c r="AZ292" s="149"/>
      <c r="BA292" s="149"/>
      <c r="BB292" s="149"/>
      <c r="BC292" s="149"/>
      <c r="BD292" s="149"/>
      <c r="BE292" s="149"/>
      <c r="BF292" s="149"/>
      <c r="BG292" s="149"/>
      <c r="BH292" s="149"/>
    </row>
    <row r="293" spans="1:60" outlineLevel="1" x14ac:dyDescent="0.2">
      <c r="A293" s="156"/>
      <c r="B293" s="157"/>
      <c r="C293" s="249" t="s">
        <v>386</v>
      </c>
      <c r="D293" s="250"/>
      <c r="E293" s="250"/>
      <c r="F293" s="250"/>
      <c r="G293" s="250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49"/>
      <c r="Z293" s="149"/>
      <c r="AA293" s="149"/>
      <c r="AB293" s="149"/>
      <c r="AC293" s="149"/>
      <c r="AD293" s="149"/>
      <c r="AE293" s="149"/>
      <c r="AF293" s="149"/>
      <c r="AG293" s="149" t="s">
        <v>153</v>
      </c>
      <c r="AH293" s="149"/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</row>
    <row r="294" spans="1:60" outlineLevel="1" x14ac:dyDescent="0.2">
      <c r="A294" s="156"/>
      <c r="B294" s="157"/>
      <c r="C294" s="247"/>
      <c r="D294" s="248"/>
      <c r="E294" s="248"/>
      <c r="F294" s="248"/>
      <c r="G294" s="248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49"/>
      <c r="Z294" s="149"/>
      <c r="AA294" s="149"/>
      <c r="AB294" s="149"/>
      <c r="AC294" s="149"/>
      <c r="AD294" s="149"/>
      <c r="AE294" s="149"/>
      <c r="AF294" s="149"/>
      <c r="AG294" s="149" t="s">
        <v>159</v>
      </c>
      <c r="AH294" s="149"/>
      <c r="AI294" s="149"/>
      <c r="AJ294" s="149"/>
      <c r="AK294" s="149"/>
      <c r="AL294" s="149"/>
      <c r="AM294" s="149"/>
      <c r="AN294" s="149"/>
      <c r="AO294" s="149"/>
      <c r="AP294" s="149"/>
      <c r="AQ294" s="149"/>
      <c r="AR294" s="149"/>
      <c r="AS294" s="149"/>
      <c r="AT294" s="149"/>
      <c r="AU294" s="149"/>
      <c r="AV294" s="149"/>
      <c r="AW294" s="149"/>
      <c r="AX294" s="149"/>
      <c r="AY294" s="149"/>
      <c r="AZ294" s="149"/>
      <c r="BA294" s="149"/>
      <c r="BB294" s="149"/>
      <c r="BC294" s="149"/>
      <c r="BD294" s="149"/>
      <c r="BE294" s="149"/>
      <c r="BF294" s="149"/>
      <c r="BG294" s="149"/>
      <c r="BH294" s="149"/>
    </row>
    <row r="295" spans="1:60" x14ac:dyDescent="0.2">
      <c r="A295" s="164" t="s">
        <v>143</v>
      </c>
      <c r="B295" s="165" t="s">
        <v>96</v>
      </c>
      <c r="C295" s="180" t="s">
        <v>97</v>
      </c>
      <c r="D295" s="166"/>
      <c r="E295" s="167"/>
      <c r="F295" s="168"/>
      <c r="G295" s="168">
        <f>SUMIF(AG296:AG304,"&lt;&gt;NOR",G296:G304)</f>
        <v>0</v>
      </c>
      <c r="H295" s="168"/>
      <c r="I295" s="168">
        <f>SUM(I296:I304)</f>
        <v>0</v>
      </c>
      <c r="J295" s="168"/>
      <c r="K295" s="168">
        <f>SUM(K296:K304)</f>
        <v>0</v>
      </c>
      <c r="L295" s="168"/>
      <c r="M295" s="168">
        <f>SUM(M296:M304)</f>
        <v>0</v>
      </c>
      <c r="N295" s="168"/>
      <c r="O295" s="168">
        <f>SUM(O296:O304)</f>
        <v>0.35000000000000003</v>
      </c>
      <c r="P295" s="168"/>
      <c r="Q295" s="168">
        <f>SUM(Q296:Q304)</f>
        <v>0</v>
      </c>
      <c r="R295" s="168"/>
      <c r="S295" s="168"/>
      <c r="T295" s="169"/>
      <c r="U295" s="163"/>
      <c r="V295" s="163">
        <f>SUM(V296:V304)</f>
        <v>3.74</v>
      </c>
      <c r="W295" s="163"/>
      <c r="X295" s="163"/>
      <c r="AG295" t="s">
        <v>144</v>
      </c>
    </row>
    <row r="296" spans="1:60" ht="22.5" outlineLevel="1" x14ac:dyDescent="0.2">
      <c r="A296" s="170">
        <v>60</v>
      </c>
      <c r="B296" s="171" t="s">
        <v>387</v>
      </c>
      <c r="C296" s="181" t="s">
        <v>388</v>
      </c>
      <c r="D296" s="172" t="s">
        <v>195</v>
      </c>
      <c r="E296" s="173">
        <v>1</v>
      </c>
      <c r="F296" s="174"/>
      <c r="G296" s="175">
        <f>ROUND(E296*F296,2)</f>
        <v>0</v>
      </c>
      <c r="H296" s="174"/>
      <c r="I296" s="175">
        <f>ROUND(E296*H296,2)</f>
        <v>0</v>
      </c>
      <c r="J296" s="174"/>
      <c r="K296" s="175">
        <f>ROUND(E296*J296,2)</f>
        <v>0</v>
      </c>
      <c r="L296" s="175">
        <v>21</v>
      </c>
      <c r="M296" s="175">
        <f>G296*(1+L296/100)</f>
        <v>0</v>
      </c>
      <c r="N296" s="175">
        <v>1.227E-2</v>
      </c>
      <c r="O296" s="175">
        <f>ROUND(E296*N296,2)</f>
        <v>0.01</v>
      </c>
      <c r="P296" s="175">
        <v>0</v>
      </c>
      <c r="Q296" s="175">
        <f>ROUND(E296*P296,2)</f>
        <v>0</v>
      </c>
      <c r="R296" s="175" t="s">
        <v>389</v>
      </c>
      <c r="S296" s="175" t="s">
        <v>149</v>
      </c>
      <c r="T296" s="176" t="s">
        <v>149</v>
      </c>
      <c r="U296" s="159">
        <v>1.744</v>
      </c>
      <c r="V296" s="159">
        <f>ROUND(E296*U296,2)</f>
        <v>1.74</v>
      </c>
      <c r="W296" s="159"/>
      <c r="X296" s="159" t="s">
        <v>150</v>
      </c>
      <c r="Y296" s="149"/>
      <c r="Z296" s="149"/>
      <c r="AA296" s="149"/>
      <c r="AB296" s="149"/>
      <c r="AC296" s="149"/>
      <c r="AD296" s="149"/>
      <c r="AE296" s="149"/>
      <c r="AF296" s="149"/>
      <c r="AG296" s="149" t="s">
        <v>151</v>
      </c>
      <c r="AH296" s="149"/>
      <c r="AI296" s="149"/>
      <c r="AJ296" s="149"/>
      <c r="AK296" s="149"/>
      <c r="AL296" s="149"/>
      <c r="AM296" s="149"/>
      <c r="AN296" s="149"/>
      <c r="AO296" s="149"/>
      <c r="AP296" s="149"/>
      <c r="AQ296" s="149"/>
      <c r="AR296" s="149"/>
      <c r="AS296" s="149"/>
      <c r="AT296" s="149"/>
      <c r="AU296" s="149"/>
      <c r="AV296" s="149"/>
      <c r="AW296" s="149"/>
      <c r="AX296" s="149"/>
      <c r="AY296" s="149"/>
      <c r="AZ296" s="149"/>
      <c r="BA296" s="149"/>
      <c r="BB296" s="149"/>
      <c r="BC296" s="149"/>
      <c r="BD296" s="149"/>
      <c r="BE296" s="149"/>
      <c r="BF296" s="149"/>
      <c r="BG296" s="149"/>
      <c r="BH296" s="149"/>
    </row>
    <row r="297" spans="1:60" outlineLevel="1" x14ac:dyDescent="0.2">
      <c r="A297" s="156"/>
      <c r="B297" s="157"/>
      <c r="C297" s="182" t="s">
        <v>390</v>
      </c>
      <c r="D297" s="161"/>
      <c r="E297" s="162">
        <v>1</v>
      </c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49"/>
      <c r="Z297" s="149"/>
      <c r="AA297" s="149"/>
      <c r="AB297" s="149"/>
      <c r="AC297" s="149"/>
      <c r="AD297" s="149"/>
      <c r="AE297" s="149"/>
      <c r="AF297" s="149"/>
      <c r="AG297" s="149" t="s">
        <v>155</v>
      </c>
      <c r="AH297" s="149">
        <v>0</v>
      </c>
      <c r="AI297" s="149"/>
      <c r="AJ297" s="149"/>
      <c r="AK297" s="149"/>
      <c r="AL297" s="149"/>
      <c r="AM297" s="149"/>
      <c r="AN297" s="149"/>
      <c r="AO297" s="149"/>
      <c r="AP297" s="149"/>
      <c r="AQ297" s="149"/>
      <c r="AR297" s="149"/>
      <c r="AS297" s="149"/>
      <c r="AT297" s="149"/>
      <c r="AU297" s="149"/>
      <c r="AV297" s="149"/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49"/>
      <c r="BG297" s="149"/>
      <c r="BH297" s="149"/>
    </row>
    <row r="298" spans="1:60" outlineLevel="1" x14ac:dyDescent="0.2">
      <c r="A298" s="156"/>
      <c r="B298" s="157"/>
      <c r="C298" s="247"/>
      <c r="D298" s="248"/>
      <c r="E298" s="248"/>
      <c r="F298" s="248"/>
      <c r="G298" s="248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49"/>
      <c r="Z298" s="149"/>
      <c r="AA298" s="149"/>
      <c r="AB298" s="149"/>
      <c r="AC298" s="149"/>
      <c r="AD298" s="149"/>
      <c r="AE298" s="149"/>
      <c r="AF298" s="149"/>
      <c r="AG298" s="149" t="s">
        <v>159</v>
      </c>
      <c r="AH298" s="149"/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49"/>
      <c r="AV298" s="149"/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49"/>
      <c r="BG298" s="149"/>
      <c r="BH298" s="149"/>
    </row>
    <row r="299" spans="1:60" ht="33.75" outlineLevel="1" x14ac:dyDescent="0.2">
      <c r="A299" s="170">
        <v>61</v>
      </c>
      <c r="B299" s="171" t="s">
        <v>391</v>
      </c>
      <c r="C299" s="181" t="s">
        <v>392</v>
      </c>
      <c r="D299" s="172" t="s">
        <v>195</v>
      </c>
      <c r="E299" s="173">
        <v>4</v>
      </c>
      <c r="F299" s="174"/>
      <c r="G299" s="175">
        <f>ROUND(E299*F299,2)</f>
        <v>0</v>
      </c>
      <c r="H299" s="174"/>
      <c r="I299" s="175">
        <f>ROUND(E299*H299,2)</f>
        <v>0</v>
      </c>
      <c r="J299" s="174"/>
      <c r="K299" s="175">
        <f>ROUND(E299*J299,2)</f>
        <v>0</v>
      </c>
      <c r="L299" s="175">
        <v>21</v>
      </c>
      <c r="M299" s="175">
        <f>G299*(1+L299/100)</f>
        <v>0</v>
      </c>
      <c r="N299" s="175">
        <v>8.3799999999999999E-2</v>
      </c>
      <c r="O299" s="175">
        <f>ROUND(E299*N299,2)</f>
        <v>0.34</v>
      </c>
      <c r="P299" s="175">
        <v>0</v>
      </c>
      <c r="Q299" s="175">
        <f>ROUND(E299*P299,2)</f>
        <v>0</v>
      </c>
      <c r="R299" s="175" t="s">
        <v>389</v>
      </c>
      <c r="S299" s="175" t="s">
        <v>149</v>
      </c>
      <c r="T299" s="176" t="s">
        <v>149</v>
      </c>
      <c r="U299" s="159">
        <v>0.5</v>
      </c>
      <c r="V299" s="159">
        <f>ROUND(E299*U299,2)</f>
        <v>2</v>
      </c>
      <c r="W299" s="159"/>
      <c r="X299" s="159" t="s">
        <v>150</v>
      </c>
      <c r="Y299" s="149"/>
      <c r="Z299" s="149"/>
      <c r="AA299" s="149"/>
      <c r="AB299" s="149"/>
      <c r="AC299" s="149"/>
      <c r="AD299" s="149"/>
      <c r="AE299" s="149"/>
      <c r="AF299" s="149"/>
      <c r="AG299" s="149" t="s">
        <v>151</v>
      </c>
      <c r="AH299" s="149"/>
      <c r="AI299" s="149"/>
      <c r="AJ299" s="149"/>
      <c r="AK299" s="149"/>
      <c r="AL299" s="149"/>
      <c r="AM299" s="149"/>
      <c r="AN299" s="149"/>
      <c r="AO299" s="149"/>
      <c r="AP299" s="149"/>
      <c r="AQ299" s="149"/>
      <c r="AR299" s="149"/>
      <c r="AS299" s="149"/>
      <c r="AT299" s="149"/>
      <c r="AU299" s="149"/>
      <c r="AV299" s="149"/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49"/>
      <c r="BG299" s="149"/>
      <c r="BH299" s="149"/>
    </row>
    <row r="300" spans="1:60" outlineLevel="1" x14ac:dyDescent="0.2">
      <c r="A300" s="156"/>
      <c r="B300" s="157"/>
      <c r="C300" s="182" t="s">
        <v>70</v>
      </c>
      <c r="D300" s="161"/>
      <c r="E300" s="162">
        <v>4</v>
      </c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49"/>
      <c r="Z300" s="149"/>
      <c r="AA300" s="149"/>
      <c r="AB300" s="149"/>
      <c r="AC300" s="149"/>
      <c r="AD300" s="149"/>
      <c r="AE300" s="149"/>
      <c r="AF300" s="149"/>
      <c r="AG300" s="149" t="s">
        <v>155</v>
      </c>
      <c r="AH300" s="149">
        <v>0</v>
      </c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49"/>
      <c r="AT300" s="149"/>
      <c r="AU300" s="149"/>
      <c r="AV300" s="149"/>
      <c r="AW300" s="149"/>
      <c r="AX300" s="149"/>
      <c r="AY300" s="149"/>
      <c r="AZ300" s="149"/>
      <c r="BA300" s="149"/>
      <c r="BB300" s="149"/>
      <c r="BC300" s="149"/>
      <c r="BD300" s="149"/>
      <c r="BE300" s="149"/>
      <c r="BF300" s="149"/>
      <c r="BG300" s="149"/>
      <c r="BH300" s="149"/>
    </row>
    <row r="301" spans="1:60" outlineLevel="1" x14ac:dyDescent="0.2">
      <c r="A301" s="156"/>
      <c r="B301" s="157"/>
      <c r="C301" s="247"/>
      <c r="D301" s="248"/>
      <c r="E301" s="248"/>
      <c r="F301" s="248"/>
      <c r="G301" s="248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49"/>
      <c r="Z301" s="149"/>
      <c r="AA301" s="149"/>
      <c r="AB301" s="149"/>
      <c r="AC301" s="149"/>
      <c r="AD301" s="149"/>
      <c r="AE301" s="149"/>
      <c r="AF301" s="149"/>
      <c r="AG301" s="149" t="s">
        <v>159</v>
      </c>
      <c r="AH301" s="149"/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49"/>
      <c r="AT301" s="149"/>
      <c r="AU301" s="149"/>
      <c r="AV301" s="149"/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49"/>
      <c r="BG301" s="149"/>
      <c r="BH301" s="149"/>
    </row>
    <row r="302" spans="1:60" outlineLevel="1" x14ac:dyDescent="0.2">
      <c r="A302" s="156">
        <v>62</v>
      </c>
      <c r="B302" s="157" t="s">
        <v>393</v>
      </c>
      <c r="C302" s="183" t="s">
        <v>394</v>
      </c>
      <c r="D302" s="158" t="s">
        <v>0</v>
      </c>
      <c r="E302" s="177"/>
      <c r="F302" s="160"/>
      <c r="G302" s="159">
        <f>ROUND(E302*F302,2)</f>
        <v>0</v>
      </c>
      <c r="H302" s="160"/>
      <c r="I302" s="159">
        <f>ROUND(E302*H302,2)</f>
        <v>0</v>
      </c>
      <c r="J302" s="160"/>
      <c r="K302" s="159">
        <f>ROUND(E302*J302,2)</f>
        <v>0</v>
      </c>
      <c r="L302" s="159">
        <v>21</v>
      </c>
      <c r="M302" s="159">
        <f>G302*(1+L302/100)</f>
        <v>0</v>
      </c>
      <c r="N302" s="159">
        <v>0</v>
      </c>
      <c r="O302" s="159">
        <f>ROUND(E302*N302,2)</f>
        <v>0</v>
      </c>
      <c r="P302" s="159">
        <v>0</v>
      </c>
      <c r="Q302" s="159">
        <f>ROUND(E302*P302,2)</f>
        <v>0</v>
      </c>
      <c r="R302" s="159" t="s">
        <v>389</v>
      </c>
      <c r="S302" s="159" t="s">
        <v>149</v>
      </c>
      <c r="T302" s="159" t="s">
        <v>149</v>
      </c>
      <c r="U302" s="159">
        <v>0</v>
      </c>
      <c r="V302" s="159">
        <f>ROUND(E302*U302,2)</f>
        <v>0</v>
      </c>
      <c r="W302" s="159"/>
      <c r="X302" s="159" t="s">
        <v>370</v>
      </c>
      <c r="Y302" s="149"/>
      <c r="Z302" s="149"/>
      <c r="AA302" s="149"/>
      <c r="AB302" s="149"/>
      <c r="AC302" s="149"/>
      <c r="AD302" s="149"/>
      <c r="AE302" s="149"/>
      <c r="AF302" s="149"/>
      <c r="AG302" s="149" t="s">
        <v>371</v>
      </c>
      <c r="AH302" s="149"/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</row>
    <row r="303" spans="1:60" outlineLevel="1" x14ac:dyDescent="0.2">
      <c r="A303" s="156"/>
      <c r="B303" s="157"/>
      <c r="C303" s="249" t="s">
        <v>395</v>
      </c>
      <c r="D303" s="250"/>
      <c r="E303" s="250"/>
      <c r="F303" s="250"/>
      <c r="G303" s="250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49"/>
      <c r="Z303" s="149"/>
      <c r="AA303" s="149"/>
      <c r="AB303" s="149"/>
      <c r="AC303" s="149"/>
      <c r="AD303" s="149"/>
      <c r="AE303" s="149"/>
      <c r="AF303" s="149"/>
      <c r="AG303" s="149" t="s">
        <v>153</v>
      </c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49"/>
      <c r="AT303" s="149"/>
      <c r="AU303" s="149"/>
      <c r="AV303" s="149"/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49"/>
      <c r="BG303" s="149"/>
      <c r="BH303" s="149"/>
    </row>
    <row r="304" spans="1:60" outlineLevel="1" x14ac:dyDescent="0.2">
      <c r="A304" s="156"/>
      <c r="B304" s="157"/>
      <c r="C304" s="247"/>
      <c r="D304" s="248"/>
      <c r="E304" s="248"/>
      <c r="F304" s="248"/>
      <c r="G304" s="248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49"/>
      <c r="Z304" s="149"/>
      <c r="AA304" s="149"/>
      <c r="AB304" s="149"/>
      <c r="AC304" s="149"/>
      <c r="AD304" s="149"/>
      <c r="AE304" s="149"/>
      <c r="AF304" s="149"/>
      <c r="AG304" s="149" t="s">
        <v>159</v>
      </c>
      <c r="AH304" s="149"/>
      <c r="AI304" s="149"/>
      <c r="AJ304" s="149"/>
      <c r="AK304" s="149"/>
      <c r="AL304" s="149"/>
      <c r="AM304" s="149"/>
      <c r="AN304" s="149"/>
      <c r="AO304" s="149"/>
      <c r="AP304" s="149"/>
      <c r="AQ304" s="149"/>
      <c r="AR304" s="149"/>
      <c r="AS304" s="149"/>
      <c r="AT304" s="149"/>
      <c r="AU304" s="149"/>
      <c r="AV304" s="149"/>
      <c r="AW304" s="149"/>
      <c r="AX304" s="149"/>
      <c r="AY304" s="149"/>
      <c r="AZ304" s="149"/>
      <c r="BA304" s="149"/>
      <c r="BB304" s="149"/>
      <c r="BC304" s="149"/>
      <c r="BD304" s="149"/>
      <c r="BE304" s="149"/>
      <c r="BF304" s="149"/>
      <c r="BG304" s="149"/>
      <c r="BH304" s="149"/>
    </row>
    <row r="305" spans="1:60" x14ac:dyDescent="0.2">
      <c r="A305" s="164" t="s">
        <v>143</v>
      </c>
      <c r="B305" s="165" t="s">
        <v>100</v>
      </c>
      <c r="C305" s="180" t="s">
        <v>101</v>
      </c>
      <c r="D305" s="166"/>
      <c r="E305" s="167"/>
      <c r="F305" s="168"/>
      <c r="G305" s="168">
        <f>SUMIF(AG306:AG320,"&lt;&gt;NOR",G306:G320)</f>
        <v>0</v>
      </c>
      <c r="H305" s="168"/>
      <c r="I305" s="168">
        <f>SUM(I306:I320)</f>
        <v>0</v>
      </c>
      <c r="J305" s="168"/>
      <c r="K305" s="168">
        <f>SUM(K306:K320)</f>
        <v>0</v>
      </c>
      <c r="L305" s="168"/>
      <c r="M305" s="168">
        <f>SUM(M306:M320)</f>
        <v>0</v>
      </c>
      <c r="N305" s="168"/>
      <c r="O305" s="168">
        <f>SUM(O306:O320)</f>
        <v>0.01</v>
      </c>
      <c r="P305" s="168"/>
      <c r="Q305" s="168">
        <f>SUM(Q306:Q320)</f>
        <v>6.9999999999999993E-2</v>
      </c>
      <c r="R305" s="168"/>
      <c r="S305" s="168"/>
      <c r="T305" s="169"/>
      <c r="U305" s="163"/>
      <c r="V305" s="163">
        <f>SUM(V306:V320)</f>
        <v>4.4800000000000004</v>
      </c>
      <c r="W305" s="163"/>
      <c r="X305" s="163"/>
      <c r="AG305" t="s">
        <v>144</v>
      </c>
    </row>
    <row r="306" spans="1:60" ht="22.5" outlineLevel="1" x14ac:dyDescent="0.2">
      <c r="A306" s="170">
        <v>63</v>
      </c>
      <c r="B306" s="171" t="s">
        <v>396</v>
      </c>
      <c r="C306" s="181" t="s">
        <v>397</v>
      </c>
      <c r="D306" s="172" t="s">
        <v>195</v>
      </c>
      <c r="E306" s="173">
        <v>5</v>
      </c>
      <c r="F306" s="174"/>
      <c r="G306" s="175">
        <f>ROUND(E306*F306,2)</f>
        <v>0</v>
      </c>
      <c r="H306" s="174"/>
      <c r="I306" s="175">
        <f>ROUND(E306*H306,2)</f>
        <v>0</v>
      </c>
      <c r="J306" s="174"/>
      <c r="K306" s="175">
        <f>ROUND(E306*J306,2)</f>
        <v>0</v>
      </c>
      <c r="L306" s="175">
        <v>21</v>
      </c>
      <c r="M306" s="175">
        <f>G306*(1+L306/100)</f>
        <v>0</v>
      </c>
      <c r="N306" s="175">
        <v>2.15E-3</v>
      </c>
      <c r="O306" s="175">
        <f>ROUND(E306*N306,2)</f>
        <v>0.01</v>
      </c>
      <c r="P306" s="175">
        <v>0</v>
      </c>
      <c r="Q306" s="175">
        <f>ROUND(E306*P306,2)</f>
        <v>0</v>
      </c>
      <c r="R306" s="175" t="s">
        <v>398</v>
      </c>
      <c r="S306" s="175" t="s">
        <v>149</v>
      </c>
      <c r="T306" s="176" t="s">
        <v>149</v>
      </c>
      <c r="U306" s="159">
        <v>0.54735</v>
      </c>
      <c r="V306" s="159">
        <f>ROUND(E306*U306,2)</f>
        <v>2.74</v>
      </c>
      <c r="W306" s="159"/>
      <c r="X306" s="159" t="s">
        <v>150</v>
      </c>
      <c r="Y306" s="149"/>
      <c r="Z306" s="149"/>
      <c r="AA306" s="149"/>
      <c r="AB306" s="149"/>
      <c r="AC306" s="149"/>
      <c r="AD306" s="149"/>
      <c r="AE306" s="149"/>
      <c r="AF306" s="149"/>
      <c r="AG306" s="149" t="s">
        <v>151</v>
      </c>
      <c r="AH306" s="149"/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49"/>
      <c r="AV306" s="149"/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49"/>
      <c r="BG306" s="149"/>
      <c r="BH306" s="149"/>
    </row>
    <row r="307" spans="1:60" outlineLevel="1" x14ac:dyDescent="0.2">
      <c r="A307" s="156"/>
      <c r="B307" s="157"/>
      <c r="C307" s="182" t="s">
        <v>399</v>
      </c>
      <c r="D307" s="161"/>
      <c r="E307" s="162">
        <v>5</v>
      </c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49"/>
      <c r="Z307" s="149"/>
      <c r="AA307" s="149"/>
      <c r="AB307" s="149"/>
      <c r="AC307" s="149"/>
      <c r="AD307" s="149"/>
      <c r="AE307" s="149"/>
      <c r="AF307" s="149"/>
      <c r="AG307" s="149" t="s">
        <v>155</v>
      </c>
      <c r="AH307" s="149">
        <v>0</v>
      </c>
      <c r="AI307" s="149"/>
      <c r="AJ307" s="149"/>
      <c r="AK307" s="149"/>
      <c r="AL307" s="149"/>
      <c r="AM307" s="149"/>
      <c r="AN307" s="149"/>
      <c r="AO307" s="149"/>
      <c r="AP307" s="149"/>
      <c r="AQ307" s="149"/>
      <c r="AR307" s="149"/>
      <c r="AS307" s="149"/>
      <c r="AT307" s="149"/>
      <c r="AU307" s="149"/>
      <c r="AV307" s="149"/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49"/>
      <c r="BG307" s="149"/>
      <c r="BH307" s="149"/>
    </row>
    <row r="308" spans="1:60" outlineLevel="1" x14ac:dyDescent="0.2">
      <c r="A308" s="156"/>
      <c r="B308" s="157"/>
      <c r="C308" s="247"/>
      <c r="D308" s="248"/>
      <c r="E308" s="248"/>
      <c r="F308" s="248"/>
      <c r="G308" s="248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49"/>
      <c r="Z308" s="149"/>
      <c r="AA308" s="149"/>
      <c r="AB308" s="149"/>
      <c r="AC308" s="149"/>
      <c r="AD308" s="149"/>
      <c r="AE308" s="149"/>
      <c r="AF308" s="149"/>
      <c r="AG308" s="149" t="s">
        <v>159</v>
      </c>
      <c r="AH308" s="149"/>
      <c r="AI308" s="149"/>
      <c r="AJ308" s="149"/>
      <c r="AK308" s="149"/>
      <c r="AL308" s="149"/>
      <c r="AM308" s="149"/>
      <c r="AN308" s="149"/>
      <c r="AO308" s="149"/>
      <c r="AP308" s="149"/>
      <c r="AQ308" s="149"/>
      <c r="AR308" s="149"/>
      <c r="AS308" s="149"/>
      <c r="AT308" s="149"/>
      <c r="AU308" s="149"/>
      <c r="AV308" s="149"/>
      <c r="AW308" s="149"/>
      <c r="AX308" s="149"/>
      <c r="AY308" s="149"/>
      <c r="AZ308" s="149"/>
      <c r="BA308" s="149"/>
      <c r="BB308" s="149"/>
      <c r="BC308" s="149"/>
      <c r="BD308" s="149"/>
      <c r="BE308" s="149"/>
      <c r="BF308" s="149"/>
      <c r="BG308" s="149"/>
      <c r="BH308" s="149"/>
    </row>
    <row r="309" spans="1:60" outlineLevel="1" x14ac:dyDescent="0.2">
      <c r="A309" s="170">
        <v>64</v>
      </c>
      <c r="B309" s="171" t="s">
        <v>400</v>
      </c>
      <c r="C309" s="181" t="s">
        <v>401</v>
      </c>
      <c r="D309" s="172" t="s">
        <v>201</v>
      </c>
      <c r="E309" s="173">
        <v>11.32</v>
      </c>
      <c r="F309" s="174"/>
      <c r="G309" s="175">
        <f>ROUND(E309*F309,2)</f>
        <v>0</v>
      </c>
      <c r="H309" s="174"/>
      <c r="I309" s="175">
        <f>ROUND(E309*H309,2)</f>
        <v>0</v>
      </c>
      <c r="J309" s="174"/>
      <c r="K309" s="175">
        <f>ROUND(E309*J309,2)</f>
        <v>0</v>
      </c>
      <c r="L309" s="175">
        <v>21</v>
      </c>
      <c r="M309" s="175">
        <f>G309*(1+L309/100)</f>
        <v>0</v>
      </c>
      <c r="N309" s="175">
        <v>0</v>
      </c>
      <c r="O309" s="175">
        <f>ROUND(E309*N309,2)</f>
        <v>0</v>
      </c>
      <c r="P309" s="175">
        <v>3.2000000000000002E-3</v>
      </c>
      <c r="Q309" s="175">
        <f>ROUND(E309*P309,2)</f>
        <v>0.04</v>
      </c>
      <c r="R309" s="175" t="s">
        <v>398</v>
      </c>
      <c r="S309" s="175" t="s">
        <v>149</v>
      </c>
      <c r="T309" s="176" t="s">
        <v>149</v>
      </c>
      <c r="U309" s="159">
        <v>8.0500000000000002E-2</v>
      </c>
      <c r="V309" s="159">
        <f>ROUND(E309*U309,2)</f>
        <v>0.91</v>
      </c>
      <c r="W309" s="159"/>
      <c r="X309" s="159" t="s">
        <v>150</v>
      </c>
      <c r="Y309" s="149"/>
      <c r="Z309" s="149"/>
      <c r="AA309" s="149"/>
      <c r="AB309" s="149"/>
      <c r="AC309" s="149"/>
      <c r="AD309" s="149"/>
      <c r="AE309" s="149"/>
      <c r="AF309" s="149"/>
      <c r="AG309" s="149" t="s">
        <v>151</v>
      </c>
      <c r="AH309" s="149"/>
      <c r="AI309" s="149"/>
      <c r="AJ309" s="149"/>
      <c r="AK309" s="149"/>
      <c r="AL309" s="149"/>
      <c r="AM309" s="149"/>
      <c r="AN309" s="149"/>
      <c r="AO309" s="149"/>
      <c r="AP309" s="149"/>
      <c r="AQ309" s="149"/>
      <c r="AR309" s="149"/>
      <c r="AS309" s="149"/>
      <c r="AT309" s="149"/>
      <c r="AU309" s="149"/>
      <c r="AV309" s="149"/>
      <c r="AW309" s="149"/>
      <c r="AX309" s="149"/>
      <c r="AY309" s="149"/>
      <c r="AZ309" s="149"/>
      <c r="BA309" s="149"/>
      <c r="BB309" s="149"/>
      <c r="BC309" s="149"/>
      <c r="BD309" s="149"/>
      <c r="BE309" s="149"/>
      <c r="BF309" s="149"/>
      <c r="BG309" s="149"/>
      <c r="BH309" s="149"/>
    </row>
    <row r="310" spans="1:60" outlineLevel="1" x14ac:dyDescent="0.2">
      <c r="A310" s="156"/>
      <c r="B310" s="157"/>
      <c r="C310" s="182" t="s">
        <v>402</v>
      </c>
      <c r="D310" s="161"/>
      <c r="E310" s="162">
        <v>11.32</v>
      </c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49"/>
      <c r="Z310" s="149"/>
      <c r="AA310" s="149"/>
      <c r="AB310" s="149"/>
      <c r="AC310" s="149"/>
      <c r="AD310" s="149"/>
      <c r="AE310" s="149"/>
      <c r="AF310" s="149"/>
      <c r="AG310" s="149" t="s">
        <v>155</v>
      </c>
      <c r="AH310" s="149">
        <v>0</v>
      </c>
      <c r="AI310" s="149"/>
      <c r="AJ310" s="149"/>
      <c r="AK310" s="149"/>
      <c r="AL310" s="149"/>
      <c r="AM310" s="149"/>
      <c r="AN310" s="149"/>
      <c r="AO310" s="149"/>
      <c r="AP310" s="149"/>
      <c r="AQ310" s="149"/>
      <c r="AR310" s="149"/>
      <c r="AS310" s="149"/>
      <c r="AT310" s="149"/>
      <c r="AU310" s="149"/>
      <c r="AV310" s="149"/>
      <c r="AW310" s="149"/>
      <c r="AX310" s="149"/>
      <c r="AY310" s="149"/>
      <c r="AZ310" s="149"/>
      <c r="BA310" s="149"/>
      <c r="BB310" s="149"/>
      <c r="BC310" s="149"/>
      <c r="BD310" s="149"/>
      <c r="BE310" s="149"/>
      <c r="BF310" s="149"/>
      <c r="BG310" s="149"/>
      <c r="BH310" s="149"/>
    </row>
    <row r="311" spans="1:60" outlineLevel="1" x14ac:dyDescent="0.2">
      <c r="A311" s="156"/>
      <c r="B311" s="157"/>
      <c r="C311" s="247"/>
      <c r="D311" s="248"/>
      <c r="E311" s="248"/>
      <c r="F311" s="248"/>
      <c r="G311" s="248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  <c r="Y311" s="149"/>
      <c r="Z311" s="149"/>
      <c r="AA311" s="149"/>
      <c r="AB311" s="149"/>
      <c r="AC311" s="149"/>
      <c r="AD311" s="149"/>
      <c r="AE311" s="149"/>
      <c r="AF311" s="149"/>
      <c r="AG311" s="149" t="s">
        <v>159</v>
      </c>
      <c r="AH311" s="149"/>
      <c r="AI311" s="149"/>
      <c r="AJ311" s="149"/>
      <c r="AK311" s="149"/>
      <c r="AL311" s="149"/>
      <c r="AM311" s="149"/>
      <c r="AN311" s="149"/>
      <c r="AO311" s="149"/>
      <c r="AP311" s="149"/>
      <c r="AQ311" s="149"/>
      <c r="AR311" s="149"/>
      <c r="AS311" s="149"/>
      <c r="AT311" s="149"/>
      <c r="AU311" s="149"/>
      <c r="AV311" s="149"/>
      <c r="AW311" s="149"/>
      <c r="AX311" s="149"/>
      <c r="AY311" s="149"/>
      <c r="AZ311" s="149"/>
      <c r="BA311" s="149"/>
      <c r="BB311" s="149"/>
      <c r="BC311" s="149"/>
      <c r="BD311" s="149"/>
      <c r="BE311" s="149"/>
      <c r="BF311" s="149"/>
      <c r="BG311" s="149"/>
      <c r="BH311" s="149"/>
    </row>
    <row r="312" spans="1:60" ht="22.5" outlineLevel="1" x14ac:dyDescent="0.2">
      <c r="A312" s="170">
        <v>65</v>
      </c>
      <c r="B312" s="171" t="s">
        <v>403</v>
      </c>
      <c r="C312" s="181" t="s">
        <v>404</v>
      </c>
      <c r="D312" s="172" t="s">
        <v>201</v>
      </c>
      <c r="E312" s="173">
        <v>9</v>
      </c>
      <c r="F312" s="174"/>
      <c r="G312" s="175">
        <f>ROUND(E312*F312,2)</f>
        <v>0</v>
      </c>
      <c r="H312" s="174"/>
      <c r="I312" s="175">
        <f>ROUND(E312*H312,2)</f>
        <v>0</v>
      </c>
      <c r="J312" s="174"/>
      <c r="K312" s="175">
        <f>ROUND(E312*J312,2)</f>
        <v>0</v>
      </c>
      <c r="L312" s="175">
        <v>21</v>
      </c>
      <c r="M312" s="175">
        <f>G312*(1+L312/100)</f>
        <v>0</v>
      </c>
      <c r="N312" s="175">
        <v>0</v>
      </c>
      <c r="O312" s="175">
        <f>ROUND(E312*N312,2)</f>
        <v>0</v>
      </c>
      <c r="P312" s="175">
        <v>2.0500000000000002E-3</v>
      </c>
      <c r="Q312" s="175">
        <f>ROUND(E312*P312,2)</f>
        <v>0.02</v>
      </c>
      <c r="R312" s="175" t="s">
        <v>398</v>
      </c>
      <c r="S312" s="175" t="s">
        <v>149</v>
      </c>
      <c r="T312" s="176" t="s">
        <v>149</v>
      </c>
      <c r="U312" s="159">
        <v>5.2900000000000003E-2</v>
      </c>
      <c r="V312" s="159">
        <f>ROUND(E312*U312,2)</f>
        <v>0.48</v>
      </c>
      <c r="W312" s="159"/>
      <c r="X312" s="159" t="s">
        <v>150</v>
      </c>
      <c r="Y312" s="149"/>
      <c r="Z312" s="149"/>
      <c r="AA312" s="149"/>
      <c r="AB312" s="149"/>
      <c r="AC312" s="149"/>
      <c r="AD312" s="149"/>
      <c r="AE312" s="149"/>
      <c r="AF312" s="149"/>
      <c r="AG312" s="149" t="s">
        <v>151</v>
      </c>
      <c r="AH312" s="149"/>
      <c r="AI312" s="149"/>
      <c r="AJ312" s="149"/>
      <c r="AK312" s="149"/>
      <c r="AL312" s="149"/>
      <c r="AM312" s="149"/>
      <c r="AN312" s="149"/>
      <c r="AO312" s="149"/>
      <c r="AP312" s="149"/>
      <c r="AQ312" s="149"/>
      <c r="AR312" s="149"/>
      <c r="AS312" s="149"/>
      <c r="AT312" s="149"/>
      <c r="AU312" s="149"/>
      <c r="AV312" s="149"/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49"/>
      <c r="BG312" s="149"/>
      <c r="BH312" s="149"/>
    </row>
    <row r="313" spans="1:60" outlineLevel="1" x14ac:dyDescent="0.2">
      <c r="A313" s="156"/>
      <c r="B313" s="157"/>
      <c r="C313" s="182" t="s">
        <v>405</v>
      </c>
      <c r="D313" s="161"/>
      <c r="E313" s="162">
        <v>9</v>
      </c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49"/>
      <c r="Z313" s="149"/>
      <c r="AA313" s="149"/>
      <c r="AB313" s="149"/>
      <c r="AC313" s="149"/>
      <c r="AD313" s="149"/>
      <c r="AE313" s="149"/>
      <c r="AF313" s="149"/>
      <c r="AG313" s="149" t="s">
        <v>155</v>
      </c>
      <c r="AH313" s="149">
        <v>0</v>
      </c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</row>
    <row r="314" spans="1:60" outlineLevel="1" x14ac:dyDescent="0.2">
      <c r="A314" s="156"/>
      <c r="B314" s="157"/>
      <c r="C314" s="247"/>
      <c r="D314" s="248"/>
      <c r="E314" s="248"/>
      <c r="F314" s="248"/>
      <c r="G314" s="248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49"/>
      <c r="Z314" s="149"/>
      <c r="AA314" s="149"/>
      <c r="AB314" s="149"/>
      <c r="AC314" s="149"/>
      <c r="AD314" s="149"/>
      <c r="AE314" s="149"/>
      <c r="AF314" s="149"/>
      <c r="AG314" s="149" t="s">
        <v>159</v>
      </c>
      <c r="AH314" s="149"/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</row>
    <row r="315" spans="1:60" ht="33.75" outlineLevel="1" x14ac:dyDescent="0.2">
      <c r="A315" s="170">
        <v>66</v>
      </c>
      <c r="B315" s="171" t="s">
        <v>406</v>
      </c>
      <c r="C315" s="181" t="s">
        <v>407</v>
      </c>
      <c r="D315" s="172" t="s">
        <v>195</v>
      </c>
      <c r="E315" s="173">
        <v>5</v>
      </c>
      <c r="F315" s="174"/>
      <c r="G315" s="175">
        <f>ROUND(E315*F315,2)</f>
        <v>0</v>
      </c>
      <c r="H315" s="174"/>
      <c r="I315" s="175">
        <f>ROUND(E315*H315,2)</f>
        <v>0</v>
      </c>
      <c r="J315" s="174"/>
      <c r="K315" s="175">
        <f>ROUND(E315*J315,2)</f>
        <v>0</v>
      </c>
      <c r="L315" s="175">
        <v>21</v>
      </c>
      <c r="M315" s="175">
        <f>G315*(1+L315/100)</f>
        <v>0</v>
      </c>
      <c r="N315" s="175">
        <v>0</v>
      </c>
      <c r="O315" s="175">
        <f>ROUND(E315*N315,2)</f>
        <v>0</v>
      </c>
      <c r="P315" s="175">
        <v>2.6099999999999999E-3</v>
      </c>
      <c r="Q315" s="175">
        <f>ROUND(E315*P315,2)</f>
        <v>0.01</v>
      </c>
      <c r="R315" s="175" t="s">
        <v>398</v>
      </c>
      <c r="S315" s="175" t="s">
        <v>149</v>
      </c>
      <c r="T315" s="176" t="s">
        <v>149</v>
      </c>
      <c r="U315" s="159">
        <v>6.9000000000000006E-2</v>
      </c>
      <c r="V315" s="159">
        <f>ROUND(E315*U315,2)</f>
        <v>0.35</v>
      </c>
      <c r="W315" s="159"/>
      <c r="X315" s="159" t="s">
        <v>150</v>
      </c>
      <c r="Y315" s="149"/>
      <c r="Z315" s="149"/>
      <c r="AA315" s="149"/>
      <c r="AB315" s="149"/>
      <c r="AC315" s="149"/>
      <c r="AD315" s="149"/>
      <c r="AE315" s="149"/>
      <c r="AF315" s="149"/>
      <c r="AG315" s="149" t="s">
        <v>151</v>
      </c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</row>
    <row r="316" spans="1:60" outlineLevel="1" x14ac:dyDescent="0.2">
      <c r="A316" s="156"/>
      <c r="B316" s="157"/>
      <c r="C316" s="182" t="s">
        <v>399</v>
      </c>
      <c r="D316" s="161"/>
      <c r="E316" s="162">
        <v>5</v>
      </c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49"/>
      <c r="Z316" s="149"/>
      <c r="AA316" s="149"/>
      <c r="AB316" s="149"/>
      <c r="AC316" s="149"/>
      <c r="AD316" s="149"/>
      <c r="AE316" s="149"/>
      <c r="AF316" s="149"/>
      <c r="AG316" s="149" t="s">
        <v>155</v>
      </c>
      <c r="AH316" s="149">
        <v>0</v>
      </c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</row>
    <row r="317" spans="1:60" outlineLevel="1" x14ac:dyDescent="0.2">
      <c r="A317" s="156"/>
      <c r="B317" s="157"/>
      <c r="C317" s="247"/>
      <c r="D317" s="248"/>
      <c r="E317" s="248"/>
      <c r="F317" s="248"/>
      <c r="G317" s="248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49"/>
      <c r="Z317" s="149"/>
      <c r="AA317" s="149"/>
      <c r="AB317" s="149"/>
      <c r="AC317" s="149"/>
      <c r="AD317" s="149"/>
      <c r="AE317" s="149"/>
      <c r="AF317" s="149"/>
      <c r="AG317" s="149" t="s">
        <v>159</v>
      </c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</row>
    <row r="318" spans="1:60" outlineLevel="1" x14ac:dyDescent="0.2">
      <c r="A318" s="156">
        <v>67</v>
      </c>
      <c r="B318" s="157" t="s">
        <v>408</v>
      </c>
      <c r="C318" s="183" t="s">
        <v>409</v>
      </c>
      <c r="D318" s="158" t="s">
        <v>0</v>
      </c>
      <c r="E318" s="177"/>
      <c r="F318" s="160"/>
      <c r="G318" s="159">
        <f>ROUND(E318*F318,2)</f>
        <v>0</v>
      </c>
      <c r="H318" s="160"/>
      <c r="I318" s="159">
        <f>ROUND(E318*H318,2)</f>
        <v>0</v>
      </c>
      <c r="J318" s="160"/>
      <c r="K318" s="159">
        <f>ROUND(E318*J318,2)</f>
        <v>0</v>
      </c>
      <c r="L318" s="159">
        <v>21</v>
      </c>
      <c r="M318" s="159">
        <f>G318*(1+L318/100)</f>
        <v>0</v>
      </c>
      <c r="N318" s="159">
        <v>0</v>
      </c>
      <c r="O318" s="159">
        <f>ROUND(E318*N318,2)</f>
        <v>0</v>
      </c>
      <c r="P318" s="159">
        <v>0</v>
      </c>
      <c r="Q318" s="159">
        <f>ROUND(E318*P318,2)</f>
        <v>0</v>
      </c>
      <c r="R318" s="159" t="s">
        <v>398</v>
      </c>
      <c r="S318" s="159" t="s">
        <v>149</v>
      </c>
      <c r="T318" s="159" t="s">
        <v>149</v>
      </c>
      <c r="U318" s="159">
        <v>0</v>
      </c>
      <c r="V318" s="159">
        <f>ROUND(E318*U318,2)</f>
        <v>0</v>
      </c>
      <c r="W318" s="159"/>
      <c r="X318" s="159" t="s">
        <v>370</v>
      </c>
      <c r="Y318" s="149"/>
      <c r="Z318" s="149"/>
      <c r="AA318" s="149"/>
      <c r="AB318" s="149"/>
      <c r="AC318" s="149"/>
      <c r="AD318" s="149"/>
      <c r="AE318" s="149"/>
      <c r="AF318" s="149"/>
      <c r="AG318" s="149" t="s">
        <v>371</v>
      </c>
      <c r="AH318" s="149"/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</row>
    <row r="319" spans="1:60" outlineLevel="1" x14ac:dyDescent="0.2">
      <c r="A319" s="156"/>
      <c r="B319" s="157"/>
      <c r="C319" s="249" t="s">
        <v>410</v>
      </c>
      <c r="D319" s="250"/>
      <c r="E319" s="250"/>
      <c r="F319" s="250"/>
      <c r="G319" s="250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49"/>
      <c r="Z319" s="149"/>
      <c r="AA319" s="149"/>
      <c r="AB319" s="149"/>
      <c r="AC319" s="149"/>
      <c r="AD319" s="149"/>
      <c r="AE319" s="149"/>
      <c r="AF319" s="149"/>
      <c r="AG319" s="149" t="s">
        <v>153</v>
      </c>
      <c r="AH319" s="149"/>
      <c r="AI319" s="149"/>
      <c r="AJ319" s="149"/>
      <c r="AK319" s="149"/>
      <c r="AL319" s="149"/>
      <c r="AM319" s="149"/>
      <c r="AN319" s="149"/>
      <c r="AO319" s="149"/>
      <c r="AP319" s="149"/>
      <c r="AQ319" s="149"/>
      <c r="AR319" s="149"/>
      <c r="AS319" s="149"/>
      <c r="AT319" s="149"/>
      <c r="AU319" s="149"/>
      <c r="AV319" s="149"/>
      <c r="AW319" s="149"/>
      <c r="AX319" s="149"/>
      <c r="AY319" s="149"/>
      <c r="AZ319" s="149"/>
      <c r="BA319" s="149"/>
      <c r="BB319" s="149"/>
      <c r="BC319" s="149"/>
      <c r="BD319" s="149"/>
      <c r="BE319" s="149"/>
      <c r="BF319" s="149"/>
      <c r="BG319" s="149"/>
      <c r="BH319" s="149"/>
    </row>
    <row r="320" spans="1:60" outlineLevel="1" x14ac:dyDescent="0.2">
      <c r="A320" s="156"/>
      <c r="B320" s="157"/>
      <c r="C320" s="247"/>
      <c r="D320" s="248"/>
      <c r="E320" s="248"/>
      <c r="F320" s="248"/>
      <c r="G320" s="248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49"/>
      <c r="Z320" s="149"/>
      <c r="AA320" s="149"/>
      <c r="AB320" s="149"/>
      <c r="AC320" s="149"/>
      <c r="AD320" s="149"/>
      <c r="AE320" s="149"/>
      <c r="AF320" s="149"/>
      <c r="AG320" s="149" t="s">
        <v>159</v>
      </c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</row>
    <row r="321" spans="1:60" x14ac:dyDescent="0.2">
      <c r="A321" s="164" t="s">
        <v>143</v>
      </c>
      <c r="B321" s="165" t="s">
        <v>106</v>
      </c>
      <c r="C321" s="180" t="s">
        <v>107</v>
      </c>
      <c r="D321" s="166"/>
      <c r="E321" s="167"/>
      <c r="F321" s="168"/>
      <c r="G321" s="168">
        <f>SUMIF(AG322:AG346,"&lt;&gt;NOR",G322:G346)</f>
        <v>0</v>
      </c>
      <c r="H321" s="168"/>
      <c r="I321" s="168">
        <f>SUM(I322:I346)</f>
        <v>0</v>
      </c>
      <c r="J321" s="168"/>
      <c r="K321" s="168">
        <f>SUM(K322:K346)</f>
        <v>0</v>
      </c>
      <c r="L321" s="168"/>
      <c r="M321" s="168">
        <f>SUM(M322:M346)</f>
        <v>0</v>
      </c>
      <c r="N321" s="168"/>
      <c r="O321" s="168">
        <f>SUM(O322:O346)</f>
        <v>0.26</v>
      </c>
      <c r="P321" s="168"/>
      <c r="Q321" s="168">
        <f>SUM(Q322:Q346)</f>
        <v>0</v>
      </c>
      <c r="R321" s="168"/>
      <c r="S321" s="168"/>
      <c r="T321" s="169"/>
      <c r="U321" s="163"/>
      <c r="V321" s="163">
        <f>SUM(V322:V346)</f>
        <v>16.59</v>
      </c>
      <c r="W321" s="163"/>
      <c r="X321" s="163"/>
      <c r="AG321" t="s">
        <v>144</v>
      </c>
    </row>
    <row r="322" spans="1:60" ht="22.5" outlineLevel="1" x14ac:dyDescent="0.2">
      <c r="A322" s="170">
        <v>68</v>
      </c>
      <c r="B322" s="171" t="s">
        <v>411</v>
      </c>
      <c r="C322" s="181" t="s">
        <v>412</v>
      </c>
      <c r="D322" s="172" t="s">
        <v>176</v>
      </c>
      <c r="E322" s="173">
        <v>10.44</v>
      </c>
      <c r="F322" s="174"/>
      <c r="G322" s="175">
        <f>ROUND(E322*F322,2)</f>
        <v>0</v>
      </c>
      <c r="H322" s="174"/>
      <c r="I322" s="175">
        <f>ROUND(E322*H322,2)</f>
        <v>0</v>
      </c>
      <c r="J322" s="174"/>
      <c r="K322" s="175">
        <f>ROUND(E322*J322,2)</f>
        <v>0</v>
      </c>
      <c r="L322" s="175">
        <v>21</v>
      </c>
      <c r="M322" s="175">
        <f>G322*(1+L322/100)</f>
        <v>0</v>
      </c>
      <c r="N322" s="175">
        <v>0</v>
      </c>
      <c r="O322" s="175">
        <f>ROUND(E322*N322,2)</f>
        <v>0</v>
      </c>
      <c r="P322" s="175">
        <v>0</v>
      </c>
      <c r="Q322" s="175">
        <f>ROUND(E322*P322,2)</f>
        <v>0</v>
      </c>
      <c r="R322" s="175" t="s">
        <v>413</v>
      </c>
      <c r="S322" s="175" t="s">
        <v>149</v>
      </c>
      <c r="T322" s="176" t="s">
        <v>149</v>
      </c>
      <c r="U322" s="159">
        <v>1.6E-2</v>
      </c>
      <c r="V322" s="159">
        <f>ROUND(E322*U322,2)</f>
        <v>0.17</v>
      </c>
      <c r="W322" s="159"/>
      <c r="X322" s="159" t="s">
        <v>150</v>
      </c>
      <c r="Y322" s="149"/>
      <c r="Z322" s="149"/>
      <c r="AA322" s="149"/>
      <c r="AB322" s="149"/>
      <c r="AC322" s="149"/>
      <c r="AD322" s="149"/>
      <c r="AE322" s="149"/>
      <c r="AF322" s="149"/>
      <c r="AG322" s="149" t="s">
        <v>151</v>
      </c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</row>
    <row r="323" spans="1:60" outlineLevel="1" x14ac:dyDescent="0.2">
      <c r="A323" s="156"/>
      <c r="B323" s="157"/>
      <c r="C323" s="182" t="s">
        <v>286</v>
      </c>
      <c r="D323" s="161"/>
      <c r="E323" s="162">
        <v>10.44</v>
      </c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  <c r="Y323" s="149"/>
      <c r="Z323" s="149"/>
      <c r="AA323" s="149"/>
      <c r="AB323" s="149"/>
      <c r="AC323" s="149"/>
      <c r="AD323" s="149"/>
      <c r="AE323" s="149"/>
      <c r="AF323" s="149"/>
      <c r="AG323" s="149" t="s">
        <v>155</v>
      </c>
      <c r="AH323" s="149">
        <v>0</v>
      </c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</row>
    <row r="324" spans="1:60" outlineLevel="1" x14ac:dyDescent="0.2">
      <c r="A324" s="156"/>
      <c r="B324" s="157"/>
      <c r="C324" s="247"/>
      <c r="D324" s="248"/>
      <c r="E324" s="248"/>
      <c r="F324" s="248"/>
      <c r="G324" s="248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  <c r="Y324" s="149"/>
      <c r="Z324" s="149"/>
      <c r="AA324" s="149"/>
      <c r="AB324" s="149"/>
      <c r="AC324" s="149"/>
      <c r="AD324" s="149"/>
      <c r="AE324" s="149"/>
      <c r="AF324" s="149"/>
      <c r="AG324" s="149" t="s">
        <v>159</v>
      </c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</row>
    <row r="325" spans="1:60" ht="22.5" outlineLevel="1" x14ac:dyDescent="0.2">
      <c r="A325" s="170">
        <v>69</v>
      </c>
      <c r="B325" s="171" t="s">
        <v>414</v>
      </c>
      <c r="C325" s="181" t="s">
        <v>415</v>
      </c>
      <c r="D325" s="172" t="s">
        <v>201</v>
      </c>
      <c r="E325" s="173">
        <v>9</v>
      </c>
      <c r="F325" s="174"/>
      <c r="G325" s="175">
        <f>ROUND(E325*F325,2)</f>
        <v>0</v>
      </c>
      <c r="H325" s="174"/>
      <c r="I325" s="175">
        <f>ROUND(E325*H325,2)</f>
        <v>0</v>
      </c>
      <c r="J325" s="174"/>
      <c r="K325" s="175">
        <f>ROUND(E325*J325,2)</f>
        <v>0</v>
      </c>
      <c r="L325" s="175">
        <v>21</v>
      </c>
      <c r="M325" s="175">
        <f>G325*(1+L325/100)</f>
        <v>0</v>
      </c>
      <c r="N325" s="175">
        <v>3.2000000000000003E-4</v>
      </c>
      <c r="O325" s="175">
        <f>ROUND(E325*N325,2)</f>
        <v>0</v>
      </c>
      <c r="P325" s="175">
        <v>0</v>
      </c>
      <c r="Q325" s="175">
        <f>ROUND(E325*P325,2)</f>
        <v>0</v>
      </c>
      <c r="R325" s="175" t="s">
        <v>413</v>
      </c>
      <c r="S325" s="175" t="s">
        <v>149</v>
      </c>
      <c r="T325" s="176" t="s">
        <v>149</v>
      </c>
      <c r="U325" s="159">
        <v>0.23599999999999999</v>
      </c>
      <c r="V325" s="159">
        <f>ROUND(E325*U325,2)</f>
        <v>2.12</v>
      </c>
      <c r="W325" s="159"/>
      <c r="X325" s="159" t="s">
        <v>150</v>
      </c>
      <c r="Y325" s="149"/>
      <c r="Z325" s="149"/>
      <c r="AA325" s="149"/>
      <c r="AB325" s="149"/>
      <c r="AC325" s="149"/>
      <c r="AD325" s="149"/>
      <c r="AE325" s="149"/>
      <c r="AF325" s="149"/>
      <c r="AG325" s="149" t="s">
        <v>151</v>
      </c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</row>
    <row r="326" spans="1:60" outlineLevel="1" x14ac:dyDescent="0.2">
      <c r="A326" s="156"/>
      <c r="B326" s="157"/>
      <c r="C326" s="182" t="s">
        <v>405</v>
      </c>
      <c r="D326" s="161"/>
      <c r="E326" s="162">
        <v>9</v>
      </c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49"/>
      <c r="Z326" s="149"/>
      <c r="AA326" s="149"/>
      <c r="AB326" s="149"/>
      <c r="AC326" s="149"/>
      <c r="AD326" s="149"/>
      <c r="AE326" s="149"/>
      <c r="AF326" s="149"/>
      <c r="AG326" s="149" t="s">
        <v>155</v>
      </c>
      <c r="AH326" s="149">
        <v>0</v>
      </c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</row>
    <row r="327" spans="1:60" outlineLevel="1" x14ac:dyDescent="0.2">
      <c r="A327" s="156"/>
      <c r="B327" s="157"/>
      <c r="C327" s="247"/>
      <c r="D327" s="248"/>
      <c r="E327" s="248"/>
      <c r="F327" s="248"/>
      <c r="G327" s="248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  <c r="Y327" s="149"/>
      <c r="Z327" s="149"/>
      <c r="AA327" s="149"/>
      <c r="AB327" s="149"/>
      <c r="AC327" s="149"/>
      <c r="AD327" s="149"/>
      <c r="AE327" s="149"/>
      <c r="AF327" s="149"/>
      <c r="AG327" s="149" t="s">
        <v>159</v>
      </c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</row>
    <row r="328" spans="1:60" outlineLevel="1" x14ac:dyDescent="0.2">
      <c r="A328" s="170">
        <v>70</v>
      </c>
      <c r="B328" s="171" t="s">
        <v>416</v>
      </c>
      <c r="C328" s="181" t="s">
        <v>417</v>
      </c>
      <c r="D328" s="172" t="s">
        <v>201</v>
      </c>
      <c r="E328" s="173">
        <v>9</v>
      </c>
      <c r="F328" s="174"/>
      <c r="G328" s="175">
        <f>ROUND(E328*F328,2)</f>
        <v>0</v>
      </c>
      <c r="H328" s="174"/>
      <c r="I328" s="175">
        <f>ROUND(E328*H328,2)</f>
        <v>0</v>
      </c>
      <c r="J328" s="174"/>
      <c r="K328" s="175">
        <f>ROUND(E328*J328,2)</f>
        <v>0</v>
      </c>
      <c r="L328" s="175">
        <v>21</v>
      </c>
      <c r="M328" s="175">
        <f>G328*(1+L328/100)</f>
        <v>0</v>
      </c>
      <c r="N328" s="175">
        <v>0</v>
      </c>
      <c r="O328" s="175">
        <f>ROUND(E328*N328,2)</f>
        <v>0</v>
      </c>
      <c r="P328" s="175">
        <v>0</v>
      </c>
      <c r="Q328" s="175">
        <f>ROUND(E328*P328,2)</f>
        <v>0</v>
      </c>
      <c r="R328" s="175" t="s">
        <v>413</v>
      </c>
      <c r="S328" s="175" t="s">
        <v>149</v>
      </c>
      <c r="T328" s="176" t="s">
        <v>149</v>
      </c>
      <c r="U328" s="159">
        <v>0.154</v>
      </c>
      <c r="V328" s="159">
        <f>ROUND(E328*U328,2)</f>
        <v>1.39</v>
      </c>
      <c r="W328" s="159"/>
      <c r="X328" s="159" t="s">
        <v>150</v>
      </c>
      <c r="Y328" s="149"/>
      <c r="Z328" s="149"/>
      <c r="AA328" s="149"/>
      <c r="AB328" s="149"/>
      <c r="AC328" s="149"/>
      <c r="AD328" s="149"/>
      <c r="AE328" s="149"/>
      <c r="AF328" s="149"/>
      <c r="AG328" s="149" t="s">
        <v>151</v>
      </c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</row>
    <row r="329" spans="1:60" outlineLevel="1" x14ac:dyDescent="0.2">
      <c r="A329" s="156"/>
      <c r="B329" s="157"/>
      <c r="C329" s="182" t="s">
        <v>418</v>
      </c>
      <c r="D329" s="161"/>
      <c r="E329" s="162">
        <v>9</v>
      </c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49"/>
      <c r="Z329" s="149"/>
      <c r="AA329" s="149"/>
      <c r="AB329" s="149"/>
      <c r="AC329" s="149"/>
      <c r="AD329" s="149"/>
      <c r="AE329" s="149"/>
      <c r="AF329" s="149"/>
      <c r="AG329" s="149" t="s">
        <v>155</v>
      </c>
      <c r="AH329" s="149">
        <v>5</v>
      </c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</row>
    <row r="330" spans="1:60" outlineLevel="1" x14ac:dyDescent="0.2">
      <c r="A330" s="156"/>
      <c r="B330" s="157"/>
      <c r="C330" s="247"/>
      <c r="D330" s="248"/>
      <c r="E330" s="248"/>
      <c r="F330" s="248"/>
      <c r="G330" s="248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49"/>
      <c r="Z330" s="149"/>
      <c r="AA330" s="149"/>
      <c r="AB330" s="149"/>
      <c r="AC330" s="149"/>
      <c r="AD330" s="149"/>
      <c r="AE330" s="149"/>
      <c r="AF330" s="149"/>
      <c r="AG330" s="149" t="s">
        <v>159</v>
      </c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</row>
    <row r="331" spans="1:60" ht="22.5" outlineLevel="1" x14ac:dyDescent="0.2">
      <c r="A331" s="170">
        <v>71</v>
      </c>
      <c r="B331" s="171" t="s">
        <v>419</v>
      </c>
      <c r="C331" s="181" t="s">
        <v>420</v>
      </c>
      <c r="D331" s="172" t="s">
        <v>176</v>
      </c>
      <c r="E331" s="173">
        <v>10.44</v>
      </c>
      <c r="F331" s="174"/>
      <c r="G331" s="175">
        <f>ROUND(E331*F331,2)</f>
        <v>0</v>
      </c>
      <c r="H331" s="174"/>
      <c r="I331" s="175">
        <f>ROUND(E331*H331,2)</f>
        <v>0</v>
      </c>
      <c r="J331" s="174"/>
      <c r="K331" s="175">
        <f>ROUND(E331*J331,2)</f>
        <v>0</v>
      </c>
      <c r="L331" s="175">
        <v>21</v>
      </c>
      <c r="M331" s="175">
        <f>G331*(1+L331/100)</f>
        <v>0</v>
      </c>
      <c r="N331" s="175">
        <v>2.31E-3</v>
      </c>
      <c r="O331" s="175">
        <f>ROUND(E331*N331,2)</f>
        <v>0.02</v>
      </c>
      <c r="P331" s="175">
        <v>0</v>
      </c>
      <c r="Q331" s="175">
        <f>ROUND(E331*P331,2)</f>
        <v>0</v>
      </c>
      <c r="R331" s="175" t="s">
        <v>413</v>
      </c>
      <c r="S331" s="175" t="s">
        <v>149</v>
      </c>
      <c r="T331" s="176" t="s">
        <v>149</v>
      </c>
      <c r="U331" s="159">
        <v>0.97</v>
      </c>
      <c r="V331" s="159">
        <f>ROUND(E331*U331,2)</f>
        <v>10.130000000000001</v>
      </c>
      <c r="W331" s="159"/>
      <c r="X331" s="159" t="s">
        <v>150</v>
      </c>
      <c r="Y331" s="149"/>
      <c r="Z331" s="149"/>
      <c r="AA331" s="149"/>
      <c r="AB331" s="149"/>
      <c r="AC331" s="149"/>
      <c r="AD331" s="149"/>
      <c r="AE331" s="149"/>
      <c r="AF331" s="149"/>
      <c r="AG331" s="149" t="s">
        <v>151</v>
      </c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</row>
    <row r="332" spans="1:60" outlineLevel="1" x14ac:dyDescent="0.2">
      <c r="A332" s="156"/>
      <c r="B332" s="157"/>
      <c r="C332" s="182" t="s">
        <v>286</v>
      </c>
      <c r="D332" s="161"/>
      <c r="E332" s="162">
        <v>10.44</v>
      </c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49"/>
      <c r="Z332" s="149"/>
      <c r="AA332" s="149"/>
      <c r="AB332" s="149"/>
      <c r="AC332" s="149"/>
      <c r="AD332" s="149"/>
      <c r="AE332" s="149"/>
      <c r="AF332" s="149"/>
      <c r="AG332" s="149" t="s">
        <v>155</v>
      </c>
      <c r="AH332" s="149">
        <v>0</v>
      </c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</row>
    <row r="333" spans="1:60" outlineLevel="1" x14ac:dyDescent="0.2">
      <c r="A333" s="156"/>
      <c r="B333" s="157"/>
      <c r="C333" s="247"/>
      <c r="D333" s="248"/>
      <c r="E333" s="248"/>
      <c r="F333" s="248"/>
      <c r="G333" s="248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49"/>
      <c r="Z333" s="149"/>
      <c r="AA333" s="149"/>
      <c r="AB333" s="149"/>
      <c r="AC333" s="149"/>
      <c r="AD333" s="149"/>
      <c r="AE333" s="149"/>
      <c r="AF333" s="149"/>
      <c r="AG333" s="149" t="s">
        <v>159</v>
      </c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</row>
    <row r="334" spans="1:60" ht="33.75" outlineLevel="1" x14ac:dyDescent="0.2">
      <c r="A334" s="170">
        <v>72</v>
      </c>
      <c r="B334" s="171" t="s">
        <v>421</v>
      </c>
      <c r="C334" s="181" t="s">
        <v>422</v>
      </c>
      <c r="D334" s="172" t="s">
        <v>423</v>
      </c>
      <c r="E334" s="173">
        <v>11.32</v>
      </c>
      <c r="F334" s="174"/>
      <c r="G334" s="175">
        <f>ROUND(E334*F334,2)</f>
        <v>0</v>
      </c>
      <c r="H334" s="174"/>
      <c r="I334" s="175">
        <f>ROUND(E334*H334,2)</f>
        <v>0</v>
      </c>
      <c r="J334" s="174"/>
      <c r="K334" s="175">
        <f>ROUND(E334*J334,2)</f>
        <v>0</v>
      </c>
      <c r="L334" s="175">
        <v>21</v>
      </c>
      <c r="M334" s="175">
        <f>G334*(1+L334/100)</f>
        <v>0</v>
      </c>
      <c r="N334" s="175">
        <v>6.4999999999999997E-4</v>
      </c>
      <c r="O334" s="175">
        <f>ROUND(E334*N334,2)</f>
        <v>0.01</v>
      </c>
      <c r="P334" s="175">
        <v>0</v>
      </c>
      <c r="Q334" s="175">
        <f>ROUND(E334*P334,2)</f>
        <v>0</v>
      </c>
      <c r="R334" s="175" t="s">
        <v>413</v>
      </c>
      <c r="S334" s="175" t="s">
        <v>149</v>
      </c>
      <c r="T334" s="176" t="s">
        <v>281</v>
      </c>
      <c r="U334" s="159">
        <v>0.15</v>
      </c>
      <c r="V334" s="159">
        <f>ROUND(E334*U334,2)</f>
        <v>1.7</v>
      </c>
      <c r="W334" s="159"/>
      <c r="X334" s="159" t="s">
        <v>150</v>
      </c>
      <c r="Y334" s="149"/>
      <c r="Z334" s="149"/>
      <c r="AA334" s="149"/>
      <c r="AB334" s="149"/>
      <c r="AC334" s="149"/>
      <c r="AD334" s="149"/>
      <c r="AE334" s="149"/>
      <c r="AF334" s="149"/>
      <c r="AG334" s="149" t="s">
        <v>151</v>
      </c>
      <c r="AH334" s="149"/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</row>
    <row r="335" spans="1:60" outlineLevel="1" x14ac:dyDescent="0.2">
      <c r="A335" s="156"/>
      <c r="B335" s="157"/>
      <c r="C335" s="182" t="s">
        <v>424</v>
      </c>
      <c r="D335" s="161"/>
      <c r="E335" s="162">
        <v>11.32</v>
      </c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49"/>
      <c r="Z335" s="149"/>
      <c r="AA335" s="149"/>
      <c r="AB335" s="149"/>
      <c r="AC335" s="149"/>
      <c r="AD335" s="149"/>
      <c r="AE335" s="149"/>
      <c r="AF335" s="149"/>
      <c r="AG335" s="149" t="s">
        <v>155</v>
      </c>
      <c r="AH335" s="149">
        <v>0</v>
      </c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</row>
    <row r="336" spans="1:60" outlineLevel="1" x14ac:dyDescent="0.2">
      <c r="A336" s="156"/>
      <c r="B336" s="157"/>
      <c r="C336" s="247"/>
      <c r="D336" s="248"/>
      <c r="E336" s="248"/>
      <c r="F336" s="248"/>
      <c r="G336" s="248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49"/>
      <c r="Z336" s="149"/>
      <c r="AA336" s="149"/>
      <c r="AB336" s="149"/>
      <c r="AC336" s="149"/>
      <c r="AD336" s="149"/>
      <c r="AE336" s="149"/>
      <c r="AF336" s="149"/>
      <c r="AG336" s="149" t="s">
        <v>159</v>
      </c>
      <c r="AH336" s="149"/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</row>
    <row r="337" spans="1:60" ht="33.75" outlineLevel="1" x14ac:dyDescent="0.2">
      <c r="A337" s="170">
        <v>73</v>
      </c>
      <c r="B337" s="171" t="s">
        <v>425</v>
      </c>
      <c r="C337" s="181" t="s">
        <v>426</v>
      </c>
      <c r="D337" s="172" t="s">
        <v>201</v>
      </c>
      <c r="E337" s="173">
        <v>9</v>
      </c>
      <c r="F337" s="174"/>
      <c r="G337" s="175">
        <f>ROUND(E337*F337,2)</f>
        <v>0</v>
      </c>
      <c r="H337" s="174"/>
      <c r="I337" s="175">
        <f>ROUND(E337*H337,2)</f>
        <v>0</v>
      </c>
      <c r="J337" s="174"/>
      <c r="K337" s="175">
        <f>ROUND(E337*J337,2)</f>
        <v>0</v>
      </c>
      <c r="L337" s="175">
        <v>21</v>
      </c>
      <c r="M337" s="175">
        <f>G337*(1+L337/100)</f>
        <v>0</v>
      </c>
      <c r="N337" s="175">
        <v>2.3000000000000001E-4</v>
      </c>
      <c r="O337" s="175">
        <f>ROUND(E337*N337,2)</f>
        <v>0</v>
      </c>
      <c r="P337" s="175">
        <v>0</v>
      </c>
      <c r="Q337" s="175">
        <f>ROUND(E337*P337,2)</f>
        <v>0</v>
      </c>
      <c r="R337" s="175" t="s">
        <v>413</v>
      </c>
      <c r="S337" s="175" t="s">
        <v>149</v>
      </c>
      <c r="T337" s="176" t="s">
        <v>149</v>
      </c>
      <c r="U337" s="159">
        <v>0.12</v>
      </c>
      <c r="V337" s="159">
        <f>ROUND(E337*U337,2)</f>
        <v>1.08</v>
      </c>
      <c r="W337" s="159"/>
      <c r="X337" s="159" t="s">
        <v>150</v>
      </c>
      <c r="Y337" s="149"/>
      <c r="Z337" s="149"/>
      <c r="AA337" s="149"/>
      <c r="AB337" s="149"/>
      <c r="AC337" s="149"/>
      <c r="AD337" s="149"/>
      <c r="AE337" s="149"/>
      <c r="AF337" s="149"/>
      <c r="AG337" s="149" t="s">
        <v>151</v>
      </c>
      <c r="AH337" s="149"/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</row>
    <row r="338" spans="1:60" outlineLevel="1" x14ac:dyDescent="0.2">
      <c r="A338" s="156"/>
      <c r="B338" s="157"/>
      <c r="C338" s="182" t="s">
        <v>405</v>
      </c>
      <c r="D338" s="161"/>
      <c r="E338" s="162">
        <v>9</v>
      </c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49"/>
      <c r="Z338" s="149"/>
      <c r="AA338" s="149"/>
      <c r="AB338" s="149"/>
      <c r="AC338" s="149"/>
      <c r="AD338" s="149"/>
      <c r="AE338" s="149"/>
      <c r="AF338" s="149"/>
      <c r="AG338" s="149" t="s">
        <v>155</v>
      </c>
      <c r="AH338" s="149">
        <v>0</v>
      </c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</row>
    <row r="339" spans="1:60" outlineLevel="1" x14ac:dyDescent="0.2">
      <c r="A339" s="156"/>
      <c r="B339" s="157"/>
      <c r="C339" s="247"/>
      <c r="D339" s="248"/>
      <c r="E339" s="248"/>
      <c r="F339" s="248"/>
      <c r="G339" s="248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49"/>
      <c r="Z339" s="149"/>
      <c r="AA339" s="149"/>
      <c r="AB339" s="149"/>
      <c r="AC339" s="149"/>
      <c r="AD339" s="149"/>
      <c r="AE339" s="149"/>
      <c r="AF339" s="149"/>
      <c r="AG339" s="149" t="s">
        <v>159</v>
      </c>
      <c r="AH339" s="149"/>
      <c r="AI339" s="149"/>
      <c r="AJ339" s="149"/>
      <c r="AK339" s="149"/>
      <c r="AL339" s="149"/>
      <c r="AM339" s="149"/>
      <c r="AN339" s="149"/>
      <c r="AO339" s="149"/>
      <c r="AP339" s="149"/>
      <c r="AQ339" s="149"/>
      <c r="AR339" s="149"/>
      <c r="AS339" s="149"/>
      <c r="AT339" s="149"/>
      <c r="AU339" s="149"/>
      <c r="AV339" s="149"/>
      <c r="AW339" s="149"/>
      <c r="AX339" s="149"/>
      <c r="AY339" s="149"/>
      <c r="AZ339" s="149"/>
      <c r="BA339" s="149"/>
      <c r="BB339" s="149"/>
      <c r="BC339" s="149"/>
      <c r="BD339" s="149"/>
      <c r="BE339" s="149"/>
      <c r="BF339" s="149"/>
      <c r="BG339" s="149"/>
      <c r="BH339" s="149"/>
    </row>
    <row r="340" spans="1:60" ht="22.5" outlineLevel="1" x14ac:dyDescent="0.2">
      <c r="A340" s="170">
        <v>74</v>
      </c>
      <c r="B340" s="171" t="s">
        <v>427</v>
      </c>
      <c r="C340" s="181" t="s">
        <v>428</v>
      </c>
      <c r="D340" s="172" t="s">
        <v>176</v>
      </c>
      <c r="E340" s="173">
        <v>11.907</v>
      </c>
      <c r="F340" s="174"/>
      <c r="G340" s="175">
        <f>ROUND(E340*F340,2)</f>
        <v>0</v>
      </c>
      <c r="H340" s="174"/>
      <c r="I340" s="175">
        <f>ROUND(E340*H340,2)</f>
        <v>0</v>
      </c>
      <c r="J340" s="174"/>
      <c r="K340" s="175">
        <f>ROUND(E340*J340,2)</f>
        <v>0</v>
      </c>
      <c r="L340" s="175">
        <v>21</v>
      </c>
      <c r="M340" s="175">
        <f>G340*(1+L340/100)</f>
        <v>0</v>
      </c>
      <c r="N340" s="175">
        <v>1.9199999999999998E-2</v>
      </c>
      <c r="O340" s="175">
        <f>ROUND(E340*N340,2)</f>
        <v>0.23</v>
      </c>
      <c r="P340" s="175">
        <v>0</v>
      </c>
      <c r="Q340" s="175">
        <f>ROUND(E340*P340,2)</f>
        <v>0</v>
      </c>
      <c r="R340" s="175" t="s">
        <v>189</v>
      </c>
      <c r="S340" s="175" t="s">
        <v>149</v>
      </c>
      <c r="T340" s="176" t="s">
        <v>149</v>
      </c>
      <c r="U340" s="159">
        <v>0</v>
      </c>
      <c r="V340" s="159">
        <f>ROUND(E340*U340,2)</f>
        <v>0</v>
      </c>
      <c r="W340" s="159"/>
      <c r="X340" s="159" t="s">
        <v>190</v>
      </c>
      <c r="Y340" s="149"/>
      <c r="Z340" s="149"/>
      <c r="AA340" s="149"/>
      <c r="AB340" s="149"/>
      <c r="AC340" s="149"/>
      <c r="AD340" s="149"/>
      <c r="AE340" s="149"/>
      <c r="AF340" s="149"/>
      <c r="AG340" s="149" t="s">
        <v>191</v>
      </c>
      <c r="AH340" s="149"/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49"/>
      <c r="AS340" s="149"/>
      <c r="AT340" s="149"/>
      <c r="AU340" s="149"/>
      <c r="AV340" s="149"/>
      <c r="AW340" s="149"/>
      <c r="AX340" s="149"/>
      <c r="AY340" s="149"/>
      <c r="AZ340" s="149"/>
      <c r="BA340" s="149"/>
      <c r="BB340" s="149"/>
      <c r="BC340" s="149"/>
      <c r="BD340" s="149"/>
      <c r="BE340" s="149"/>
      <c r="BF340" s="149"/>
      <c r="BG340" s="149"/>
      <c r="BH340" s="149"/>
    </row>
    <row r="341" spans="1:60" outlineLevel="1" x14ac:dyDescent="0.2">
      <c r="A341" s="156"/>
      <c r="B341" s="157"/>
      <c r="C341" s="182" t="s">
        <v>429</v>
      </c>
      <c r="D341" s="161"/>
      <c r="E341" s="162">
        <v>10.962</v>
      </c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49"/>
      <c r="Z341" s="149"/>
      <c r="AA341" s="149"/>
      <c r="AB341" s="149"/>
      <c r="AC341" s="149"/>
      <c r="AD341" s="149"/>
      <c r="AE341" s="149"/>
      <c r="AF341" s="149"/>
      <c r="AG341" s="149" t="s">
        <v>155</v>
      </c>
      <c r="AH341" s="149">
        <v>5</v>
      </c>
      <c r="AI341" s="149"/>
      <c r="AJ341" s="149"/>
      <c r="AK341" s="149"/>
      <c r="AL341" s="149"/>
      <c r="AM341" s="149"/>
      <c r="AN341" s="149"/>
      <c r="AO341" s="149"/>
      <c r="AP341" s="149"/>
      <c r="AQ341" s="149"/>
      <c r="AR341" s="149"/>
      <c r="AS341" s="149"/>
      <c r="AT341" s="149"/>
      <c r="AU341" s="149"/>
      <c r="AV341" s="149"/>
      <c r="AW341" s="149"/>
      <c r="AX341" s="149"/>
      <c r="AY341" s="149"/>
      <c r="AZ341" s="149"/>
      <c r="BA341" s="149"/>
      <c r="BB341" s="149"/>
      <c r="BC341" s="149"/>
      <c r="BD341" s="149"/>
      <c r="BE341" s="149"/>
      <c r="BF341" s="149"/>
      <c r="BG341" s="149"/>
      <c r="BH341" s="149"/>
    </row>
    <row r="342" spans="1:60" outlineLevel="1" x14ac:dyDescent="0.2">
      <c r="A342" s="156"/>
      <c r="B342" s="157"/>
      <c r="C342" s="182" t="s">
        <v>430</v>
      </c>
      <c r="D342" s="161"/>
      <c r="E342" s="162">
        <v>0.94499999999999995</v>
      </c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49"/>
      <c r="Z342" s="149"/>
      <c r="AA342" s="149"/>
      <c r="AB342" s="149"/>
      <c r="AC342" s="149"/>
      <c r="AD342" s="149"/>
      <c r="AE342" s="149"/>
      <c r="AF342" s="149"/>
      <c r="AG342" s="149" t="s">
        <v>155</v>
      </c>
      <c r="AH342" s="149">
        <v>0</v>
      </c>
      <c r="AI342" s="149"/>
      <c r="AJ342" s="149"/>
      <c r="AK342" s="149"/>
      <c r="AL342" s="149"/>
      <c r="AM342" s="149"/>
      <c r="AN342" s="149"/>
      <c r="AO342" s="149"/>
      <c r="AP342" s="149"/>
      <c r="AQ342" s="149"/>
      <c r="AR342" s="149"/>
      <c r="AS342" s="149"/>
      <c r="AT342" s="149"/>
      <c r="AU342" s="149"/>
      <c r="AV342" s="149"/>
      <c r="AW342" s="149"/>
      <c r="AX342" s="149"/>
      <c r="AY342" s="149"/>
      <c r="AZ342" s="149"/>
      <c r="BA342" s="149"/>
      <c r="BB342" s="149"/>
      <c r="BC342" s="149"/>
      <c r="BD342" s="149"/>
      <c r="BE342" s="149"/>
      <c r="BF342" s="149"/>
      <c r="BG342" s="149"/>
      <c r="BH342" s="149"/>
    </row>
    <row r="343" spans="1:60" outlineLevel="1" x14ac:dyDescent="0.2">
      <c r="A343" s="156"/>
      <c r="B343" s="157"/>
      <c r="C343" s="247"/>
      <c r="D343" s="248"/>
      <c r="E343" s="248"/>
      <c r="F343" s="248"/>
      <c r="G343" s="248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49"/>
      <c r="Z343" s="149"/>
      <c r="AA343" s="149"/>
      <c r="AB343" s="149"/>
      <c r="AC343" s="149"/>
      <c r="AD343" s="149"/>
      <c r="AE343" s="149"/>
      <c r="AF343" s="149"/>
      <c r="AG343" s="149" t="s">
        <v>159</v>
      </c>
      <c r="AH343" s="149"/>
      <c r="AI343" s="149"/>
      <c r="AJ343" s="149"/>
      <c r="AK343" s="149"/>
      <c r="AL343" s="149"/>
      <c r="AM343" s="149"/>
      <c r="AN343" s="149"/>
      <c r="AO343" s="149"/>
      <c r="AP343" s="149"/>
      <c r="AQ343" s="149"/>
      <c r="AR343" s="149"/>
      <c r="AS343" s="149"/>
      <c r="AT343" s="149"/>
      <c r="AU343" s="149"/>
      <c r="AV343" s="149"/>
      <c r="AW343" s="149"/>
      <c r="AX343" s="149"/>
      <c r="AY343" s="149"/>
      <c r="AZ343" s="149"/>
      <c r="BA343" s="149"/>
      <c r="BB343" s="149"/>
      <c r="BC343" s="149"/>
      <c r="BD343" s="149"/>
      <c r="BE343" s="149"/>
      <c r="BF343" s="149"/>
      <c r="BG343" s="149"/>
      <c r="BH343" s="149"/>
    </row>
    <row r="344" spans="1:60" outlineLevel="1" x14ac:dyDescent="0.2">
      <c r="A344" s="156">
        <v>75</v>
      </c>
      <c r="B344" s="157" t="s">
        <v>431</v>
      </c>
      <c r="C344" s="183" t="s">
        <v>432</v>
      </c>
      <c r="D344" s="158" t="s">
        <v>0</v>
      </c>
      <c r="E344" s="177"/>
      <c r="F344" s="160"/>
      <c r="G344" s="159">
        <f>ROUND(E344*F344,2)</f>
        <v>0</v>
      </c>
      <c r="H344" s="160"/>
      <c r="I344" s="159">
        <f>ROUND(E344*H344,2)</f>
        <v>0</v>
      </c>
      <c r="J344" s="160"/>
      <c r="K344" s="159">
        <f>ROUND(E344*J344,2)</f>
        <v>0</v>
      </c>
      <c r="L344" s="159">
        <v>21</v>
      </c>
      <c r="M344" s="159">
        <f>G344*(1+L344/100)</f>
        <v>0</v>
      </c>
      <c r="N344" s="159">
        <v>0</v>
      </c>
      <c r="O344" s="159">
        <f>ROUND(E344*N344,2)</f>
        <v>0</v>
      </c>
      <c r="P344" s="159">
        <v>0</v>
      </c>
      <c r="Q344" s="159">
        <f>ROUND(E344*P344,2)</f>
        <v>0</v>
      </c>
      <c r="R344" s="159" t="s">
        <v>413</v>
      </c>
      <c r="S344" s="159" t="s">
        <v>149</v>
      </c>
      <c r="T344" s="159" t="s">
        <v>149</v>
      </c>
      <c r="U344" s="159">
        <v>0</v>
      </c>
      <c r="V344" s="159">
        <f>ROUND(E344*U344,2)</f>
        <v>0</v>
      </c>
      <c r="W344" s="159"/>
      <c r="X344" s="159" t="s">
        <v>370</v>
      </c>
      <c r="Y344" s="149"/>
      <c r="Z344" s="149"/>
      <c r="AA344" s="149"/>
      <c r="AB344" s="149"/>
      <c r="AC344" s="149"/>
      <c r="AD344" s="149"/>
      <c r="AE344" s="149"/>
      <c r="AF344" s="149"/>
      <c r="AG344" s="149" t="s">
        <v>371</v>
      </c>
      <c r="AH344" s="149"/>
      <c r="AI344" s="149"/>
      <c r="AJ344" s="149"/>
      <c r="AK344" s="149"/>
      <c r="AL344" s="149"/>
      <c r="AM344" s="149"/>
      <c r="AN344" s="149"/>
      <c r="AO344" s="149"/>
      <c r="AP344" s="149"/>
      <c r="AQ344" s="149"/>
      <c r="AR344" s="149"/>
      <c r="AS344" s="149"/>
      <c r="AT344" s="149"/>
      <c r="AU344" s="149"/>
      <c r="AV344" s="149"/>
      <c r="AW344" s="149"/>
      <c r="AX344" s="149"/>
      <c r="AY344" s="149"/>
      <c r="AZ344" s="149"/>
      <c r="BA344" s="149"/>
      <c r="BB344" s="149"/>
      <c r="BC344" s="149"/>
      <c r="BD344" s="149"/>
      <c r="BE344" s="149"/>
      <c r="BF344" s="149"/>
      <c r="BG344" s="149"/>
      <c r="BH344" s="149"/>
    </row>
    <row r="345" spans="1:60" outlineLevel="1" x14ac:dyDescent="0.2">
      <c r="A345" s="156"/>
      <c r="B345" s="157"/>
      <c r="C345" s="249" t="s">
        <v>410</v>
      </c>
      <c r="D345" s="250"/>
      <c r="E345" s="250"/>
      <c r="F345" s="250"/>
      <c r="G345" s="250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9"/>
      <c r="Y345" s="149"/>
      <c r="Z345" s="149"/>
      <c r="AA345" s="149"/>
      <c r="AB345" s="149"/>
      <c r="AC345" s="149"/>
      <c r="AD345" s="149"/>
      <c r="AE345" s="149"/>
      <c r="AF345" s="149"/>
      <c r="AG345" s="149" t="s">
        <v>153</v>
      </c>
      <c r="AH345" s="149"/>
      <c r="AI345" s="149"/>
      <c r="AJ345" s="149"/>
      <c r="AK345" s="149"/>
      <c r="AL345" s="149"/>
      <c r="AM345" s="149"/>
      <c r="AN345" s="149"/>
      <c r="AO345" s="149"/>
      <c r="AP345" s="149"/>
      <c r="AQ345" s="149"/>
      <c r="AR345" s="149"/>
      <c r="AS345" s="149"/>
      <c r="AT345" s="149"/>
      <c r="AU345" s="149"/>
      <c r="AV345" s="149"/>
      <c r="AW345" s="149"/>
      <c r="AX345" s="149"/>
      <c r="AY345" s="149"/>
      <c r="AZ345" s="149"/>
      <c r="BA345" s="149"/>
      <c r="BB345" s="149"/>
      <c r="BC345" s="149"/>
      <c r="BD345" s="149"/>
      <c r="BE345" s="149"/>
      <c r="BF345" s="149"/>
      <c r="BG345" s="149"/>
      <c r="BH345" s="149"/>
    </row>
    <row r="346" spans="1:60" outlineLevel="1" x14ac:dyDescent="0.2">
      <c r="A346" s="156"/>
      <c r="B346" s="157"/>
      <c r="C346" s="247"/>
      <c r="D346" s="248"/>
      <c r="E346" s="248"/>
      <c r="F346" s="248"/>
      <c r="G346" s="248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9"/>
      <c r="Y346" s="149"/>
      <c r="Z346" s="149"/>
      <c r="AA346" s="149"/>
      <c r="AB346" s="149"/>
      <c r="AC346" s="149"/>
      <c r="AD346" s="149"/>
      <c r="AE346" s="149"/>
      <c r="AF346" s="149"/>
      <c r="AG346" s="149" t="s">
        <v>159</v>
      </c>
      <c r="AH346" s="149"/>
      <c r="AI346" s="149"/>
      <c r="AJ346" s="149"/>
      <c r="AK346" s="149"/>
      <c r="AL346" s="149"/>
      <c r="AM346" s="149"/>
      <c r="AN346" s="149"/>
      <c r="AO346" s="149"/>
      <c r="AP346" s="149"/>
      <c r="AQ346" s="149"/>
      <c r="AR346" s="149"/>
      <c r="AS346" s="149"/>
      <c r="AT346" s="149"/>
      <c r="AU346" s="149"/>
      <c r="AV346" s="149"/>
      <c r="AW346" s="149"/>
      <c r="AX346" s="149"/>
      <c r="AY346" s="149"/>
      <c r="AZ346" s="149"/>
      <c r="BA346" s="149"/>
      <c r="BB346" s="149"/>
      <c r="BC346" s="149"/>
      <c r="BD346" s="149"/>
      <c r="BE346" s="149"/>
      <c r="BF346" s="149"/>
      <c r="BG346" s="149"/>
      <c r="BH346" s="149"/>
    </row>
    <row r="347" spans="1:60" x14ac:dyDescent="0.2">
      <c r="A347" s="164" t="s">
        <v>143</v>
      </c>
      <c r="B347" s="165" t="s">
        <v>108</v>
      </c>
      <c r="C347" s="180" t="s">
        <v>109</v>
      </c>
      <c r="D347" s="166"/>
      <c r="E347" s="167"/>
      <c r="F347" s="168"/>
      <c r="G347" s="168">
        <f>SUMIF(AG348:AG360,"&lt;&gt;NOR",G348:G360)</f>
        <v>0</v>
      </c>
      <c r="H347" s="168"/>
      <c r="I347" s="168">
        <f>SUM(I348:I360)</f>
        <v>0</v>
      </c>
      <c r="J347" s="168"/>
      <c r="K347" s="168">
        <f>SUM(K348:K360)</f>
        <v>0</v>
      </c>
      <c r="L347" s="168"/>
      <c r="M347" s="168">
        <f>SUM(M348:M360)</f>
        <v>0</v>
      </c>
      <c r="N347" s="168"/>
      <c r="O347" s="168">
        <f>SUM(O348:O360)</f>
        <v>0.01</v>
      </c>
      <c r="P347" s="168"/>
      <c r="Q347" s="168">
        <f>SUM(Q348:Q360)</f>
        <v>0</v>
      </c>
      <c r="R347" s="168"/>
      <c r="S347" s="168"/>
      <c r="T347" s="169"/>
      <c r="U347" s="163"/>
      <c r="V347" s="163">
        <f>SUM(V348:V360)</f>
        <v>21.05</v>
      </c>
      <c r="W347" s="163"/>
      <c r="X347" s="163"/>
      <c r="AG347" t="s">
        <v>144</v>
      </c>
    </row>
    <row r="348" spans="1:60" outlineLevel="1" x14ac:dyDescent="0.2">
      <c r="A348" s="170">
        <v>76</v>
      </c>
      <c r="B348" s="171" t="s">
        <v>433</v>
      </c>
      <c r="C348" s="181" t="s">
        <v>434</v>
      </c>
      <c r="D348" s="172" t="s">
        <v>176</v>
      </c>
      <c r="E348" s="173">
        <v>39.340000000000003</v>
      </c>
      <c r="F348" s="174"/>
      <c r="G348" s="175">
        <f>ROUND(E348*F348,2)</f>
        <v>0</v>
      </c>
      <c r="H348" s="174"/>
      <c r="I348" s="175">
        <f>ROUND(E348*H348,2)</f>
        <v>0</v>
      </c>
      <c r="J348" s="174"/>
      <c r="K348" s="175">
        <f>ROUND(E348*J348,2)</f>
        <v>0</v>
      </c>
      <c r="L348" s="175">
        <v>21</v>
      </c>
      <c r="M348" s="175">
        <f>G348*(1+L348/100)</f>
        <v>0</v>
      </c>
      <c r="N348" s="175">
        <v>1.0000000000000001E-5</v>
      </c>
      <c r="O348" s="175">
        <f>ROUND(E348*N348,2)</f>
        <v>0</v>
      </c>
      <c r="P348" s="175">
        <v>0</v>
      </c>
      <c r="Q348" s="175">
        <f>ROUND(E348*P348,2)</f>
        <v>0</v>
      </c>
      <c r="R348" s="175" t="s">
        <v>435</v>
      </c>
      <c r="S348" s="175" t="s">
        <v>149</v>
      </c>
      <c r="T348" s="176" t="s">
        <v>149</v>
      </c>
      <c r="U348" s="159">
        <v>7.1999999999999995E-2</v>
      </c>
      <c r="V348" s="159">
        <f>ROUND(E348*U348,2)</f>
        <v>2.83</v>
      </c>
      <c r="W348" s="159"/>
      <c r="X348" s="159" t="s">
        <v>150</v>
      </c>
      <c r="Y348" s="149"/>
      <c r="Z348" s="149"/>
      <c r="AA348" s="149"/>
      <c r="AB348" s="149"/>
      <c r="AC348" s="149"/>
      <c r="AD348" s="149"/>
      <c r="AE348" s="149"/>
      <c r="AF348" s="149"/>
      <c r="AG348" s="149" t="s">
        <v>151</v>
      </c>
      <c r="AH348" s="149"/>
      <c r="AI348" s="149"/>
      <c r="AJ348" s="149"/>
      <c r="AK348" s="149"/>
      <c r="AL348" s="149"/>
      <c r="AM348" s="149"/>
      <c r="AN348" s="149"/>
      <c r="AO348" s="149"/>
      <c r="AP348" s="149"/>
      <c r="AQ348" s="149"/>
      <c r="AR348" s="149"/>
      <c r="AS348" s="149"/>
      <c r="AT348" s="149"/>
      <c r="AU348" s="149"/>
      <c r="AV348" s="149"/>
      <c r="AW348" s="149"/>
      <c r="AX348" s="149"/>
      <c r="AY348" s="149"/>
      <c r="AZ348" s="149"/>
      <c r="BA348" s="149"/>
      <c r="BB348" s="149"/>
      <c r="BC348" s="149"/>
      <c r="BD348" s="149"/>
      <c r="BE348" s="149"/>
      <c r="BF348" s="149"/>
      <c r="BG348" s="149"/>
      <c r="BH348" s="149"/>
    </row>
    <row r="349" spans="1:60" outlineLevel="1" x14ac:dyDescent="0.2">
      <c r="A349" s="156"/>
      <c r="B349" s="157"/>
      <c r="C349" s="182" t="s">
        <v>436</v>
      </c>
      <c r="D349" s="161"/>
      <c r="E349" s="162">
        <v>20.16</v>
      </c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49"/>
      <c r="Z349" s="149"/>
      <c r="AA349" s="149"/>
      <c r="AB349" s="149"/>
      <c r="AC349" s="149"/>
      <c r="AD349" s="149"/>
      <c r="AE349" s="149"/>
      <c r="AF349" s="149"/>
      <c r="AG349" s="149" t="s">
        <v>155</v>
      </c>
      <c r="AH349" s="149">
        <v>0</v>
      </c>
      <c r="AI349" s="149"/>
      <c r="AJ349" s="149"/>
      <c r="AK349" s="149"/>
      <c r="AL349" s="149"/>
      <c r="AM349" s="149"/>
      <c r="AN349" s="149"/>
      <c r="AO349" s="149"/>
      <c r="AP349" s="149"/>
      <c r="AQ349" s="149"/>
      <c r="AR349" s="149"/>
      <c r="AS349" s="149"/>
      <c r="AT349" s="149"/>
      <c r="AU349" s="149"/>
      <c r="AV349" s="149"/>
      <c r="AW349" s="149"/>
      <c r="AX349" s="149"/>
      <c r="AY349" s="149"/>
      <c r="AZ349" s="149"/>
      <c r="BA349" s="149"/>
      <c r="BB349" s="149"/>
      <c r="BC349" s="149"/>
      <c r="BD349" s="149"/>
      <c r="BE349" s="149"/>
      <c r="BF349" s="149"/>
      <c r="BG349" s="149"/>
      <c r="BH349" s="149"/>
    </row>
    <row r="350" spans="1:60" outlineLevel="1" x14ac:dyDescent="0.2">
      <c r="A350" s="156"/>
      <c r="B350" s="157"/>
      <c r="C350" s="182" t="s">
        <v>437</v>
      </c>
      <c r="D350" s="161"/>
      <c r="E350" s="162">
        <v>6.12</v>
      </c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49"/>
      <c r="Z350" s="149"/>
      <c r="AA350" s="149"/>
      <c r="AB350" s="149"/>
      <c r="AC350" s="149"/>
      <c r="AD350" s="149"/>
      <c r="AE350" s="149"/>
      <c r="AF350" s="149"/>
      <c r="AG350" s="149" t="s">
        <v>155</v>
      </c>
      <c r="AH350" s="149">
        <v>0</v>
      </c>
      <c r="AI350" s="149"/>
      <c r="AJ350" s="149"/>
      <c r="AK350" s="149"/>
      <c r="AL350" s="149"/>
      <c r="AM350" s="149"/>
      <c r="AN350" s="149"/>
      <c r="AO350" s="149"/>
      <c r="AP350" s="149"/>
      <c r="AQ350" s="149"/>
      <c r="AR350" s="149"/>
      <c r="AS350" s="149"/>
      <c r="AT350" s="149"/>
      <c r="AU350" s="149"/>
      <c r="AV350" s="149"/>
      <c r="AW350" s="149"/>
      <c r="AX350" s="149"/>
      <c r="AY350" s="149"/>
      <c r="AZ350" s="149"/>
      <c r="BA350" s="149"/>
      <c r="BB350" s="149"/>
      <c r="BC350" s="149"/>
      <c r="BD350" s="149"/>
      <c r="BE350" s="149"/>
      <c r="BF350" s="149"/>
      <c r="BG350" s="149"/>
      <c r="BH350" s="149"/>
    </row>
    <row r="351" spans="1:60" outlineLevel="1" x14ac:dyDescent="0.2">
      <c r="A351" s="156"/>
      <c r="B351" s="157"/>
      <c r="C351" s="182" t="s">
        <v>438</v>
      </c>
      <c r="D351" s="161"/>
      <c r="E351" s="162">
        <v>1.2</v>
      </c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49"/>
      <c r="Z351" s="149"/>
      <c r="AA351" s="149"/>
      <c r="AB351" s="149"/>
      <c r="AC351" s="149"/>
      <c r="AD351" s="149"/>
      <c r="AE351" s="149"/>
      <c r="AF351" s="149"/>
      <c r="AG351" s="149" t="s">
        <v>155</v>
      </c>
      <c r="AH351" s="149">
        <v>0</v>
      </c>
      <c r="AI351" s="149"/>
      <c r="AJ351" s="149"/>
      <c r="AK351" s="149"/>
      <c r="AL351" s="149"/>
      <c r="AM351" s="149"/>
      <c r="AN351" s="149"/>
      <c r="AO351" s="149"/>
      <c r="AP351" s="149"/>
      <c r="AQ351" s="149"/>
      <c r="AR351" s="149"/>
      <c r="AS351" s="149"/>
      <c r="AT351" s="149"/>
      <c r="AU351" s="149"/>
      <c r="AV351" s="149"/>
      <c r="AW351" s="149"/>
      <c r="AX351" s="149"/>
      <c r="AY351" s="149"/>
      <c r="AZ351" s="149"/>
      <c r="BA351" s="149"/>
      <c r="BB351" s="149"/>
      <c r="BC351" s="149"/>
      <c r="BD351" s="149"/>
      <c r="BE351" s="149"/>
      <c r="BF351" s="149"/>
      <c r="BG351" s="149"/>
      <c r="BH351" s="149"/>
    </row>
    <row r="352" spans="1:60" outlineLevel="1" x14ac:dyDescent="0.2">
      <c r="A352" s="156"/>
      <c r="B352" s="157"/>
      <c r="C352" s="182" t="s">
        <v>439</v>
      </c>
      <c r="D352" s="161"/>
      <c r="E352" s="162">
        <v>11.5</v>
      </c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49"/>
      <c r="Z352" s="149"/>
      <c r="AA352" s="149"/>
      <c r="AB352" s="149"/>
      <c r="AC352" s="149"/>
      <c r="AD352" s="149"/>
      <c r="AE352" s="149"/>
      <c r="AF352" s="149"/>
      <c r="AG352" s="149" t="s">
        <v>155</v>
      </c>
      <c r="AH352" s="149">
        <v>0</v>
      </c>
      <c r="AI352" s="149"/>
      <c r="AJ352" s="149"/>
      <c r="AK352" s="149"/>
      <c r="AL352" s="149"/>
      <c r="AM352" s="149"/>
      <c r="AN352" s="149"/>
      <c r="AO352" s="149"/>
      <c r="AP352" s="149"/>
      <c r="AQ352" s="149"/>
      <c r="AR352" s="149"/>
      <c r="AS352" s="149"/>
      <c r="AT352" s="149"/>
      <c r="AU352" s="149"/>
      <c r="AV352" s="149"/>
      <c r="AW352" s="149"/>
      <c r="AX352" s="149"/>
      <c r="AY352" s="149"/>
      <c r="AZ352" s="149"/>
      <c r="BA352" s="149"/>
      <c r="BB352" s="149"/>
      <c r="BC352" s="149"/>
      <c r="BD352" s="149"/>
      <c r="BE352" s="149"/>
      <c r="BF352" s="149"/>
      <c r="BG352" s="149"/>
      <c r="BH352" s="149"/>
    </row>
    <row r="353" spans="1:60" outlineLevel="1" x14ac:dyDescent="0.2">
      <c r="A353" s="156"/>
      <c r="B353" s="157"/>
      <c r="C353" s="182" t="s">
        <v>440</v>
      </c>
      <c r="D353" s="161"/>
      <c r="E353" s="162">
        <v>0.36</v>
      </c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49"/>
      <c r="Z353" s="149"/>
      <c r="AA353" s="149"/>
      <c r="AB353" s="149"/>
      <c r="AC353" s="149"/>
      <c r="AD353" s="149"/>
      <c r="AE353" s="149"/>
      <c r="AF353" s="149"/>
      <c r="AG353" s="149" t="s">
        <v>155</v>
      </c>
      <c r="AH353" s="149">
        <v>0</v>
      </c>
      <c r="AI353" s="149"/>
      <c r="AJ353" s="149"/>
      <c r="AK353" s="149"/>
      <c r="AL353" s="149"/>
      <c r="AM353" s="149"/>
      <c r="AN353" s="149"/>
      <c r="AO353" s="149"/>
      <c r="AP353" s="149"/>
      <c r="AQ353" s="149"/>
      <c r="AR353" s="149"/>
      <c r="AS353" s="149"/>
      <c r="AT353" s="149"/>
      <c r="AU353" s="149"/>
      <c r="AV353" s="149"/>
      <c r="AW353" s="149"/>
      <c r="AX353" s="149"/>
      <c r="AY353" s="149"/>
      <c r="AZ353" s="149"/>
      <c r="BA353" s="149"/>
      <c r="BB353" s="149"/>
      <c r="BC353" s="149"/>
      <c r="BD353" s="149"/>
      <c r="BE353" s="149"/>
      <c r="BF353" s="149"/>
      <c r="BG353" s="149"/>
      <c r="BH353" s="149"/>
    </row>
    <row r="354" spans="1:60" outlineLevel="1" x14ac:dyDescent="0.2">
      <c r="A354" s="156"/>
      <c r="B354" s="157"/>
      <c r="C354" s="247"/>
      <c r="D354" s="248"/>
      <c r="E354" s="248"/>
      <c r="F354" s="248"/>
      <c r="G354" s="248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49"/>
      <c r="Z354" s="149"/>
      <c r="AA354" s="149"/>
      <c r="AB354" s="149"/>
      <c r="AC354" s="149"/>
      <c r="AD354" s="149"/>
      <c r="AE354" s="149"/>
      <c r="AF354" s="149"/>
      <c r="AG354" s="149" t="s">
        <v>159</v>
      </c>
      <c r="AH354" s="149"/>
      <c r="AI354" s="149"/>
      <c r="AJ354" s="149"/>
      <c r="AK354" s="149"/>
      <c r="AL354" s="149"/>
      <c r="AM354" s="149"/>
      <c r="AN354" s="149"/>
      <c r="AO354" s="149"/>
      <c r="AP354" s="149"/>
      <c r="AQ354" s="149"/>
      <c r="AR354" s="149"/>
      <c r="AS354" s="149"/>
      <c r="AT354" s="149"/>
      <c r="AU354" s="149"/>
      <c r="AV354" s="149"/>
      <c r="AW354" s="149"/>
      <c r="AX354" s="149"/>
      <c r="AY354" s="149"/>
      <c r="AZ354" s="149"/>
      <c r="BA354" s="149"/>
      <c r="BB354" s="149"/>
      <c r="BC354" s="149"/>
      <c r="BD354" s="149"/>
      <c r="BE354" s="149"/>
      <c r="BF354" s="149"/>
      <c r="BG354" s="149"/>
      <c r="BH354" s="149"/>
    </row>
    <row r="355" spans="1:60" outlineLevel="1" x14ac:dyDescent="0.2">
      <c r="A355" s="170">
        <v>77</v>
      </c>
      <c r="B355" s="171" t="s">
        <v>441</v>
      </c>
      <c r="C355" s="181" t="s">
        <v>442</v>
      </c>
      <c r="D355" s="172" t="s">
        <v>176</v>
      </c>
      <c r="E355" s="173">
        <v>39.340000000000003</v>
      </c>
      <c r="F355" s="174"/>
      <c r="G355" s="175">
        <f>ROUND(E355*F355,2)</f>
        <v>0</v>
      </c>
      <c r="H355" s="174"/>
      <c r="I355" s="175">
        <f>ROUND(E355*H355,2)</f>
        <v>0</v>
      </c>
      <c r="J355" s="174"/>
      <c r="K355" s="175">
        <f>ROUND(E355*J355,2)</f>
        <v>0</v>
      </c>
      <c r="L355" s="175">
        <v>21</v>
      </c>
      <c r="M355" s="175">
        <f>G355*(1+L355/100)</f>
        <v>0</v>
      </c>
      <c r="N355" s="175">
        <v>2.7999999999999998E-4</v>
      </c>
      <c r="O355" s="175">
        <f>ROUND(E355*N355,2)</f>
        <v>0.01</v>
      </c>
      <c r="P355" s="175">
        <v>0</v>
      </c>
      <c r="Q355" s="175">
        <f>ROUND(E355*P355,2)</f>
        <v>0</v>
      </c>
      <c r="R355" s="175" t="s">
        <v>435</v>
      </c>
      <c r="S355" s="175" t="s">
        <v>149</v>
      </c>
      <c r="T355" s="176" t="s">
        <v>149</v>
      </c>
      <c r="U355" s="159">
        <v>0.307</v>
      </c>
      <c r="V355" s="159">
        <f>ROUND(E355*U355,2)</f>
        <v>12.08</v>
      </c>
      <c r="W355" s="159"/>
      <c r="X355" s="159" t="s">
        <v>150</v>
      </c>
      <c r="Y355" s="149"/>
      <c r="Z355" s="149"/>
      <c r="AA355" s="149"/>
      <c r="AB355" s="149"/>
      <c r="AC355" s="149"/>
      <c r="AD355" s="149"/>
      <c r="AE355" s="149"/>
      <c r="AF355" s="149"/>
      <c r="AG355" s="149" t="s">
        <v>151</v>
      </c>
      <c r="AH355" s="149"/>
      <c r="AI355" s="149"/>
      <c r="AJ355" s="149"/>
      <c r="AK355" s="149"/>
      <c r="AL355" s="149"/>
      <c r="AM355" s="149"/>
      <c r="AN355" s="149"/>
      <c r="AO355" s="149"/>
      <c r="AP355" s="149"/>
      <c r="AQ355" s="149"/>
      <c r="AR355" s="149"/>
      <c r="AS355" s="149"/>
      <c r="AT355" s="149"/>
      <c r="AU355" s="149"/>
      <c r="AV355" s="149"/>
      <c r="AW355" s="149"/>
      <c r="AX355" s="149"/>
      <c r="AY355" s="149"/>
      <c r="AZ355" s="149"/>
      <c r="BA355" s="149"/>
      <c r="BB355" s="149"/>
      <c r="BC355" s="149"/>
      <c r="BD355" s="149"/>
      <c r="BE355" s="149"/>
      <c r="BF355" s="149"/>
      <c r="BG355" s="149"/>
      <c r="BH355" s="149"/>
    </row>
    <row r="356" spans="1:60" outlineLevel="1" x14ac:dyDescent="0.2">
      <c r="A356" s="156"/>
      <c r="B356" s="157"/>
      <c r="C356" s="182" t="s">
        <v>443</v>
      </c>
      <c r="D356" s="161"/>
      <c r="E356" s="162">
        <v>39.340000000000003</v>
      </c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49"/>
      <c r="Z356" s="149"/>
      <c r="AA356" s="149"/>
      <c r="AB356" s="149"/>
      <c r="AC356" s="149"/>
      <c r="AD356" s="149"/>
      <c r="AE356" s="149"/>
      <c r="AF356" s="149"/>
      <c r="AG356" s="149" t="s">
        <v>155</v>
      </c>
      <c r="AH356" s="149">
        <v>5</v>
      </c>
      <c r="AI356" s="149"/>
      <c r="AJ356" s="149"/>
      <c r="AK356" s="149"/>
      <c r="AL356" s="149"/>
      <c r="AM356" s="149"/>
      <c r="AN356" s="149"/>
      <c r="AO356" s="149"/>
      <c r="AP356" s="149"/>
      <c r="AQ356" s="149"/>
      <c r="AR356" s="149"/>
      <c r="AS356" s="149"/>
      <c r="AT356" s="149"/>
      <c r="AU356" s="149"/>
      <c r="AV356" s="149"/>
      <c r="AW356" s="149"/>
      <c r="AX356" s="149"/>
      <c r="AY356" s="149"/>
      <c r="AZ356" s="149"/>
      <c r="BA356" s="149"/>
      <c r="BB356" s="149"/>
      <c r="BC356" s="149"/>
      <c r="BD356" s="149"/>
      <c r="BE356" s="149"/>
      <c r="BF356" s="149"/>
      <c r="BG356" s="149"/>
      <c r="BH356" s="149"/>
    </row>
    <row r="357" spans="1:60" outlineLevel="1" x14ac:dyDescent="0.2">
      <c r="A357" s="156"/>
      <c r="B357" s="157"/>
      <c r="C357" s="247"/>
      <c r="D357" s="248"/>
      <c r="E357" s="248"/>
      <c r="F357" s="248"/>
      <c r="G357" s="248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  <c r="X357" s="159"/>
      <c r="Y357" s="149"/>
      <c r="Z357" s="149"/>
      <c r="AA357" s="149"/>
      <c r="AB357" s="149"/>
      <c r="AC357" s="149"/>
      <c r="AD357" s="149"/>
      <c r="AE357" s="149"/>
      <c r="AF357" s="149"/>
      <c r="AG357" s="149" t="s">
        <v>159</v>
      </c>
      <c r="AH357" s="149"/>
      <c r="AI357" s="149"/>
      <c r="AJ357" s="149"/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49"/>
      <c r="AU357" s="149"/>
      <c r="AV357" s="149"/>
      <c r="AW357" s="149"/>
      <c r="AX357" s="149"/>
      <c r="AY357" s="149"/>
      <c r="AZ357" s="149"/>
      <c r="BA357" s="149"/>
      <c r="BB357" s="149"/>
      <c r="BC357" s="149"/>
      <c r="BD357" s="149"/>
      <c r="BE357" s="149"/>
      <c r="BF357" s="149"/>
      <c r="BG357" s="149"/>
      <c r="BH357" s="149"/>
    </row>
    <row r="358" spans="1:60" outlineLevel="1" x14ac:dyDescent="0.2">
      <c r="A358" s="170">
        <v>78</v>
      </c>
      <c r="B358" s="171" t="s">
        <v>444</v>
      </c>
      <c r="C358" s="181" t="s">
        <v>445</v>
      </c>
      <c r="D358" s="172" t="s">
        <v>176</v>
      </c>
      <c r="E358" s="173">
        <v>39.340000000000003</v>
      </c>
      <c r="F358" s="174"/>
      <c r="G358" s="175">
        <f>ROUND(E358*F358,2)</f>
        <v>0</v>
      </c>
      <c r="H358" s="174"/>
      <c r="I358" s="175">
        <f>ROUND(E358*H358,2)</f>
        <v>0</v>
      </c>
      <c r="J358" s="174"/>
      <c r="K358" s="175">
        <f>ROUND(E358*J358,2)</f>
        <v>0</v>
      </c>
      <c r="L358" s="175">
        <v>21</v>
      </c>
      <c r="M358" s="175">
        <f>G358*(1+L358/100)</f>
        <v>0</v>
      </c>
      <c r="N358" s="175">
        <v>8.0000000000000007E-5</v>
      </c>
      <c r="O358" s="175">
        <f>ROUND(E358*N358,2)</f>
        <v>0</v>
      </c>
      <c r="P358" s="175">
        <v>0</v>
      </c>
      <c r="Q358" s="175">
        <f>ROUND(E358*P358,2)</f>
        <v>0</v>
      </c>
      <c r="R358" s="175" t="s">
        <v>435</v>
      </c>
      <c r="S358" s="175" t="s">
        <v>149</v>
      </c>
      <c r="T358" s="176" t="s">
        <v>149</v>
      </c>
      <c r="U358" s="159">
        <v>0.156</v>
      </c>
      <c r="V358" s="159">
        <f>ROUND(E358*U358,2)</f>
        <v>6.14</v>
      </c>
      <c r="W358" s="159"/>
      <c r="X358" s="159" t="s">
        <v>150</v>
      </c>
      <c r="Y358" s="149"/>
      <c r="Z358" s="149"/>
      <c r="AA358" s="149"/>
      <c r="AB358" s="149"/>
      <c r="AC358" s="149"/>
      <c r="AD358" s="149"/>
      <c r="AE358" s="149"/>
      <c r="AF358" s="149"/>
      <c r="AG358" s="149" t="s">
        <v>151</v>
      </c>
      <c r="AH358" s="149"/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  <c r="AV358" s="149"/>
      <c r="AW358" s="149"/>
      <c r="AX358" s="149"/>
      <c r="AY358" s="149"/>
      <c r="AZ358" s="149"/>
      <c r="BA358" s="149"/>
      <c r="BB358" s="149"/>
      <c r="BC358" s="149"/>
      <c r="BD358" s="149"/>
      <c r="BE358" s="149"/>
      <c r="BF358" s="149"/>
      <c r="BG358" s="149"/>
      <c r="BH358" s="149"/>
    </row>
    <row r="359" spans="1:60" outlineLevel="1" x14ac:dyDescent="0.2">
      <c r="A359" s="156"/>
      <c r="B359" s="157"/>
      <c r="C359" s="182" t="s">
        <v>446</v>
      </c>
      <c r="D359" s="161"/>
      <c r="E359" s="162">
        <v>39.340000000000003</v>
      </c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49"/>
      <c r="Z359" s="149"/>
      <c r="AA359" s="149"/>
      <c r="AB359" s="149"/>
      <c r="AC359" s="149"/>
      <c r="AD359" s="149"/>
      <c r="AE359" s="149"/>
      <c r="AF359" s="149"/>
      <c r="AG359" s="149" t="s">
        <v>155</v>
      </c>
      <c r="AH359" s="149">
        <v>5</v>
      </c>
      <c r="AI359" s="149"/>
      <c r="AJ359" s="149"/>
      <c r="AK359" s="149"/>
      <c r="AL359" s="149"/>
      <c r="AM359" s="149"/>
      <c r="AN359" s="149"/>
      <c r="AO359" s="149"/>
      <c r="AP359" s="149"/>
      <c r="AQ359" s="149"/>
      <c r="AR359" s="149"/>
      <c r="AS359" s="149"/>
      <c r="AT359" s="149"/>
      <c r="AU359" s="149"/>
      <c r="AV359" s="149"/>
      <c r="AW359" s="149"/>
      <c r="AX359" s="149"/>
      <c r="AY359" s="149"/>
      <c r="AZ359" s="149"/>
      <c r="BA359" s="149"/>
      <c r="BB359" s="149"/>
      <c r="BC359" s="149"/>
      <c r="BD359" s="149"/>
      <c r="BE359" s="149"/>
      <c r="BF359" s="149"/>
      <c r="BG359" s="149"/>
      <c r="BH359" s="149"/>
    </row>
    <row r="360" spans="1:60" outlineLevel="1" x14ac:dyDescent="0.2">
      <c r="A360" s="156"/>
      <c r="B360" s="157"/>
      <c r="C360" s="247"/>
      <c r="D360" s="248"/>
      <c r="E360" s="248"/>
      <c r="F360" s="248"/>
      <c r="G360" s="248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9"/>
      <c r="Y360" s="149"/>
      <c r="Z360" s="149"/>
      <c r="AA360" s="149"/>
      <c r="AB360" s="149"/>
      <c r="AC360" s="149"/>
      <c r="AD360" s="149"/>
      <c r="AE360" s="149"/>
      <c r="AF360" s="149"/>
      <c r="AG360" s="149" t="s">
        <v>159</v>
      </c>
      <c r="AH360" s="149"/>
      <c r="AI360" s="149"/>
      <c r="AJ360" s="149"/>
      <c r="AK360" s="149"/>
      <c r="AL360" s="149"/>
      <c r="AM360" s="149"/>
      <c r="AN360" s="149"/>
      <c r="AO360" s="149"/>
      <c r="AP360" s="149"/>
      <c r="AQ360" s="149"/>
      <c r="AR360" s="149"/>
      <c r="AS360" s="149"/>
      <c r="AT360" s="149"/>
      <c r="AU360" s="149"/>
      <c r="AV360" s="149"/>
      <c r="AW360" s="149"/>
      <c r="AX360" s="149"/>
      <c r="AY360" s="149"/>
      <c r="AZ360" s="149"/>
      <c r="BA360" s="149"/>
      <c r="BB360" s="149"/>
      <c r="BC360" s="149"/>
      <c r="BD360" s="149"/>
      <c r="BE360" s="149"/>
      <c r="BF360" s="149"/>
      <c r="BG360" s="149"/>
      <c r="BH360" s="149"/>
    </row>
    <row r="361" spans="1:60" x14ac:dyDescent="0.2">
      <c r="A361" s="164" t="s">
        <v>143</v>
      </c>
      <c r="B361" s="165" t="s">
        <v>110</v>
      </c>
      <c r="C361" s="180" t="s">
        <v>111</v>
      </c>
      <c r="D361" s="166"/>
      <c r="E361" s="167"/>
      <c r="F361" s="168"/>
      <c r="G361" s="168">
        <f>SUMIF(AG362:AG387,"&lt;&gt;NOR",G362:G387)</f>
        <v>0</v>
      </c>
      <c r="H361" s="168"/>
      <c r="I361" s="168">
        <f>SUM(I362:I387)</f>
        <v>0</v>
      </c>
      <c r="J361" s="168"/>
      <c r="K361" s="168">
        <f>SUM(K362:K387)</f>
        <v>0</v>
      </c>
      <c r="L361" s="168"/>
      <c r="M361" s="168">
        <f>SUM(M362:M387)</f>
        <v>0</v>
      </c>
      <c r="N361" s="168"/>
      <c r="O361" s="168">
        <f>SUM(O362:O387)</f>
        <v>0.21</v>
      </c>
      <c r="P361" s="168"/>
      <c r="Q361" s="168">
        <f>SUM(Q362:Q387)</f>
        <v>0</v>
      </c>
      <c r="R361" s="168"/>
      <c r="S361" s="168"/>
      <c r="T361" s="169"/>
      <c r="U361" s="163"/>
      <c r="V361" s="163">
        <f>SUM(V362:V387)</f>
        <v>41.02</v>
      </c>
      <c r="W361" s="163"/>
      <c r="X361" s="163"/>
      <c r="AG361" t="s">
        <v>144</v>
      </c>
    </row>
    <row r="362" spans="1:60" ht="33.75" outlineLevel="1" x14ac:dyDescent="0.2">
      <c r="A362" s="170">
        <v>79</v>
      </c>
      <c r="B362" s="171" t="s">
        <v>447</v>
      </c>
      <c r="C362" s="181" t="s">
        <v>448</v>
      </c>
      <c r="D362" s="172" t="s">
        <v>201</v>
      </c>
      <c r="E362" s="173">
        <v>47.5</v>
      </c>
      <c r="F362" s="174"/>
      <c r="G362" s="175">
        <f>ROUND(E362*F362,2)</f>
        <v>0</v>
      </c>
      <c r="H362" s="174"/>
      <c r="I362" s="175">
        <f>ROUND(E362*H362,2)</f>
        <v>0</v>
      </c>
      <c r="J362" s="174"/>
      <c r="K362" s="175">
        <f>ROUND(E362*J362,2)</f>
        <v>0</v>
      </c>
      <c r="L362" s="175">
        <v>21</v>
      </c>
      <c r="M362" s="175">
        <f>G362*(1+L362/100)</f>
        <v>0</v>
      </c>
      <c r="N362" s="175">
        <v>1.16E-3</v>
      </c>
      <c r="O362" s="175">
        <f>ROUND(E362*N362,2)</f>
        <v>0.06</v>
      </c>
      <c r="P362" s="175">
        <v>0</v>
      </c>
      <c r="Q362" s="175">
        <f>ROUND(E362*P362,2)</f>
        <v>0</v>
      </c>
      <c r="R362" s="175" t="s">
        <v>449</v>
      </c>
      <c r="S362" s="175" t="s">
        <v>149</v>
      </c>
      <c r="T362" s="176" t="s">
        <v>149</v>
      </c>
      <c r="U362" s="159">
        <v>0.17917</v>
      </c>
      <c r="V362" s="159">
        <f>ROUND(E362*U362,2)</f>
        <v>8.51</v>
      </c>
      <c r="W362" s="159"/>
      <c r="X362" s="159" t="s">
        <v>150</v>
      </c>
      <c r="Y362" s="149"/>
      <c r="Z362" s="149"/>
      <c r="AA362" s="149"/>
      <c r="AB362" s="149"/>
      <c r="AC362" s="149"/>
      <c r="AD362" s="149"/>
      <c r="AE362" s="149"/>
      <c r="AF362" s="149"/>
      <c r="AG362" s="149" t="s">
        <v>151</v>
      </c>
      <c r="AH362" s="149"/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</row>
    <row r="363" spans="1:60" outlineLevel="1" x14ac:dyDescent="0.2">
      <c r="A363" s="156"/>
      <c r="B363" s="157"/>
      <c r="C363" s="182" t="s">
        <v>450</v>
      </c>
      <c r="D363" s="161"/>
      <c r="E363" s="162">
        <v>21.5</v>
      </c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9"/>
      <c r="Y363" s="149"/>
      <c r="Z363" s="149"/>
      <c r="AA363" s="149"/>
      <c r="AB363" s="149"/>
      <c r="AC363" s="149"/>
      <c r="AD363" s="149"/>
      <c r="AE363" s="149"/>
      <c r="AF363" s="149"/>
      <c r="AG363" s="149" t="s">
        <v>155</v>
      </c>
      <c r="AH363" s="149">
        <v>0</v>
      </c>
      <c r="AI363" s="149"/>
      <c r="AJ363" s="149"/>
      <c r="AK363" s="149"/>
      <c r="AL363" s="149"/>
      <c r="AM363" s="149"/>
      <c r="AN363" s="149"/>
      <c r="AO363" s="149"/>
      <c r="AP363" s="149"/>
      <c r="AQ363" s="149"/>
      <c r="AR363" s="149"/>
      <c r="AS363" s="149"/>
      <c r="AT363" s="149"/>
      <c r="AU363" s="149"/>
      <c r="AV363" s="149"/>
      <c r="AW363" s="149"/>
      <c r="AX363" s="149"/>
      <c r="AY363" s="149"/>
      <c r="AZ363" s="149"/>
      <c r="BA363" s="149"/>
      <c r="BB363" s="149"/>
      <c r="BC363" s="149"/>
      <c r="BD363" s="149"/>
      <c r="BE363" s="149"/>
      <c r="BF363" s="149"/>
      <c r="BG363" s="149"/>
      <c r="BH363" s="149"/>
    </row>
    <row r="364" spans="1:60" outlineLevel="1" x14ac:dyDescent="0.2">
      <c r="A364" s="156"/>
      <c r="B364" s="157"/>
      <c r="C364" s="182" t="s">
        <v>451</v>
      </c>
      <c r="D364" s="161"/>
      <c r="E364" s="162">
        <v>26</v>
      </c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9"/>
      <c r="Y364" s="149"/>
      <c r="Z364" s="149"/>
      <c r="AA364" s="149"/>
      <c r="AB364" s="149"/>
      <c r="AC364" s="149"/>
      <c r="AD364" s="149"/>
      <c r="AE364" s="149"/>
      <c r="AF364" s="149"/>
      <c r="AG364" s="149" t="s">
        <v>155</v>
      </c>
      <c r="AH364" s="149">
        <v>0</v>
      </c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  <c r="AV364" s="149"/>
      <c r="AW364" s="149"/>
      <c r="AX364" s="149"/>
      <c r="AY364" s="149"/>
      <c r="AZ364" s="149"/>
      <c r="BA364" s="149"/>
      <c r="BB364" s="149"/>
      <c r="BC364" s="149"/>
      <c r="BD364" s="149"/>
      <c r="BE364" s="149"/>
      <c r="BF364" s="149"/>
      <c r="BG364" s="149"/>
      <c r="BH364" s="149"/>
    </row>
    <row r="365" spans="1:60" outlineLevel="1" x14ac:dyDescent="0.2">
      <c r="A365" s="156"/>
      <c r="B365" s="157"/>
      <c r="C365" s="247"/>
      <c r="D365" s="248"/>
      <c r="E365" s="248"/>
      <c r="F365" s="248"/>
      <c r="G365" s="248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9"/>
      <c r="Y365" s="149"/>
      <c r="Z365" s="149"/>
      <c r="AA365" s="149"/>
      <c r="AB365" s="149"/>
      <c r="AC365" s="149"/>
      <c r="AD365" s="149"/>
      <c r="AE365" s="149"/>
      <c r="AF365" s="149"/>
      <c r="AG365" s="149" t="s">
        <v>159</v>
      </c>
      <c r="AH365" s="149"/>
      <c r="AI365" s="149"/>
      <c r="AJ365" s="149"/>
      <c r="AK365" s="149"/>
      <c r="AL365" s="149"/>
      <c r="AM365" s="149"/>
      <c r="AN365" s="149"/>
      <c r="AO365" s="149"/>
      <c r="AP365" s="149"/>
      <c r="AQ365" s="149"/>
      <c r="AR365" s="149"/>
      <c r="AS365" s="149"/>
      <c r="AT365" s="149"/>
      <c r="AU365" s="149"/>
      <c r="AV365" s="149"/>
      <c r="AW365" s="149"/>
      <c r="AX365" s="149"/>
      <c r="AY365" s="149"/>
      <c r="AZ365" s="149"/>
      <c r="BA365" s="149"/>
      <c r="BB365" s="149"/>
      <c r="BC365" s="149"/>
      <c r="BD365" s="149"/>
      <c r="BE365" s="149"/>
      <c r="BF365" s="149"/>
      <c r="BG365" s="149"/>
      <c r="BH365" s="149"/>
    </row>
    <row r="366" spans="1:60" ht="22.5" outlineLevel="1" x14ac:dyDescent="0.2">
      <c r="A366" s="170">
        <v>80</v>
      </c>
      <c r="B366" s="171" t="s">
        <v>452</v>
      </c>
      <c r="C366" s="181" t="s">
        <v>453</v>
      </c>
      <c r="D366" s="172" t="s">
        <v>195</v>
      </c>
      <c r="E366" s="173">
        <v>8</v>
      </c>
      <c r="F366" s="174"/>
      <c r="G366" s="175">
        <f>ROUND(E366*F366,2)</f>
        <v>0</v>
      </c>
      <c r="H366" s="174"/>
      <c r="I366" s="175">
        <f>ROUND(E366*H366,2)</f>
        <v>0</v>
      </c>
      <c r="J366" s="174"/>
      <c r="K366" s="175">
        <f>ROUND(E366*J366,2)</f>
        <v>0</v>
      </c>
      <c r="L366" s="175">
        <v>21</v>
      </c>
      <c r="M366" s="175">
        <f>G366*(1+L366/100)</f>
        <v>0</v>
      </c>
      <c r="N366" s="175">
        <v>3.64E-3</v>
      </c>
      <c r="O366" s="175">
        <f>ROUND(E366*N366,2)</f>
        <v>0.03</v>
      </c>
      <c r="P366" s="175">
        <v>0</v>
      </c>
      <c r="Q366" s="175">
        <f>ROUND(E366*P366,2)</f>
        <v>0</v>
      </c>
      <c r="R366" s="175" t="s">
        <v>449</v>
      </c>
      <c r="S366" s="175" t="s">
        <v>149</v>
      </c>
      <c r="T366" s="176" t="s">
        <v>149</v>
      </c>
      <c r="U366" s="159">
        <v>0.871</v>
      </c>
      <c r="V366" s="159">
        <f>ROUND(E366*U366,2)</f>
        <v>6.97</v>
      </c>
      <c r="W366" s="159"/>
      <c r="X366" s="159" t="s">
        <v>150</v>
      </c>
      <c r="Y366" s="149"/>
      <c r="Z366" s="149"/>
      <c r="AA366" s="149"/>
      <c r="AB366" s="149"/>
      <c r="AC366" s="149"/>
      <c r="AD366" s="149"/>
      <c r="AE366" s="149"/>
      <c r="AF366" s="149"/>
      <c r="AG366" s="149" t="s">
        <v>151</v>
      </c>
      <c r="AH366" s="149"/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  <c r="AV366" s="149"/>
      <c r="AW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</row>
    <row r="367" spans="1:60" outlineLevel="1" x14ac:dyDescent="0.2">
      <c r="A367" s="156"/>
      <c r="B367" s="157"/>
      <c r="C367" s="182" t="s">
        <v>80</v>
      </c>
      <c r="D367" s="161"/>
      <c r="E367" s="162">
        <v>8</v>
      </c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49"/>
      <c r="Z367" s="149"/>
      <c r="AA367" s="149"/>
      <c r="AB367" s="149"/>
      <c r="AC367" s="149"/>
      <c r="AD367" s="149"/>
      <c r="AE367" s="149"/>
      <c r="AF367" s="149"/>
      <c r="AG367" s="149" t="s">
        <v>155</v>
      </c>
      <c r="AH367" s="149">
        <v>0</v>
      </c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</row>
    <row r="368" spans="1:60" outlineLevel="1" x14ac:dyDescent="0.2">
      <c r="A368" s="156"/>
      <c r="B368" s="157"/>
      <c r="C368" s="247"/>
      <c r="D368" s="248"/>
      <c r="E368" s="248"/>
      <c r="F368" s="248"/>
      <c r="G368" s="248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9"/>
      <c r="Y368" s="149"/>
      <c r="Z368" s="149"/>
      <c r="AA368" s="149"/>
      <c r="AB368" s="149"/>
      <c r="AC368" s="149"/>
      <c r="AD368" s="149"/>
      <c r="AE368" s="149"/>
      <c r="AF368" s="149"/>
      <c r="AG368" s="149" t="s">
        <v>159</v>
      </c>
      <c r="AH368" s="149"/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</row>
    <row r="369" spans="1:60" outlineLevel="1" x14ac:dyDescent="0.2">
      <c r="A369" s="170">
        <v>81</v>
      </c>
      <c r="B369" s="171" t="s">
        <v>454</v>
      </c>
      <c r="C369" s="181" t="s">
        <v>455</v>
      </c>
      <c r="D369" s="172" t="s">
        <v>195</v>
      </c>
      <c r="E369" s="173">
        <v>3</v>
      </c>
      <c r="F369" s="174"/>
      <c r="G369" s="175">
        <f>ROUND(E369*F369,2)</f>
        <v>0</v>
      </c>
      <c r="H369" s="174"/>
      <c r="I369" s="175">
        <f>ROUND(E369*H369,2)</f>
        <v>0</v>
      </c>
      <c r="J369" s="174"/>
      <c r="K369" s="175">
        <f>ROUND(E369*J369,2)</f>
        <v>0</v>
      </c>
      <c r="L369" s="175">
        <v>21</v>
      </c>
      <c r="M369" s="175">
        <f>G369*(1+L369/100)</f>
        <v>0</v>
      </c>
      <c r="N369" s="175">
        <v>0</v>
      </c>
      <c r="O369" s="175">
        <f>ROUND(E369*N369,2)</f>
        <v>0</v>
      </c>
      <c r="P369" s="175">
        <v>0</v>
      </c>
      <c r="Q369" s="175">
        <f>ROUND(E369*P369,2)</f>
        <v>0</v>
      </c>
      <c r="R369" s="175"/>
      <c r="S369" s="175" t="s">
        <v>149</v>
      </c>
      <c r="T369" s="176" t="s">
        <v>149</v>
      </c>
      <c r="U369" s="159">
        <v>0.45</v>
      </c>
      <c r="V369" s="159">
        <f>ROUND(E369*U369,2)</f>
        <v>1.35</v>
      </c>
      <c r="W369" s="159"/>
      <c r="X369" s="159" t="s">
        <v>150</v>
      </c>
      <c r="Y369" s="149"/>
      <c r="Z369" s="149"/>
      <c r="AA369" s="149"/>
      <c r="AB369" s="149"/>
      <c r="AC369" s="149"/>
      <c r="AD369" s="149"/>
      <c r="AE369" s="149"/>
      <c r="AF369" s="149"/>
      <c r="AG369" s="149" t="s">
        <v>151</v>
      </c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</row>
    <row r="370" spans="1:60" outlineLevel="1" x14ac:dyDescent="0.2">
      <c r="A370" s="156"/>
      <c r="B370" s="157"/>
      <c r="C370" s="182" t="s">
        <v>68</v>
      </c>
      <c r="D370" s="161"/>
      <c r="E370" s="162">
        <v>3</v>
      </c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  <c r="X370" s="159"/>
      <c r="Y370" s="149"/>
      <c r="Z370" s="149"/>
      <c r="AA370" s="149"/>
      <c r="AB370" s="149"/>
      <c r="AC370" s="149"/>
      <c r="AD370" s="149"/>
      <c r="AE370" s="149"/>
      <c r="AF370" s="149"/>
      <c r="AG370" s="149" t="s">
        <v>155</v>
      </c>
      <c r="AH370" s="149">
        <v>0</v>
      </c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</row>
    <row r="371" spans="1:60" outlineLevel="1" x14ac:dyDescent="0.2">
      <c r="A371" s="156"/>
      <c r="B371" s="157"/>
      <c r="C371" s="247"/>
      <c r="D371" s="248"/>
      <c r="E371" s="248"/>
      <c r="F371" s="248"/>
      <c r="G371" s="248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49"/>
      <c r="Z371" s="149"/>
      <c r="AA371" s="149"/>
      <c r="AB371" s="149"/>
      <c r="AC371" s="149"/>
      <c r="AD371" s="149"/>
      <c r="AE371" s="149"/>
      <c r="AF371" s="149"/>
      <c r="AG371" s="149" t="s">
        <v>159</v>
      </c>
      <c r="AH371" s="149"/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</row>
    <row r="372" spans="1:60" outlineLevel="1" x14ac:dyDescent="0.2">
      <c r="A372" s="170">
        <v>82</v>
      </c>
      <c r="B372" s="171" t="s">
        <v>456</v>
      </c>
      <c r="C372" s="181" t="s">
        <v>457</v>
      </c>
      <c r="D372" s="172" t="s">
        <v>195</v>
      </c>
      <c r="E372" s="173">
        <v>3</v>
      </c>
      <c r="F372" s="174"/>
      <c r="G372" s="175">
        <f>ROUND(E372*F372,2)</f>
        <v>0</v>
      </c>
      <c r="H372" s="174"/>
      <c r="I372" s="175">
        <f>ROUND(E372*H372,2)</f>
        <v>0</v>
      </c>
      <c r="J372" s="174"/>
      <c r="K372" s="175">
        <f>ROUND(E372*J372,2)</f>
        <v>0</v>
      </c>
      <c r="L372" s="175">
        <v>21</v>
      </c>
      <c r="M372" s="175">
        <f>G372*(1+L372/100)</f>
        <v>0</v>
      </c>
      <c r="N372" s="175">
        <v>0</v>
      </c>
      <c r="O372" s="175">
        <f>ROUND(E372*N372,2)</f>
        <v>0</v>
      </c>
      <c r="P372" s="175">
        <v>0</v>
      </c>
      <c r="Q372" s="175">
        <f>ROUND(E372*P372,2)</f>
        <v>0</v>
      </c>
      <c r="R372" s="175"/>
      <c r="S372" s="175" t="s">
        <v>149</v>
      </c>
      <c r="T372" s="176" t="s">
        <v>149</v>
      </c>
      <c r="U372" s="159">
        <v>0.27</v>
      </c>
      <c r="V372" s="159">
        <f>ROUND(E372*U372,2)</f>
        <v>0.81</v>
      </c>
      <c r="W372" s="159"/>
      <c r="X372" s="159" t="s">
        <v>150</v>
      </c>
      <c r="Y372" s="149"/>
      <c r="Z372" s="149"/>
      <c r="AA372" s="149"/>
      <c r="AB372" s="149"/>
      <c r="AC372" s="149"/>
      <c r="AD372" s="149"/>
      <c r="AE372" s="149"/>
      <c r="AF372" s="149"/>
      <c r="AG372" s="149" t="s">
        <v>151</v>
      </c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</row>
    <row r="373" spans="1:60" outlineLevel="1" x14ac:dyDescent="0.2">
      <c r="A373" s="156"/>
      <c r="B373" s="157"/>
      <c r="C373" s="182" t="s">
        <v>68</v>
      </c>
      <c r="D373" s="161"/>
      <c r="E373" s="162">
        <v>3</v>
      </c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49"/>
      <c r="Z373" s="149"/>
      <c r="AA373" s="149"/>
      <c r="AB373" s="149"/>
      <c r="AC373" s="149"/>
      <c r="AD373" s="149"/>
      <c r="AE373" s="149"/>
      <c r="AF373" s="149"/>
      <c r="AG373" s="149" t="s">
        <v>155</v>
      </c>
      <c r="AH373" s="149">
        <v>0</v>
      </c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</row>
    <row r="374" spans="1:60" outlineLevel="1" x14ac:dyDescent="0.2">
      <c r="A374" s="156"/>
      <c r="B374" s="157"/>
      <c r="C374" s="247"/>
      <c r="D374" s="248"/>
      <c r="E374" s="248"/>
      <c r="F374" s="248"/>
      <c r="G374" s="248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49"/>
      <c r="Z374" s="149"/>
      <c r="AA374" s="149"/>
      <c r="AB374" s="149"/>
      <c r="AC374" s="149"/>
      <c r="AD374" s="149"/>
      <c r="AE374" s="149"/>
      <c r="AF374" s="149"/>
      <c r="AG374" s="149" t="s">
        <v>159</v>
      </c>
      <c r="AH374" s="149"/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</row>
    <row r="375" spans="1:60" outlineLevel="1" x14ac:dyDescent="0.2">
      <c r="A375" s="170">
        <v>83</v>
      </c>
      <c r="B375" s="171" t="s">
        <v>458</v>
      </c>
      <c r="C375" s="181" t="s">
        <v>459</v>
      </c>
      <c r="D375" s="172" t="s">
        <v>201</v>
      </c>
      <c r="E375" s="173">
        <v>47.5</v>
      </c>
      <c r="F375" s="174"/>
      <c r="G375" s="175">
        <f>ROUND(E375*F375,2)</f>
        <v>0</v>
      </c>
      <c r="H375" s="174"/>
      <c r="I375" s="175">
        <f>ROUND(E375*H375,2)</f>
        <v>0</v>
      </c>
      <c r="J375" s="174"/>
      <c r="K375" s="175">
        <f>ROUND(E375*J375,2)</f>
        <v>0</v>
      </c>
      <c r="L375" s="175">
        <v>21</v>
      </c>
      <c r="M375" s="175">
        <f>G375*(1+L375/100)</f>
        <v>0</v>
      </c>
      <c r="N375" s="175">
        <v>0</v>
      </c>
      <c r="O375" s="175">
        <f>ROUND(E375*N375,2)</f>
        <v>0</v>
      </c>
      <c r="P375" s="175">
        <v>0</v>
      </c>
      <c r="Q375" s="175">
        <f>ROUND(E375*P375,2)</f>
        <v>0</v>
      </c>
      <c r="R375" s="175"/>
      <c r="S375" s="175" t="s">
        <v>149</v>
      </c>
      <c r="T375" s="176" t="s">
        <v>149</v>
      </c>
      <c r="U375" s="159">
        <v>0.248</v>
      </c>
      <c r="V375" s="159">
        <f>ROUND(E375*U375,2)</f>
        <v>11.78</v>
      </c>
      <c r="W375" s="159"/>
      <c r="X375" s="159" t="s">
        <v>150</v>
      </c>
      <c r="Y375" s="149"/>
      <c r="Z375" s="149"/>
      <c r="AA375" s="149"/>
      <c r="AB375" s="149"/>
      <c r="AC375" s="149"/>
      <c r="AD375" s="149"/>
      <c r="AE375" s="149"/>
      <c r="AF375" s="149"/>
      <c r="AG375" s="149" t="s">
        <v>151</v>
      </c>
      <c r="AH375" s="149"/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  <c r="AV375" s="149"/>
      <c r="AW375" s="149"/>
      <c r="AX375" s="149"/>
      <c r="AY375" s="149"/>
      <c r="AZ375" s="149"/>
      <c r="BA375" s="149"/>
      <c r="BB375" s="149"/>
      <c r="BC375" s="149"/>
      <c r="BD375" s="149"/>
      <c r="BE375" s="149"/>
      <c r="BF375" s="149"/>
      <c r="BG375" s="149"/>
      <c r="BH375" s="149"/>
    </row>
    <row r="376" spans="1:60" outlineLevel="1" x14ac:dyDescent="0.2">
      <c r="A376" s="156"/>
      <c r="B376" s="157"/>
      <c r="C376" s="182" t="s">
        <v>450</v>
      </c>
      <c r="D376" s="161"/>
      <c r="E376" s="162">
        <v>21.5</v>
      </c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49"/>
      <c r="Z376" s="149"/>
      <c r="AA376" s="149"/>
      <c r="AB376" s="149"/>
      <c r="AC376" s="149"/>
      <c r="AD376" s="149"/>
      <c r="AE376" s="149"/>
      <c r="AF376" s="149"/>
      <c r="AG376" s="149" t="s">
        <v>155</v>
      </c>
      <c r="AH376" s="149">
        <v>0</v>
      </c>
      <c r="AI376" s="149"/>
      <c r="AJ376" s="149"/>
      <c r="AK376" s="149"/>
      <c r="AL376" s="149"/>
      <c r="AM376" s="149"/>
      <c r="AN376" s="149"/>
      <c r="AO376" s="149"/>
      <c r="AP376" s="149"/>
      <c r="AQ376" s="149"/>
      <c r="AR376" s="149"/>
      <c r="AS376" s="149"/>
      <c r="AT376" s="149"/>
      <c r="AU376" s="149"/>
      <c r="AV376" s="149"/>
      <c r="AW376" s="149"/>
      <c r="AX376" s="149"/>
      <c r="AY376" s="149"/>
      <c r="AZ376" s="149"/>
      <c r="BA376" s="149"/>
      <c r="BB376" s="149"/>
      <c r="BC376" s="149"/>
      <c r="BD376" s="149"/>
      <c r="BE376" s="149"/>
      <c r="BF376" s="149"/>
      <c r="BG376" s="149"/>
      <c r="BH376" s="149"/>
    </row>
    <row r="377" spans="1:60" outlineLevel="1" x14ac:dyDescent="0.2">
      <c r="A377" s="156"/>
      <c r="B377" s="157"/>
      <c r="C377" s="182" t="s">
        <v>451</v>
      </c>
      <c r="D377" s="161"/>
      <c r="E377" s="162">
        <v>26</v>
      </c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49"/>
      <c r="Z377" s="149"/>
      <c r="AA377" s="149"/>
      <c r="AB377" s="149"/>
      <c r="AC377" s="149"/>
      <c r="AD377" s="149"/>
      <c r="AE377" s="149"/>
      <c r="AF377" s="149"/>
      <c r="AG377" s="149" t="s">
        <v>155</v>
      </c>
      <c r="AH377" s="149">
        <v>0</v>
      </c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  <c r="AV377" s="149"/>
      <c r="AW377" s="149"/>
      <c r="AX377" s="149"/>
      <c r="AY377" s="149"/>
      <c r="AZ377" s="149"/>
      <c r="BA377" s="149"/>
      <c r="BB377" s="149"/>
      <c r="BC377" s="149"/>
      <c r="BD377" s="149"/>
      <c r="BE377" s="149"/>
      <c r="BF377" s="149"/>
      <c r="BG377" s="149"/>
      <c r="BH377" s="149"/>
    </row>
    <row r="378" spans="1:60" outlineLevel="1" x14ac:dyDescent="0.2">
      <c r="A378" s="156"/>
      <c r="B378" s="157"/>
      <c r="C378" s="247"/>
      <c r="D378" s="248"/>
      <c r="E378" s="248"/>
      <c r="F378" s="248"/>
      <c r="G378" s="248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49"/>
      <c r="Z378" s="149"/>
      <c r="AA378" s="149"/>
      <c r="AB378" s="149"/>
      <c r="AC378" s="149"/>
      <c r="AD378" s="149"/>
      <c r="AE378" s="149"/>
      <c r="AF378" s="149"/>
      <c r="AG378" s="149" t="s">
        <v>159</v>
      </c>
      <c r="AH378" s="149"/>
      <c r="AI378" s="149"/>
      <c r="AJ378" s="149"/>
      <c r="AK378" s="149"/>
      <c r="AL378" s="149"/>
      <c r="AM378" s="149"/>
      <c r="AN378" s="149"/>
      <c r="AO378" s="149"/>
      <c r="AP378" s="149"/>
      <c r="AQ378" s="149"/>
      <c r="AR378" s="149"/>
      <c r="AS378" s="149"/>
      <c r="AT378" s="149"/>
      <c r="AU378" s="149"/>
      <c r="AV378" s="149"/>
      <c r="AW378" s="149"/>
      <c r="AX378" s="149"/>
      <c r="AY378" s="149"/>
      <c r="AZ378" s="149"/>
      <c r="BA378" s="149"/>
      <c r="BB378" s="149"/>
      <c r="BC378" s="149"/>
      <c r="BD378" s="149"/>
      <c r="BE378" s="149"/>
      <c r="BF378" s="149"/>
      <c r="BG378" s="149"/>
      <c r="BH378" s="149"/>
    </row>
    <row r="379" spans="1:60" outlineLevel="1" x14ac:dyDescent="0.2">
      <c r="A379" s="170">
        <v>84</v>
      </c>
      <c r="B379" s="171" t="s">
        <v>460</v>
      </c>
      <c r="C379" s="181" t="s">
        <v>461</v>
      </c>
      <c r="D379" s="172" t="s">
        <v>195</v>
      </c>
      <c r="E379" s="173">
        <v>8</v>
      </c>
      <c r="F379" s="174"/>
      <c r="G379" s="175">
        <f>ROUND(E379*F379,2)</f>
        <v>0</v>
      </c>
      <c r="H379" s="174"/>
      <c r="I379" s="175">
        <f>ROUND(E379*H379,2)</f>
        <v>0</v>
      </c>
      <c r="J379" s="174"/>
      <c r="K379" s="175">
        <f>ROUND(E379*J379,2)</f>
        <v>0</v>
      </c>
      <c r="L379" s="175">
        <v>21</v>
      </c>
      <c r="M379" s="175">
        <f>G379*(1+L379/100)</f>
        <v>0</v>
      </c>
      <c r="N379" s="175">
        <v>0</v>
      </c>
      <c r="O379" s="175">
        <f>ROUND(E379*N379,2)</f>
        <v>0</v>
      </c>
      <c r="P379" s="175">
        <v>0</v>
      </c>
      <c r="Q379" s="175">
        <f>ROUND(E379*P379,2)</f>
        <v>0</v>
      </c>
      <c r="R379" s="175"/>
      <c r="S379" s="175" t="s">
        <v>280</v>
      </c>
      <c r="T379" s="176" t="s">
        <v>149</v>
      </c>
      <c r="U379" s="159">
        <v>1.45</v>
      </c>
      <c r="V379" s="159">
        <f>ROUND(E379*U379,2)</f>
        <v>11.6</v>
      </c>
      <c r="W379" s="159"/>
      <c r="X379" s="159" t="s">
        <v>150</v>
      </c>
      <c r="Y379" s="149"/>
      <c r="Z379" s="149"/>
      <c r="AA379" s="149"/>
      <c r="AB379" s="149"/>
      <c r="AC379" s="149"/>
      <c r="AD379" s="149"/>
      <c r="AE379" s="149"/>
      <c r="AF379" s="149"/>
      <c r="AG379" s="149" t="s">
        <v>151</v>
      </c>
      <c r="AH379" s="149"/>
      <c r="AI379" s="149"/>
      <c r="AJ379" s="149"/>
      <c r="AK379" s="149"/>
      <c r="AL379" s="149"/>
      <c r="AM379" s="149"/>
      <c r="AN379" s="149"/>
      <c r="AO379" s="149"/>
      <c r="AP379" s="149"/>
      <c r="AQ379" s="149"/>
      <c r="AR379" s="149"/>
      <c r="AS379" s="149"/>
      <c r="AT379" s="149"/>
      <c r="AU379" s="149"/>
      <c r="AV379" s="149"/>
      <c r="AW379" s="149"/>
      <c r="AX379" s="149"/>
      <c r="AY379" s="149"/>
      <c r="AZ379" s="149"/>
      <c r="BA379" s="149"/>
      <c r="BB379" s="149"/>
      <c r="BC379" s="149"/>
      <c r="BD379" s="149"/>
      <c r="BE379" s="149"/>
      <c r="BF379" s="149"/>
      <c r="BG379" s="149"/>
      <c r="BH379" s="149"/>
    </row>
    <row r="380" spans="1:60" outlineLevel="1" x14ac:dyDescent="0.2">
      <c r="A380" s="156"/>
      <c r="B380" s="157"/>
      <c r="C380" s="182" t="s">
        <v>462</v>
      </c>
      <c r="D380" s="161"/>
      <c r="E380" s="162">
        <v>8</v>
      </c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  <c r="X380" s="159"/>
      <c r="Y380" s="149"/>
      <c r="Z380" s="149"/>
      <c r="AA380" s="149"/>
      <c r="AB380" s="149"/>
      <c r="AC380" s="149"/>
      <c r="AD380" s="149"/>
      <c r="AE380" s="149"/>
      <c r="AF380" s="149"/>
      <c r="AG380" s="149" t="s">
        <v>155</v>
      </c>
      <c r="AH380" s="149">
        <v>0</v>
      </c>
      <c r="AI380" s="149"/>
      <c r="AJ380" s="149"/>
      <c r="AK380" s="149"/>
      <c r="AL380" s="149"/>
      <c r="AM380" s="149"/>
      <c r="AN380" s="149"/>
      <c r="AO380" s="149"/>
      <c r="AP380" s="149"/>
      <c r="AQ380" s="149"/>
      <c r="AR380" s="149"/>
      <c r="AS380" s="149"/>
      <c r="AT380" s="149"/>
      <c r="AU380" s="149"/>
      <c r="AV380" s="149"/>
      <c r="AW380" s="149"/>
      <c r="AX380" s="149"/>
      <c r="AY380" s="149"/>
      <c r="AZ380" s="149"/>
      <c r="BA380" s="149"/>
      <c r="BB380" s="149"/>
      <c r="BC380" s="149"/>
      <c r="BD380" s="149"/>
      <c r="BE380" s="149"/>
      <c r="BF380" s="149"/>
      <c r="BG380" s="149"/>
      <c r="BH380" s="149"/>
    </row>
    <row r="381" spans="1:60" outlineLevel="1" x14ac:dyDescent="0.2">
      <c r="A381" s="156"/>
      <c r="B381" s="157"/>
      <c r="C381" s="247"/>
      <c r="D381" s="248"/>
      <c r="E381" s="248"/>
      <c r="F381" s="248"/>
      <c r="G381" s="248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9"/>
      <c r="Y381" s="149"/>
      <c r="Z381" s="149"/>
      <c r="AA381" s="149"/>
      <c r="AB381" s="149"/>
      <c r="AC381" s="149"/>
      <c r="AD381" s="149"/>
      <c r="AE381" s="149"/>
      <c r="AF381" s="149"/>
      <c r="AG381" s="149" t="s">
        <v>159</v>
      </c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49"/>
      <c r="AV381" s="149"/>
      <c r="AW381" s="149"/>
      <c r="AX381" s="149"/>
      <c r="AY381" s="149"/>
      <c r="AZ381" s="149"/>
      <c r="BA381" s="149"/>
      <c r="BB381" s="149"/>
      <c r="BC381" s="149"/>
      <c r="BD381" s="149"/>
      <c r="BE381" s="149"/>
      <c r="BF381" s="149"/>
      <c r="BG381" s="149"/>
      <c r="BH381" s="149"/>
    </row>
    <row r="382" spans="1:60" outlineLevel="1" x14ac:dyDescent="0.2">
      <c r="A382" s="170">
        <v>85</v>
      </c>
      <c r="B382" s="171" t="s">
        <v>463</v>
      </c>
      <c r="C382" s="181" t="s">
        <v>464</v>
      </c>
      <c r="D382" s="172" t="s">
        <v>195</v>
      </c>
      <c r="E382" s="173">
        <v>8</v>
      </c>
      <c r="F382" s="174"/>
      <c r="G382" s="175">
        <f>ROUND(E382*F382,2)</f>
        <v>0</v>
      </c>
      <c r="H382" s="174"/>
      <c r="I382" s="175">
        <f>ROUND(E382*H382,2)</f>
        <v>0</v>
      </c>
      <c r="J382" s="174"/>
      <c r="K382" s="175">
        <f>ROUND(E382*J382,2)</f>
        <v>0</v>
      </c>
      <c r="L382" s="175">
        <v>21</v>
      </c>
      <c r="M382" s="175">
        <f>G382*(1+L382/100)</f>
        <v>0</v>
      </c>
      <c r="N382" s="175">
        <v>1.4500000000000001E-2</v>
      </c>
      <c r="O382" s="175">
        <f>ROUND(E382*N382,2)</f>
        <v>0.12</v>
      </c>
      <c r="P382" s="175">
        <v>0</v>
      </c>
      <c r="Q382" s="175">
        <f>ROUND(E382*P382,2)</f>
        <v>0</v>
      </c>
      <c r="R382" s="175" t="s">
        <v>189</v>
      </c>
      <c r="S382" s="175" t="s">
        <v>149</v>
      </c>
      <c r="T382" s="176" t="s">
        <v>149</v>
      </c>
      <c r="U382" s="159">
        <v>0</v>
      </c>
      <c r="V382" s="159">
        <f>ROUND(E382*U382,2)</f>
        <v>0</v>
      </c>
      <c r="W382" s="159"/>
      <c r="X382" s="159" t="s">
        <v>190</v>
      </c>
      <c r="Y382" s="149"/>
      <c r="Z382" s="149"/>
      <c r="AA382" s="149"/>
      <c r="AB382" s="149"/>
      <c r="AC382" s="149"/>
      <c r="AD382" s="149"/>
      <c r="AE382" s="149"/>
      <c r="AF382" s="149"/>
      <c r="AG382" s="149" t="s">
        <v>191</v>
      </c>
      <c r="AH382" s="149"/>
      <c r="AI382" s="149"/>
      <c r="AJ382" s="149"/>
      <c r="AK382" s="149"/>
      <c r="AL382" s="149"/>
      <c r="AM382" s="149"/>
      <c r="AN382" s="149"/>
      <c r="AO382" s="149"/>
      <c r="AP382" s="149"/>
      <c r="AQ382" s="149"/>
      <c r="AR382" s="149"/>
      <c r="AS382" s="149"/>
      <c r="AT382" s="149"/>
      <c r="AU382" s="149"/>
      <c r="AV382" s="149"/>
      <c r="AW382" s="149"/>
      <c r="AX382" s="149"/>
      <c r="AY382" s="149"/>
      <c r="AZ382" s="149"/>
      <c r="BA382" s="149"/>
      <c r="BB382" s="149"/>
      <c r="BC382" s="149"/>
      <c r="BD382" s="149"/>
      <c r="BE382" s="149"/>
      <c r="BF382" s="149"/>
      <c r="BG382" s="149"/>
      <c r="BH382" s="149"/>
    </row>
    <row r="383" spans="1:60" outlineLevel="1" x14ac:dyDescent="0.2">
      <c r="A383" s="156"/>
      <c r="B383" s="157"/>
      <c r="C383" s="182" t="s">
        <v>80</v>
      </c>
      <c r="D383" s="161"/>
      <c r="E383" s="162">
        <v>8</v>
      </c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49"/>
      <c r="Z383" s="149"/>
      <c r="AA383" s="149"/>
      <c r="AB383" s="149"/>
      <c r="AC383" s="149"/>
      <c r="AD383" s="149"/>
      <c r="AE383" s="149"/>
      <c r="AF383" s="149"/>
      <c r="AG383" s="149" t="s">
        <v>155</v>
      </c>
      <c r="AH383" s="149">
        <v>0</v>
      </c>
      <c r="AI383" s="149"/>
      <c r="AJ383" s="149"/>
      <c r="AK383" s="149"/>
      <c r="AL383" s="149"/>
      <c r="AM383" s="149"/>
      <c r="AN383" s="149"/>
      <c r="AO383" s="149"/>
      <c r="AP383" s="149"/>
      <c r="AQ383" s="149"/>
      <c r="AR383" s="149"/>
      <c r="AS383" s="149"/>
      <c r="AT383" s="149"/>
      <c r="AU383" s="149"/>
      <c r="AV383" s="149"/>
      <c r="AW383" s="149"/>
      <c r="AX383" s="149"/>
      <c r="AY383" s="149"/>
      <c r="AZ383" s="149"/>
      <c r="BA383" s="149"/>
      <c r="BB383" s="149"/>
      <c r="BC383" s="149"/>
      <c r="BD383" s="149"/>
      <c r="BE383" s="149"/>
      <c r="BF383" s="149"/>
      <c r="BG383" s="149"/>
      <c r="BH383" s="149"/>
    </row>
    <row r="384" spans="1:60" outlineLevel="1" x14ac:dyDescent="0.2">
      <c r="A384" s="156"/>
      <c r="B384" s="157"/>
      <c r="C384" s="247"/>
      <c r="D384" s="248"/>
      <c r="E384" s="248"/>
      <c r="F384" s="248"/>
      <c r="G384" s="248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49"/>
      <c r="Z384" s="149"/>
      <c r="AA384" s="149"/>
      <c r="AB384" s="149"/>
      <c r="AC384" s="149"/>
      <c r="AD384" s="149"/>
      <c r="AE384" s="149"/>
      <c r="AF384" s="149"/>
      <c r="AG384" s="149" t="s">
        <v>159</v>
      </c>
      <c r="AH384" s="149"/>
      <c r="AI384" s="149"/>
      <c r="AJ384" s="149"/>
      <c r="AK384" s="149"/>
      <c r="AL384" s="149"/>
      <c r="AM384" s="149"/>
      <c r="AN384" s="149"/>
      <c r="AO384" s="149"/>
      <c r="AP384" s="149"/>
      <c r="AQ384" s="149"/>
      <c r="AR384" s="149"/>
      <c r="AS384" s="149"/>
      <c r="AT384" s="149"/>
      <c r="AU384" s="149"/>
      <c r="AV384" s="149"/>
      <c r="AW384" s="149"/>
      <c r="AX384" s="149"/>
      <c r="AY384" s="149"/>
      <c r="AZ384" s="149"/>
      <c r="BA384" s="149"/>
      <c r="BB384" s="149"/>
      <c r="BC384" s="149"/>
      <c r="BD384" s="149"/>
      <c r="BE384" s="149"/>
      <c r="BF384" s="149"/>
      <c r="BG384" s="149"/>
      <c r="BH384" s="149"/>
    </row>
    <row r="385" spans="1:60" outlineLevel="1" x14ac:dyDescent="0.2">
      <c r="A385" s="170">
        <v>86</v>
      </c>
      <c r="B385" s="171" t="s">
        <v>465</v>
      </c>
      <c r="C385" s="181" t="s">
        <v>466</v>
      </c>
      <c r="D385" s="172" t="s">
        <v>195</v>
      </c>
      <c r="E385" s="173">
        <v>3</v>
      </c>
      <c r="F385" s="174"/>
      <c r="G385" s="175">
        <f>ROUND(E385*F385,2)</f>
        <v>0</v>
      </c>
      <c r="H385" s="174"/>
      <c r="I385" s="175">
        <f>ROUND(E385*H385,2)</f>
        <v>0</v>
      </c>
      <c r="J385" s="174"/>
      <c r="K385" s="175">
        <f>ROUND(E385*J385,2)</f>
        <v>0</v>
      </c>
      <c r="L385" s="175">
        <v>21</v>
      </c>
      <c r="M385" s="175">
        <f>G385*(1+L385/100)</f>
        <v>0</v>
      </c>
      <c r="N385" s="175">
        <v>0</v>
      </c>
      <c r="O385" s="175">
        <f>ROUND(E385*N385,2)</f>
        <v>0</v>
      </c>
      <c r="P385" s="175">
        <v>0</v>
      </c>
      <c r="Q385" s="175">
        <f>ROUND(E385*P385,2)</f>
        <v>0</v>
      </c>
      <c r="R385" s="175"/>
      <c r="S385" s="175" t="s">
        <v>280</v>
      </c>
      <c r="T385" s="176" t="s">
        <v>281</v>
      </c>
      <c r="U385" s="159">
        <v>0</v>
      </c>
      <c r="V385" s="159">
        <f>ROUND(E385*U385,2)</f>
        <v>0</v>
      </c>
      <c r="W385" s="159"/>
      <c r="X385" s="159" t="s">
        <v>190</v>
      </c>
      <c r="Y385" s="149"/>
      <c r="Z385" s="149"/>
      <c r="AA385" s="149"/>
      <c r="AB385" s="149"/>
      <c r="AC385" s="149"/>
      <c r="AD385" s="149"/>
      <c r="AE385" s="149"/>
      <c r="AF385" s="149"/>
      <c r="AG385" s="149" t="s">
        <v>191</v>
      </c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</row>
    <row r="386" spans="1:60" outlineLevel="1" x14ac:dyDescent="0.2">
      <c r="A386" s="156"/>
      <c r="B386" s="157"/>
      <c r="C386" s="182" t="s">
        <v>467</v>
      </c>
      <c r="D386" s="161"/>
      <c r="E386" s="162">
        <v>3</v>
      </c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9"/>
      <c r="Y386" s="149"/>
      <c r="Z386" s="149"/>
      <c r="AA386" s="149"/>
      <c r="AB386" s="149"/>
      <c r="AC386" s="149"/>
      <c r="AD386" s="149"/>
      <c r="AE386" s="149"/>
      <c r="AF386" s="149"/>
      <c r="AG386" s="149" t="s">
        <v>155</v>
      </c>
      <c r="AH386" s="149">
        <v>0</v>
      </c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</row>
    <row r="387" spans="1:60" outlineLevel="1" x14ac:dyDescent="0.2">
      <c r="A387" s="156"/>
      <c r="B387" s="157"/>
      <c r="C387" s="247"/>
      <c r="D387" s="248"/>
      <c r="E387" s="248"/>
      <c r="F387" s="248"/>
      <c r="G387" s="248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9"/>
      <c r="Y387" s="149"/>
      <c r="Z387" s="149"/>
      <c r="AA387" s="149"/>
      <c r="AB387" s="149"/>
      <c r="AC387" s="149"/>
      <c r="AD387" s="149"/>
      <c r="AE387" s="149"/>
      <c r="AF387" s="149"/>
      <c r="AG387" s="149" t="s">
        <v>159</v>
      </c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</row>
    <row r="388" spans="1:60" x14ac:dyDescent="0.2">
      <c r="A388" s="164" t="s">
        <v>143</v>
      </c>
      <c r="B388" s="165" t="s">
        <v>112</v>
      </c>
      <c r="C388" s="180" t="s">
        <v>113</v>
      </c>
      <c r="D388" s="166"/>
      <c r="E388" s="167"/>
      <c r="F388" s="168"/>
      <c r="G388" s="168">
        <f>SUMIF(AG389:AG399,"&lt;&gt;NOR",G389:G399)</f>
        <v>0</v>
      </c>
      <c r="H388" s="168"/>
      <c r="I388" s="168">
        <f>SUM(I389:I399)</f>
        <v>0</v>
      </c>
      <c r="J388" s="168"/>
      <c r="K388" s="168">
        <f>SUM(K389:K399)</f>
        <v>0</v>
      </c>
      <c r="L388" s="168"/>
      <c r="M388" s="168">
        <f>SUM(M389:M399)</f>
        <v>0</v>
      </c>
      <c r="N388" s="168"/>
      <c r="O388" s="168">
        <f>SUM(O389:O399)</f>
        <v>0</v>
      </c>
      <c r="P388" s="168"/>
      <c r="Q388" s="168">
        <f>SUM(Q389:Q399)</f>
        <v>0</v>
      </c>
      <c r="R388" s="168"/>
      <c r="S388" s="168"/>
      <c r="T388" s="169"/>
      <c r="U388" s="163"/>
      <c r="V388" s="163">
        <f>SUM(V389:V399)</f>
        <v>53.09</v>
      </c>
      <c r="W388" s="163"/>
      <c r="X388" s="163"/>
      <c r="AG388" t="s">
        <v>144</v>
      </c>
    </row>
    <row r="389" spans="1:60" outlineLevel="1" x14ac:dyDescent="0.2">
      <c r="A389" s="170">
        <v>87</v>
      </c>
      <c r="B389" s="171" t="s">
        <v>468</v>
      </c>
      <c r="C389" s="181" t="s">
        <v>469</v>
      </c>
      <c r="D389" s="172" t="s">
        <v>369</v>
      </c>
      <c r="E389" s="173">
        <v>36.917389999999997</v>
      </c>
      <c r="F389" s="174"/>
      <c r="G389" s="175">
        <f>ROUND(E389*F389,2)</f>
        <v>0</v>
      </c>
      <c r="H389" s="174"/>
      <c r="I389" s="175">
        <f>ROUND(E389*H389,2)</f>
        <v>0</v>
      </c>
      <c r="J389" s="174"/>
      <c r="K389" s="175">
        <f>ROUND(E389*J389,2)</f>
        <v>0</v>
      </c>
      <c r="L389" s="175">
        <v>21</v>
      </c>
      <c r="M389" s="175">
        <f>G389*(1+L389/100)</f>
        <v>0</v>
      </c>
      <c r="N389" s="175">
        <v>0</v>
      </c>
      <c r="O389" s="175">
        <f>ROUND(E389*N389,2)</f>
        <v>0</v>
      </c>
      <c r="P389" s="175">
        <v>0</v>
      </c>
      <c r="Q389" s="175">
        <f>ROUND(E389*P389,2)</f>
        <v>0</v>
      </c>
      <c r="R389" s="175" t="s">
        <v>353</v>
      </c>
      <c r="S389" s="175" t="s">
        <v>149</v>
      </c>
      <c r="T389" s="176" t="s">
        <v>149</v>
      </c>
      <c r="U389" s="159">
        <v>0.49</v>
      </c>
      <c r="V389" s="159">
        <f>ROUND(E389*U389,2)</f>
        <v>18.09</v>
      </c>
      <c r="W389" s="159"/>
      <c r="X389" s="159" t="s">
        <v>470</v>
      </c>
      <c r="Y389" s="149"/>
      <c r="Z389" s="149"/>
      <c r="AA389" s="149"/>
      <c r="AB389" s="149"/>
      <c r="AC389" s="149"/>
      <c r="AD389" s="149"/>
      <c r="AE389" s="149"/>
      <c r="AF389" s="149"/>
      <c r="AG389" s="149" t="s">
        <v>471</v>
      </c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</row>
    <row r="390" spans="1:60" outlineLevel="1" x14ac:dyDescent="0.2">
      <c r="A390" s="156"/>
      <c r="B390" s="157"/>
      <c r="C390" s="243"/>
      <c r="D390" s="244"/>
      <c r="E390" s="244"/>
      <c r="F390" s="244"/>
      <c r="G390" s="244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9"/>
      <c r="Y390" s="149"/>
      <c r="Z390" s="149"/>
      <c r="AA390" s="149"/>
      <c r="AB390" s="149"/>
      <c r="AC390" s="149"/>
      <c r="AD390" s="149"/>
      <c r="AE390" s="149"/>
      <c r="AF390" s="149"/>
      <c r="AG390" s="149" t="s">
        <v>159</v>
      </c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</row>
    <row r="391" spans="1:60" outlineLevel="1" x14ac:dyDescent="0.2">
      <c r="A391" s="170">
        <v>88</v>
      </c>
      <c r="B391" s="171" t="s">
        <v>472</v>
      </c>
      <c r="C391" s="181" t="s">
        <v>473</v>
      </c>
      <c r="D391" s="172" t="s">
        <v>369</v>
      </c>
      <c r="E391" s="173">
        <v>332.25653999999997</v>
      </c>
      <c r="F391" s="174"/>
      <c r="G391" s="175">
        <f>ROUND(E391*F391,2)</f>
        <v>0</v>
      </c>
      <c r="H391" s="174"/>
      <c r="I391" s="175">
        <f>ROUND(E391*H391,2)</f>
        <v>0</v>
      </c>
      <c r="J391" s="174"/>
      <c r="K391" s="175">
        <f>ROUND(E391*J391,2)</f>
        <v>0</v>
      </c>
      <c r="L391" s="175">
        <v>21</v>
      </c>
      <c r="M391" s="175">
        <f>G391*(1+L391/100)</f>
        <v>0</v>
      </c>
      <c r="N391" s="175">
        <v>0</v>
      </c>
      <c r="O391" s="175">
        <f>ROUND(E391*N391,2)</f>
        <v>0</v>
      </c>
      <c r="P391" s="175">
        <v>0</v>
      </c>
      <c r="Q391" s="175">
        <f>ROUND(E391*P391,2)</f>
        <v>0</v>
      </c>
      <c r="R391" s="175" t="s">
        <v>353</v>
      </c>
      <c r="S391" s="175" t="s">
        <v>149</v>
      </c>
      <c r="T391" s="176" t="s">
        <v>149</v>
      </c>
      <c r="U391" s="159">
        <v>0</v>
      </c>
      <c r="V391" s="159">
        <f>ROUND(E391*U391,2)</f>
        <v>0</v>
      </c>
      <c r="W391" s="159"/>
      <c r="X391" s="159" t="s">
        <v>470</v>
      </c>
      <c r="Y391" s="149"/>
      <c r="Z391" s="149"/>
      <c r="AA391" s="149"/>
      <c r="AB391" s="149"/>
      <c r="AC391" s="149"/>
      <c r="AD391" s="149"/>
      <c r="AE391" s="149"/>
      <c r="AF391" s="149"/>
      <c r="AG391" s="149" t="s">
        <v>471</v>
      </c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</row>
    <row r="392" spans="1:60" outlineLevel="1" x14ac:dyDescent="0.2">
      <c r="A392" s="156"/>
      <c r="B392" s="157"/>
      <c r="C392" s="243"/>
      <c r="D392" s="244"/>
      <c r="E392" s="244"/>
      <c r="F392" s="244"/>
      <c r="G392" s="244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9"/>
      <c r="Y392" s="149"/>
      <c r="Z392" s="149"/>
      <c r="AA392" s="149"/>
      <c r="AB392" s="149"/>
      <c r="AC392" s="149"/>
      <c r="AD392" s="149"/>
      <c r="AE392" s="149"/>
      <c r="AF392" s="149"/>
      <c r="AG392" s="149" t="s">
        <v>159</v>
      </c>
      <c r="AH392" s="149"/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</row>
    <row r="393" spans="1:60" outlineLevel="1" x14ac:dyDescent="0.2">
      <c r="A393" s="170">
        <v>89</v>
      </c>
      <c r="B393" s="171" t="s">
        <v>474</v>
      </c>
      <c r="C393" s="181" t="s">
        <v>475</v>
      </c>
      <c r="D393" s="172" t="s">
        <v>369</v>
      </c>
      <c r="E393" s="173">
        <v>36.917389999999997</v>
      </c>
      <c r="F393" s="174"/>
      <c r="G393" s="175">
        <f>ROUND(E393*F393,2)</f>
        <v>0</v>
      </c>
      <c r="H393" s="174"/>
      <c r="I393" s="175">
        <f>ROUND(E393*H393,2)</f>
        <v>0</v>
      </c>
      <c r="J393" s="174"/>
      <c r="K393" s="175">
        <f>ROUND(E393*J393,2)</f>
        <v>0</v>
      </c>
      <c r="L393" s="175">
        <v>21</v>
      </c>
      <c r="M393" s="175">
        <f>G393*(1+L393/100)</f>
        <v>0</v>
      </c>
      <c r="N393" s="175">
        <v>0</v>
      </c>
      <c r="O393" s="175">
        <f>ROUND(E393*N393,2)</f>
        <v>0</v>
      </c>
      <c r="P393" s="175">
        <v>0</v>
      </c>
      <c r="Q393" s="175">
        <f>ROUND(E393*P393,2)</f>
        <v>0</v>
      </c>
      <c r="R393" s="175" t="s">
        <v>353</v>
      </c>
      <c r="S393" s="175" t="s">
        <v>149</v>
      </c>
      <c r="T393" s="176" t="s">
        <v>149</v>
      </c>
      <c r="U393" s="159">
        <v>0.94199999999999995</v>
      </c>
      <c r="V393" s="159">
        <f>ROUND(E393*U393,2)</f>
        <v>34.78</v>
      </c>
      <c r="W393" s="159"/>
      <c r="X393" s="159" t="s">
        <v>470</v>
      </c>
      <c r="Y393" s="149"/>
      <c r="Z393" s="149"/>
      <c r="AA393" s="149"/>
      <c r="AB393" s="149"/>
      <c r="AC393" s="149"/>
      <c r="AD393" s="149"/>
      <c r="AE393" s="149"/>
      <c r="AF393" s="149"/>
      <c r="AG393" s="149" t="s">
        <v>471</v>
      </c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  <c r="AV393" s="149"/>
      <c r="AW393" s="149"/>
      <c r="AX393" s="149"/>
      <c r="AY393" s="149"/>
      <c r="AZ393" s="149"/>
      <c r="BA393" s="149"/>
      <c r="BB393" s="149"/>
      <c r="BC393" s="149"/>
      <c r="BD393" s="149"/>
      <c r="BE393" s="149"/>
      <c r="BF393" s="149"/>
      <c r="BG393" s="149"/>
      <c r="BH393" s="149"/>
    </row>
    <row r="394" spans="1:60" outlineLevel="1" x14ac:dyDescent="0.2">
      <c r="A394" s="156"/>
      <c r="B394" s="157"/>
      <c r="C394" s="243"/>
      <c r="D394" s="244"/>
      <c r="E394" s="244"/>
      <c r="F394" s="244"/>
      <c r="G394" s="244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  <c r="X394" s="159"/>
      <c r="Y394" s="149"/>
      <c r="Z394" s="149"/>
      <c r="AA394" s="149"/>
      <c r="AB394" s="149"/>
      <c r="AC394" s="149"/>
      <c r="AD394" s="149"/>
      <c r="AE394" s="149"/>
      <c r="AF394" s="149"/>
      <c r="AG394" s="149" t="s">
        <v>159</v>
      </c>
      <c r="AH394" s="149"/>
      <c r="AI394" s="149"/>
      <c r="AJ394" s="149"/>
      <c r="AK394" s="149"/>
      <c r="AL394" s="149"/>
      <c r="AM394" s="149"/>
      <c r="AN394" s="149"/>
      <c r="AO394" s="149"/>
      <c r="AP394" s="149"/>
      <c r="AQ394" s="149"/>
      <c r="AR394" s="149"/>
      <c r="AS394" s="149"/>
      <c r="AT394" s="149"/>
      <c r="AU394" s="149"/>
      <c r="AV394" s="149"/>
      <c r="AW394" s="149"/>
      <c r="AX394" s="149"/>
      <c r="AY394" s="149"/>
      <c r="AZ394" s="149"/>
      <c r="BA394" s="149"/>
      <c r="BB394" s="149"/>
      <c r="BC394" s="149"/>
      <c r="BD394" s="149"/>
      <c r="BE394" s="149"/>
      <c r="BF394" s="149"/>
      <c r="BG394" s="149"/>
      <c r="BH394" s="149"/>
    </row>
    <row r="395" spans="1:60" outlineLevel="1" x14ac:dyDescent="0.2">
      <c r="A395" s="170">
        <v>90</v>
      </c>
      <c r="B395" s="171" t="s">
        <v>476</v>
      </c>
      <c r="C395" s="181" t="s">
        <v>477</v>
      </c>
      <c r="D395" s="172" t="s">
        <v>369</v>
      </c>
      <c r="E395" s="173">
        <v>36.917389999999997</v>
      </c>
      <c r="F395" s="174"/>
      <c r="G395" s="175">
        <f>ROUND(E395*F395,2)</f>
        <v>0</v>
      </c>
      <c r="H395" s="174"/>
      <c r="I395" s="175">
        <f>ROUND(E395*H395,2)</f>
        <v>0</v>
      </c>
      <c r="J395" s="174"/>
      <c r="K395" s="175">
        <f>ROUND(E395*J395,2)</f>
        <v>0</v>
      </c>
      <c r="L395" s="175">
        <v>21</v>
      </c>
      <c r="M395" s="175">
        <f>G395*(1+L395/100)</f>
        <v>0</v>
      </c>
      <c r="N395" s="175">
        <v>0</v>
      </c>
      <c r="O395" s="175">
        <f>ROUND(E395*N395,2)</f>
        <v>0</v>
      </c>
      <c r="P395" s="175">
        <v>0</v>
      </c>
      <c r="Q395" s="175">
        <f>ROUND(E395*P395,2)</f>
        <v>0</v>
      </c>
      <c r="R395" s="175" t="s">
        <v>353</v>
      </c>
      <c r="S395" s="175" t="s">
        <v>149</v>
      </c>
      <c r="T395" s="176" t="s">
        <v>149</v>
      </c>
      <c r="U395" s="159">
        <v>0</v>
      </c>
      <c r="V395" s="159">
        <f>ROUND(E395*U395,2)</f>
        <v>0</v>
      </c>
      <c r="W395" s="159"/>
      <c r="X395" s="159" t="s">
        <v>470</v>
      </c>
      <c r="Y395" s="149"/>
      <c r="Z395" s="149"/>
      <c r="AA395" s="149"/>
      <c r="AB395" s="149"/>
      <c r="AC395" s="149"/>
      <c r="AD395" s="149"/>
      <c r="AE395" s="149"/>
      <c r="AF395" s="149"/>
      <c r="AG395" s="149" t="s">
        <v>471</v>
      </c>
      <c r="AH395" s="149"/>
      <c r="AI395" s="149"/>
      <c r="AJ395" s="149"/>
      <c r="AK395" s="149"/>
      <c r="AL395" s="149"/>
      <c r="AM395" s="149"/>
      <c r="AN395" s="149"/>
      <c r="AO395" s="149"/>
      <c r="AP395" s="149"/>
      <c r="AQ395" s="149"/>
      <c r="AR395" s="149"/>
      <c r="AS395" s="149"/>
      <c r="AT395" s="149"/>
      <c r="AU395" s="149"/>
      <c r="AV395" s="149"/>
      <c r="AW395" s="149"/>
      <c r="AX395" s="149"/>
      <c r="AY395" s="149"/>
      <c r="AZ395" s="149"/>
      <c r="BA395" s="149"/>
      <c r="BB395" s="149"/>
      <c r="BC395" s="149"/>
      <c r="BD395" s="149"/>
      <c r="BE395" s="149"/>
      <c r="BF395" s="149"/>
      <c r="BG395" s="149"/>
      <c r="BH395" s="149"/>
    </row>
    <row r="396" spans="1:60" outlineLevel="1" x14ac:dyDescent="0.2">
      <c r="A396" s="156"/>
      <c r="B396" s="157"/>
      <c r="C396" s="243"/>
      <c r="D396" s="244"/>
      <c r="E396" s="244"/>
      <c r="F396" s="244"/>
      <c r="G396" s="244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  <c r="V396" s="159"/>
      <c r="W396" s="159"/>
      <c r="X396" s="159"/>
      <c r="Y396" s="149"/>
      <c r="Z396" s="149"/>
      <c r="AA396" s="149"/>
      <c r="AB396" s="149"/>
      <c r="AC396" s="149"/>
      <c r="AD396" s="149"/>
      <c r="AE396" s="149"/>
      <c r="AF396" s="149"/>
      <c r="AG396" s="149" t="s">
        <v>159</v>
      </c>
      <c r="AH396" s="149"/>
      <c r="AI396" s="149"/>
      <c r="AJ396" s="149"/>
      <c r="AK396" s="149"/>
      <c r="AL396" s="149"/>
      <c r="AM396" s="149"/>
      <c r="AN396" s="149"/>
      <c r="AO396" s="149"/>
      <c r="AP396" s="149"/>
      <c r="AQ396" s="149"/>
      <c r="AR396" s="149"/>
      <c r="AS396" s="149"/>
      <c r="AT396" s="149"/>
      <c r="AU396" s="149"/>
      <c r="AV396" s="149"/>
      <c r="AW396" s="149"/>
      <c r="AX396" s="149"/>
      <c r="AY396" s="149"/>
      <c r="AZ396" s="149"/>
      <c r="BA396" s="149"/>
      <c r="BB396" s="149"/>
      <c r="BC396" s="149"/>
      <c r="BD396" s="149"/>
      <c r="BE396" s="149"/>
      <c r="BF396" s="149"/>
      <c r="BG396" s="149"/>
      <c r="BH396" s="149"/>
    </row>
    <row r="397" spans="1:60" outlineLevel="1" x14ac:dyDescent="0.2">
      <c r="A397" s="170">
        <v>91</v>
      </c>
      <c r="B397" s="171" t="s">
        <v>478</v>
      </c>
      <c r="C397" s="181" t="s">
        <v>479</v>
      </c>
      <c r="D397" s="172" t="s">
        <v>369</v>
      </c>
      <c r="E397" s="173">
        <v>36.917389999999997</v>
      </c>
      <c r="F397" s="174"/>
      <c r="G397" s="175">
        <f>ROUND(E397*F397,2)</f>
        <v>0</v>
      </c>
      <c r="H397" s="174"/>
      <c r="I397" s="175">
        <f>ROUND(E397*H397,2)</f>
        <v>0</v>
      </c>
      <c r="J397" s="174"/>
      <c r="K397" s="175">
        <f>ROUND(E397*J397,2)</f>
        <v>0</v>
      </c>
      <c r="L397" s="175">
        <v>21</v>
      </c>
      <c r="M397" s="175">
        <f>G397*(1+L397/100)</f>
        <v>0</v>
      </c>
      <c r="N397" s="175">
        <v>0</v>
      </c>
      <c r="O397" s="175">
        <f>ROUND(E397*N397,2)</f>
        <v>0</v>
      </c>
      <c r="P397" s="175">
        <v>0</v>
      </c>
      <c r="Q397" s="175">
        <f>ROUND(E397*P397,2)</f>
        <v>0</v>
      </c>
      <c r="R397" s="175" t="s">
        <v>480</v>
      </c>
      <c r="S397" s="175" t="s">
        <v>149</v>
      </c>
      <c r="T397" s="176" t="s">
        <v>149</v>
      </c>
      <c r="U397" s="159">
        <v>6.0000000000000001E-3</v>
      </c>
      <c r="V397" s="159">
        <f>ROUND(E397*U397,2)</f>
        <v>0.22</v>
      </c>
      <c r="W397" s="159"/>
      <c r="X397" s="159" t="s">
        <v>470</v>
      </c>
      <c r="Y397" s="149"/>
      <c r="Z397" s="149"/>
      <c r="AA397" s="149"/>
      <c r="AB397" s="149"/>
      <c r="AC397" s="149"/>
      <c r="AD397" s="149"/>
      <c r="AE397" s="149"/>
      <c r="AF397" s="149"/>
      <c r="AG397" s="149" t="s">
        <v>471</v>
      </c>
      <c r="AH397" s="149"/>
      <c r="AI397" s="149"/>
      <c r="AJ397" s="149"/>
      <c r="AK397" s="149"/>
      <c r="AL397" s="149"/>
      <c r="AM397" s="149"/>
      <c r="AN397" s="149"/>
      <c r="AO397" s="149"/>
      <c r="AP397" s="149"/>
      <c r="AQ397" s="149"/>
      <c r="AR397" s="149"/>
      <c r="AS397" s="149"/>
      <c r="AT397" s="149"/>
      <c r="AU397" s="149"/>
      <c r="AV397" s="149"/>
      <c r="AW397" s="149"/>
      <c r="AX397" s="149"/>
      <c r="AY397" s="149"/>
      <c r="AZ397" s="149"/>
      <c r="BA397" s="149"/>
      <c r="BB397" s="149"/>
      <c r="BC397" s="149"/>
      <c r="BD397" s="149"/>
      <c r="BE397" s="149"/>
      <c r="BF397" s="149"/>
      <c r="BG397" s="149"/>
      <c r="BH397" s="149"/>
    </row>
    <row r="398" spans="1:60" outlineLevel="1" x14ac:dyDescent="0.2">
      <c r="A398" s="156"/>
      <c r="B398" s="157"/>
      <c r="C398" s="245" t="s">
        <v>481</v>
      </c>
      <c r="D398" s="246"/>
      <c r="E398" s="246"/>
      <c r="F398" s="246"/>
      <c r="G398" s="246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  <c r="X398" s="159"/>
      <c r="Y398" s="149"/>
      <c r="Z398" s="149"/>
      <c r="AA398" s="149"/>
      <c r="AB398" s="149"/>
      <c r="AC398" s="149"/>
      <c r="AD398" s="149"/>
      <c r="AE398" s="149"/>
      <c r="AF398" s="149"/>
      <c r="AG398" s="149" t="s">
        <v>153</v>
      </c>
      <c r="AH398" s="149"/>
      <c r="AI398" s="149"/>
      <c r="AJ398" s="149"/>
      <c r="AK398" s="149"/>
      <c r="AL398" s="149"/>
      <c r="AM398" s="149"/>
      <c r="AN398" s="149"/>
      <c r="AO398" s="149"/>
      <c r="AP398" s="149"/>
      <c r="AQ398" s="149"/>
      <c r="AR398" s="149"/>
      <c r="AS398" s="149"/>
      <c r="AT398" s="149"/>
      <c r="AU398" s="149"/>
      <c r="AV398" s="149"/>
      <c r="AW398" s="149"/>
      <c r="AX398" s="149"/>
      <c r="AY398" s="149"/>
      <c r="AZ398" s="149"/>
      <c r="BA398" s="149"/>
      <c r="BB398" s="149"/>
      <c r="BC398" s="149"/>
      <c r="BD398" s="149"/>
      <c r="BE398" s="149"/>
      <c r="BF398" s="149"/>
      <c r="BG398" s="149"/>
      <c r="BH398" s="149"/>
    </row>
    <row r="399" spans="1:60" outlineLevel="1" x14ac:dyDescent="0.2">
      <c r="A399" s="156"/>
      <c r="B399" s="157"/>
      <c r="C399" s="247"/>
      <c r="D399" s="248"/>
      <c r="E399" s="248"/>
      <c r="F399" s="248"/>
      <c r="G399" s="248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  <c r="X399" s="159"/>
      <c r="Y399" s="149"/>
      <c r="Z399" s="149"/>
      <c r="AA399" s="149"/>
      <c r="AB399" s="149"/>
      <c r="AC399" s="149"/>
      <c r="AD399" s="149"/>
      <c r="AE399" s="149"/>
      <c r="AF399" s="149"/>
      <c r="AG399" s="149" t="s">
        <v>159</v>
      </c>
      <c r="AH399" s="149"/>
      <c r="AI399" s="149"/>
      <c r="AJ399" s="149"/>
      <c r="AK399" s="149"/>
      <c r="AL399" s="149"/>
      <c r="AM399" s="149"/>
      <c r="AN399" s="149"/>
      <c r="AO399" s="149"/>
      <c r="AP399" s="149"/>
      <c r="AQ399" s="149"/>
      <c r="AR399" s="149"/>
      <c r="AS399" s="149"/>
      <c r="AT399" s="149"/>
      <c r="AU399" s="149"/>
      <c r="AV399" s="149"/>
      <c r="AW399" s="149"/>
      <c r="AX399" s="149"/>
      <c r="AY399" s="149"/>
      <c r="AZ399" s="149"/>
      <c r="BA399" s="149"/>
      <c r="BB399" s="149"/>
      <c r="BC399" s="149"/>
      <c r="BD399" s="149"/>
      <c r="BE399" s="149"/>
      <c r="BF399" s="149"/>
      <c r="BG399" s="149"/>
      <c r="BH399" s="149"/>
    </row>
    <row r="400" spans="1:60" x14ac:dyDescent="0.2">
      <c r="A400" s="164" t="s">
        <v>143</v>
      </c>
      <c r="B400" s="165" t="s">
        <v>115</v>
      </c>
      <c r="C400" s="180" t="s">
        <v>28</v>
      </c>
      <c r="D400" s="166"/>
      <c r="E400" s="167"/>
      <c r="F400" s="168"/>
      <c r="G400" s="168">
        <f>SUMIF(AG401:AG402,"&lt;&gt;NOR",G401:G402)</f>
        <v>0</v>
      </c>
      <c r="H400" s="168"/>
      <c r="I400" s="168">
        <f>SUM(I401:I402)</f>
        <v>0</v>
      </c>
      <c r="J400" s="168"/>
      <c r="K400" s="168">
        <f>SUM(K401:K402)</f>
        <v>0</v>
      </c>
      <c r="L400" s="168"/>
      <c r="M400" s="168">
        <f>SUM(M401:M402)</f>
        <v>0</v>
      </c>
      <c r="N400" s="168"/>
      <c r="O400" s="168">
        <f>SUM(O401:O402)</f>
        <v>0</v>
      </c>
      <c r="P400" s="168"/>
      <c r="Q400" s="168">
        <f>SUM(Q401:Q402)</f>
        <v>0</v>
      </c>
      <c r="R400" s="168"/>
      <c r="S400" s="168"/>
      <c r="T400" s="169"/>
      <c r="U400" s="163"/>
      <c r="V400" s="163">
        <f>SUM(V401:V402)</f>
        <v>0</v>
      </c>
      <c r="W400" s="163"/>
      <c r="X400" s="163"/>
      <c r="AG400" t="s">
        <v>144</v>
      </c>
    </row>
    <row r="401" spans="1:60" outlineLevel="1" x14ac:dyDescent="0.2">
      <c r="A401" s="170">
        <v>92</v>
      </c>
      <c r="B401" s="171" t="s">
        <v>482</v>
      </c>
      <c r="C401" s="181" t="s">
        <v>483</v>
      </c>
      <c r="D401" s="172" t="s">
        <v>484</v>
      </c>
      <c r="E401" s="173">
        <v>1</v>
      </c>
      <c r="F401" s="174"/>
      <c r="G401" s="175">
        <f>ROUND(E401*F401,2)</f>
        <v>0</v>
      </c>
      <c r="H401" s="174"/>
      <c r="I401" s="175">
        <f>ROUND(E401*H401,2)</f>
        <v>0</v>
      </c>
      <c r="J401" s="174"/>
      <c r="K401" s="175">
        <f>ROUND(E401*J401,2)</f>
        <v>0</v>
      </c>
      <c r="L401" s="175">
        <v>21</v>
      </c>
      <c r="M401" s="175">
        <f>G401*(1+L401/100)</f>
        <v>0</v>
      </c>
      <c r="N401" s="175">
        <v>0</v>
      </c>
      <c r="O401" s="175">
        <f>ROUND(E401*N401,2)</f>
        <v>0</v>
      </c>
      <c r="P401" s="175">
        <v>0</v>
      </c>
      <c r="Q401" s="175">
        <f>ROUND(E401*P401,2)</f>
        <v>0</v>
      </c>
      <c r="R401" s="175"/>
      <c r="S401" s="175" t="s">
        <v>149</v>
      </c>
      <c r="T401" s="176" t="s">
        <v>281</v>
      </c>
      <c r="U401" s="159">
        <v>0</v>
      </c>
      <c r="V401" s="159">
        <f>ROUND(E401*U401,2)</f>
        <v>0</v>
      </c>
      <c r="W401" s="159"/>
      <c r="X401" s="159" t="s">
        <v>485</v>
      </c>
      <c r="Y401" s="149"/>
      <c r="Z401" s="149"/>
      <c r="AA401" s="149"/>
      <c r="AB401" s="149"/>
      <c r="AC401" s="149"/>
      <c r="AD401" s="149"/>
      <c r="AE401" s="149"/>
      <c r="AF401" s="149"/>
      <c r="AG401" s="149" t="s">
        <v>486</v>
      </c>
      <c r="AH401" s="149"/>
      <c r="AI401" s="149"/>
      <c r="AJ401" s="149"/>
      <c r="AK401" s="149"/>
      <c r="AL401" s="149"/>
      <c r="AM401" s="149"/>
      <c r="AN401" s="149"/>
      <c r="AO401" s="149"/>
      <c r="AP401" s="149"/>
      <c r="AQ401" s="149"/>
      <c r="AR401" s="149"/>
      <c r="AS401" s="149"/>
      <c r="AT401" s="149"/>
      <c r="AU401" s="149"/>
      <c r="AV401" s="149"/>
      <c r="AW401" s="149"/>
      <c r="AX401" s="149"/>
      <c r="AY401" s="149"/>
      <c r="AZ401" s="149"/>
      <c r="BA401" s="149"/>
      <c r="BB401" s="149"/>
      <c r="BC401" s="149"/>
      <c r="BD401" s="149"/>
      <c r="BE401" s="149"/>
      <c r="BF401" s="149"/>
      <c r="BG401" s="149"/>
      <c r="BH401" s="149"/>
    </row>
    <row r="402" spans="1:60" outlineLevel="1" x14ac:dyDescent="0.2">
      <c r="A402" s="156"/>
      <c r="B402" s="157"/>
      <c r="C402" s="243"/>
      <c r="D402" s="244"/>
      <c r="E402" s="244"/>
      <c r="F402" s="244"/>
      <c r="G402" s="244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9"/>
      <c r="Y402" s="149"/>
      <c r="Z402" s="149"/>
      <c r="AA402" s="149"/>
      <c r="AB402" s="149"/>
      <c r="AC402" s="149"/>
      <c r="AD402" s="149"/>
      <c r="AE402" s="149"/>
      <c r="AF402" s="149"/>
      <c r="AG402" s="149" t="s">
        <v>159</v>
      </c>
      <c r="AH402" s="149"/>
      <c r="AI402" s="149"/>
      <c r="AJ402" s="149"/>
      <c r="AK402" s="149"/>
      <c r="AL402" s="149"/>
      <c r="AM402" s="149"/>
      <c r="AN402" s="149"/>
      <c r="AO402" s="149"/>
      <c r="AP402" s="149"/>
      <c r="AQ402" s="149"/>
      <c r="AR402" s="149"/>
      <c r="AS402" s="149"/>
      <c r="AT402" s="149"/>
      <c r="AU402" s="149"/>
      <c r="AV402" s="149"/>
      <c r="AW402" s="149"/>
      <c r="AX402" s="149"/>
      <c r="AY402" s="149"/>
      <c r="AZ402" s="149"/>
      <c r="BA402" s="149"/>
      <c r="BB402" s="149"/>
      <c r="BC402" s="149"/>
      <c r="BD402" s="149"/>
      <c r="BE402" s="149"/>
      <c r="BF402" s="149"/>
      <c r="BG402" s="149"/>
      <c r="BH402" s="149"/>
    </row>
    <row r="403" spans="1:60" x14ac:dyDescent="0.2">
      <c r="A403" s="3"/>
      <c r="B403" s="4"/>
      <c r="C403" s="184"/>
      <c r="D403" s="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E403">
        <v>15</v>
      </c>
      <c r="AF403">
        <v>21</v>
      </c>
      <c r="AG403" t="s">
        <v>130</v>
      </c>
    </row>
    <row r="404" spans="1:60" x14ac:dyDescent="0.2">
      <c r="A404" s="152"/>
      <c r="B404" s="153" t="s">
        <v>29</v>
      </c>
      <c r="C404" s="185"/>
      <c r="D404" s="154"/>
      <c r="E404" s="155"/>
      <c r="F404" s="155"/>
      <c r="G404" s="179">
        <f>G8+G50+G59+G64+G129+G133+G162+G177+G200+G205+G213+G238+G275+G279+G295+G305+G321+G347+G361+G388+G400</f>
        <v>0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AE404">
        <f>SUMIF(L7:L402,AE403,G7:G402)</f>
        <v>0</v>
      </c>
      <c r="AF404">
        <f>SUMIF(L7:L402,AF403,G7:G402)</f>
        <v>0</v>
      </c>
      <c r="AG404" t="s">
        <v>487</v>
      </c>
    </row>
    <row r="405" spans="1:60" x14ac:dyDescent="0.2">
      <c r="C405" s="186"/>
      <c r="D405" s="10"/>
      <c r="AG405" t="s">
        <v>488</v>
      </c>
    </row>
    <row r="406" spans="1:60" x14ac:dyDescent="0.2">
      <c r="D406" s="10"/>
    </row>
    <row r="407" spans="1:60" x14ac:dyDescent="0.2">
      <c r="D407" s="10"/>
    </row>
    <row r="408" spans="1:60" x14ac:dyDescent="0.2">
      <c r="D408" s="10"/>
    </row>
    <row r="409" spans="1:60" x14ac:dyDescent="0.2">
      <c r="D409" s="10"/>
    </row>
    <row r="410" spans="1:60" x14ac:dyDescent="0.2">
      <c r="D410" s="10"/>
    </row>
    <row r="411" spans="1:60" x14ac:dyDescent="0.2">
      <c r="D411" s="10"/>
    </row>
    <row r="412" spans="1:60" x14ac:dyDescent="0.2">
      <c r="D412" s="10"/>
    </row>
    <row r="413" spans="1:60" x14ac:dyDescent="0.2">
      <c r="D413" s="10"/>
    </row>
    <row r="414" spans="1:60" x14ac:dyDescent="0.2">
      <c r="D414" s="10"/>
    </row>
    <row r="415" spans="1:60" x14ac:dyDescent="0.2">
      <c r="D415" s="10"/>
    </row>
    <row r="416" spans="1:60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wFy3cQSgZl6JRAJmpNei/YtWtF2qMLIAgtawNqL7JQEsYznZ4WAMmfy8SHM+zg1Jnh97pSeoBL0dQrWUujbZQg==" saltValue="erkOn1tGwtNJRbFSzIvR0A==" spinCount="100000" sheet="1"/>
  <mergeCells count="130">
    <mergeCell ref="C17:G17"/>
    <mergeCell ref="C21:G21"/>
    <mergeCell ref="C26:G26"/>
    <mergeCell ref="C28:G28"/>
    <mergeCell ref="C31:G31"/>
    <mergeCell ref="C33:G33"/>
    <mergeCell ref="A1:G1"/>
    <mergeCell ref="C2:G2"/>
    <mergeCell ref="C3:G3"/>
    <mergeCell ref="C4:G4"/>
    <mergeCell ref="C10:G10"/>
    <mergeCell ref="C15:G15"/>
    <mergeCell ref="C52:G52"/>
    <mergeCell ref="C54:G54"/>
    <mergeCell ref="C56:G56"/>
    <mergeCell ref="C58:G58"/>
    <mergeCell ref="C61:G61"/>
    <mergeCell ref="C63:G63"/>
    <mergeCell ref="C35:G35"/>
    <mergeCell ref="C39:G39"/>
    <mergeCell ref="C41:G41"/>
    <mergeCell ref="C43:G43"/>
    <mergeCell ref="C46:G46"/>
    <mergeCell ref="C49:G49"/>
    <mergeCell ref="C98:G98"/>
    <mergeCell ref="C105:G105"/>
    <mergeCell ref="C107:G107"/>
    <mergeCell ref="C110:G110"/>
    <mergeCell ref="C112:G112"/>
    <mergeCell ref="C119:G119"/>
    <mergeCell ref="C66:G66"/>
    <mergeCell ref="C86:G86"/>
    <mergeCell ref="C88:G88"/>
    <mergeCell ref="C91:G91"/>
    <mergeCell ref="C93:G93"/>
    <mergeCell ref="C96:G96"/>
    <mergeCell ref="C145:G145"/>
    <mergeCell ref="C148:G148"/>
    <mergeCell ref="C151:G151"/>
    <mergeCell ref="C154:G154"/>
    <mergeCell ref="C158:G158"/>
    <mergeCell ref="C161:G161"/>
    <mergeCell ref="C121:G121"/>
    <mergeCell ref="C128:G128"/>
    <mergeCell ref="C132:G132"/>
    <mergeCell ref="C135:G135"/>
    <mergeCell ref="C140:G140"/>
    <mergeCell ref="C143:G143"/>
    <mergeCell ref="C179:G179"/>
    <mergeCell ref="C181:G181"/>
    <mergeCell ref="C183:G183"/>
    <mergeCell ref="C185:G185"/>
    <mergeCell ref="C187:G187"/>
    <mergeCell ref="C189:G189"/>
    <mergeCell ref="C164:G164"/>
    <mergeCell ref="C166:G166"/>
    <mergeCell ref="C168:G168"/>
    <mergeCell ref="C170:G170"/>
    <mergeCell ref="C173:G173"/>
    <mergeCell ref="C176:G176"/>
    <mergeCell ref="C209:G209"/>
    <mergeCell ref="C212:G212"/>
    <mergeCell ref="C215:G215"/>
    <mergeCell ref="C218:G218"/>
    <mergeCell ref="C220:G220"/>
    <mergeCell ref="C222:G222"/>
    <mergeCell ref="C192:G192"/>
    <mergeCell ref="C195:G195"/>
    <mergeCell ref="C197:G197"/>
    <mergeCell ref="C199:G199"/>
    <mergeCell ref="C204:G204"/>
    <mergeCell ref="C207:G207"/>
    <mergeCell ref="C243:G243"/>
    <mergeCell ref="C245:G245"/>
    <mergeCell ref="C247:G247"/>
    <mergeCell ref="C249:G249"/>
    <mergeCell ref="C251:G251"/>
    <mergeCell ref="C253:G253"/>
    <mergeCell ref="C225:G225"/>
    <mergeCell ref="C228:G228"/>
    <mergeCell ref="C231:G231"/>
    <mergeCell ref="C234:G234"/>
    <mergeCell ref="C237:G237"/>
    <mergeCell ref="C241:G241"/>
    <mergeCell ref="C291:G291"/>
    <mergeCell ref="C293:G293"/>
    <mergeCell ref="C294:G294"/>
    <mergeCell ref="C298:G298"/>
    <mergeCell ref="C301:G301"/>
    <mergeCell ref="C303:G303"/>
    <mergeCell ref="C274:G274"/>
    <mergeCell ref="C277:G277"/>
    <mergeCell ref="C278:G278"/>
    <mergeCell ref="C282:G282"/>
    <mergeCell ref="C285:G285"/>
    <mergeCell ref="C288:G288"/>
    <mergeCell ref="C320:G320"/>
    <mergeCell ref="C324:G324"/>
    <mergeCell ref="C327:G327"/>
    <mergeCell ref="C330:G330"/>
    <mergeCell ref="C333:G333"/>
    <mergeCell ref="C336:G336"/>
    <mergeCell ref="C304:G304"/>
    <mergeCell ref="C308:G308"/>
    <mergeCell ref="C311:G311"/>
    <mergeCell ref="C314:G314"/>
    <mergeCell ref="C317:G317"/>
    <mergeCell ref="C319:G319"/>
    <mergeCell ref="C360:G360"/>
    <mergeCell ref="C365:G365"/>
    <mergeCell ref="C368:G368"/>
    <mergeCell ref="C371:G371"/>
    <mergeCell ref="C374:G374"/>
    <mergeCell ref="C378:G378"/>
    <mergeCell ref="C339:G339"/>
    <mergeCell ref="C343:G343"/>
    <mergeCell ref="C345:G345"/>
    <mergeCell ref="C346:G346"/>
    <mergeCell ref="C354:G354"/>
    <mergeCell ref="C357:G357"/>
    <mergeCell ref="C396:G396"/>
    <mergeCell ref="C398:G398"/>
    <mergeCell ref="C399:G399"/>
    <mergeCell ref="C402:G402"/>
    <mergeCell ref="C381:G381"/>
    <mergeCell ref="C384:G384"/>
    <mergeCell ref="C387:G387"/>
    <mergeCell ref="C390:G390"/>
    <mergeCell ref="C392:G392"/>
    <mergeCell ref="C394:G39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1" t="s">
        <v>117</v>
      </c>
      <c r="B1" s="251"/>
      <c r="C1" s="251"/>
      <c r="D1" s="251"/>
      <c r="E1" s="251"/>
      <c r="F1" s="251"/>
      <c r="G1" s="251"/>
      <c r="AG1" t="s">
        <v>118</v>
      </c>
    </row>
    <row r="2" spans="1:60" ht="24.95" customHeight="1" x14ac:dyDescent="0.2">
      <c r="A2" s="141" t="s">
        <v>7</v>
      </c>
      <c r="B2" s="49" t="s">
        <v>43</v>
      </c>
      <c r="C2" s="252" t="s">
        <v>44</v>
      </c>
      <c r="D2" s="253"/>
      <c r="E2" s="253"/>
      <c r="F2" s="253"/>
      <c r="G2" s="254"/>
      <c r="AG2" t="s">
        <v>119</v>
      </c>
    </row>
    <row r="3" spans="1:60" ht="24.95" customHeight="1" x14ac:dyDescent="0.2">
      <c r="A3" s="141" t="s">
        <v>8</v>
      </c>
      <c r="B3" s="49" t="s">
        <v>58</v>
      </c>
      <c r="C3" s="252" t="s">
        <v>59</v>
      </c>
      <c r="D3" s="253"/>
      <c r="E3" s="253"/>
      <c r="F3" s="253"/>
      <c r="G3" s="254"/>
      <c r="AC3" s="123" t="s">
        <v>119</v>
      </c>
      <c r="AG3" t="s">
        <v>120</v>
      </c>
    </row>
    <row r="4" spans="1:60" ht="24.95" customHeight="1" x14ac:dyDescent="0.2">
      <c r="A4" s="142" t="s">
        <v>9</v>
      </c>
      <c r="B4" s="143" t="s">
        <v>60</v>
      </c>
      <c r="C4" s="255" t="s">
        <v>61</v>
      </c>
      <c r="D4" s="256"/>
      <c r="E4" s="256"/>
      <c r="F4" s="256"/>
      <c r="G4" s="257"/>
      <c r="AG4" t="s">
        <v>121</v>
      </c>
    </row>
    <row r="5" spans="1:60" x14ac:dyDescent="0.2">
      <c r="D5" s="10"/>
    </row>
    <row r="6" spans="1:60" ht="38.25" x14ac:dyDescent="0.2">
      <c r="A6" s="145" t="s">
        <v>122</v>
      </c>
      <c r="B6" s="147" t="s">
        <v>123</v>
      </c>
      <c r="C6" s="147" t="s">
        <v>124</v>
      </c>
      <c r="D6" s="146" t="s">
        <v>125</v>
      </c>
      <c r="E6" s="145" t="s">
        <v>126</v>
      </c>
      <c r="F6" s="144" t="s">
        <v>127</v>
      </c>
      <c r="G6" s="145" t="s">
        <v>29</v>
      </c>
      <c r="H6" s="148" t="s">
        <v>30</v>
      </c>
      <c r="I6" s="148" t="s">
        <v>128</v>
      </c>
      <c r="J6" s="148" t="s">
        <v>31</v>
      </c>
      <c r="K6" s="148" t="s">
        <v>129</v>
      </c>
      <c r="L6" s="148" t="s">
        <v>130</v>
      </c>
      <c r="M6" s="148" t="s">
        <v>131</v>
      </c>
      <c r="N6" s="148" t="s">
        <v>132</v>
      </c>
      <c r="O6" s="148" t="s">
        <v>133</v>
      </c>
      <c r="P6" s="148" t="s">
        <v>134</v>
      </c>
      <c r="Q6" s="148" t="s">
        <v>135</v>
      </c>
      <c r="R6" s="148" t="s">
        <v>136</v>
      </c>
      <c r="S6" s="148" t="s">
        <v>137</v>
      </c>
      <c r="T6" s="148" t="s">
        <v>138</v>
      </c>
      <c r="U6" s="148" t="s">
        <v>139</v>
      </c>
      <c r="V6" s="148" t="s">
        <v>140</v>
      </c>
      <c r="W6" s="148" t="s">
        <v>141</v>
      </c>
      <c r="X6" s="148" t="s">
        <v>142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4" t="s">
        <v>143</v>
      </c>
      <c r="B8" s="165" t="s">
        <v>68</v>
      </c>
      <c r="C8" s="180" t="s">
        <v>69</v>
      </c>
      <c r="D8" s="166"/>
      <c r="E8" s="167"/>
      <c r="F8" s="168"/>
      <c r="G8" s="168">
        <f>SUMIF(AG9:AG12,"&lt;&gt;NOR",G9:G12)</f>
        <v>0</v>
      </c>
      <c r="H8" s="168"/>
      <c r="I8" s="168">
        <f>SUM(I9:I12)</f>
        <v>0</v>
      </c>
      <c r="J8" s="168"/>
      <c r="K8" s="168">
        <f>SUM(K9:K12)</f>
        <v>0</v>
      </c>
      <c r="L8" s="168"/>
      <c r="M8" s="168">
        <f>SUM(M9:M12)</f>
        <v>0</v>
      </c>
      <c r="N8" s="168"/>
      <c r="O8" s="168">
        <f>SUM(O9:O12)</f>
        <v>0.31</v>
      </c>
      <c r="P8" s="168"/>
      <c r="Q8" s="168">
        <f>SUM(Q9:Q12)</f>
        <v>0</v>
      </c>
      <c r="R8" s="168"/>
      <c r="S8" s="168"/>
      <c r="T8" s="169"/>
      <c r="U8" s="163"/>
      <c r="V8" s="163">
        <f>SUM(V9:V12)</f>
        <v>4.18</v>
      </c>
      <c r="W8" s="163"/>
      <c r="X8" s="163"/>
      <c r="AG8" t="s">
        <v>144</v>
      </c>
    </row>
    <row r="9" spans="1:60" ht="22.5" outlineLevel="1" x14ac:dyDescent="0.2">
      <c r="A9" s="170">
        <v>1</v>
      </c>
      <c r="B9" s="171" t="s">
        <v>489</v>
      </c>
      <c r="C9" s="181" t="s">
        <v>490</v>
      </c>
      <c r="D9" s="172" t="s">
        <v>176</v>
      </c>
      <c r="E9" s="173">
        <v>1.32</v>
      </c>
      <c r="F9" s="174"/>
      <c r="G9" s="175">
        <f>ROUND(E9*F9,2)</f>
        <v>0</v>
      </c>
      <c r="H9" s="174"/>
      <c r="I9" s="175">
        <f>ROUND(E9*H9,2)</f>
        <v>0</v>
      </c>
      <c r="J9" s="174"/>
      <c r="K9" s="175">
        <f>ROUND(E9*J9,2)</f>
        <v>0</v>
      </c>
      <c r="L9" s="175">
        <v>21</v>
      </c>
      <c r="M9" s="175">
        <f>G9*(1+L9/100)</f>
        <v>0</v>
      </c>
      <c r="N9" s="175">
        <v>0.23336000000000001</v>
      </c>
      <c r="O9" s="175">
        <f>ROUND(E9*N9,2)</f>
        <v>0.31</v>
      </c>
      <c r="P9" s="175">
        <v>0</v>
      </c>
      <c r="Q9" s="175">
        <f>ROUND(E9*P9,2)</f>
        <v>0</v>
      </c>
      <c r="R9" s="175" t="s">
        <v>210</v>
      </c>
      <c r="S9" s="175" t="s">
        <v>149</v>
      </c>
      <c r="T9" s="176" t="s">
        <v>149</v>
      </c>
      <c r="U9" s="159">
        <v>3.1680000000000001</v>
      </c>
      <c r="V9" s="159">
        <f>ROUND(E9*U9,2)</f>
        <v>4.18</v>
      </c>
      <c r="W9" s="159"/>
      <c r="X9" s="159" t="s">
        <v>150</v>
      </c>
      <c r="Y9" s="149"/>
      <c r="Z9" s="149"/>
      <c r="AA9" s="149"/>
      <c r="AB9" s="149"/>
      <c r="AC9" s="149"/>
      <c r="AD9" s="149"/>
      <c r="AE9" s="149"/>
      <c r="AF9" s="149"/>
      <c r="AG9" s="149" t="s">
        <v>151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ht="22.5" outlineLevel="1" x14ac:dyDescent="0.2">
      <c r="A10" s="156"/>
      <c r="B10" s="157"/>
      <c r="C10" s="245" t="s">
        <v>491</v>
      </c>
      <c r="D10" s="246"/>
      <c r="E10" s="246"/>
      <c r="F10" s="246"/>
      <c r="G10" s="246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49"/>
      <c r="Z10" s="149"/>
      <c r="AA10" s="149"/>
      <c r="AB10" s="149"/>
      <c r="AC10" s="149"/>
      <c r="AD10" s="149"/>
      <c r="AE10" s="149"/>
      <c r="AF10" s="149"/>
      <c r="AG10" s="149" t="s">
        <v>153</v>
      </c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78" t="str">
        <f>C10</f>
        <v>C 12/15 až C 16/20 s případnou konstrukční obvodovou výztuží včetně bednění, s potěrem nebo s povrchem vyhlazeným ve spádu k okrajům,</v>
      </c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56"/>
      <c r="B11" s="157"/>
      <c r="C11" s="182" t="s">
        <v>492</v>
      </c>
      <c r="D11" s="161"/>
      <c r="E11" s="162">
        <v>1.32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49"/>
      <c r="Z11" s="149"/>
      <c r="AA11" s="149"/>
      <c r="AB11" s="149"/>
      <c r="AC11" s="149"/>
      <c r="AD11" s="149"/>
      <c r="AE11" s="149"/>
      <c r="AF11" s="149"/>
      <c r="AG11" s="149" t="s">
        <v>155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6"/>
      <c r="B12" s="157"/>
      <c r="C12" s="247"/>
      <c r="D12" s="248"/>
      <c r="E12" s="248"/>
      <c r="F12" s="248"/>
      <c r="G12" s="248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49"/>
      <c r="Z12" s="149"/>
      <c r="AA12" s="149"/>
      <c r="AB12" s="149"/>
      <c r="AC12" s="149"/>
      <c r="AD12" s="149"/>
      <c r="AE12" s="149"/>
      <c r="AF12" s="149"/>
      <c r="AG12" s="149" t="s">
        <v>159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x14ac:dyDescent="0.2">
      <c r="A13" s="164" t="s">
        <v>143</v>
      </c>
      <c r="B13" s="165" t="s">
        <v>72</v>
      </c>
      <c r="C13" s="180" t="s">
        <v>73</v>
      </c>
      <c r="D13" s="166"/>
      <c r="E13" s="167"/>
      <c r="F13" s="168"/>
      <c r="G13" s="168">
        <f>SUMIF(AG14:AG31,"&lt;&gt;NOR",G14:G31)</f>
        <v>0</v>
      </c>
      <c r="H13" s="168"/>
      <c r="I13" s="168">
        <f>SUM(I14:I31)</f>
        <v>0</v>
      </c>
      <c r="J13" s="168"/>
      <c r="K13" s="168">
        <f>SUM(K14:K31)</f>
        <v>0</v>
      </c>
      <c r="L13" s="168"/>
      <c r="M13" s="168">
        <f>SUM(M14:M31)</f>
        <v>0</v>
      </c>
      <c r="N13" s="168"/>
      <c r="O13" s="168">
        <f>SUM(O14:O31)</f>
        <v>0.59000000000000008</v>
      </c>
      <c r="P13" s="168"/>
      <c r="Q13" s="168">
        <f>SUM(Q14:Q31)</f>
        <v>0</v>
      </c>
      <c r="R13" s="168"/>
      <c r="S13" s="168"/>
      <c r="T13" s="169"/>
      <c r="U13" s="163"/>
      <c r="V13" s="163">
        <f>SUM(V14:V31)</f>
        <v>11.23</v>
      </c>
      <c r="W13" s="163"/>
      <c r="X13" s="163"/>
      <c r="AG13" t="s">
        <v>144</v>
      </c>
    </row>
    <row r="14" spans="1:60" outlineLevel="1" x14ac:dyDescent="0.2">
      <c r="A14" s="170">
        <v>2</v>
      </c>
      <c r="B14" s="171" t="s">
        <v>208</v>
      </c>
      <c r="C14" s="181" t="s">
        <v>209</v>
      </c>
      <c r="D14" s="172" t="s">
        <v>176</v>
      </c>
      <c r="E14" s="173">
        <v>13.05</v>
      </c>
      <c r="F14" s="174"/>
      <c r="G14" s="175">
        <f>ROUND(E14*F14,2)</f>
        <v>0</v>
      </c>
      <c r="H14" s="174"/>
      <c r="I14" s="175">
        <f>ROUND(E14*H14,2)</f>
        <v>0</v>
      </c>
      <c r="J14" s="174"/>
      <c r="K14" s="175">
        <f>ROUND(E14*J14,2)</f>
        <v>0</v>
      </c>
      <c r="L14" s="175">
        <v>21</v>
      </c>
      <c r="M14" s="175">
        <f>G14*(1+L14/100)</f>
        <v>0</v>
      </c>
      <c r="N14" s="175">
        <v>5.2500000000000003E-3</v>
      </c>
      <c r="O14" s="175">
        <f>ROUND(E14*N14,2)</f>
        <v>7.0000000000000007E-2</v>
      </c>
      <c r="P14" s="175">
        <v>0</v>
      </c>
      <c r="Q14" s="175">
        <f>ROUND(E14*P14,2)</f>
        <v>0</v>
      </c>
      <c r="R14" s="175" t="s">
        <v>210</v>
      </c>
      <c r="S14" s="175" t="s">
        <v>149</v>
      </c>
      <c r="T14" s="176" t="s">
        <v>149</v>
      </c>
      <c r="U14" s="159">
        <v>9.6000000000000002E-2</v>
      </c>
      <c r="V14" s="159">
        <f>ROUND(E14*U14,2)</f>
        <v>1.25</v>
      </c>
      <c r="W14" s="159"/>
      <c r="X14" s="159" t="s">
        <v>150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151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245" t="s">
        <v>211</v>
      </c>
      <c r="D15" s="246"/>
      <c r="E15" s="246"/>
      <c r="F15" s="246"/>
      <c r="G15" s="246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49"/>
      <c r="Z15" s="149"/>
      <c r="AA15" s="149"/>
      <c r="AB15" s="149"/>
      <c r="AC15" s="149"/>
      <c r="AD15" s="149"/>
      <c r="AE15" s="149"/>
      <c r="AF15" s="149"/>
      <c r="AG15" s="149" t="s">
        <v>153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56"/>
      <c r="B16" s="157"/>
      <c r="C16" s="182" t="s">
        <v>493</v>
      </c>
      <c r="D16" s="161"/>
      <c r="E16" s="162">
        <v>4.5</v>
      </c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49"/>
      <c r="Z16" s="149"/>
      <c r="AA16" s="149"/>
      <c r="AB16" s="149"/>
      <c r="AC16" s="149"/>
      <c r="AD16" s="149"/>
      <c r="AE16" s="149"/>
      <c r="AF16" s="149"/>
      <c r="AG16" s="149" t="s">
        <v>155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6"/>
      <c r="B17" s="157"/>
      <c r="C17" s="182" t="s">
        <v>494</v>
      </c>
      <c r="D17" s="161"/>
      <c r="E17" s="162">
        <v>6.75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49"/>
      <c r="Z17" s="149"/>
      <c r="AA17" s="149"/>
      <c r="AB17" s="149"/>
      <c r="AC17" s="149"/>
      <c r="AD17" s="149"/>
      <c r="AE17" s="149"/>
      <c r="AF17" s="149"/>
      <c r="AG17" s="149" t="s">
        <v>155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56"/>
      <c r="B18" s="157"/>
      <c r="C18" s="182" t="s">
        <v>495</v>
      </c>
      <c r="D18" s="161"/>
      <c r="E18" s="162">
        <v>1.8</v>
      </c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49"/>
      <c r="Z18" s="149"/>
      <c r="AA18" s="149"/>
      <c r="AB18" s="149"/>
      <c r="AC18" s="149"/>
      <c r="AD18" s="149"/>
      <c r="AE18" s="149"/>
      <c r="AF18" s="149"/>
      <c r="AG18" s="149" t="s">
        <v>155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56"/>
      <c r="B19" s="157"/>
      <c r="C19" s="247"/>
      <c r="D19" s="248"/>
      <c r="E19" s="248"/>
      <c r="F19" s="248"/>
      <c r="G19" s="248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49"/>
      <c r="Z19" s="149"/>
      <c r="AA19" s="149"/>
      <c r="AB19" s="149"/>
      <c r="AC19" s="149"/>
      <c r="AD19" s="149"/>
      <c r="AE19" s="149"/>
      <c r="AF19" s="149"/>
      <c r="AG19" s="149" t="s">
        <v>159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70">
        <v>3</v>
      </c>
      <c r="B20" s="171" t="s">
        <v>231</v>
      </c>
      <c r="C20" s="181" t="s">
        <v>232</v>
      </c>
      <c r="D20" s="172" t="s">
        <v>176</v>
      </c>
      <c r="E20" s="173">
        <v>13.05</v>
      </c>
      <c r="F20" s="174"/>
      <c r="G20" s="175">
        <f>ROUND(E20*F20,2)</f>
        <v>0</v>
      </c>
      <c r="H20" s="174"/>
      <c r="I20" s="175">
        <f>ROUND(E20*H20,2)</f>
        <v>0</v>
      </c>
      <c r="J20" s="174"/>
      <c r="K20" s="175">
        <f>ROUND(E20*J20,2)</f>
        <v>0</v>
      </c>
      <c r="L20" s="175">
        <v>21</v>
      </c>
      <c r="M20" s="175">
        <f>G20*(1+L20/100)</f>
        <v>0</v>
      </c>
      <c r="N20" s="175">
        <v>3.5000000000000003E-2</v>
      </c>
      <c r="O20" s="175">
        <f>ROUND(E20*N20,2)</f>
        <v>0.46</v>
      </c>
      <c r="P20" s="175">
        <v>0</v>
      </c>
      <c r="Q20" s="175">
        <f>ROUND(E20*P20,2)</f>
        <v>0</v>
      </c>
      <c r="R20" s="175" t="s">
        <v>210</v>
      </c>
      <c r="S20" s="175" t="s">
        <v>149</v>
      </c>
      <c r="T20" s="176" t="s">
        <v>149</v>
      </c>
      <c r="U20" s="159">
        <v>0.48</v>
      </c>
      <c r="V20" s="159">
        <f>ROUND(E20*U20,2)</f>
        <v>6.26</v>
      </c>
      <c r="W20" s="159"/>
      <c r="X20" s="159" t="s">
        <v>150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151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6"/>
      <c r="B21" s="157"/>
      <c r="C21" s="245" t="s">
        <v>211</v>
      </c>
      <c r="D21" s="246"/>
      <c r="E21" s="246"/>
      <c r="F21" s="246"/>
      <c r="G21" s="246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49"/>
      <c r="Z21" s="149"/>
      <c r="AA21" s="149"/>
      <c r="AB21" s="149"/>
      <c r="AC21" s="149"/>
      <c r="AD21" s="149"/>
      <c r="AE21" s="149"/>
      <c r="AF21" s="149"/>
      <c r="AG21" s="149" t="s">
        <v>153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56"/>
      <c r="B22" s="157"/>
      <c r="C22" s="182" t="s">
        <v>493</v>
      </c>
      <c r="D22" s="161"/>
      <c r="E22" s="162">
        <v>4.5</v>
      </c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49"/>
      <c r="Z22" s="149"/>
      <c r="AA22" s="149"/>
      <c r="AB22" s="149"/>
      <c r="AC22" s="149"/>
      <c r="AD22" s="149"/>
      <c r="AE22" s="149"/>
      <c r="AF22" s="149"/>
      <c r="AG22" s="149" t="s">
        <v>155</v>
      </c>
      <c r="AH22" s="149">
        <v>0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2" t="s">
        <v>494</v>
      </c>
      <c r="D23" s="161"/>
      <c r="E23" s="162">
        <v>6.75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49"/>
      <c r="Z23" s="149"/>
      <c r="AA23" s="149"/>
      <c r="AB23" s="149"/>
      <c r="AC23" s="149"/>
      <c r="AD23" s="149"/>
      <c r="AE23" s="149"/>
      <c r="AF23" s="149"/>
      <c r="AG23" s="149" t="s">
        <v>155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56"/>
      <c r="B24" s="157"/>
      <c r="C24" s="182" t="s">
        <v>495</v>
      </c>
      <c r="D24" s="161"/>
      <c r="E24" s="162">
        <v>1.8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49"/>
      <c r="Z24" s="149"/>
      <c r="AA24" s="149"/>
      <c r="AB24" s="149"/>
      <c r="AC24" s="149"/>
      <c r="AD24" s="149"/>
      <c r="AE24" s="149"/>
      <c r="AF24" s="149"/>
      <c r="AG24" s="149" t="s">
        <v>155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6"/>
      <c r="B25" s="157"/>
      <c r="C25" s="247"/>
      <c r="D25" s="248"/>
      <c r="E25" s="248"/>
      <c r="F25" s="248"/>
      <c r="G25" s="248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49"/>
      <c r="Z25" s="149"/>
      <c r="AA25" s="149"/>
      <c r="AB25" s="149"/>
      <c r="AC25" s="149"/>
      <c r="AD25" s="149"/>
      <c r="AE25" s="149"/>
      <c r="AF25" s="149"/>
      <c r="AG25" s="149" t="s">
        <v>159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ht="22.5" outlineLevel="1" x14ac:dyDescent="0.2">
      <c r="A26" s="170">
        <v>4</v>
      </c>
      <c r="B26" s="171" t="s">
        <v>246</v>
      </c>
      <c r="C26" s="181" t="s">
        <v>247</v>
      </c>
      <c r="D26" s="172" t="s">
        <v>176</v>
      </c>
      <c r="E26" s="173">
        <v>13.05</v>
      </c>
      <c r="F26" s="174"/>
      <c r="G26" s="175">
        <f>ROUND(E26*F26,2)</f>
        <v>0</v>
      </c>
      <c r="H26" s="174"/>
      <c r="I26" s="175">
        <f>ROUND(E26*H26,2)</f>
        <v>0</v>
      </c>
      <c r="J26" s="174"/>
      <c r="K26" s="175">
        <f>ROUND(E26*J26,2)</f>
        <v>0</v>
      </c>
      <c r="L26" s="175">
        <v>21</v>
      </c>
      <c r="M26" s="175">
        <f>G26*(1+L26/100)</f>
        <v>0</v>
      </c>
      <c r="N26" s="175">
        <v>4.5199999999999997E-3</v>
      </c>
      <c r="O26" s="175">
        <f>ROUND(E26*N26,2)</f>
        <v>0.06</v>
      </c>
      <c r="P26" s="175">
        <v>0</v>
      </c>
      <c r="Q26" s="175">
        <f>ROUND(E26*P26,2)</f>
        <v>0</v>
      </c>
      <c r="R26" s="175" t="s">
        <v>210</v>
      </c>
      <c r="S26" s="175" t="s">
        <v>149</v>
      </c>
      <c r="T26" s="176" t="s">
        <v>149</v>
      </c>
      <c r="U26" s="159">
        <v>0.28499999999999998</v>
      </c>
      <c r="V26" s="159">
        <f>ROUND(E26*U26,2)</f>
        <v>3.72</v>
      </c>
      <c r="W26" s="159"/>
      <c r="X26" s="159" t="s">
        <v>150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151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56"/>
      <c r="B27" s="157"/>
      <c r="C27" s="245" t="s">
        <v>211</v>
      </c>
      <c r="D27" s="246"/>
      <c r="E27" s="246"/>
      <c r="F27" s="246"/>
      <c r="G27" s="246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49"/>
      <c r="Z27" s="149"/>
      <c r="AA27" s="149"/>
      <c r="AB27" s="149"/>
      <c r="AC27" s="149"/>
      <c r="AD27" s="149"/>
      <c r="AE27" s="149"/>
      <c r="AF27" s="149"/>
      <c r="AG27" s="149" t="s">
        <v>153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6"/>
      <c r="B28" s="157"/>
      <c r="C28" s="182" t="s">
        <v>493</v>
      </c>
      <c r="D28" s="161"/>
      <c r="E28" s="162">
        <v>4.5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49"/>
      <c r="Z28" s="149"/>
      <c r="AA28" s="149"/>
      <c r="AB28" s="149"/>
      <c r="AC28" s="149"/>
      <c r="AD28" s="149"/>
      <c r="AE28" s="149"/>
      <c r="AF28" s="149"/>
      <c r="AG28" s="149" t="s">
        <v>155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6"/>
      <c r="B29" s="157"/>
      <c r="C29" s="182" t="s">
        <v>494</v>
      </c>
      <c r="D29" s="161"/>
      <c r="E29" s="162">
        <v>6.75</v>
      </c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49"/>
      <c r="Z29" s="149"/>
      <c r="AA29" s="149"/>
      <c r="AB29" s="149"/>
      <c r="AC29" s="149"/>
      <c r="AD29" s="149"/>
      <c r="AE29" s="149"/>
      <c r="AF29" s="149"/>
      <c r="AG29" s="149" t="s">
        <v>155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56"/>
      <c r="B30" s="157"/>
      <c r="C30" s="182" t="s">
        <v>495</v>
      </c>
      <c r="D30" s="161"/>
      <c r="E30" s="162">
        <v>1.8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49"/>
      <c r="Z30" s="149"/>
      <c r="AA30" s="149"/>
      <c r="AB30" s="149"/>
      <c r="AC30" s="149"/>
      <c r="AD30" s="149"/>
      <c r="AE30" s="149"/>
      <c r="AF30" s="149"/>
      <c r="AG30" s="149" t="s">
        <v>155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6"/>
      <c r="B31" s="157"/>
      <c r="C31" s="247"/>
      <c r="D31" s="248"/>
      <c r="E31" s="248"/>
      <c r="F31" s="248"/>
      <c r="G31" s="248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49"/>
      <c r="Z31" s="149"/>
      <c r="AA31" s="149"/>
      <c r="AB31" s="149"/>
      <c r="AC31" s="149"/>
      <c r="AD31" s="149"/>
      <c r="AE31" s="149"/>
      <c r="AF31" s="149"/>
      <c r="AG31" s="149" t="s">
        <v>159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x14ac:dyDescent="0.2">
      <c r="A32" s="164" t="s">
        <v>143</v>
      </c>
      <c r="B32" s="165" t="s">
        <v>76</v>
      </c>
      <c r="C32" s="180" t="s">
        <v>77</v>
      </c>
      <c r="D32" s="166"/>
      <c r="E32" s="167"/>
      <c r="F32" s="168"/>
      <c r="G32" s="168">
        <f>SUMIF(AG33:AG48,"&lt;&gt;NOR",G33:G48)</f>
        <v>0</v>
      </c>
      <c r="H32" s="168"/>
      <c r="I32" s="168">
        <f>SUM(I33:I48)</f>
        <v>0</v>
      </c>
      <c r="J32" s="168"/>
      <c r="K32" s="168">
        <f>SUM(K33:K48)</f>
        <v>0</v>
      </c>
      <c r="L32" s="168"/>
      <c r="M32" s="168">
        <f>SUM(M33:M48)</f>
        <v>0</v>
      </c>
      <c r="N32" s="168"/>
      <c r="O32" s="168">
        <f>SUM(O33:O48)</f>
        <v>0.23</v>
      </c>
      <c r="P32" s="168"/>
      <c r="Q32" s="168">
        <f>SUM(Q33:Q48)</f>
        <v>0</v>
      </c>
      <c r="R32" s="168"/>
      <c r="S32" s="168"/>
      <c r="T32" s="169"/>
      <c r="U32" s="163"/>
      <c r="V32" s="163">
        <f>SUM(V33:V48)</f>
        <v>12.639999999999999</v>
      </c>
      <c r="W32" s="163"/>
      <c r="X32" s="163"/>
      <c r="AG32" t="s">
        <v>144</v>
      </c>
    </row>
    <row r="33" spans="1:60" ht="22.5" outlineLevel="1" x14ac:dyDescent="0.2">
      <c r="A33" s="170">
        <v>5</v>
      </c>
      <c r="B33" s="171" t="s">
        <v>265</v>
      </c>
      <c r="C33" s="181" t="s">
        <v>266</v>
      </c>
      <c r="D33" s="172" t="s">
        <v>176</v>
      </c>
      <c r="E33" s="173">
        <v>13.05</v>
      </c>
      <c r="F33" s="174"/>
      <c r="G33" s="175">
        <f>ROUND(E33*F33,2)</f>
        <v>0</v>
      </c>
      <c r="H33" s="174"/>
      <c r="I33" s="175">
        <f>ROUND(E33*H33,2)</f>
        <v>0</v>
      </c>
      <c r="J33" s="174"/>
      <c r="K33" s="175">
        <f>ROUND(E33*J33,2)</f>
        <v>0</v>
      </c>
      <c r="L33" s="175">
        <v>21</v>
      </c>
      <c r="M33" s="175">
        <f>G33*(1+L33/100)</f>
        <v>0</v>
      </c>
      <c r="N33" s="175">
        <v>9.6000000000000002E-4</v>
      </c>
      <c r="O33" s="175">
        <f>ROUND(E33*N33,2)</f>
        <v>0.01</v>
      </c>
      <c r="P33" s="175">
        <v>0</v>
      </c>
      <c r="Q33" s="175">
        <f>ROUND(E33*P33,2)</f>
        <v>0</v>
      </c>
      <c r="R33" s="175" t="s">
        <v>210</v>
      </c>
      <c r="S33" s="175" t="s">
        <v>149</v>
      </c>
      <c r="T33" s="176" t="s">
        <v>149</v>
      </c>
      <c r="U33" s="159">
        <v>0.23</v>
      </c>
      <c r="V33" s="159">
        <f>ROUND(E33*U33,2)</f>
        <v>3</v>
      </c>
      <c r="W33" s="159"/>
      <c r="X33" s="159" t="s">
        <v>150</v>
      </c>
      <c r="Y33" s="149"/>
      <c r="Z33" s="149"/>
      <c r="AA33" s="149"/>
      <c r="AB33" s="149"/>
      <c r="AC33" s="149"/>
      <c r="AD33" s="149"/>
      <c r="AE33" s="149"/>
      <c r="AF33" s="149"/>
      <c r="AG33" s="149" t="s">
        <v>151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6"/>
      <c r="B34" s="157"/>
      <c r="C34" s="245" t="s">
        <v>267</v>
      </c>
      <c r="D34" s="246"/>
      <c r="E34" s="246"/>
      <c r="F34" s="246"/>
      <c r="G34" s="246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49"/>
      <c r="Z34" s="149"/>
      <c r="AA34" s="149"/>
      <c r="AB34" s="149"/>
      <c r="AC34" s="149"/>
      <c r="AD34" s="149"/>
      <c r="AE34" s="149"/>
      <c r="AF34" s="149"/>
      <c r="AG34" s="149" t="s">
        <v>153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6"/>
      <c r="B35" s="157"/>
      <c r="C35" s="182" t="s">
        <v>493</v>
      </c>
      <c r="D35" s="161"/>
      <c r="E35" s="162">
        <v>4.5</v>
      </c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49"/>
      <c r="Z35" s="149"/>
      <c r="AA35" s="149"/>
      <c r="AB35" s="149"/>
      <c r="AC35" s="149"/>
      <c r="AD35" s="149"/>
      <c r="AE35" s="149"/>
      <c r="AF35" s="149"/>
      <c r="AG35" s="149" t="s">
        <v>155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56"/>
      <c r="B36" s="157"/>
      <c r="C36" s="182" t="s">
        <v>494</v>
      </c>
      <c r="D36" s="161"/>
      <c r="E36" s="162">
        <v>6.75</v>
      </c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49"/>
      <c r="Z36" s="149"/>
      <c r="AA36" s="149"/>
      <c r="AB36" s="149"/>
      <c r="AC36" s="149"/>
      <c r="AD36" s="149"/>
      <c r="AE36" s="149"/>
      <c r="AF36" s="149"/>
      <c r="AG36" s="149" t="s">
        <v>155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2" t="s">
        <v>495</v>
      </c>
      <c r="D37" s="161"/>
      <c r="E37" s="162">
        <v>1.8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49"/>
      <c r="Z37" s="149"/>
      <c r="AA37" s="149"/>
      <c r="AB37" s="149"/>
      <c r="AC37" s="149"/>
      <c r="AD37" s="149"/>
      <c r="AE37" s="149"/>
      <c r="AF37" s="149"/>
      <c r="AG37" s="149" t="s">
        <v>155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6"/>
      <c r="B38" s="157"/>
      <c r="C38" s="247"/>
      <c r="D38" s="248"/>
      <c r="E38" s="248"/>
      <c r="F38" s="248"/>
      <c r="G38" s="248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49"/>
      <c r="Z38" s="149"/>
      <c r="AA38" s="149"/>
      <c r="AB38" s="149"/>
      <c r="AC38" s="149"/>
      <c r="AD38" s="149"/>
      <c r="AE38" s="149"/>
      <c r="AF38" s="149"/>
      <c r="AG38" s="149" t="s">
        <v>159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70">
        <v>6</v>
      </c>
      <c r="B39" s="171" t="s">
        <v>271</v>
      </c>
      <c r="C39" s="181" t="s">
        <v>272</v>
      </c>
      <c r="D39" s="172" t="s">
        <v>176</v>
      </c>
      <c r="E39" s="173">
        <v>13.05</v>
      </c>
      <c r="F39" s="174"/>
      <c r="G39" s="175">
        <f>ROUND(E39*F39,2)</f>
        <v>0</v>
      </c>
      <c r="H39" s="174"/>
      <c r="I39" s="175">
        <f>ROUND(E39*H39,2)</f>
        <v>0</v>
      </c>
      <c r="J39" s="174"/>
      <c r="K39" s="175">
        <f>ROUND(E39*J39,2)</f>
        <v>0</v>
      </c>
      <c r="L39" s="175">
        <v>21</v>
      </c>
      <c r="M39" s="175">
        <f>G39*(1+L39/100)</f>
        <v>0</v>
      </c>
      <c r="N39" s="175">
        <v>2.0000000000000002E-5</v>
      </c>
      <c r="O39" s="175">
        <f>ROUND(E39*N39,2)</f>
        <v>0</v>
      </c>
      <c r="P39" s="175">
        <v>0</v>
      </c>
      <c r="Q39" s="175">
        <f>ROUND(E39*P39,2)</f>
        <v>0</v>
      </c>
      <c r="R39" s="175" t="s">
        <v>210</v>
      </c>
      <c r="S39" s="175" t="s">
        <v>149</v>
      </c>
      <c r="T39" s="176" t="s">
        <v>149</v>
      </c>
      <c r="U39" s="159">
        <v>0.11</v>
      </c>
      <c r="V39" s="159">
        <f>ROUND(E39*U39,2)</f>
        <v>1.44</v>
      </c>
      <c r="W39" s="159"/>
      <c r="X39" s="159" t="s">
        <v>150</v>
      </c>
      <c r="Y39" s="149"/>
      <c r="Z39" s="149"/>
      <c r="AA39" s="149"/>
      <c r="AB39" s="149"/>
      <c r="AC39" s="149"/>
      <c r="AD39" s="149"/>
      <c r="AE39" s="149"/>
      <c r="AF39" s="149"/>
      <c r="AG39" s="149" t="s">
        <v>151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6"/>
      <c r="B40" s="157"/>
      <c r="C40" s="182" t="s">
        <v>493</v>
      </c>
      <c r="D40" s="161"/>
      <c r="E40" s="162">
        <v>4.5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49"/>
      <c r="Z40" s="149"/>
      <c r="AA40" s="149"/>
      <c r="AB40" s="149"/>
      <c r="AC40" s="149"/>
      <c r="AD40" s="149"/>
      <c r="AE40" s="149"/>
      <c r="AF40" s="149"/>
      <c r="AG40" s="149" t="s">
        <v>155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182" t="s">
        <v>494</v>
      </c>
      <c r="D41" s="161"/>
      <c r="E41" s="162">
        <v>6.75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49"/>
      <c r="Z41" s="149"/>
      <c r="AA41" s="149"/>
      <c r="AB41" s="149"/>
      <c r="AC41" s="149"/>
      <c r="AD41" s="149"/>
      <c r="AE41" s="149"/>
      <c r="AF41" s="149"/>
      <c r="AG41" s="149" t="s">
        <v>155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56"/>
      <c r="B42" s="157"/>
      <c r="C42" s="182" t="s">
        <v>495</v>
      </c>
      <c r="D42" s="161"/>
      <c r="E42" s="162">
        <v>1.8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49"/>
      <c r="Z42" s="149"/>
      <c r="AA42" s="149"/>
      <c r="AB42" s="149"/>
      <c r="AC42" s="149"/>
      <c r="AD42" s="149"/>
      <c r="AE42" s="149"/>
      <c r="AF42" s="149"/>
      <c r="AG42" s="149" t="s">
        <v>155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247"/>
      <c r="D43" s="248"/>
      <c r="E43" s="248"/>
      <c r="F43" s="248"/>
      <c r="G43" s="248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49"/>
      <c r="Z43" s="149"/>
      <c r="AA43" s="149"/>
      <c r="AB43" s="149"/>
      <c r="AC43" s="149"/>
      <c r="AD43" s="149"/>
      <c r="AE43" s="149"/>
      <c r="AF43" s="149"/>
      <c r="AG43" s="149" t="s">
        <v>159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ht="22.5" outlineLevel="1" x14ac:dyDescent="0.2">
      <c r="A44" s="170">
        <v>7</v>
      </c>
      <c r="B44" s="171" t="s">
        <v>274</v>
      </c>
      <c r="C44" s="181" t="s">
        <v>275</v>
      </c>
      <c r="D44" s="172" t="s">
        <v>176</v>
      </c>
      <c r="E44" s="173">
        <v>13.05</v>
      </c>
      <c r="F44" s="174"/>
      <c r="G44" s="175">
        <f>ROUND(E44*F44,2)</f>
        <v>0</v>
      </c>
      <c r="H44" s="174"/>
      <c r="I44" s="175">
        <f>ROUND(E44*H44,2)</f>
        <v>0</v>
      </c>
      <c r="J44" s="174"/>
      <c r="K44" s="175">
        <f>ROUND(E44*J44,2)</f>
        <v>0</v>
      </c>
      <c r="L44" s="175">
        <v>21</v>
      </c>
      <c r="M44" s="175">
        <f>G44*(1+L44/100)</f>
        <v>0</v>
      </c>
      <c r="N44" s="175">
        <v>1.7219999999999999E-2</v>
      </c>
      <c r="O44" s="175">
        <f>ROUND(E44*N44,2)</f>
        <v>0.22</v>
      </c>
      <c r="P44" s="175">
        <v>0</v>
      </c>
      <c r="Q44" s="175">
        <f>ROUND(E44*P44,2)</f>
        <v>0</v>
      </c>
      <c r="R44" s="175" t="s">
        <v>210</v>
      </c>
      <c r="S44" s="175" t="s">
        <v>149</v>
      </c>
      <c r="T44" s="176" t="s">
        <v>149</v>
      </c>
      <c r="U44" s="159">
        <v>0.628</v>
      </c>
      <c r="V44" s="159">
        <f>ROUND(E44*U44,2)</f>
        <v>8.1999999999999993</v>
      </c>
      <c r="W44" s="159"/>
      <c r="X44" s="159" t="s">
        <v>150</v>
      </c>
      <c r="Y44" s="149"/>
      <c r="Z44" s="149"/>
      <c r="AA44" s="149"/>
      <c r="AB44" s="149"/>
      <c r="AC44" s="149"/>
      <c r="AD44" s="149"/>
      <c r="AE44" s="149"/>
      <c r="AF44" s="149"/>
      <c r="AG44" s="149" t="s">
        <v>151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56"/>
      <c r="B45" s="157"/>
      <c r="C45" s="182" t="s">
        <v>493</v>
      </c>
      <c r="D45" s="161"/>
      <c r="E45" s="162">
        <v>4.5</v>
      </c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49"/>
      <c r="Z45" s="149"/>
      <c r="AA45" s="149"/>
      <c r="AB45" s="149"/>
      <c r="AC45" s="149"/>
      <c r="AD45" s="149"/>
      <c r="AE45" s="149"/>
      <c r="AF45" s="149"/>
      <c r="AG45" s="149" t="s">
        <v>155</v>
      </c>
      <c r="AH45" s="149">
        <v>0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182" t="s">
        <v>494</v>
      </c>
      <c r="D46" s="161"/>
      <c r="E46" s="162">
        <v>6.75</v>
      </c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49"/>
      <c r="Z46" s="149"/>
      <c r="AA46" s="149"/>
      <c r="AB46" s="149"/>
      <c r="AC46" s="149"/>
      <c r="AD46" s="149"/>
      <c r="AE46" s="149"/>
      <c r="AF46" s="149"/>
      <c r="AG46" s="149" t="s">
        <v>155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6"/>
      <c r="B47" s="157"/>
      <c r="C47" s="182" t="s">
        <v>495</v>
      </c>
      <c r="D47" s="161"/>
      <c r="E47" s="162">
        <v>1.8</v>
      </c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49"/>
      <c r="Z47" s="149"/>
      <c r="AA47" s="149"/>
      <c r="AB47" s="149"/>
      <c r="AC47" s="149"/>
      <c r="AD47" s="149"/>
      <c r="AE47" s="149"/>
      <c r="AF47" s="149"/>
      <c r="AG47" s="149" t="s">
        <v>155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56"/>
      <c r="B48" s="157"/>
      <c r="C48" s="247"/>
      <c r="D48" s="248"/>
      <c r="E48" s="248"/>
      <c r="F48" s="248"/>
      <c r="G48" s="248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49"/>
      <c r="Z48" s="149"/>
      <c r="AA48" s="149"/>
      <c r="AB48" s="149"/>
      <c r="AC48" s="149"/>
      <c r="AD48" s="149"/>
      <c r="AE48" s="149"/>
      <c r="AF48" s="149"/>
      <c r="AG48" s="149" t="s">
        <v>159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x14ac:dyDescent="0.2">
      <c r="A49" s="164" t="s">
        <v>143</v>
      </c>
      <c r="B49" s="165" t="s">
        <v>86</v>
      </c>
      <c r="C49" s="180" t="s">
        <v>87</v>
      </c>
      <c r="D49" s="166"/>
      <c r="E49" s="167"/>
      <c r="F49" s="168"/>
      <c r="G49" s="168">
        <f>SUMIF(AG50:AG52,"&lt;&gt;NOR",G50:G52)</f>
        <v>0</v>
      </c>
      <c r="H49" s="168"/>
      <c r="I49" s="168">
        <f>SUM(I50:I52)</f>
        <v>0</v>
      </c>
      <c r="J49" s="168"/>
      <c r="K49" s="168">
        <f>SUM(K50:K52)</f>
        <v>0</v>
      </c>
      <c r="L49" s="168"/>
      <c r="M49" s="168">
        <f>SUM(M50:M52)</f>
        <v>0</v>
      </c>
      <c r="N49" s="168"/>
      <c r="O49" s="168">
        <f>SUM(O50:O52)</f>
        <v>0.08</v>
      </c>
      <c r="P49" s="168"/>
      <c r="Q49" s="168">
        <f>SUM(Q50:Q52)</f>
        <v>0</v>
      </c>
      <c r="R49" s="168"/>
      <c r="S49" s="168"/>
      <c r="T49" s="169"/>
      <c r="U49" s="163"/>
      <c r="V49" s="163">
        <f>SUM(V50:V52)</f>
        <v>3.12</v>
      </c>
      <c r="W49" s="163"/>
      <c r="X49" s="163"/>
      <c r="AG49" t="s">
        <v>144</v>
      </c>
    </row>
    <row r="50" spans="1:60" outlineLevel="1" x14ac:dyDescent="0.2">
      <c r="A50" s="170">
        <v>8</v>
      </c>
      <c r="B50" s="171" t="s">
        <v>341</v>
      </c>
      <c r="C50" s="181" t="s">
        <v>342</v>
      </c>
      <c r="D50" s="172" t="s">
        <v>176</v>
      </c>
      <c r="E50" s="173">
        <v>12</v>
      </c>
      <c r="F50" s="174"/>
      <c r="G50" s="175">
        <f>ROUND(E50*F50,2)</f>
        <v>0</v>
      </c>
      <c r="H50" s="174"/>
      <c r="I50" s="175">
        <f>ROUND(E50*H50,2)</f>
        <v>0</v>
      </c>
      <c r="J50" s="174"/>
      <c r="K50" s="175">
        <f>ROUND(E50*J50,2)</f>
        <v>0</v>
      </c>
      <c r="L50" s="175">
        <v>21</v>
      </c>
      <c r="M50" s="175">
        <f>G50*(1+L50/100)</f>
        <v>0</v>
      </c>
      <c r="N50" s="175">
        <v>6.3499999999999997E-3</v>
      </c>
      <c r="O50" s="175">
        <f>ROUND(E50*N50,2)</f>
        <v>0.08</v>
      </c>
      <c r="P50" s="175">
        <v>0</v>
      </c>
      <c r="Q50" s="175">
        <f>ROUND(E50*P50,2)</f>
        <v>0</v>
      </c>
      <c r="R50" s="175" t="s">
        <v>331</v>
      </c>
      <c r="S50" s="175" t="s">
        <v>149</v>
      </c>
      <c r="T50" s="176" t="s">
        <v>149</v>
      </c>
      <c r="U50" s="159">
        <v>0.26</v>
      </c>
      <c r="V50" s="159">
        <f>ROUND(E50*U50,2)</f>
        <v>3.12</v>
      </c>
      <c r="W50" s="159"/>
      <c r="X50" s="159" t="s">
        <v>150</v>
      </c>
      <c r="Y50" s="149"/>
      <c r="Z50" s="149"/>
      <c r="AA50" s="149"/>
      <c r="AB50" s="149"/>
      <c r="AC50" s="149"/>
      <c r="AD50" s="149"/>
      <c r="AE50" s="149"/>
      <c r="AF50" s="149"/>
      <c r="AG50" s="149" t="s">
        <v>151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56"/>
      <c r="B51" s="157"/>
      <c r="C51" s="182" t="s">
        <v>496</v>
      </c>
      <c r="D51" s="161"/>
      <c r="E51" s="162">
        <v>12</v>
      </c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49"/>
      <c r="Z51" s="149"/>
      <c r="AA51" s="149"/>
      <c r="AB51" s="149"/>
      <c r="AC51" s="149"/>
      <c r="AD51" s="149"/>
      <c r="AE51" s="149"/>
      <c r="AF51" s="149"/>
      <c r="AG51" s="149" t="s">
        <v>155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56"/>
      <c r="B52" s="157"/>
      <c r="C52" s="247"/>
      <c r="D52" s="248"/>
      <c r="E52" s="248"/>
      <c r="F52" s="248"/>
      <c r="G52" s="248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49"/>
      <c r="Z52" s="149"/>
      <c r="AA52" s="149"/>
      <c r="AB52" s="149"/>
      <c r="AC52" s="149"/>
      <c r="AD52" s="149"/>
      <c r="AE52" s="149"/>
      <c r="AF52" s="149"/>
      <c r="AG52" s="149" t="s">
        <v>159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x14ac:dyDescent="0.2">
      <c r="A53" s="164" t="s">
        <v>143</v>
      </c>
      <c r="B53" s="165" t="s">
        <v>88</v>
      </c>
      <c r="C53" s="180" t="s">
        <v>89</v>
      </c>
      <c r="D53" s="166"/>
      <c r="E53" s="167"/>
      <c r="F53" s="168"/>
      <c r="G53" s="168">
        <f>SUMIF(AG54:AG56,"&lt;&gt;NOR",G54:G56)</f>
        <v>0</v>
      </c>
      <c r="H53" s="168"/>
      <c r="I53" s="168">
        <f>SUM(I54:I56)</f>
        <v>0</v>
      </c>
      <c r="J53" s="168"/>
      <c r="K53" s="168">
        <f>SUM(K54:K56)</f>
        <v>0</v>
      </c>
      <c r="L53" s="168"/>
      <c r="M53" s="168">
        <f>SUM(M54:M56)</f>
        <v>0</v>
      </c>
      <c r="N53" s="168"/>
      <c r="O53" s="168">
        <f>SUM(O54:O56)</f>
        <v>0</v>
      </c>
      <c r="P53" s="168"/>
      <c r="Q53" s="168">
        <f>SUM(Q54:Q56)</f>
        <v>0</v>
      </c>
      <c r="R53" s="168"/>
      <c r="S53" s="168"/>
      <c r="T53" s="169"/>
      <c r="U53" s="163"/>
      <c r="V53" s="163">
        <f>SUM(V54:V56)</f>
        <v>0.75</v>
      </c>
      <c r="W53" s="163"/>
      <c r="X53" s="163"/>
      <c r="AG53" t="s">
        <v>144</v>
      </c>
    </row>
    <row r="54" spans="1:60" ht="22.5" outlineLevel="1" x14ac:dyDescent="0.2">
      <c r="A54" s="170">
        <v>9</v>
      </c>
      <c r="B54" s="171" t="s">
        <v>497</v>
      </c>
      <c r="C54" s="181" t="s">
        <v>498</v>
      </c>
      <c r="D54" s="172" t="s">
        <v>195</v>
      </c>
      <c r="E54" s="173">
        <v>6</v>
      </c>
      <c r="F54" s="174"/>
      <c r="G54" s="175">
        <f>ROUND(E54*F54,2)</f>
        <v>0</v>
      </c>
      <c r="H54" s="174"/>
      <c r="I54" s="175">
        <f>ROUND(E54*H54,2)</f>
        <v>0</v>
      </c>
      <c r="J54" s="174"/>
      <c r="K54" s="175">
        <f>ROUND(E54*J54,2)</f>
        <v>0</v>
      </c>
      <c r="L54" s="175">
        <v>21</v>
      </c>
      <c r="M54" s="175">
        <f>G54*(1+L54/100)</f>
        <v>0</v>
      </c>
      <c r="N54" s="175">
        <v>3.0000000000000001E-5</v>
      </c>
      <c r="O54" s="175">
        <f>ROUND(E54*N54,2)</f>
        <v>0</v>
      </c>
      <c r="P54" s="175">
        <v>0</v>
      </c>
      <c r="Q54" s="175">
        <f>ROUND(E54*P54,2)</f>
        <v>0</v>
      </c>
      <c r="R54" s="175" t="s">
        <v>196</v>
      </c>
      <c r="S54" s="175" t="s">
        <v>149</v>
      </c>
      <c r="T54" s="176" t="s">
        <v>149</v>
      </c>
      <c r="U54" s="159">
        <v>0.125</v>
      </c>
      <c r="V54" s="159">
        <f>ROUND(E54*U54,2)</f>
        <v>0.75</v>
      </c>
      <c r="W54" s="159"/>
      <c r="X54" s="159" t="s">
        <v>150</v>
      </c>
      <c r="Y54" s="149"/>
      <c r="Z54" s="149"/>
      <c r="AA54" s="149"/>
      <c r="AB54" s="149"/>
      <c r="AC54" s="149"/>
      <c r="AD54" s="149"/>
      <c r="AE54" s="149"/>
      <c r="AF54" s="149"/>
      <c r="AG54" s="149" t="s">
        <v>151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56"/>
      <c r="B55" s="157"/>
      <c r="C55" s="182" t="s">
        <v>499</v>
      </c>
      <c r="D55" s="161"/>
      <c r="E55" s="162">
        <v>6</v>
      </c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49"/>
      <c r="Z55" s="149"/>
      <c r="AA55" s="149"/>
      <c r="AB55" s="149"/>
      <c r="AC55" s="149"/>
      <c r="AD55" s="149"/>
      <c r="AE55" s="149"/>
      <c r="AF55" s="149"/>
      <c r="AG55" s="149" t="s">
        <v>155</v>
      </c>
      <c r="AH55" s="149">
        <v>0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56"/>
      <c r="B56" s="157"/>
      <c r="C56" s="247"/>
      <c r="D56" s="248"/>
      <c r="E56" s="248"/>
      <c r="F56" s="248"/>
      <c r="G56" s="248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49"/>
      <c r="Z56" s="149"/>
      <c r="AA56" s="149"/>
      <c r="AB56" s="149"/>
      <c r="AC56" s="149"/>
      <c r="AD56" s="149"/>
      <c r="AE56" s="149"/>
      <c r="AF56" s="149"/>
      <c r="AG56" s="149" t="s">
        <v>159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x14ac:dyDescent="0.2">
      <c r="A57" s="164" t="s">
        <v>143</v>
      </c>
      <c r="B57" s="165" t="s">
        <v>90</v>
      </c>
      <c r="C57" s="180" t="s">
        <v>91</v>
      </c>
      <c r="D57" s="166"/>
      <c r="E57" s="167"/>
      <c r="F57" s="168"/>
      <c r="G57" s="168">
        <f>SUMIF(AG58:AG65,"&lt;&gt;NOR",G58:G65)</f>
        <v>0</v>
      </c>
      <c r="H57" s="168"/>
      <c r="I57" s="168">
        <f>SUM(I58:I65)</f>
        <v>0</v>
      </c>
      <c r="J57" s="168"/>
      <c r="K57" s="168">
        <f>SUM(K58:K65)</f>
        <v>0</v>
      </c>
      <c r="L57" s="168"/>
      <c r="M57" s="168">
        <f>SUM(M58:M65)</f>
        <v>0</v>
      </c>
      <c r="N57" s="168"/>
      <c r="O57" s="168">
        <f>SUM(O58:O65)</f>
        <v>0.15</v>
      </c>
      <c r="P57" s="168"/>
      <c r="Q57" s="168">
        <f>SUM(Q58:Q65)</f>
        <v>0.77</v>
      </c>
      <c r="R57" s="168"/>
      <c r="S57" s="168"/>
      <c r="T57" s="169"/>
      <c r="U57" s="163"/>
      <c r="V57" s="163">
        <f>SUM(V58:V65)</f>
        <v>10.07</v>
      </c>
      <c r="W57" s="163"/>
      <c r="X57" s="163"/>
      <c r="AG57" t="s">
        <v>144</v>
      </c>
    </row>
    <row r="58" spans="1:60" ht="22.5" outlineLevel="1" x14ac:dyDescent="0.2">
      <c r="A58" s="170">
        <v>10</v>
      </c>
      <c r="B58" s="171" t="s">
        <v>500</v>
      </c>
      <c r="C58" s="181" t="s">
        <v>501</v>
      </c>
      <c r="D58" s="172" t="s">
        <v>201</v>
      </c>
      <c r="E58" s="173">
        <v>7</v>
      </c>
      <c r="F58" s="174"/>
      <c r="G58" s="175">
        <f>ROUND(E58*F58,2)</f>
        <v>0</v>
      </c>
      <c r="H58" s="174"/>
      <c r="I58" s="175">
        <f>ROUND(E58*H58,2)</f>
        <v>0</v>
      </c>
      <c r="J58" s="174"/>
      <c r="K58" s="175">
        <f>ROUND(E58*J58,2)</f>
        <v>0</v>
      </c>
      <c r="L58" s="175">
        <v>21</v>
      </c>
      <c r="M58" s="175">
        <f>G58*(1+L58/100)</f>
        <v>0</v>
      </c>
      <c r="N58" s="175">
        <v>2.1870000000000001E-2</v>
      </c>
      <c r="O58" s="175">
        <f>ROUND(E58*N58,2)</f>
        <v>0.15</v>
      </c>
      <c r="P58" s="175">
        <v>0</v>
      </c>
      <c r="Q58" s="175">
        <f>ROUND(E58*P58,2)</f>
        <v>0</v>
      </c>
      <c r="R58" s="175" t="s">
        <v>353</v>
      </c>
      <c r="S58" s="175" t="s">
        <v>149</v>
      </c>
      <c r="T58" s="176" t="s">
        <v>149</v>
      </c>
      <c r="U58" s="159">
        <v>1.0649999999999999</v>
      </c>
      <c r="V58" s="159">
        <f>ROUND(E58*U58,2)</f>
        <v>7.46</v>
      </c>
      <c r="W58" s="159"/>
      <c r="X58" s="159" t="s">
        <v>150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151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56"/>
      <c r="B59" s="157"/>
      <c r="C59" s="182" t="s">
        <v>502</v>
      </c>
      <c r="D59" s="161"/>
      <c r="E59" s="162">
        <v>7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49"/>
      <c r="Z59" s="149"/>
      <c r="AA59" s="149"/>
      <c r="AB59" s="149"/>
      <c r="AC59" s="149"/>
      <c r="AD59" s="149"/>
      <c r="AE59" s="149"/>
      <c r="AF59" s="149"/>
      <c r="AG59" s="149" t="s">
        <v>155</v>
      </c>
      <c r="AH59" s="149">
        <v>0</v>
      </c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56"/>
      <c r="B60" s="157"/>
      <c r="C60" s="247"/>
      <c r="D60" s="248"/>
      <c r="E60" s="248"/>
      <c r="F60" s="248"/>
      <c r="G60" s="248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49"/>
      <c r="Z60" s="149"/>
      <c r="AA60" s="149"/>
      <c r="AB60" s="149"/>
      <c r="AC60" s="149"/>
      <c r="AD60" s="149"/>
      <c r="AE60" s="149"/>
      <c r="AF60" s="149"/>
      <c r="AG60" s="149" t="s">
        <v>159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ht="33.75" outlineLevel="1" x14ac:dyDescent="0.2">
      <c r="A61" s="170">
        <v>11</v>
      </c>
      <c r="B61" s="171" t="s">
        <v>365</v>
      </c>
      <c r="C61" s="181" t="s">
        <v>366</v>
      </c>
      <c r="D61" s="172" t="s">
        <v>176</v>
      </c>
      <c r="E61" s="173">
        <v>13.05</v>
      </c>
      <c r="F61" s="174"/>
      <c r="G61" s="175">
        <f>ROUND(E61*F61,2)</f>
        <v>0</v>
      </c>
      <c r="H61" s="174"/>
      <c r="I61" s="175">
        <f>ROUND(E61*H61,2)</f>
        <v>0</v>
      </c>
      <c r="J61" s="174"/>
      <c r="K61" s="175">
        <f>ROUND(E61*J61,2)</f>
        <v>0</v>
      </c>
      <c r="L61" s="175">
        <v>21</v>
      </c>
      <c r="M61" s="175">
        <f>G61*(1+L61/100)</f>
        <v>0</v>
      </c>
      <c r="N61" s="175">
        <v>0</v>
      </c>
      <c r="O61" s="175">
        <f>ROUND(E61*N61,2)</f>
        <v>0</v>
      </c>
      <c r="P61" s="175">
        <v>5.8999999999999997E-2</v>
      </c>
      <c r="Q61" s="175">
        <f>ROUND(E61*P61,2)</f>
        <v>0.77</v>
      </c>
      <c r="R61" s="175" t="s">
        <v>353</v>
      </c>
      <c r="S61" s="175" t="s">
        <v>149</v>
      </c>
      <c r="T61" s="176" t="s">
        <v>149</v>
      </c>
      <c r="U61" s="159">
        <v>0.2</v>
      </c>
      <c r="V61" s="159">
        <f>ROUND(E61*U61,2)</f>
        <v>2.61</v>
      </c>
      <c r="W61" s="159"/>
      <c r="X61" s="159" t="s">
        <v>150</v>
      </c>
      <c r="Y61" s="149"/>
      <c r="Z61" s="149"/>
      <c r="AA61" s="149"/>
      <c r="AB61" s="149"/>
      <c r="AC61" s="149"/>
      <c r="AD61" s="149"/>
      <c r="AE61" s="149"/>
      <c r="AF61" s="149"/>
      <c r="AG61" s="149" t="s">
        <v>151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2" t="s">
        <v>503</v>
      </c>
      <c r="D62" s="161"/>
      <c r="E62" s="162">
        <v>4.5</v>
      </c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49"/>
      <c r="Z62" s="149"/>
      <c r="AA62" s="149"/>
      <c r="AB62" s="149"/>
      <c r="AC62" s="149"/>
      <c r="AD62" s="149"/>
      <c r="AE62" s="149"/>
      <c r="AF62" s="149"/>
      <c r="AG62" s="149" t="s">
        <v>155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56"/>
      <c r="B63" s="157"/>
      <c r="C63" s="182" t="s">
        <v>494</v>
      </c>
      <c r="D63" s="161"/>
      <c r="E63" s="162">
        <v>6.75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49"/>
      <c r="Z63" s="149"/>
      <c r="AA63" s="149"/>
      <c r="AB63" s="149"/>
      <c r="AC63" s="149"/>
      <c r="AD63" s="149"/>
      <c r="AE63" s="149"/>
      <c r="AF63" s="149"/>
      <c r="AG63" s="149" t="s">
        <v>155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56"/>
      <c r="B64" s="157"/>
      <c r="C64" s="182" t="s">
        <v>495</v>
      </c>
      <c r="D64" s="161"/>
      <c r="E64" s="162">
        <v>1.8</v>
      </c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49"/>
      <c r="Z64" s="149"/>
      <c r="AA64" s="149"/>
      <c r="AB64" s="149"/>
      <c r="AC64" s="149"/>
      <c r="AD64" s="149"/>
      <c r="AE64" s="149"/>
      <c r="AF64" s="149"/>
      <c r="AG64" s="149" t="s">
        <v>155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">
      <c r="A65" s="156"/>
      <c r="B65" s="157"/>
      <c r="C65" s="247"/>
      <c r="D65" s="248"/>
      <c r="E65" s="248"/>
      <c r="F65" s="248"/>
      <c r="G65" s="248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49"/>
      <c r="Z65" s="149"/>
      <c r="AA65" s="149"/>
      <c r="AB65" s="149"/>
      <c r="AC65" s="149"/>
      <c r="AD65" s="149"/>
      <c r="AE65" s="149"/>
      <c r="AF65" s="149"/>
      <c r="AG65" s="149" t="s">
        <v>159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x14ac:dyDescent="0.2">
      <c r="A66" s="164" t="s">
        <v>143</v>
      </c>
      <c r="B66" s="165" t="s">
        <v>92</v>
      </c>
      <c r="C66" s="180" t="s">
        <v>93</v>
      </c>
      <c r="D66" s="166"/>
      <c r="E66" s="167"/>
      <c r="F66" s="168"/>
      <c r="G66" s="168">
        <f>SUMIF(AG67:AG69,"&lt;&gt;NOR",G67:G69)</f>
        <v>0</v>
      </c>
      <c r="H66" s="168"/>
      <c r="I66" s="168">
        <f>SUM(I67:I69)</f>
        <v>0</v>
      </c>
      <c r="J66" s="168"/>
      <c r="K66" s="168">
        <f>SUM(K67:K69)</f>
        <v>0</v>
      </c>
      <c r="L66" s="168"/>
      <c r="M66" s="168">
        <f>SUM(M67:M69)</f>
        <v>0</v>
      </c>
      <c r="N66" s="168"/>
      <c r="O66" s="168">
        <f>SUM(O67:O69)</f>
        <v>0</v>
      </c>
      <c r="P66" s="168"/>
      <c r="Q66" s="168">
        <f>SUM(Q67:Q69)</f>
        <v>0</v>
      </c>
      <c r="R66" s="168"/>
      <c r="S66" s="168"/>
      <c r="T66" s="169"/>
      <c r="U66" s="163"/>
      <c r="V66" s="163">
        <f>SUM(V67:V69)</f>
        <v>2.57</v>
      </c>
      <c r="W66" s="163"/>
      <c r="X66" s="163"/>
      <c r="AG66" t="s">
        <v>144</v>
      </c>
    </row>
    <row r="67" spans="1:60" ht="33.75" outlineLevel="1" x14ac:dyDescent="0.2">
      <c r="A67" s="170">
        <v>12</v>
      </c>
      <c r="B67" s="171" t="s">
        <v>504</v>
      </c>
      <c r="C67" s="181" t="s">
        <v>505</v>
      </c>
      <c r="D67" s="172" t="s">
        <v>369</v>
      </c>
      <c r="E67" s="173">
        <v>1.3592599999999999</v>
      </c>
      <c r="F67" s="174"/>
      <c r="G67" s="175">
        <f>ROUND(E67*F67,2)</f>
        <v>0</v>
      </c>
      <c r="H67" s="174"/>
      <c r="I67" s="175">
        <f>ROUND(E67*H67,2)</f>
        <v>0</v>
      </c>
      <c r="J67" s="174"/>
      <c r="K67" s="175">
        <f>ROUND(E67*J67,2)</f>
        <v>0</v>
      </c>
      <c r="L67" s="175">
        <v>21</v>
      </c>
      <c r="M67" s="175">
        <f>G67*(1+L67/100)</f>
        <v>0</v>
      </c>
      <c r="N67" s="175">
        <v>0</v>
      </c>
      <c r="O67" s="175">
        <f>ROUND(E67*N67,2)</f>
        <v>0</v>
      </c>
      <c r="P67" s="175">
        <v>0</v>
      </c>
      <c r="Q67" s="175">
        <f>ROUND(E67*P67,2)</f>
        <v>0</v>
      </c>
      <c r="R67" s="175" t="s">
        <v>196</v>
      </c>
      <c r="S67" s="175" t="s">
        <v>149</v>
      </c>
      <c r="T67" s="176" t="s">
        <v>149</v>
      </c>
      <c r="U67" s="159">
        <v>1.8919999999999999</v>
      </c>
      <c r="V67" s="159">
        <f>ROUND(E67*U67,2)</f>
        <v>2.57</v>
      </c>
      <c r="W67" s="159"/>
      <c r="X67" s="159" t="s">
        <v>370</v>
      </c>
      <c r="Y67" s="149"/>
      <c r="Z67" s="149"/>
      <c r="AA67" s="149"/>
      <c r="AB67" s="149"/>
      <c r="AC67" s="149"/>
      <c r="AD67" s="149"/>
      <c r="AE67" s="149"/>
      <c r="AF67" s="149"/>
      <c r="AG67" s="149" t="s">
        <v>371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56"/>
      <c r="B68" s="157"/>
      <c r="C68" s="245" t="s">
        <v>372</v>
      </c>
      <c r="D68" s="246"/>
      <c r="E68" s="246"/>
      <c r="F68" s="246"/>
      <c r="G68" s="246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49"/>
      <c r="Z68" s="149"/>
      <c r="AA68" s="149"/>
      <c r="AB68" s="149"/>
      <c r="AC68" s="149"/>
      <c r="AD68" s="149"/>
      <c r="AE68" s="149"/>
      <c r="AF68" s="149"/>
      <c r="AG68" s="149" t="s">
        <v>153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6"/>
      <c r="B69" s="157"/>
      <c r="C69" s="247"/>
      <c r="D69" s="248"/>
      <c r="E69" s="248"/>
      <c r="F69" s="248"/>
      <c r="G69" s="248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49"/>
      <c r="Z69" s="149"/>
      <c r="AA69" s="149"/>
      <c r="AB69" s="149"/>
      <c r="AC69" s="149"/>
      <c r="AD69" s="149"/>
      <c r="AE69" s="149"/>
      <c r="AF69" s="149"/>
      <c r="AG69" s="149" t="s">
        <v>159</v>
      </c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x14ac:dyDescent="0.2">
      <c r="A70" s="164" t="s">
        <v>143</v>
      </c>
      <c r="B70" s="165" t="s">
        <v>98</v>
      </c>
      <c r="C70" s="180" t="s">
        <v>99</v>
      </c>
      <c r="D70" s="166"/>
      <c r="E70" s="167"/>
      <c r="F70" s="168"/>
      <c r="G70" s="168">
        <f>SUMIF(AG71:AG124,"&lt;&gt;NOR",G71:G124)</f>
        <v>0</v>
      </c>
      <c r="H70" s="168"/>
      <c r="I70" s="168">
        <f>SUM(I71:I124)</f>
        <v>0</v>
      </c>
      <c r="J70" s="168"/>
      <c r="K70" s="168">
        <f>SUM(K71:K124)</f>
        <v>0</v>
      </c>
      <c r="L70" s="168"/>
      <c r="M70" s="168">
        <f>SUM(M71:M124)</f>
        <v>0</v>
      </c>
      <c r="N70" s="168"/>
      <c r="O70" s="168">
        <f>SUM(O71:O124)</f>
        <v>3.43</v>
      </c>
      <c r="P70" s="168"/>
      <c r="Q70" s="168">
        <f>SUM(Q71:Q124)</f>
        <v>2.4499999999999997</v>
      </c>
      <c r="R70" s="168"/>
      <c r="S70" s="168"/>
      <c r="T70" s="169"/>
      <c r="U70" s="163"/>
      <c r="V70" s="163">
        <f>SUM(V71:V124)</f>
        <v>187.04</v>
      </c>
      <c r="W70" s="163"/>
      <c r="X70" s="163"/>
      <c r="AG70" t="s">
        <v>144</v>
      </c>
    </row>
    <row r="71" spans="1:60" ht="22.5" outlineLevel="1" x14ac:dyDescent="0.2">
      <c r="A71" s="170">
        <v>13</v>
      </c>
      <c r="B71" s="171" t="s">
        <v>506</v>
      </c>
      <c r="C71" s="181" t="s">
        <v>507</v>
      </c>
      <c r="D71" s="172" t="s">
        <v>195</v>
      </c>
      <c r="E71" s="173">
        <v>6</v>
      </c>
      <c r="F71" s="174"/>
      <c r="G71" s="175">
        <f>ROUND(E71*F71,2)</f>
        <v>0</v>
      </c>
      <c r="H71" s="174"/>
      <c r="I71" s="175">
        <f>ROUND(E71*H71,2)</f>
        <v>0</v>
      </c>
      <c r="J71" s="174"/>
      <c r="K71" s="175">
        <f>ROUND(E71*J71,2)</f>
        <v>0</v>
      </c>
      <c r="L71" s="175">
        <v>21</v>
      </c>
      <c r="M71" s="175">
        <f>G71*(1+L71/100)</f>
        <v>0</v>
      </c>
      <c r="N71" s="175">
        <v>3.32E-3</v>
      </c>
      <c r="O71" s="175">
        <f>ROUND(E71*N71,2)</f>
        <v>0.02</v>
      </c>
      <c r="P71" s="175">
        <v>0</v>
      </c>
      <c r="Q71" s="175">
        <f>ROUND(E71*P71,2)</f>
        <v>0</v>
      </c>
      <c r="R71" s="175" t="s">
        <v>508</v>
      </c>
      <c r="S71" s="175" t="s">
        <v>149</v>
      </c>
      <c r="T71" s="176" t="s">
        <v>149</v>
      </c>
      <c r="U71" s="159">
        <v>0.377</v>
      </c>
      <c r="V71" s="159">
        <f>ROUND(E71*U71,2)</f>
        <v>2.2599999999999998</v>
      </c>
      <c r="W71" s="159"/>
      <c r="X71" s="159" t="s">
        <v>150</v>
      </c>
      <c r="Y71" s="149"/>
      <c r="Z71" s="149"/>
      <c r="AA71" s="149"/>
      <c r="AB71" s="149"/>
      <c r="AC71" s="149"/>
      <c r="AD71" s="149"/>
      <c r="AE71" s="149"/>
      <c r="AF71" s="149"/>
      <c r="AG71" s="149" t="s">
        <v>151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56"/>
      <c r="B72" s="157"/>
      <c r="C72" s="182" t="s">
        <v>499</v>
      </c>
      <c r="D72" s="161"/>
      <c r="E72" s="162">
        <v>6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49"/>
      <c r="Z72" s="149"/>
      <c r="AA72" s="149"/>
      <c r="AB72" s="149"/>
      <c r="AC72" s="149"/>
      <c r="AD72" s="149"/>
      <c r="AE72" s="149"/>
      <c r="AF72" s="149"/>
      <c r="AG72" s="149" t="s">
        <v>155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6"/>
      <c r="B73" s="157"/>
      <c r="C73" s="247"/>
      <c r="D73" s="248"/>
      <c r="E73" s="248"/>
      <c r="F73" s="248"/>
      <c r="G73" s="248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49"/>
      <c r="Z73" s="149"/>
      <c r="AA73" s="149"/>
      <c r="AB73" s="149"/>
      <c r="AC73" s="149"/>
      <c r="AD73" s="149"/>
      <c r="AE73" s="149"/>
      <c r="AF73" s="149"/>
      <c r="AG73" s="149" t="s">
        <v>159</v>
      </c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ht="33.75" outlineLevel="1" x14ac:dyDescent="0.2">
      <c r="A74" s="170">
        <v>14</v>
      </c>
      <c r="B74" s="171" t="s">
        <v>509</v>
      </c>
      <c r="C74" s="181" t="s">
        <v>510</v>
      </c>
      <c r="D74" s="172" t="s">
        <v>201</v>
      </c>
      <c r="E74" s="173">
        <v>21.3</v>
      </c>
      <c r="F74" s="174"/>
      <c r="G74" s="175">
        <f>ROUND(E74*F74,2)</f>
        <v>0</v>
      </c>
      <c r="H74" s="174"/>
      <c r="I74" s="175">
        <f>ROUND(E74*H74,2)</f>
        <v>0</v>
      </c>
      <c r="J74" s="174"/>
      <c r="K74" s="175">
        <f>ROUND(E74*J74,2)</f>
        <v>0</v>
      </c>
      <c r="L74" s="175">
        <v>21</v>
      </c>
      <c r="M74" s="175">
        <f>G74*(1+L74/100)</f>
        <v>0</v>
      </c>
      <c r="N74" s="175">
        <v>1.6000000000000001E-4</v>
      </c>
      <c r="O74" s="175">
        <f>ROUND(E74*N74,2)</f>
        <v>0</v>
      </c>
      <c r="P74" s="175">
        <v>1.2319999999999999E-2</v>
      </c>
      <c r="Q74" s="175">
        <f>ROUND(E74*P74,2)</f>
        <v>0.26</v>
      </c>
      <c r="R74" s="175" t="s">
        <v>508</v>
      </c>
      <c r="S74" s="175" t="s">
        <v>149</v>
      </c>
      <c r="T74" s="176" t="s">
        <v>149</v>
      </c>
      <c r="U74" s="159">
        <v>0.25</v>
      </c>
      <c r="V74" s="159">
        <f>ROUND(E74*U74,2)</f>
        <v>5.33</v>
      </c>
      <c r="W74" s="159"/>
      <c r="X74" s="159" t="s">
        <v>150</v>
      </c>
      <c r="Y74" s="149"/>
      <c r="Z74" s="149"/>
      <c r="AA74" s="149"/>
      <c r="AB74" s="149"/>
      <c r="AC74" s="149"/>
      <c r="AD74" s="149"/>
      <c r="AE74" s="149"/>
      <c r="AF74" s="149"/>
      <c r="AG74" s="149" t="s">
        <v>151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56"/>
      <c r="B75" s="157"/>
      <c r="C75" s="182" t="s">
        <v>511</v>
      </c>
      <c r="D75" s="161"/>
      <c r="E75" s="162">
        <v>6.3</v>
      </c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49"/>
      <c r="Z75" s="149"/>
      <c r="AA75" s="149"/>
      <c r="AB75" s="149"/>
      <c r="AC75" s="149"/>
      <c r="AD75" s="149"/>
      <c r="AE75" s="149"/>
      <c r="AF75" s="149"/>
      <c r="AG75" s="149" t="s">
        <v>155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56"/>
      <c r="B76" s="157"/>
      <c r="C76" s="182" t="s">
        <v>512</v>
      </c>
      <c r="D76" s="161"/>
      <c r="E76" s="162">
        <v>15</v>
      </c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49"/>
      <c r="Z76" s="149"/>
      <c r="AA76" s="149"/>
      <c r="AB76" s="149"/>
      <c r="AC76" s="149"/>
      <c r="AD76" s="149"/>
      <c r="AE76" s="149"/>
      <c r="AF76" s="149"/>
      <c r="AG76" s="149" t="s">
        <v>155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56"/>
      <c r="B77" s="157"/>
      <c r="C77" s="247"/>
      <c r="D77" s="248"/>
      <c r="E77" s="248"/>
      <c r="F77" s="248"/>
      <c r="G77" s="248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49"/>
      <c r="Z77" s="149"/>
      <c r="AA77" s="149"/>
      <c r="AB77" s="149"/>
      <c r="AC77" s="149"/>
      <c r="AD77" s="149"/>
      <c r="AE77" s="149"/>
      <c r="AF77" s="149"/>
      <c r="AG77" s="149" t="s">
        <v>159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ht="33.75" outlineLevel="1" x14ac:dyDescent="0.2">
      <c r="A78" s="170">
        <v>15</v>
      </c>
      <c r="B78" s="171" t="s">
        <v>513</v>
      </c>
      <c r="C78" s="181" t="s">
        <v>514</v>
      </c>
      <c r="D78" s="172" t="s">
        <v>201</v>
      </c>
      <c r="E78" s="173">
        <v>151.33332999999999</v>
      </c>
      <c r="F78" s="174"/>
      <c r="G78" s="175">
        <f>ROUND(E78*F78,2)</f>
        <v>0</v>
      </c>
      <c r="H78" s="174"/>
      <c r="I78" s="175">
        <f>ROUND(E78*H78,2)</f>
        <v>0</v>
      </c>
      <c r="J78" s="174"/>
      <c r="K78" s="175">
        <f>ROUND(E78*J78,2)</f>
        <v>0</v>
      </c>
      <c r="L78" s="175">
        <v>21</v>
      </c>
      <c r="M78" s="175">
        <f>G78*(1+L78/100)</f>
        <v>0</v>
      </c>
      <c r="N78" s="175">
        <v>6.9999999999999994E-5</v>
      </c>
      <c r="O78" s="175">
        <f>ROUND(E78*N78,2)</f>
        <v>0.01</v>
      </c>
      <c r="P78" s="175">
        <v>0</v>
      </c>
      <c r="Q78" s="175">
        <f>ROUND(E78*P78,2)</f>
        <v>0</v>
      </c>
      <c r="R78" s="175" t="s">
        <v>508</v>
      </c>
      <c r="S78" s="175" t="s">
        <v>149</v>
      </c>
      <c r="T78" s="176" t="s">
        <v>149</v>
      </c>
      <c r="U78" s="159">
        <v>0.34200000000000003</v>
      </c>
      <c r="V78" s="159">
        <f>ROUND(E78*U78,2)</f>
        <v>51.76</v>
      </c>
      <c r="W78" s="159"/>
      <c r="X78" s="159" t="s">
        <v>150</v>
      </c>
      <c r="Y78" s="149"/>
      <c r="Z78" s="149"/>
      <c r="AA78" s="149"/>
      <c r="AB78" s="149"/>
      <c r="AC78" s="149"/>
      <c r="AD78" s="149"/>
      <c r="AE78" s="149"/>
      <c r="AF78" s="149"/>
      <c r="AG78" s="149" t="s">
        <v>151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56"/>
      <c r="B79" s="157"/>
      <c r="C79" s="182" t="s">
        <v>515</v>
      </c>
      <c r="D79" s="161"/>
      <c r="E79" s="162">
        <v>151.33332999999999</v>
      </c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49"/>
      <c r="Z79" s="149"/>
      <c r="AA79" s="149"/>
      <c r="AB79" s="149"/>
      <c r="AC79" s="149"/>
      <c r="AD79" s="149"/>
      <c r="AE79" s="149"/>
      <c r="AF79" s="149"/>
      <c r="AG79" s="149" t="s">
        <v>155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56"/>
      <c r="B80" s="157"/>
      <c r="C80" s="247"/>
      <c r="D80" s="248"/>
      <c r="E80" s="248"/>
      <c r="F80" s="248"/>
      <c r="G80" s="248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49"/>
      <c r="Z80" s="149"/>
      <c r="AA80" s="149"/>
      <c r="AB80" s="149"/>
      <c r="AC80" s="149"/>
      <c r="AD80" s="149"/>
      <c r="AE80" s="149"/>
      <c r="AF80" s="149"/>
      <c r="AG80" s="149" t="s">
        <v>159</v>
      </c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ht="33.75" outlineLevel="1" x14ac:dyDescent="0.2">
      <c r="A81" s="170">
        <v>16</v>
      </c>
      <c r="B81" s="171" t="s">
        <v>516</v>
      </c>
      <c r="C81" s="181" t="s">
        <v>517</v>
      </c>
      <c r="D81" s="172" t="s">
        <v>201</v>
      </c>
      <c r="E81" s="173">
        <v>21.3</v>
      </c>
      <c r="F81" s="174"/>
      <c r="G81" s="175">
        <f>ROUND(E81*F81,2)</f>
        <v>0</v>
      </c>
      <c r="H81" s="174"/>
      <c r="I81" s="175">
        <f>ROUND(E81*H81,2)</f>
        <v>0</v>
      </c>
      <c r="J81" s="174"/>
      <c r="K81" s="175">
        <f>ROUND(E81*J81,2)</f>
        <v>0</v>
      </c>
      <c r="L81" s="175">
        <v>21</v>
      </c>
      <c r="M81" s="175">
        <f>G81*(1+L81/100)</f>
        <v>0</v>
      </c>
      <c r="N81" s="175">
        <v>9.0000000000000006E-5</v>
      </c>
      <c r="O81" s="175">
        <f>ROUND(E81*N81,2)</f>
        <v>0</v>
      </c>
      <c r="P81" s="175">
        <v>0</v>
      </c>
      <c r="Q81" s="175">
        <f>ROUND(E81*P81,2)</f>
        <v>0</v>
      </c>
      <c r="R81" s="175" t="s">
        <v>508</v>
      </c>
      <c r="S81" s="175" t="s">
        <v>149</v>
      </c>
      <c r="T81" s="176" t="s">
        <v>149</v>
      </c>
      <c r="U81" s="159">
        <v>0.41599999999999998</v>
      </c>
      <c r="V81" s="159">
        <f>ROUND(E81*U81,2)</f>
        <v>8.86</v>
      </c>
      <c r="W81" s="159"/>
      <c r="X81" s="159" t="s">
        <v>150</v>
      </c>
      <c r="Y81" s="149"/>
      <c r="Z81" s="149"/>
      <c r="AA81" s="149"/>
      <c r="AB81" s="149"/>
      <c r="AC81" s="149"/>
      <c r="AD81" s="149"/>
      <c r="AE81" s="149"/>
      <c r="AF81" s="149"/>
      <c r="AG81" s="149" t="s">
        <v>151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56"/>
      <c r="B82" s="157"/>
      <c r="C82" s="182" t="s">
        <v>511</v>
      </c>
      <c r="D82" s="161"/>
      <c r="E82" s="162">
        <v>6.3</v>
      </c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49"/>
      <c r="Z82" s="149"/>
      <c r="AA82" s="149"/>
      <c r="AB82" s="149"/>
      <c r="AC82" s="149"/>
      <c r="AD82" s="149"/>
      <c r="AE82" s="149"/>
      <c r="AF82" s="149"/>
      <c r="AG82" s="149" t="s">
        <v>155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56"/>
      <c r="B83" s="157"/>
      <c r="C83" s="182" t="s">
        <v>512</v>
      </c>
      <c r="D83" s="161"/>
      <c r="E83" s="162">
        <v>15</v>
      </c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49"/>
      <c r="Z83" s="149"/>
      <c r="AA83" s="149"/>
      <c r="AB83" s="149"/>
      <c r="AC83" s="149"/>
      <c r="AD83" s="149"/>
      <c r="AE83" s="149"/>
      <c r="AF83" s="149"/>
      <c r="AG83" s="149" t="s">
        <v>155</v>
      </c>
      <c r="AH83" s="149">
        <v>0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56"/>
      <c r="B84" s="157"/>
      <c r="C84" s="247"/>
      <c r="D84" s="248"/>
      <c r="E84" s="248"/>
      <c r="F84" s="248"/>
      <c r="G84" s="248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49"/>
      <c r="Z84" s="149"/>
      <c r="AA84" s="149"/>
      <c r="AB84" s="149"/>
      <c r="AC84" s="149"/>
      <c r="AD84" s="149"/>
      <c r="AE84" s="149"/>
      <c r="AF84" s="149"/>
      <c r="AG84" s="149" t="s">
        <v>159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ht="22.5" outlineLevel="1" x14ac:dyDescent="0.2">
      <c r="A85" s="170">
        <v>17</v>
      </c>
      <c r="B85" s="171" t="s">
        <v>518</v>
      </c>
      <c r="C85" s="181" t="s">
        <v>519</v>
      </c>
      <c r="D85" s="172" t="s">
        <v>369</v>
      </c>
      <c r="E85" s="173">
        <v>5.5</v>
      </c>
      <c r="F85" s="174"/>
      <c r="G85" s="175">
        <f>ROUND(E85*F85,2)</f>
        <v>0</v>
      </c>
      <c r="H85" s="174"/>
      <c r="I85" s="175">
        <f>ROUND(E85*H85,2)</f>
        <v>0</v>
      </c>
      <c r="J85" s="174"/>
      <c r="K85" s="175">
        <f>ROUND(E85*J85,2)</f>
        <v>0</v>
      </c>
      <c r="L85" s="175">
        <v>21</v>
      </c>
      <c r="M85" s="175">
        <f>G85*(1+L85/100)</f>
        <v>0</v>
      </c>
      <c r="N85" s="175">
        <v>2.0000000000000002E-5</v>
      </c>
      <c r="O85" s="175">
        <f>ROUND(E85*N85,2)</f>
        <v>0</v>
      </c>
      <c r="P85" s="175">
        <v>8.0000000000000002E-3</v>
      </c>
      <c r="Q85" s="175">
        <f>ROUND(E85*P85,2)</f>
        <v>0.04</v>
      </c>
      <c r="R85" s="175" t="s">
        <v>508</v>
      </c>
      <c r="S85" s="175" t="s">
        <v>149</v>
      </c>
      <c r="T85" s="176" t="s">
        <v>149</v>
      </c>
      <c r="U85" s="159">
        <v>1.2</v>
      </c>
      <c r="V85" s="159">
        <f>ROUND(E85*U85,2)</f>
        <v>6.6</v>
      </c>
      <c r="W85" s="159"/>
      <c r="X85" s="159" t="s">
        <v>150</v>
      </c>
      <c r="Y85" s="149"/>
      <c r="Z85" s="149"/>
      <c r="AA85" s="149"/>
      <c r="AB85" s="149"/>
      <c r="AC85" s="149"/>
      <c r="AD85" s="149"/>
      <c r="AE85" s="149"/>
      <c r="AF85" s="149"/>
      <c r="AG85" s="149" t="s">
        <v>151</v>
      </c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56"/>
      <c r="B86" s="157"/>
      <c r="C86" s="182" t="s">
        <v>520</v>
      </c>
      <c r="D86" s="161"/>
      <c r="E86" s="162">
        <v>5.5</v>
      </c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49"/>
      <c r="Z86" s="149"/>
      <c r="AA86" s="149"/>
      <c r="AB86" s="149"/>
      <c r="AC86" s="149"/>
      <c r="AD86" s="149"/>
      <c r="AE86" s="149"/>
      <c r="AF86" s="149"/>
      <c r="AG86" s="149" t="s">
        <v>155</v>
      </c>
      <c r="AH86" s="149">
        <v>0</v>
      </c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">
      <c r="A87" s="156"/>
      <c r="B87" s="157"/>
      <c r="C87" s="247"/>
      <c r="D87" s="248"/>
      <c r="E87" s="248"/>
      <c r="F87" s="248"/>
      <c r="G87" s="248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49"/>
      <c r="Z87" s="149"/>
      <c r="AA87" s="149"/>
      <c r="AB87" s="149"/>
      <c r="AC87" s="149"/>
      <c r="AD87" s="149"/>
      <c r="AE87" s="149"/>
      <c r="AF87" s="149"/>
      <c r="AG87" s="149" t="s">
        <v>159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70">
        <v>18</v>
      </c>
      <c r="B88" s="171" t="s">
        <v>521</v>
      </c>
      <c r="C88" s="181" t="s">
        <v>522</v>
      </c>
      <c r="D88" s="172" t="s">
        <v>176</v>
      </c>
      <c r="E88" s="173">
        <v>430</v>
      </c>
      <c r="F88" s="174"/>
      <c r="G88" s="175">
        <f>ROUND(E88*F88,2)</f>
        <v>0</v>
      </c>
      <c r="H88" s="174"/>
      <c r="I88" s="175">
        <f>ROUND(E88*H88,2)</f>
        <v>0</v>
      </c>
      <c r="J88" s="174"/>
      <c r="K88" s="175">
        <f>ROUND(E88*J88,2)</f>
        <v>0</v>
      </c>
      <c r="L88" s="175">
        <v>21</v>
      </c>
      <c r="M88" s="175">
        <f>G88*(1+L88/100)</f>
        <v>0</v>
      </c>
      <c r="N88" s="175">
        <v>0</v>
      </c>
      <c r="O88" s="175">
        <f>ROUND(E88*N88,2)</f>
        <v>0</v>
      </c>
      <c r="P88" s="175">
        <v>0</v>
      </c>
      <c r="Q88" s="175">
        <f>ROUND(E88*P88,2)</f>
        <v>0</v>
      </c>
      <c r="R88" s="175" t="s">
        <v>508</v>
      </c>
      <c r="S88" s="175" t="s">
        <v>149</v>
      </c>
      <c r="T88" s="176" t="s">
        <v>149</v>
      </c>
      <c r="U88" s="159">
        <v>0.156</v>
      </c>
      <c r="V88" s="159">
        <f>ROUND(E88*U88,2)</f>
        <v>67.08</v>
      </c>
      <c r="W88" s="159"/>
      <c r="X88" s="159" t="s">
        <v>150</v>
      </c>
      <c r="Y88" s="149"/>
      <c r="Z88" s="149"/>
      <c r="AA88" s="149"/>
      <c r="AB88" s="149"/>
      <c r="AC88" s="149"/>
      <c r="AD88" s="149"/>
      <c r="AE88" s="149"/>
      <c r="AF88" s="149"/>
      <c r="AG88" s="149" t="s">
        <v>151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56"/>
      <c r="B89" s="157"/>
      <c r="C89" s="182" t="s">
        <v>523</v>
      </c>
      <c r="D89" s="161"/>
      <c r="E89" s="162">
        <v>430</v>
      </c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49"/>
      <c r="Z89" s="149"/>
      <c r="AA89" s="149"/>
      <c r="AB89" s="149"/>
      <c r="AC89" s="149"/>
      <c r="AD89" s="149"/>
      <c r="AE89" s="149"/>
      <c r="AF89" s="149"/>
      <c r="AG89" s="149" t="s">
        <v>155</v>
      </c>
      <c r="AH89" s="149">
        <v>0</v>
      </c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56"/>
      <c r="B90" s="157"/>
      <c r="C90" s="247"/>
      <c r="D90" s="248"/>
      <c r="E90" s="248"/>
      <c r="F90" s="248"/>
      <c r="G90" s="248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49"/>
      <c r="Z90" s="149"/>
      <c r="AA90" s="149"/>
      <c r="AB90" s="149"/>
      <c r="AC90" s="149"/>
      <c r="AD90" s="149"/>
      <c r="AE90" s="149"/>
      <c r="AF90" s="149"/>
      <c r="AG90" s="149" t="s">
        <v>159</v>
      </c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70">
        <v>19</v>
      </c>
      <c r="B91" s="171" t="s">
        <v>524</v>
      </c>
      <c r="C91" s="181" t="s">
        <v>525</v>
      </c>
      <c r="D91" s="172" t="s">
        <v>176</v>
      </c>
      <c r="E91" s="173">
        <v>430</v>
      </c>
      <c r="F91" s="174"/>
      <c r="G91" s="175">
        <f>ROUND(E91*F91,2)</f>
        <v>0</v>
      </c>
      <c r="H91" s="174"/>
      <c r="I91" s="175">
        <f>ROUND(E91*H91,2)</f>
        <v>0</v>
      </c>
      <c r="J91" s="174"/>
      <c r="K91" s="175">
        <f>ROUND(E91*J91,2)</f>
        <v>0</v>
      </c>
      <c r="L91" s="175">
        <v>21</v>
      </c>
      <c r="M91" s="175">
        <f>G91*(1+L91/100)</f>
        <v>0</v>
      </c>
      <c r="N91" s="175">
        <v>0</v>
      </c>
      <c r="O91" s="175">
        <f>ROUND(E91*N91,2)</f>
        <v>0</v>
      </c>
      <c r="P91" s="175">
        <v>0</v>
      </c>
      <c r="Q91" s="175">
        <f>ROUND(E91*P91,2)</f>
        <v>0</v>
      </c>
      <c r="R91" s="175" t="s">
        <v>508</v>
      </c>
      <c r="S91" s="175" t="s">
        <v>149</v>
      </c>
      <c r="T91" s="176" t="s">
        <v>149</v>
      </c>
      <c r="U91" s="159">
        <v>5.5E-2</v>
      </c>
      <c r="V91" s="159">
        <f>ROUND(E91*U91,2)</f>
        <v>23.65</v>
      </c>
      <c r="W91" s="159"/>
      <c r="X91" s="159" t="s">
        <v>150</v>
      </c>
      <c r="Y91" s="149"/>
      <c r="Z91" s="149"/>
      <c r="AA91" s="149"/>
      <c r="AB91" s="149"/>
      <c r="AC91" s="149"/>
      <c r="AD91" s="149"/>
      <c r="AE91" s="149"/>
      <c r="AF91" s="149"/>
      <c r="AG91" s="149" t="s">
        <v>151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1" x14ac:dyDescent="0.2">
      <c r="A92" s="156"/>
      <c r="B92" s="157"/>
      <c r="C92" s="182" t="s">
        <v>523</v>
      </c>
      <c r="D92" s="161"/>
      <c r="E92" s="162">
        <v>430</v>
      </c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49"/>
      <c r="Z92" s="149"/>
      <c r="AA92" s="149"/>
      <c r="AB92" s="149"/>
      <c r="AC92" s="149"/>
      <c r="AD92" s="149"/>
      <c r="AE92" s="149"/>
      <c r="AF92" s="149"/>
      <c r="AG92" s="149" t="s">
        <v>155</v>
      </c>
      <c r="AH92" s="149">
        <v>0</v>
      </c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6"/>
      <c r="B93" s="157"/>
      <c r="C93" s="247"/>
      <c r="D93" s="248"/>
      <c r="E93" s="248"/>
      <c r="F93" s="248"/>
      <c r="G93" s="248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49"/>
      <c r="Z93" s="149"/>
      <c r="AA93" s="149"/>
      <c r="AB93" s="149"/>
      <c r="AC93" s="149"/>
      <c r="AD93" s="149"/>
      <c r="AE93" s="149"/>
      <c r="AF93" s="149"/>
      <c r="AG93" s="149" t="s">
        <v>159</v>
      </c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ht="22.5" outlineLevel="1" x14ac:dyDescent="0.2">
      <c r="A94" s="170">
        <v>20</v>
      </c>
      <c r="B94" s="171" t="s">
        <v>526</v>
      </c>
      <c r="C94" s="181" t="s">
        <v>527</v>
      </c>
      <c r="D94" s="172" t="s">
        <v>176</v>
      </c>
      <c r="E94" s="173">
        <v>430</v>
      </c>
      <c r="F94" s="174"/>
      <c r="G94" s="175">
        <f>ROUND(E94*F94,2)</f>
        <v>0</v>
      </c>
      <c r="H94" s="174"/>
      <c r="I94" s="175">
        <f>ROUND(E94*H94,2)</f>
        <v>0</v>
      </c>
      <c r="J94" s="174"/>
      <c r="K94" s="175">
        <f>ROUND(E94*J94,2)</f>
        <v>0</v>
      </c>
      <c r="L94" s="175">
        <v>21</v>
      </c>
      <c r="M94" s="175">
        <f>G94*(1+L94/100)</f>
        <v>0</v>
      </c>
      <c r="N94" s="175">
        <v>0</v>
      </c>
      <c r="O94" s="175">
        <f>ROUND(E94*N94,2)</f>
        <v>0</v>
      </c>
      <c r="P94" s="175">
        <v>5.0000000000000001E-3</v>
      </c>
      <c r="Q94" s="175">
        <f>ROUND(E94*P94,2)</f>
        <v>2.15</v>
      </c>
      <c r="R94" s="175" t="s">
        <v>508</v>
      </c>
      <c r="S94" s="175" t="s">
        <v>149</v>
      </c>
      <c r="T94" s="176" t="s">
        <v>149</v>
      </c>
      <c r="U94" s="159">
        <v>0.05</v>
      </c>
      <c r="V94" s="159">
        <f>ROUND(E94*U94,2)</f>
        <v>21.5</v>
      </c>
      <c r="W94" s="159"/>
      <c r="X94" s="159" t="s">
        <v>150</v>
      </c>
      <c r="Y94" s="149"/>
      <c r="Z94" s="149"/>
      <c r="AA94" s="149"/>
      <c r="AB94" s="149"/>
      <c r="AC94" s="149"/>
      <c r="AD94" s="149"/>
      <c r="AE94" s="149"/>
      <c r="AF94" s="149"/>
      <c r="AG94" s="149" t="s">
        <v>151</v>
      </c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1" x14ac:dyDescent="0.2">
      <c r="A95" s="156"/>
      <c r="B95" s="157"/>
      <c r="C95" s="182" t="s">
        <v>523</v>
      </c>
      <c r="D95" s="161"/>
      <c r="E95" s="162">
        <v>430</v>
      </c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49"/>
      <c r="Z95" s="149"/>
      <c r="AA95" s="149"/>
      <c r="AB95" s="149"/>
      <c r="AC95" s="149"/>
      <c r="AD95" s="149"/>
      <c r="AE95" s="149"/>
      <c r="AF95" s="149"/>
      <c r="AG95" s="149" t="s">
        <v>155</v>
      </c>
      <c r="AH95" s="149">
        <v>0</v>
      </c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">
      <c r="A96" s="156"/>
      <c r="B96" s="157"/>
      <c r="C96" s="247"/>
      <c r="D96" s="248"/>
      <c r="E96" s="248"/>
      <c r="F96" s="248"/>
      <c r="G96" s="248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49"/>
      <c r="Z96" s="149"/>
      <c r="AA96" s="149"/>
      <c r="AB96" s="149"/>
      <c r="AC96" s="149"/>
      <c r="AD96" s="149"/>
      <c r="AE96" s="149"/>
      <c r="AF96" s="149"/>
      <c r="AG96" s="149" t="s">
        <v>159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1" x14ac:dyDescent="0.2">
      <c r="A97" s="170">
        <v>21</v>
      </c>
      <c r="B97" s="171" t="s">
        <v>528</v>
      </c>
      <c r="C97" s="181" t="s">
        <v>529</v>
      </c>
      <c r="D97" s="172" t="s">
        <v>147</v>
      </c>
      <c r="E97" s="173">
        <v>5.92563</v>
      </c>
      <c r="F97" s="174"/>
      <c r="G97" s="175">
        <f>ROUND(E97*F97,2)</f>
        <v>0</v>
      </c>
      <c r="H97" s="174"/>
      <c r="I97" s="175">
        <f>ROUND(E97*H97,2)</f>
        <v>0</v>
      </c>
      <c r="J97" s="174"/>
      <c r="K97" s="175">
        <f>ROUND(E97*J97,2)</f>
        <v>0</v>
      </c>
      <c r="L97" s="175">
        <v>21</v>
      </c>
      <c r="M97" s="175">
        <f>G97*(1+L97/100)</f>
        <v>0</v>
      </c>
      <c r="N97" s="175">
        <v>2.3570000000000001E-2</v>
      </c>
      <c r="O97" s="175">
        <f>ROUND(E97*N97,2)</f>
        <v>0.14000000000000001</v>
      </c>
      <c r="P97" s="175">
        <v>0</v>
      </c>
      <c r="Q97" s="175">
        <f>ROUND(E97*P97,2)</f>
        <v>0</v>
      </c>
      <c r="R97" s="175" t="s">
        <v>508</v>
      </c>
      <c r="S97" s="175" t="s">
        <v>149</v>
      </c>
      <c r="T97" s="176" t="s">
        <v>149</v>
      </c>
      <c r="U97" s="159">
        <v>0</v>
      </c>
      <c r="V97" s="159">
        <f>ROUND(E97*U97,2)</f>
        <v>0</v>
      </c>
      <c r="W97" s="159"/>
      <c r="X97" s="159" t="s">
        <v>150</v>
      </c>
      <c r="Y97" s="149"/>
      <c r="Z97" s="149"/>
      <c r="AA97" s="149"/>
      <c r="AB97" s="149"/>
      <c r="AC97" s="149"/>
      <c r="AD97" s="149"/>
      <c r="AE97" s="149"/>
      <c r="AF97" s="149"/>
      <c r="AG97" s="149" t="s">
        <v>151</v>
      </c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56"/>
      <c r="B98" s="157"/>
      <c r="C98" s="182" t="s">
        <v>530</v>
      </c>
      <c r="D98" s="161"/>
      <c r="E98" s="162">
        <v>4.5998000000000001</v>
      </c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49"/>
      <c r="Z98" s="149"/>
      <c r="AA98" s="149"/>
      <c r="AB98" s="149"/>
      <c r="AC98" s="149"/>
      <c r="AD98" s="149"/>
      <c r="AE98" s="149"/>
      <c r="AF98" s="149"/>
      <c r="AG98" s="149" t="s">
        <v>155</v>
      </c>
      <c r="AH98" s="149">
        <v>5</v>
      </c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56"/>
      <c r="B99" s="157"/>
      <c r="C99" s="182" t="s">
        <v>531</v>
      </c>
      <c r="D99" s="161"/>
      <c r="E99" s="162">
        <v>0.39362000000000003</v>
      </c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49"/>
      <c r="Z99" s="149"/>
      <c r="AA99" s="149"/>
      <c r="AB99" s="149"/>
      <c r="AC99" s="149"/>
      <c r="AD99" s="149"/>
      <c r="AE99" s="149"/>
      <c r="AF99" s="149"/>
      <c r="AG99" s="149" t="s">
        <v>155</v>
      </c>
      <c r="AH99" s="149">
        <v>5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56"/>
      <c r="B100" s="157"/>
      <c r="C100" s="182" t="s">
        <v>532</v>
      </c>
      <c r="D100" s="161"/>
      <c r="E100" s="162">
        <v>0.93220999999999998</v>
      </c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49"/>
      <c r="Z100" s="149"/>
      <c r="AA100" s="149"/>
      <c r="AB100" s="149"/>
      <c r="AC100" s="149"/>
      <c r="AD100" s="149"/>
      <c r="AE100" s="149"/>
      <c r="AF100" s="149"/>
      <c r="AG100" s="149" t="s">
        <v>155</v>
      </c>
      <c r="AH100" s="149">
        <v>5</v>
      </c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56"/>
      <c r="B101" s="157"/>
      <c r="C101" s="247"/>
      <c r="D101" s="248"/>
      <c r="E101" s="248"/>
      <c r="F101" s="248"/>
      <c r="G101" s="248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49"/>
      <c r="Z101" s="149"/>
      <c r="AA101" s="149"/>
      <c r="AB101" s="149"/>
      <c r="AC101" s="149"/>
      <c r="AD101" s="149"/>
      <c r="AE101" s="149"/>
      <c r="AF101" s="149"/>
      <c r="AG101" s="149" t="s">
        <v>159</v>
      </c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70">
        <v>22</v>
      </c>
      <c r="B102" s="171" t="s">
        <v>533</v>
      </c>
      <c r="C102" s="181" t="s">
        <v>534</v>
      </c>
      <c r="D102" s="172" t="s">
        <v>195</v>
      </c>
      <c r="E102" s="173">
        <v>6</v>
      </c>
      <c r="F102" s="174"/>
      <c r="G102" s="175">
        <f>ROUND(E102*F102,2)</f>
        <v>0</v>
      </c>
      <c r="H102" s="174"/>
      <c r="I102" s="175">
        <f>ROUND(E102*H102,2)</f>
        <v>0</v>
      </c>
      <c r="J102" s="174"/>
      <c r="K102" s="175">
        <f>ROUND(E102*J102,2)</f>
        <v>0</v>
      </c>
      <c r="L102" s="175">
        <v>21</v>
      </c>
      <c r="M102" s="175">
        <f>G102*(1+L102/100)</f>
        <v>0</v>
      </c>
      <c r="N102" s="175">
        <v>0</v>
      </c>
      <c r="O102" s="175">
        <f>ROUND(E102*N102,2)</f>
        <v>0</v>
      </c>
      <c r="P102" s="175">
        <v>0</v>
      </c>
      <c r="Q102" s="175">
        <f>ROUND(E102*P102,2)</f>
        <v>0</v>
      </c>
      <c r="R102" s="175" t="s">
        <v>189</v>
      </c>
      <c r="S102" s="175" t="s">
        <v>149</v>
      </c>
      <c r="T102" s="176" t="s">
        <v>149</v>
      </c>
      <c r="U102" s="159">
        <v>0</v>
      </c>
      <c r="V102" s="159">
        <f>ROUND(E102*U102,2)</f>
        <v>0</v>
      </c>
      <c r="W102" s="159"/>
      <c r="X102" s="159" t="s">
        <v>190</v>
      </c>
      <c r="Y102" s="149"/>
      <c r="Z102" s="149"/>
      <c r="AA102" s="149"/>
      <c r="AB102" s="149"/>
      <c r="AC102" s="149"/>
      <c r="AD102" s="149"/>
      <c r="AE102" s="149"/>
      <c r="AF102" s="149"/>
      <c r="AG102" s="149" t="s">
        <v>191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56"/>
      <c r="B103" s="157"/>
      <c r="C103" s="182" t="s">
        <v>499</v>
      </c>
      <c r="D103" s="161"/>
      <c r="E103" s="162">
        <v>6</v>
      </c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49"/>
      <c r="Z103" s="149"/>
      <c r="AA103" s="149"/>
      <c r="AB103" s="149"/>
      <c r="AC103" s="149"/>
      <c r="AD103" s="149"/>
      <c r="AE103" s="149"/>
      <c r="AF103" s="149"/>
      <c r="AG103" s="149" t="s">
        <v>155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56"/>
      <c r="B104" s="157"/>
      <c r="C104" s="247"/>
      <c r="D104" s="248"/>
      <c r="E104" s="248"/>
      <c r="F104" s="248"/>
      <c r="G104" s="248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49"/>
      <c r="Z104" s="149"/>
      <c r="AA104" s="149"/>
      <c r="AB104" s="149"/>
      <c r="AC104" s="149"/>
      <c r="AD104" s="149"/>
      <c r="AE104" s="149"/>
      <c r="AF104" s="149"/>
      <c r="AG104" s="149" t="s">
        <v>159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ht="22.5" outlineLevel="1" x14ac:dyDescent="0.2">
      <c r="A105" s="170">
        <v>23</v>
      </c>
      <c r="B105" s="171" t="s">
        <v>535</v>
      </c>
      <c r="C105" s="181" t="s">
        <v>536</v>
      </c>
      <c r="D105" s="172" t="s">
        <v>537</v>
      </c>
      <c r="E105" s="173">
        <v>6.0000000000000001E-3</v>
      </c>
      <c r="F105" s="174"/>
      <c r="G105" s="175">
        <f>ROUND(E105*F105,2)</f>
        <v>0</v>
      </c>
      <c r="H105" s="174"/>
      <c r="I105" s="175">
        <f>ROUND(E105*H105,2)</f>
        <v>0</v>
      </c>
      <c r="J105" s="174"/>
      <c r="K105" s="175">
        <f>ROUND(E105*J105,2)</f>
        <v>0</v>
      </c>
      <c r="L105" s="175">
        <v>21</v>
      </c>
      <c r="M105" s="175">
        <f>G105*(1+L105/100)</f>
        <v>0</v>
      </c>
      <c r="N105" s="175">
        <v>9.3700000000000006E-2</v>
      </c>
      <c r="O105" s="175">
        <f>ROUND(E105*N105,2)</f>
        <v>0</v>
      </c>
      <c r="P105" s="175">
        <v>0</v>
      </c>
      <c r="Q105" s="175">
        <f>ROUND(E105*P105,2)</f>
        <v>0</v>
      </c>
      <c r="R105" s="175" t="s">
        <v>189</v>
      </c>
      <c r="S105" s="175" t="s">
        <v>149</v>
      </c>
      <c r="T105" s="176" t="s">
        <v>149</v>
      </c>
      <c r="U105" s="159">
        <v>0</v>
      </c>
      <c r="V105" s="159">
        <f>ROUND(E105*U105,2)</f>
        <v>0</v>
      </c>
      <c r="W105" s="159"/>
      <c r="X105" s="159" t="s">
        <v>190</v>
      </c>
      <c r="Y105" s="149"/>
      <c r="Z105" s="149"/>
      <c r="AA105" s="149"/>
      <c r="AB105" s="149"/>
      <c r="AC105" s="149"/>
      <c r="AD105" s="149"/>
      <c r="AE105" s="149"/>
      <c r="AF105" s="149"/>
      <c r="AG105" s="149" t="s">
        <v>191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56"/>
      <c r="B106" s="157"/>
      <c r="C106" s="182" t="s">
        <v>538</v>
      </c>
      <c r="D106" s="161"/>
      <c r="E106" s="162">
        <v>6.0000000000000001E-3</v>
      </c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49"/>
      <c r="Z106" s="149"/>
      <c r="AA106" s="149"/>
      <c r="AB106" s="149"/>
      <c r="AC106" s="149"/>
      <c r="AD106" s="149"/>
      <c r="AE106" s="149"/>
      <c r="AF106" s="149"/>
      <c r="AG106" s="149" t="s">
        <v>155</v>
      </c>
      <c r="AH106" s="149">
        <v>0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56"/>
      <c r="B107" s="157"/>
      <c r="C107" s="247"/>
      <c r="D107" s="248"/>
      <c r="E107" s="248"/>
      <c r="F107" s="248"/>
      <c r="G107" s="248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49"/>
      <c r="Z107" s="149"/>
      <c r="AA107" s="149"/>
      <c r="AB107" s="149"/>
      <c r="AC107" s="149"/>
      <c r="AD107" s="149"/>
      <c r="AE107" s="149"/>
      <c r="AF107" s="149"/>
      <c r="AG107" s="149" t="s">
        <v>159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70">
        <v>24</v>
      </c>
      <c r="B108" s="171" t="s">
        <v>539</v>
      </c>
      <c r="C108" s="181" t="s">
        <v>540</v>
      </c>
      <c r="D108" s="172" t="s">
        <v>201</v>
      </c>
      <c r="E108" s="173">
        <v>3</v>
      </c>
      <c r="F108" s="174"/>
      <c r="G108" s="175">
        <f>ROUND(E108*F108,2)</f>
        <v>0</v>
      </c>
      <c r="H108" s="174"/>
      <c r="I108" s="175">
        <f>ROUND(E108*H108,2)</f>
        <v>0</v>
      </c>
      <c r="J108" s="174"/>
      <c r="K108" s="175">
        <f>ROUND(E108*J108,2)</f>
        <v>0</v>
      </c>
      <c r="L108" s="175">
        <v>21</v>
      </c>
      <c r="M108" s="175">
        <f>G108*(1+L108/100)</f>
        <v>0</v>
      </c>
      <c r="N108" s="175">
        <v>1.33E-3</v>
      </c>
      <c r="O108" s="175">
        <f>ROUND(E108*N108,2)</f>
        <v>0</v>
      </c>
      <c r="P108" s="175">
        <v>0</v>
      </c>
      <c r="Q108" s="175">
        <f>ROUND(E108*P108,2)</f>
        <v>0</v>
      </c>
      <c r="R108" s="175" t="s">
        <v>189</v>
      </c>
      <c r="S108" s="175" t="s">
        <v>149</v>
      </c>
      <c r="T108" s="176" t="s">
        <v>149</v>
      </c>
      <c r="U108" s="159">
        <v>0</v>
      </c>
      <c r="V108" s="159">
        <f>ROUND(E108*U108,2)</f>
        <v>0</v>
      </c>
      <c r="W108" s="159"/>
      <c r="X108" s="159" t="s">
        <v>190</v>
      </c>
      <c r="Y108" s="149"/>
      <c r="Z108" s="149"/>
      <c r="AA108" s="149"/>
      <c r="AB108" s="149"/>
      <c r="AC108" s="149"/>
      <c r="AD108" s="149"/>
      <c r="AE108" s="149"/>
      <c r="AF108" s="149"/>
      <c r="AG108" s="149" t="s">
        <v>191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56"/>
      <c r="B109" s="157"/>
      <c r="C109" s="182" t="s">
        <v>541</v>
      </c>
      <c r="D109" s="161"/>
      <c r="E109" s="162">
        <v>3</v>
      </c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49"/>
      <c r="Z109" s="149"/>
      <c r="AA109" s="149"/>
      <c r="AB109" s="149"/>
      <c r="AC109" s="149"/>
      <c r="AD109" s="149"/>
      <c r="AE109" s="149"/>
      <c r="AF109" s="149"/>
      <c r="AG109" s="149" t="s">
        <v>155</v>
      </c>
      <c r="AH109" s="149">
        <v>0</v>
      </c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56"/>
      <c r="B110" s="157"/>
      <c r="C110" s="247"/>
      <c r="D110" s="248"/>
      <c r="E110" s="248"/>
      <c r="F110" s="248"/>
      <c r="G110" s="248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49"/>
      <c r="Z110" s="149"/>
      <c r="AA110" s="149"/>
      <c r="AB110" s="149"/>
      <c r="AC110" s="149"/>
      <c r="AD110" s="149"/>
      <c r="AE110" s="149"/>
      <c r="AF110" s="149"/>
      <c r="AG110" s="149" t="s">
        <v>159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70">
        <v>25</v>
      </c>
      <c r="B111" s="171" t="s">
        <v>542</v>
      </c>
      <c r="C111" s="181" t="s">
        <v>543</v>
      </c>
      <c r="D111" s="172" t="s">
        <v>147</v>
      </c>
      <c r="E111" s="173">
        <v>0.93220999999999998</v>
      </c>
      <c r="F111" s="174"/>
      <c r="G111" s="175">
        <f>ROUND(E111*F111,2)</f>
        <v>0</v>
      </c>
      <c r="H111" s="174"/>
      <c r="I111" s="175">
        <f>ROUND(E111*H111,2)</f>
        <v>0</v>
      </c>
      <c r="J111" s="174"/>
      <c r="K111" s="175">
        <f>ROUND(E111*J111,2)</f>
        <v>0</v>
      </c>
      <c r="L111" s="175">
        <v>21</v>
      </c>
      <c r="M111" s="175">
        <f>G111*(1+L111/100)</f>
        <v>0</v>
      </c>
      <c r="N111" s="175">
        <v>0.55000000000000004</v>
      </c>
      <c r="O111" s="175">
        <f>ROUND(E111*N111,2)</f>
        <v>0.51</v>
      </c>
      <c r="P111" s="175">
        <v>0</v>
      </c>
      <c r="Q111" s="175">
        <f>ROUND(E111*P111,2)</f>
        <v>0</v>
      </c>
      <c r="R111" s="175" t="s">
        <v>189</v>
      </c>
      <c r="S111" s="175" t="s">
        <v>149</v>
      </c>
      <c r="T111" s="176" t="s">
        <v>149</v>
      </c>
      <c r="U111" s="159">
        <v>0</v>
      </c>
      <c r="V111" s="159">
        <f>ROUND(E111*U111,2)</f>
        <v>0</v>
      </c>
      <c r="W111" s="159"/>
      <c r="X111" s="159" t="s">
        <v>190</v>
      </c>
      <c r="Y111" s="149"/>
      <c r="Z111" s="149"/>
      <c r="AA111" s="149"/>
      <c r="AB111" s="149"/>
      <c r="AC111" s="149"/>
      <c r="AD111" s="149"/>
      <c r="AE111" s="149"/>
      <c r="AF111" s="149"/>
      <c r="AG111" s="149" t="s">
        <v>191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56"/>
      <c r="B112" s="157"/>
      <c r="C112" s="182" t="s">
        <v>544</v>
      </c>
      <c r="D112" s="161"/>
      <c r="E112" s="162">
        <v>0.93220999999999998</v>
      </c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49"/>
      <c r="Z112" s="149"/>
      <c r="AA112" s="149"/>
      <c r="AB112" s="149"/>
      <c r="AC112" s="149"/>
      <c r="AD112" s="149"/>
      <c r="AE112" s="149"/>
      <c r="AF112" s="149"/>
      <c r="AG112" s="149" t="s">
        <v>155</v>
      </c>
      <c r="AH112" s="149">
        <v>0</v>
      </c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56"/>
      <c r="B113" s="157"/>
      <c r="C113" s="247"/>
      <c r="D113" s="248"/>
      <c r="E113" s="248"/>
      <c r="F113" s="248"/>
      <c r="G113" s="248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49"/>
      <c r="Z113" s="149"/>
      <c r="AA113" s="149"/>
      <c r="AB113" s="149"/>
      <c r="AC113" s="149"/>
      <c r="AD113" s="149"/>
      <c r="AE113" s="149"/>
      <c r="AF113" s="149"/>
      <c r="AG113" s="149" t="s">
        <v>159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">
      <c r="A114" s="170">
        <v>26</v>
      </c>
      <c r="B114" s="171" t="s">
        <v>545</v>
      </c>
      <c r="C114" s="181" t="s">
        <v>546</v>
      </c>
      <c r="D114" s="172" t="s">
        <v>147</v>
      </c>
      <c r="E114" s="173">
        <v>4.5998000000000001</v>
      </c>
      <c r="F114" s="174"/>
      <c r="G114" s="175">
        <f>ROUND(E114*F114,2)</f>
        <v>0</v>
      </c>
      <c r="H114" s="174"/>
      <c r="I114" s="175">
        <f>ROUND(E114*H114,2)</f>
        <v>0</v>
      </c>
      <c r="J114" s="174"/>
      <c r="K114" s="175">
        <f>ROUND(E114*J114,2)</f>
        <v>0</v>
      </c>
      <c r="L114" s="175">
        <v>21</v>
      </c>
      <c r="M114" s="175">
        <f>G114*(1+L114/100)</f>
        <v>0</v>
      </c>
      <c r="N114" s="175">
        <v>0.55000000000000004</v>
      </c>
      <c r="O114" s="175">
        <f>ROUND(E114*N114,2)</f>
        <v>2.5299999999999998</v>
      </c>
      <c r="P114" s="175">
        <v>0</v>
      </c>
      <c r="Q114" s="175">
        <f>ROUND(E114*P114,2)</f>
        <v>0</v>
      </c>
      <c r="R114" s="175" t="s">
        <v>189</v>
      </c>
      <c r="S114" s="175" t="s">
        <v>149</v>
      </c>
      <c r="T114" s="176" t="s">
        <v>149</v>
      </c>
      <c r="U114" s="159">
        <v>0</v>
      </c>
      <c r="V114" s="159">
        <f>ROUND(E114*U114,2)</f>
        <v>0</v>
      </c>
      <c r="W114" s="159"/>
      <c r="X114" s="159" t="s">
        <v>190</v>
      </c>
      <c r="Y114" s="149"/>
      <c r="Z114" s="149"/>
      <c r="AA114" s="149"/>
      <c r="AB114" s="149"/>
      <c r="AC114" s="149"/>
      <c r="AD114" s="149"/>
      <c r="AE114" s="149"/>
      <c r="AF114" s="149"/>
      <c r="AG114" s="149" t="s">
        <v>191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56"/>
      <c r="B115" s="157"/>
      <c r="C115" s="182" t="s">
        <v>547</v>
      </c>
      <c r="D115" s="161"/>
      <c r="E115" s="162">
        <v>3.44143</v>
      </c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49"/>
      <c r="Z115" s="149"/>
      <c r="AA115" s="149"/>
      <c r="AB115" s="149"/>
      <c r="AC115" s="149"/>
      <c r="AD115" s="149"/>
      <c r="AE115" s="149"/>
      <c r="AF115" s="149"/>
      <c r="AG115" s="149" t="s">
        <v>155</v>
      </c>
      <c r="AH115" s="149">
        <v>0</v>
      </c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56"/>
      <c r="B116" s="157"/>
      <c r="C116" s="182" t="s">
        <v>548</v>
      </c>
      <c r="D116" s="161"/>
      <c r="E116" s="162">
        <v>1.1583699999999999</v>
      </c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49"/>
      <c r="Z116" s="149"/>
      <c r="AA116" s="149"/>
      <c r="AB116" s="149"/>
      <c r="AC116" s="149"/>
      <c r="AD116" s="149"/>
      <c r="AE116" s="149"/>
      <c r="AF116" s="149"/>
      <c r="AG116" s="149" t="s">
        <v>155</v>
      </c>
      <c r="AH116" s="149">
        <v>0</v>
      </c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56"/>
      <c r="B117" s="157"/>
      <c r="C117" s="247"/>
      <c r="D117" s="248"/>
      <c r="E117" s="248"/>
      <c r="F117" s="248"/>
      <c r="G117" s="248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49"/>
      <c r="Z117" s="149"/>
      <c r="AA117" s="149"/>
      <c r="AB117" s="149"/>
      <c r="AC117" s="149"/>
      <c r="AD117" s="149"/>
      <c r="AE117" s="149"/>
      <c r="AF117" s="149"/>
      <c r="AG117" s="149" t="s">
        <v>159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">
      <c r="A118" s="170">
        <v>27</v>
      </c>
      <c r="B118" s="171" t="s">
        <v>549</v>
      </c>
      <c r="C118" s="181" t="s">
        <v>550</v>
      </c>
      <c r="D118" s="172" t="s">
        <v>147</v>
      </c>
      <c r="E118" s="173">
        <v>0.39362000000000003</v>
      </c>
      <c r="F118" s="174"/>
      <c r="G118" s="175">
        <f>ROUND(E118*F118,2)</f>
        <v>0</v>
      </c>
      <c r="H118" s="174"/>
      <c r="I118" s="175">
        <f>ROUND(E118*H118,2)</f>
        <v>0</v>
      </c>
      <c r="J118" s="174"/>
      <c r="K118" s="175">
        <f>ROUND(E118*J118,2)</f>
        <v>0</v>
      </c>
      <c r="L118" s="175">
        <v>21</v>
      </c>
      <c r="M118" s="175">
        <f>G118*(1+L118/100)</f>
        <v>0</v>
      </c>
      <c r="N118" s="175">
        <v>0.55000000000000004</v>
      </c>
      <c r="O118" s="175">
        <f>ROUND(E118*N118,2)</f>
        <v>0.22</v>
      </c>
      <c r="P118" s="175">
        <v>0</v>
      </c>
      <c r="Q118" s="175">
        <f>ROUND(E118*P118,2)</f>
        <v>0</v>
      </c>
      <c r="R118" s="175" t="s">
        <v>189</v>
      </c>
      <c r="S118" s="175" t="s">
        <v>149</v>
      </c>
      <c r="T118" s="176" t="s">
        <v>149</v>
      </c>
      <c r="U118" s="159">
        <v>0</v>
      </c>
      <c r="V118" s="159">
        <f>ROUND(E118*U118,2)</f>
        <v>0</v>
      </c>
      <c r="W118" s="159"/>
      <c r="X118" s="159" t="s">
        <v>190</v>
      </c>
      <c r="Y118" s="149"/>
      <c r="Z118" s="149"/>
      <c r="AA118" s="149"/>
      <c r="AB118" s="149"/>
      <c r="AC118" s="149"/>
      <c r="AD118" s="149"/>
      <c r="AE118" s="149"/>
      <c r="AF118" s="149"/>
      <c r="AG118" s="149" t="s">
        <v>191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56"/>
      <c r="B119" s="157"/>
      <c r="C119" s="182" t="s">
        <v>551</v>
      </c>
      <c r="D119" s="161"/>
      <c r="E119" s="162">
        <v>0.11642</v>
      </c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49"/>
      <c r="Z119" s="149"/>
      <c r="AA119" s="149"/>
      <c r="AB119" s="149"/>
      <c r="AC119" s="149"/>
      <c r="AD119" s="149"/>
      <c r="AE119" s="149"/>
      <c r="AF119" s="149"/>
      <c r="AG119" s="149" t="s">
        <v>155</v>
      </c>
      <c r="AH119" s="149">
        <v>0</v>
      </c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56"/>
      <c r="B120" s="157"/>
      <c r="C120" s="182" t="s">
        <v>552</v>
      </c>
      <c r="D120" s="161"/>
      <c r="E120" s="162">
        <v>0.2772</v>
      </c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49"/>
      <c r="Z120" s="149"/>
      <c r="AA120" s="149"/>
      <c r="AB120" s="149"/>
      <c r="AC120" s="149"/>
      <c r="AD120" s="149"/>
      <c r="AE120" s="149"/>
      <c r="AF120" s="149"/>
      <c r="AG120" s="149" t="s">
        <v>155</v>
      </c>
      <c r="AH120" s="149">
        <v>0</v>
      </c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56"/>
      <c r="B121" s="157"/>
      <c r="C121" s="247"/>
      <c r="D121" s="248"/>
      <c r="E121" s="248"/>
      <c r="F121" s="248"/>
      <c r="G121" s="248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49"/>
      <c r="Z121" s="149"/>
      <c r="AA121" s="149"/>
      <c r="AB121" s="149"/>
      <c r="AC121" s="149"/>
      <c r="AD121" s="149"/>
      <c r="AE121" s="149"/>
      <c r="AF121" s="149"/>
      <c r="AG121" s="149" t="s">
        <v>159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56">
        <v>28</v>
      </c>
      <c r="B122" s="157" t="s">
        <v>553</v>
      </c>
      <c r="C122" s="183" t="s">
        <v>554</v>
      </c>
      <c r="D122" s="158" t="s">
        <v>0</v>
      </c>
      <c r="E122" s="177"/>
      <c r="F122" s="160"/>
      <c r="G122" s="159">
        <f>ROUND(E122*F122,2)</f>
        <v>0</v>
      </c>
      <c r="H122" s="160"/>
      <c r="I122" s="159">
        <f>ROUND(E122*H122,2)</f>
        <v>0</v>
      </c>
      <c r="J122" s="160"/>
      <c r="K122" s="159">
        <f>ROUND(E122*J122,2)</f>
        <v>0</v>
      </c>
      <c r="L122" s="159">
        <v>21</v>
      </c>
      <c r="M122" s="159">
        <f>G122*(1+L122/100)</f>
        <v>0</v>
      </c>
      <c r="N122" s="159">
        <v>0</v>
      </c>
      <c r="O122" s="159">
        <f>ROUND(E122*N122,2)</f>
        <v>0</v>
      </c>
      <c r="P122" s="159">
        <v>0</v>
      </c>
      <c r="Q122" s="159">
        <f>ROUND(E122*P122,2)</f>
        <v>0</v>
      </c>
      <c r="R122" s="159" t="s">
        <v>508</v>
      </c>
      <c r="S122" s="159" t="s">
        <v>149</v>
      </c>
      <c r="T122" s="159" t="s">
        <v>149</v>
      </c>
      <c r="U122" s="159">
        <v>0</v>
      </c>
      <c r="V122" s="159">
        <f>ROUND(E122*U122,2)</f>
        <v>0</v>
      </c>
      <c r="W122" s="159"/>
      <c r="X122" s="159" t="s">
        <v>370</v>
      </c>
      <c r="Y122" s="149"/>
      <c r="Z122" s="149"/>
      <c r="AA122" s="149"/>
      <c r="AB122" s="149"/>
      <c r="AC122" s="149"/>
      <c r="AD122" s="149"/>
      <c r="AE122" s="149"/>
      <c r="AF122" s="149"/>
      <c r="AG122" s="149" t="s">
        <v>371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56"/>
      <c r="B123" s="157"/>
      <c r="C123" s="249" t="s">
        <v>410</v>
      </c>
      <c r="D123" s="250"/>
      <c r="E123" s="250"/>
      <c r="F123" s="250"/>
      <c r="G123" s="250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49"/>
      <c r="Z123" s="149"/>
      <c r="AA123" s="149"/>
      <c r="AB123" s="149"/>
      <c r="AC123" s="149"/>
      <c r="AD123" s="149"/>
      <c r="AE123" s="149"/>
      <c r="AF123" s="149"/>
      <c r="AG123" s="149" t="s">
        <v>153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56"/>
      <c r="B124" s="157"/>
      <c r="C124" s="247"/>
      <c r="D124" s="248"/>
      <c r="E124" s="248"/>
      <c r="F124" s="248"/>
      <c r="G124" s="248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49"/>
      <c r="Z124" s="149"/>
      <c r="AA124" s="149"/>
      <c r="AB124" s="149"/>
      <c r="AC124" s="149"/>
      <c r="AD124" s="149"/>
      <c r="AE124" s="149"/>
      <c r="AF124" s="149"/>
      <c r="AG124" s="149" t="s">
        <v>159</v>
      </c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x14ac:dyDescent="0.2">
      <c r="A125" s="164" t="s">
        <v>143</v>
      </c>
      <c r="B125" s="165" t="s">
        <v>100</v>
      </c>
      <c r="C125" s="180" t="s">
        <v>101</v>
      </c>
      <c r="D125" s="166"/>
      <c r="E125" s="167"/>
      <c r="F125" s="168"/>
      <c r="G125" s="168">
        <f>SUMIF(AG126:AG190,"&lt;&gt;NOR",G126:G190)</f>
        <v>0</v>
      </c>
      <c r="H125" s="168"/>
      <c r="I125" s="168">
        <f>SUM(I126:I190)</f>
        <v>0</v>
      </c>
      <c r="J125" s="168"/>
      <c r="K125" s="168">
        <f>SUM(K126:K190)</f>
        <v>0</v>
      </c>
      <c r="L125" s="168"/>
      <c r="M125" s="168">
        <f>SUM(M126:M190)</f>
        <v>0</v>
      </c>
      <c r="N125" s="168"/>
      <c r="O125" s="168">
        <f>SUM(O126:O190)</f>
        <v>0.43999999999999995</v>
      </c>
      <c r="P125" s="168"/>
      <c r="Q125" s="168">
        <f>SUM(Q126:Q190)</f>
        <v>0.54</v>
      </c>
      <c r="R125" s="168"/>
      <c r="S125" s="168"/>
      <c r="T125" s="169"/>
      <c r="U125" s="163"/>
      <c r="V125" s="163">
        <f>SUM(V126:V190)</f>
        <v>75.309999999999988</v>
      </c>
      <c r="W125" s="163"/>
      <c r="X125" s="163"/>
      <c r="AG125" t="s">
        <v>144</v>
      </c>
    </row>
    <row r="126" spans="1:60" ht="22.5" outlineLevel="1" x14ac:dyDescent="0.2">
      <c r="A126" s="170">
        <v>29</v>
      </c>
      <c r="B126" s="171" t="s">
        <v>555</v>
      </c>
      <c r="C126" s="181" t="s">
        <v>556</v>
      </c>
      <c r="D126" s="172" t="s">
        <v>201</v>
      </c>
      <c r="E126" s="173">
        <v>21</v>
      </c>
      <c r="F126" s="174"/>
      <c r="G126" s="175">
        <f>ROUND(E126*F126,2)</f>
        <v>0</v>
      </c>
      <c r="H126" s="174"/>
      <c r="I126" s="175">
        <f>ROUND(E126*H126,2)</f>
        <v>0</v>
      </c>
      <c r="J126" s="174"/>
      <c r="K126" s="175">
        <f>ROUND(E126*J126,2)</f>
        <v>0</v>
      </c>
      <c r="L126" s="175">
        <v>21</v>
      </c>
      <c r="M126" s="175">
        <f>G126*(1+L126/100)</f>
        <v>0</v>
      </c>
      <c r="N126" s="175">
        <v>4.0000000000000003E-5</v>
      </c>
      <c r="O126" s="175">
        <f>ROUND(E126*N126,2)</f>
        <v>0</v>
      </c>
      <c r="P126" s="175">
        <v>0</v>
      </c>
      <c r="Q126" s="175">
        <f>ROUND(E126*P126,2)</f>
        <v>0</v>
      </c>
      <c r="R126" s="175" t="s">
        <v>398</v>
      </c>
      <c r="S126" s="175" t="s">
        <v>149</v>
      </c>
      <c r="T126" s="176" t="s">
        <v>149</v>
      </c>
      <c r="U126" s="159">
        <v>0.27024999999999999</v>
      </c>
      <c r="V126" s="159">
        <f>ROUND(E126*U126,2)</f>
        <v>5.68</v>
      </c>
      <c r="W126" s="159"/>
      <c r="X126" s="159" t="s">
        <v>150</v>
      </c>
      <c r="Y126" s="149"/>
      <c r="Z126" s="149"/>
      <c r="AA126" s="149"/>
      <c r="AB126" s="149"/>
      <c r="AC126" s="149"/>
      <c r="AD126" s="149"/>
      <c r="AE126" s="149"/>
      <c r="AF126" s="149"/>
      <c r="AG126" s="149" t="s">
        <v>151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56"/>
      <c r="B127" s="157"/>
      <c r="C127" s="182" t="s">
        <v>557</v>
      </c>
      <c r="D127" s="161"/>
      <c r="E127" s="162">
        <v>21</v>
      </c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49"/>
      <c r="Z127" s="149"/>
      <c r="AA127" s="149"/>
      <c r="AB127" s="149"/>
      <c r="AC127" s="149"/>
      <c r="AD127" s="149"/>
      <c r="AE127" s="149"/>
      <c r="AF127" s="149"/>
      <c r="AG127" s="149" t="s">
        <v>155</v>
      </c>
      <c r="AH127" s="149">
        <v>0</v>
      </c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1" x14ac:dyDescent="0.2">
      <c r="A128" s="156"/>
      <c r="B128" s="157"/>
      <c r="C128" s="247"/>
      <c r="D128" s="248"/>
      <c r="E128" s="248"/>
      <c r="F128" s="248"/>
      <c r="G128" s="248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49"/>
      <c r="Z128" s="149"/>
      <c r="AA128" s="149"/>
      <c r="AB128" s="149"/>
      <c r="AC128" s="149"/>
      <c r="AD128" s="149"/>
      <c r="AE128" s="149"/>
      <c r="AF128" s="149"/>
      <c r="AG128" s="149" t="s">
        <v>159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">
      <c r="A129" s="170">
        <v>30</v>
      </c>
      <c r="B129" s="171" t="s">
        <v>558</v>
      </c>
      <c r="C129" s="181" t="s">
        <v>559</v>
      </c>
      <c r="D129" s="172" t="s">
        <v>201</v>
      </c>
      <c r="E129" s="173">
        <v>31.6</v>
      </c>
      <c r="F129" s="174"/>
      <c r="G129" s="175">
        <f>ROUND(E129*F129,2)</f>
        <v>0</v>
      </c>
      <c r="H129" s="174"/>
      <c r="I129" s="175">
        <f>ROUND(E129*H129,2)</f>
        <v>0</v>
      </c>
      <c r="J129" s="174"/>
      <c r="K129" s="175">
        <f>ROUND(E129*J129,2)</f>
        <v>0</v>
      </c>
      <c r="L129" s="175">
        <v>21</v>
      </c>
      <c r="M129" s="175">
        <f>G129*(1+L129/100)</f>
        <v>0</v>
      </c>
      <c r="N129" s="175">
        <v>1.8799999999999999E-3</v>
      </c>
      <c r="O129" s="175">
        <f>ROUND(E129*N129,2)</f>
        <v>0.06</v>
      </c>
      <c r="P129" s="175">
        <v>0</v>
      </c>
      <c r="Q129" s="175">
        <f>ROUND(E129*P129,2)</f>
        <v>0</v>
      </c>
      <c r="R129" s="175" t="s">
        <v>398</v>
      </c>
      <c r="S129" s="175" t="s">
        <v>149</v>
      </c>
      <c r="T129" s="176" t="s">
        <v>149</v>
      </c>
      <c r="U129" s="159">
        <v>0.25</v>
      </c>
      <c r="V129" s="159">
        <f>ROUND(E129*U129,2)</f>
        <v>7.9</v>
      </c>
      <c r="W129" s="159"/>
      <c r="X129" s="159" t="s">
        <v>150</v>
      </c>
      <c r="Y129" s="149"/>
      <c r="Z129" s="149"/>
      <c r="AA129" s="149"/>
      <c r="AB129" s="149"/>
      <c r="AC129" s="149"/>
      <c r="AD129" s="149"/>
      <c r="AE129" s="149"/>
      <c r="AF129" s="149"/>
      <c r="AG129" s="149" t="s">
        <v>151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">
      <c r="A130" s="156"/>
      <c r="B130" s="157"/>
      <c r="C130" s="182" t="s">
        <v>560</v>
      </c>
      <c r="D130" s="161"/>
      <c r="E130" s="162">
        <v>31.6</v>
      </c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49"/>
      <c r="Z130" s="149"/>
      <c r="AA130" s="149"/>
      <c r="AB130" s="149"/>
      <c r="AC130" s="149"/>
      <c r="AD130" s="149"/>
      <c r="AE130" s="149"/>
      <c r="AF130" s="149"/>
      <c r="AG130" s="149" t="s">
        <v>155</v>
      </c>
      <c r="AH130" s="149">
        <v>0</v>
      </c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1" x14ac:dyDescent="0.2">
      <c r="A131" s="156"/>
      <c r="B131" s="157"/>
      <c r="C131" s="247"/>
      <c r="D131" s="248"/>
      <c r="E131" s="248"/>
      <c r="F131" s="248"/>
      <c r="G131" s="248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49"/>
      <c r="Z131" s="149"/>
      <c r="AA131" s="149"/>
      <c r="AB131" s="149"/>
      <c r="AC131" s="149"/>
      <c r="AD131" s="149"/>
      <c r="AE131" s="149"/>
      <c r="AF131" s="149"/>
      <c r="AG131" s="149" t="s">
        <v>159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ht="22.5" outlineLevel="1" x14ac:dyDescent="0.2">
      <c r="A132" s="170">
        <v>31</v>
      </c>
      <c r="B132" s="171" t="s">
        <v>561</v>
      </c>
      <c r="C132" s="181" t="s">
        <v>562</v>
      </c>
      <c r="D132" s="172" t="s">
        <v>176</v>
      </c>
      <c r="E132" s="173">
        <v>6.12</v>
      </c>
      <c r="F132" s="174"/>
      <c r="G132" s="175">
        <f>ROUND(E132*F132,2)</f>
        <v>0</v>
      </c>
      <c r="H132" s="174"/>
      <c r="I132" s="175">
        <f>ROUND(E132*H132,2)</f>
        <v>0</v>
      </c>
      <c r="J132" s="174"/>
      <c r="K132" s="175">
        <f>ROUND(E132*J132,2)</f>
        <v>0</v>
      </c>
      <c r="L132" s="175">
        <v>21</v>
      </c>
      <c r="M132" s="175">
        <f>G132*(1+L132/100)</f>
        <v>0</v>
      </c>
      <c r="N132" s="175">
        <v>6.2199999999999998E-3</v>
      </c>
      <c r="O132" s="175">
        <f>ROUND(E132*N132,2)</f>
        <v>0.04</v>
      </c>
      <c r="P132" s="175">
        <v>0</v>
      </c>
      <c r="Q132" s="175">
        <f>ROUND(E132*P132,2)</f>
        <v>0</v>
      </c>
      <c r="R132" s="175" t="s">
        <v>398</v>
      </c>
      <c r="S132" s="175" t="s">
        <v>149</v>
      </c>
      <c r="T132" s="176" t="s">
        <v>149</v>
      </c>
      <c r="U132" s="159">
        <v>2.6507000000000001</v>
      </c>
      <c r="V132" s="159">
        <f>ROUND(E132*U132,2)</f>
        <v>16.22</v>
      </c>
      <c r="W132" s="159"/>
      <c r="X132" s="159" t="s">
        <v>150</v>
      </c>
      <c r="Y132" s="149"/>
      <c r="Z132" s="149"/>
      <c r="AA132" s="149"/>
      <c r="AB132" s="149"/>
      <c r="AC132" s="149"/>
      <c r="AD132" s="149"/>
      <c r="AE132" s="149"/>
      <c r="AF132" s="149"/>
      <c r="AG132" s="149" t="s">
        <v>151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">
      <c r="A133" s="156"/>
      <c r="B133" s="157"/>
      <c r="C133" s="182" t="s">
        <v>563</v>
      </c>
      <c r="D133" s="161"/>
      <c r="E133" s="162">
        <v>3.6</v>
      </c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49"/>
      <c r="Z133" s="149"/>
      <c r="AA133" s="149"/>
      <c r="AB133" s="149"/>
      <c r="AC133" s="149"/>
      <c r="AD133" s="149"/>
      <c r="AE133" s="149"/>
      <c r="AF133" s="149"/>
      <c r="AG133" s="149" t="s">
        <v>155</v>
      </c>
      <c r="AH133" s="149">
        <v>0</v>
      </c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56"/>
      <c r="B134" s="157"/>
      <c r="C134" s="182" t="s">
        <v>564</v>
      </c>
      <c r="D134" s="161"/>
      <c r="E134" s="162">
        <v>2.52</v>
      </c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49"/>
      <c r="Z134" s="149"/>
      <c r="AA134" s="149"/>
      <c r="AB134" s="149"/>
      <c r="AC134" s="149"/>
      <c r="AD134" s="149"/>
      <c r="AE134" s="149"/>
      <c r="AF134" s="149"/>
      <c r="AG134" s="149" t="s">
        <v>155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">
      <c r="A135" s="156"/>
      <c r="B135" s="157"/>
      <c r="C135" s="247"/>
      <c r="D135" s="248"/>
      <c r="E135" s="248"/>
      <c r="F135" s="248"/>
      <c r="G135" s="248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49"/>
      <c r="Z135" s="149"/>
      <c r="AA135" s="149"/>
      <c r="AB135" s="149"/>
      <c r="AC135" s="149"/>
      <c r="AD135" s="149"/>
      <c r="AE135" s="149"/>
      <c r="AF135" s="149"/>
      <c r="AG135" s="149" t="s">
        <v>159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ht="22.5" outlineLevel="1" x14ac:dyDescent="0.2">
      <c r="A136" s="170">
        <v>32</v>
      </c>
      <c r="B136" s="171" t="s">
        <v>565</v>
      </c>
      <c r="C136" s="181" t="s">
        <v>566</v>
      </c>
      <c r="D136" s="172" t="s">
        <v>201</v>
      </c>
      <c r="E136" s="173">
        <v>1</v>
      </c>
      <c r="F136" s="174"/>
      <c r="G136" s="175">
        <f>ROUND(E136*F136,2)</f>
        <v>0</v>
      </c>
      <c r="H136" s="174"/>
      <c r="I136" s="175">
        <f>ROUND(E136*H136,2)</f>
        <v>0</v>
      </c>
      <c r="J136" s="174"/>
      <c r="K136" s="175">
        <f>ROUND(E136*J136,2)</f>
        <v>0</v>
      </c>
      <c r="L136" s="175">
        <v>21</v>
      </c>
      <c r="M136" s="175">
        <f>G136*(1+L136/100)</f>
        <v>0</v>
      </c>
      <c r="N136" s="175">
        <v>3.1700000000000001E-3</v>
      </c>
      <c r="O136" s="175">
        <f>ROUND(E136*N136,2)</f>
        <v>0</v>
      </c>
      <c r="P136" s="175">
        <v>0</v>
      </c>
      <c r="Q136" s="175">
        <f>ROUND(E136*P136,2)</f>
        <v>0</v>
      </c>
      <c r="R136" s="175" t="s">
        <v>398</v>
      </c>
      <c r="S136" s="175" t="s">
        <v>149</v>
      </c>
      <c r="T136" s="176" t="s">
        <v>149</v>
      </c>
      <c r="U136" s="159">
        <v>0.219</v>
      </c>
      <c r="V136" s="159">
        <f>ROUND(E136*U136,2)</f>
        <v>0.22</v>
      </c>
      <c r="W136" s="159"/>
      <c r="X136" s="159" t="s">
        <v>150</v>
      </c>
      <c r="Y136" s="149"/>
      <c r="Z136" s="149"/>
      <c r="AA136" s="149"/>
      <c r="AB136" s="149"/>
      <c r="AC136" s="149"/>
      <c r="AD136" s="149"/>
      <c r="AE136" s="149"/>
      <c r="AF136" s="149"/>
      <c r="AG136" s="149" t="s">
        <v>151</v>
      </c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1" x14ac:dyDescent="0.2">
      <c r="A137" s="156"/>
      <c r="B137" s="157"/>
      <c r="C137" s="182" t="s">
        <v>66</v>
      </c>
      <c r="D137" s="161"/>
      <c r="E137" s="162">
        <v>1</v>
      </c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49"/>
      <c r="Z137" s="149"/>
      <c r="AA137" s="149"/>
      <c r="AB137" s="149"/>
      <c r="AC137" s="149"/>
      <c r="AD137" s="149"/>
      <c r="AE137" s="149"/>
      <c r="AF137" s="149"/>
      <c r="AG137" s="149" t="s">
        <v>155</v>
      </c>
      <c r="AH137" s="149">
        <v>0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">
      <c r="A138" s="156"/>
      <c r="B138" s="157"/>
      <c r="C138" s="247"/>
      <c r="D138" s="248"/>
      <c r="E138" s="248"/>
      <c r="F138" s="248"/>
      <c r="G138" s="248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49"/>
      <c r="Z138" s="149"/>
      <c r="AA138" s="149"/>
      <c r="AB138" s="149"/>
      <c r="AC138" s="149"/>
      <c r="AD138" s="149"/>
      <c r="AE138" s="149"/>
      <c r="AF138" s="149"/>
      <c r="AG138" s="149" t="s">
        <v>159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ht="22.5" outlineLevel="1" x14ac:dyDescent="0.2">
      <c r="A139" s="170">
        <v>33</v>
      </c>
      <c r="B139" s="171" t="s">
        <v>567</v>
      </c>
      <c r="C139" s="181" t="s">
        <v>568</v>
      </c>
      <c r="D139" s="172" t="s">
        <v>201</v>
      </c>
      <c r="E139" s="173">
        <v>26</v>
      </c>
      <c r="F139" s="174"/>
      <c r="G139" s="175">
        <f>ROUND(E139*F139,2)</f>
        <v>0</v>
      </c>
      <c r="H139" s="174"/>
      <c r="I139" s="175">
        <f>ROUND(E139*H139,2)</f>
        <v>0</v>
      </c>
      <c r="J139" s="174"/>
      <c r="K139" s="175">
        <f>ROUND(E139*J139,2)</f>
        <v>0</v>
      </c>
      <c r="L139" s="175">
        <v>21</v>
      </c>
      <c r="M139" s="175">
        <f>G139*(1+L139/100)</f>
        <v>0</v>
      </c>
      <c r="N139" s="175">
        <v>3.5400000000000002E-3</v>
      </c>
      <c r="O139" s="175">
        <f>ROUND(E139*N139,2)</f>
        <v>0.09</v>
      </c>
      <c r="P139" s="175">
        <v>0</v>
      </c>
      <c r="Q139" s="175">
        <f>ROUND(E139*P139,2)</f>
        <v>0</v>
      </c>
      <c r="R139" s="175" t="s">
        <v>398</v>
      </c>
      <c r="S139" s="175" t="s">
        <v>149</v>
      </c>
      <c r="T139" s="176" t="s">
        <v>149</v>
      </c>
      <c r="U139" s="159">
        <v>0.219</v>
      </c>
      <c r="V139" s="159">
        <f>ROUND(E139*U139,2)</f>
        <v>5.69</v>
      </c>
      <c r="W139" s="159"/>
      <c r="X139" s="159" t="s">
        <v>150</v>
      </c>
      <c r="Y139" s="149"/>
      <c r="Z139" s="149"/>
      <c r="AA139" s="149"/>
      <c r="AB139" s="149"/>
      <c r="AC139" s="149"/>
      <c r="AD139" s="149"/>
      <c r="AE139" s="149"/>
      <c r="AF139" s="149"/>
      <c r="AG139" s="149" t="s">
        <v>151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">
      <c r="A140" s="156"/>
      <c r="B140" s="157"/>
      <c r="C140" s="182" t="s">
        <v>569</v>
      </c>
      <c r="D140" s="161"/>
      <c r="E140" s="162">
        <v>26</v>
      </c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49"/>
      <c r="Z140" s="149"/>
      <c r="AA140" s="149"/>
      <c r="AB140" s="149"/>
      <c r="AC140" s="149"/>
      <c r="AD140" s="149"/>
      <c r="AE140" s="149"/>
      <c r="AF140" s="149"/>
      <c r="AG140" s="149" t="s">
        <v>155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1" x14ac:dyDescent="0.2">
      <c r="A141" s="156"/>
      <c r="B141" s="157"/>
      <c r="C141" s="247"/>
      <c r="D141" s="248"/>
      <c r="E141" s="248"/>
      <c r="F141" s="248"/>
      <c r="G141" s="248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49"/>
      <c r="Z141" s="149"/>
      <c r="AA141" s="149"/>
      <c r="AB141" s="149"/>
      <c r="AC141" s="149"/>
      <c r="AD141" s="149"/>
      <c r="AE141" s="149"/>
      <c r="AF141" s="149"/>
      <c r="AG141" s="149" t="s">
        <v>159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ht="22.5" outlineLevel="1" x14ac:dyDescent="0.2">
      <c r="A142" s="170">
        <v>34</v>
      </c>
      <c r="B142" s="171" t="s">
        <v>570</v>
      </c>
      <c r="C142" s="181" t="s">
        <v>571</v>
      </c>
      <c r="D142" s="172" t="s">
        <v>201</v>
      </c>
      <c r="E142" s="173">
        <v>64</v>
      </c>
      <c r="F142" s="174"/>
      <c r="G142" s="175">
        <f>ROUND(E142*F142,2)</f>
        <v>0</v>
      </c>
      <c r="H142" s="174"/>
      <c r="I142" s="175">
        <f>ROUND(E142*H142,2)</f>
        <v>0</v>
      </c>
      <c r="J142" s="174"/>
      <c r="K142" s="175">
        <f>ROUND(E142*J142,2)</f>
        <v>0</v>
      </c>
      <c r="L142" s="175">
        <v>21</v>
      </c>
      <c r="M142" s="175">
        <f>G142*(1+L142/100)</f>
        <v>0</v>
      </c>
      <c r="N142" s="175">
        <v>2.3999999999999998E-3</v>
      </c>
      <c r="O142" s="175">
        <f>ROUND(E142*N142,2)</f>
        <v>0.15</v>
      </c>
      <c r="P142" s="175">
        <v>0</v>
      </c>
      <c r="Q142" s="175">
        <f>ROUND(E142*P142,2)</f>
        <v>0</v>
      </c>
      <c r="R142" s="175" t="s">
        <v>398</v>
      </c>
      <c r="S142" s="175" t="s">
        <v>149</v>
      </c>
      <c r="T142" s="176" t="s">
        <v>149</v>
      </c>
      <c r="U142" s="159">
        <v>0.26</v>
      </c>
      <c r="V142" s="159">
        <f>ROUND(E142*U142,2)</f>
        <v>16.64</v>
      </c>
      <c r="W142" s="159"/>
      <c r="X142" s="159" t="s">
        <v>150</v>
      </c>
      <c r="Y142" s="149"/>
      <c r="Z142" s="149"/>
      <c r="AA142" s="149"/>
      <c r="AB142" s="149"/>
      <c r="AC142" s="149"/>
      <c r="AD142" s="149"/>
      <c r="AE142" s="149"/>
      <c r="AF142" s="149"/>
      <c r="AG142" s="149" t="s">
        <v>151</v>
      </c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">
      <c r="A143" s="156"/>
      <c r="B143" s="157"/>
      <c r="C143" s="245" t="s">
        <v>572</v>
      </c>
      <c r="D143" s="246"/>
      <c r="E143" s="246"/>
      <c r="F143" s="246"/>
      <c r="G143" s="246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49"/>
      <c r="Z143" s="149"/>
      <c r="AA143" s="149"/>
      <c r="AB143" s="149"/>
      <c r="AC143" s="149"/>
      <c r="AD143" s="149"/>
      <c r="AE143" s="149"/>
      <c r="AF143" s="149"/>
      <c r="AG143" s="149" t="s">
        <v>153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">
      <c r="A144" s="156"/>
      <c r="B144" s="157"/>
      <c r="C144" s="182" t="s">
        <v>573</v>
      </c>
      <c r="D144" s="161"/>
      <c r="E144" s="162">
        <v>64</v>
      </c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49"/>
      <c r="Z144" s="149"/>
      <c r="AA144" s="149"/>
      <c r="AB144" s="149"/>
      <c r="AC144" s="149"/>
      <c r="AD144" s="149"/>
      <c r="AE144" s="149"/>
      <c r="AF144" s="149"/>
      <c r="AG144" s="149" t="s">
        <v>155</v>
      </c>
      <c r="AH144" s="149">
        <v>0</v>
      </c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">
      <c r="A145" s="156"/>
      <c r="B145" s="157"/>
      <c r="C145" s="247"/>
      <c r="D145" s="248"/>
      <c r="E145" s="248"/>
      <c r="F145" s="248"/>
      <c r="G145" s="248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49"/>
      <c r="Z145" s="149"/>
      <c r="AA145" s="149"/>
      <c r="AB145" s="149"/>
      <c r="AC145" s="149"/>
      <c r="AD145" s="149"/>
      <c r="AE145" s="149"/>
      <c r="AF145" s="149"/>
      <c r="AG145" s="149" t="s">
        <v>159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ht="22.5" outlineLevel="1" x14ac:dyDescent="0.2">
      <c r="A146" s="170">
        <v>35</v>
      </c>
      <c r="B146" s="171" t="s">
        <v>574</v>
      </c>
      <c r="C146" s="181" t="s">
        <v>575</v>
      </c>
      <c r="D146" s="172" t="s">
        <v>195</v>
      </c>
      <c r="E146" s="173">
        <v>1</v>
      </c>
      <c r="F146" s="174"/>
      <c r="G146" s="175">
        <f>ROUND(E146*F146,2)</f>
        <v>0</v>
      </c>
      <c r="H146" s="174"/>
      <c r="I146" s="175">
        <f>ROUND(E146*H146,2)</f>
        <v>0</v>
      </c>
      <c r="J146" s="174"/>
      <c r="K146" s="175">
        <f>ROUND(E146*J146,2)</f>
        <v>0</v>
      </c>
      <c r="L146" s="175">
        <v>21</v>
      </c>
      <c r="M146" s="175">
        <f>G146*(1+L146/100)</f>
        <v>0</v>
      </c>
      <c r="N146" s="175">
        <v>4.0000000000000002E-4</v>
      </c>
      <c r="O146" s="175">
        <f>ROUND(E146*N146,2)</f>
        <v>0</v>
      </c>
      <c r="P146" s="175">
        <v>0</v>
      </c>
      <c r="Q146" s="175">
        <f>ROUND(E146*P146,2)</f>
        <v>0</v>
      </c>
      <c r="R146" s="175" t="s">
        <v>398</v>
      </c>
      <c r="S146" s="175" t="s">
        <v>149</v>
      </c>
      <c r="T146" s="176" t="s">
        <v>149</v>
      </c>
      <c r="U146" s="159">
        <v>0.41</v>
      </c>
      <c r="V146" s="159">
        <f>ROUND(E146*U146,2)</f>
        <v>0.41</v>
      </c>
      <c r="W146" s="159"/>
      <c r="X146" s="159" t="s">
        <v>150</v>
      </c>
      <c r="Y146" s="149"/>
      <c r="Z146" s="149"/>
      <c r="AA146" s="149"/>
      <c r="AB146" s="149"/>
      <c r="AC146" s="149"/>
      <c r="AD146" s="149"/>
      <c r="AE146" s="149"/>
      <c r="AF146" s="149"/>
      <c r="AG146" s="149" t="s">
        <v>151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56"/>
      <c r="B147" s="157"/>
      <c r="C147" s="182" t="s">
        <v>66</v>
      </c>
      <c r="D147" s="161"/>
      <c r="E147" s="162">
        <v>1</v>
      </c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49"/>
      <c r="Z147" s="149"/>
      <c r="AA147" s="149"/>
      <c r="AB147" s="149"/>
      <c r="AC147" s="149"/>
      <c r="AD147" s="149"/>
      <c r="AE147" s="149"/>
      <c r="AF147" s="149"/>
      <c r="AG147" s="149" t="s">
        <v>155</v>
      </c>
      <c r="AH147" s="149">
        <v>0</v>
      </c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1" x14ac:dyDescent="0.2">
      <c r="A148" s="156"/>
      <c r="B148" s="157"/>
      <c r="C148" s="247"/>
      <c r="D148" s="248"/>
      <c r="E148" s="248"/>
      <c r="F148" s="248"/>
      <c r="G148" s="248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49"/>
      <c r="Z148" s="149"/>
      <c r="AA148" s="149"/>
      <c r="AB148" s="149"/>
      <c r="AC148" s="149"/>
      <c r="AD148" s="149"/>
      <c r="AE148" s="149"/>
      <c r="AF148" s="149"/>
      <c r="AG148" s="149" t="s">
        <v>159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ht="22.5" outlineLevel="1" x14ac:dyDescent="0.2">
      <c r="A149" s="170">
        <v>36</v>
      </c>
      <c r="B149" s="171" t="s">
        <v>576</v>
      </c>
      <c r="C149" s="181" t="s">
        <v>577</v>
      </c>
      <c r="D149" s="172" t="s">
        <v>195</v>
      </c>
      <c r="E149" s="173">
        <v>5</v>
      </c>
      <c r="F149" s="174"/>
      <c r="G149" s="175">
        <f>ROUND(E149*F149,2)</f>
        <v>0</v>
      </c>
      <c r="H149" s="174"/>
      <c r="I149" s="175">
        <f>ROUND(E149*H149,2)</f>
        <v>0</v>
      </c>
      <c r="J149" s="174"/>
      <c r="K149" s="175">
        <f>ROUND(E149*J149,2)</f>
        <v>0</v>
      </c>
      <c r="L149" s="175">
        <v>21</v>
      </c>
      <c r="M149" s="175">
        <f>G149*(1+L149/100)</f>
        <v>0</v>
      </c>
      <c r="N149" s="175">
        <v>5.0000000000000001E-4</v>
      </c>
      <c r="O149" s="175">
        <f>ROUND(E149*N149,2)</f>
        <v>0</v>
      </c>
      <c r="P149" s="175">
        <v>0</v>
      </c>
      <c r="Q149" s="175">
        <f>ROUND(E149*P149,2)</f>
        <v>0</v>
      </c>
      <c r="R149" s="175" t="s">
        <v>398</v>
      </c>
      <c r="S149" s="175" t="s">
        <v>149</v>
      </c>
      <c r="T149" s="176" t="s">
        <v>149</v>
      </c>
      <c r="U149" s="159">
        <v>0.41</v>
      </c>
      <c r="V149" s="159">
        <f>ROUND(E149*U149,2)</f>
        <v>2.0499999999999998</v>
      </c>
      <c r="W149" s="159"/>
      <c r="X149" s="159" t="s">
        <v>150</v>
      </c>
      <c r="Y149" s="149"/>
      <c r="Z149" s="149"/>
      <c r="AA149" s="149"/>
      <c r="AB149" s="149"/>
      <c r="AC149" s="149"/>
      <c r="AD149" s="149"/>
      <c r="AE149" s="149"/>
      <c r="AF149" s="149"/>
      <c r="AG149" s="149" t="s">
        <v>151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">
      <c r="A150" s="156"/>
      <c r="B150" s="157"/>
      <c r="C150" s="182" t="s">
        <v>308</v>
      </c>
      <c r="D150" s="161"/>
      <c r="E150" s="162">
        <v>5</v>
      </c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49"/>
      <c r="Z150" s="149"/>
      <c r="AA150" s="149"/>
      <c r="AB150" s="149"/>
      <c r="AC150" s="149"/>
      <c r="AD150" s="149"/>
      <c r="AE150" s="149"/>
      <c r="AF150" s="149"/>
      <c r="AG150" s="149" t="s">
        <v>155</v>
      </c>
      <c r="AH150" s="149">
        <v>0</v>
      </c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1" x14ac:dyDescent="0.2">
      <c r="A151" s="156"/>
      <c r="B151" s="157"/>
      <c r="C151" s="247"/>
      <c r="D151" s="248"/>
      <c r="E151" s="248"/>
      <c r="F151" s="248"/>
      <c r="G151" s="248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49"/>
      <c r="Z151" s="149"/>
      <c r="AA151" s="149"/>
      <c r="AB151" s="149"/>
      <c r="AC151" s="149"/>
      <c r="AD151" s="149"/>
      <c r="AE151" s="149"/>
      <c r="AF151" s="149"/>
      <c r="AG151" s="149" t="s">
        <v>159</v>
      </c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">
      <c r="A152" s="170">
        <v>37</v>
      </c>
      <c r="B152" s="171" t="s">
        <v>578</v>
      </c>
      <c r="C152" s="181" t="s">
        <v>579</v>
      </c>
      <c r="D152" s="172" t="s">
        <v>201</v>
      </c>
      <c r="E152" s="173">
        <v>7</v>
      </c>
      <c r="F152" s="174"/>
      <c r="G152" s="175">
        <f>ROUND(E152*F152,2)</f>
        <v>0</v>
      </c>
      <c r="H152" s="174"/>
      <c r="I152" s="175">
        <f>ROUND(E152*H152,2)</f>
        <v>0</v>
      </c>
      <c r="J152" s="174"/>
      <c r="K152" s="175">
        <f>ROUND(E152*J152,2)</f>
        <v>0</v>
      </c>
      <c r="L152" s="175">
        <v>21</v>
      </c>
      <c r="M152" s="175">
        <f>G152*(1+L152/100)</f>
        <v>0</v>
      </c>
      <c r="N152" s="175">
        <v>1.3699999999999999E-3</v>
      </c>
      <c r="O152" s="175">
        <f>ROUND(E152*N152,2)</f>
        <v>0.01</v>
      </c>
      <c r="P152" s="175">
        <v>0</v>
      </c>
      <c r="Q152" s="175">
        <f>ROUND(E152*P152,2)</f>
        <v>0</v>
      </c>
      <c r="R152" s="175" t="s">
        <v>398</v>
      </c>
      <c r="S152" s="175" t="s">
        <v>149</v>
      </c>
      <c r="T152" s="176" t="s">
        <v>149</v>
      </c>
      <c r="U152" s="159">
        <v>0.24</v>
      </c>
      <c r="V152" s="159">
        <f>ROUND(E152*U152,2)</f>
        <v>1.68</v>
      </c>
      <c r="W152" s="159"/>
      <c r="X152" s="159" t="s">
        <v>150</v>
      </c>
      <c r="Y152" s="149"/>
      <c r="Z152" s="149"/>
      <c r="AA152" s="149"/>
      <c r="AB152" s="149"/>
      <c r="AC152" s="149"/>
      <c r="AD152" s="149"/>
      <c r="AE152" s="149"/>
      <c r="AF152" s="149"/>
      <c r="AG152" s="149" t="s">
        <v>151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">
      <c r="A153" s="156"/>
      <c r="B153" s="157"/>
      <c r="C153" s="182" t="s">
        <v>580</v>
      </c>
      <c r="D153" s="161"/>
      <c r="E153" s="162">
        <v>7</v>
      </c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49"/>
      <c r="Z153" s="149"/>
      <c r="AA153" s="149"/>
      <c r="AB153" s="149"/>
      <c r="AC153" s="149"/>
      <c r="AD153" s="149"/>
      <c r="AE153" s="149"/>
      <c r="AF153" s="149"/>
      <c r="AG153" s="149" t="s">
        <v>155</v>
      </c>
      <c r="AH153" s="149">
        <v>0</v>
      </c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1" x14ac:dyDescent="0.2">
      <c r="A154" s="156"/>
      <c r="B154" s="157"/>
      <c r="C154" s="247"/>
      <c r="D154" s="248"/>
      <c r="E154" s="248"/>
      <c r="F154" s="248"/>
      <c r="G154" s="248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49"/>
      <c r="Z154" s="149"/>
      <c r="AA154" s="149"/>
      <c r="AB154" s="149"/>
      <c r="AC154" s="149"/>
      <c r="AD154" s="149"/>
      <c r="AE154" s="149"/>
      <c r="AF154" s="149"/>
      <c r="AG154" s="149" t="s">
        <v>159</v>
      </c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70">
        <v>38</v>
      </c>
      <c r="B155" s="171" t="s">
        <v>581</v>
      </c>
      <c r="C155" s="181" t="s">
        <v>582</v>
      </c>
      <c r="D155" s="172" t="s">
        <v>201</v>
      </c>
      <c r="E155" s="173">
        <v>20</v>
      </c>
      <c r="F155" s="174"/>
      <c r="G155" s="175">
        <f>ROUND(E155*F155,2)</f>
        <v>0</v>
      </c>
      <c r="H155" s="174"/>
      <c r="I155" s="175">
        <f>ROUND(E155*H155,2)</f>
        <v>0</v>
      </c>
      <c r="J155" s="174"/>
      <c r="K155" s="175">
        <f>ROUND(E155*J155,2)</f>
        <v>0</v>
      </c>
      <c r="L155" s="175">
        <v>21</v>
      </c>
      <c r="M155" s="175">
        <f>G155*(1+L155/100)</f>
        <v>0</v>
      </c>
      <c r="N155" s="175">
        <v>2.7100000000000002E-3</v>
      </c>
      <c r="O155" s="175">
        <f>ROUND(E155*N155,2)</f>
        <v>0.05</v>
      </c>
      <c r="P155" s="175">
        <v>0</v>
      </c>
      <c r="Q155" s="175">
        <f>ROUND(E155*P155,2)</f>
        <v>0</v>
      </c>
      <c r="R155" s="175" t="s">
        <v>398</v>
      </c>
      <c r="S155" s="175" t="s">
        <v>149</v>
      </c>
      <c r="T155" s="176" t="s">
        <v>149</v>
      </c>
      <c r="U155" s="159">
        <v>0.35</v>
      </c>
      <c r="V155" s="159">
        <f>ROUND(E155*U155,2)</f>
        <v>7</v>
      </c>
      <c r="W155" s="159"/>
      <c r="X155" s="159" t="s">
        <v>150</v>
      </c>
      <c r="Y155" s="149"/>
      <c r="Z155" s="149"/>
      <c r="AA155" s="149"/>
      <c r="AB155" s="149"/>
      <c r="AC155" s="149"/>
      <c r="AD155" s="149"/>
      <c r="AE155" s="149"/>
      <c r="AF155" s="149"/>
      <c r="AG155" s="149" t="s">
        <v>151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1" x14ac:dyDescent="0.2">
      <c r="A156" s="156"/>
      <c r="B156" s="157"/>
      <c r="C156" s="182" t="s">
        <v>583</v>
      </c>
      <c r="D156" s="161"/>
      <c r="E156" s="162">
        <v>20</v>
      </c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49"/>
      <c r="Z156" s="149"/>
      <c r="AA156" s="149"/>
      <c r="AB156" s="149"/>
      <c r="AC156" s="149"/>
      <c r="AD156" s="149"/>
      <c r="AE156" s="149"/>
      <c r="AF156" s="149"/>
      <c r="AG156" s="149" t="s">
        <v>155</v>
      </c>
      <c r="AH156" s="149">
        <v>0</v>
      </c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">
      <c r="A157" s="156"/>
      <c r="B157" s="157"/>
      <c r="C157" s="247"/>
      <c r="D157" s="248"/>
      <c r="E157" s="248"/>
      <c r="F157" s="248"/>
      <c r="G157" s="248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49"/>
      <c r="Z157" s="149"/>
      <c r="AA157" s="149"/>
      <c r="AB157" s="149"/>
      <c r="AC157" s="149"/>
      <c r="AD157" s="149"/>
      <c r="AE157" s="149"/>
      <c r="AF157" s="149"/>
      <c r="AG157" s="149" t="s">
        <v>159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ht="22.5" outlineLevel="1" x14ac:dyDescent="0.2">
      <c r="A158" s="170">
        <v>39</v>
      </c>
      <c r="B158" s="171" t="s">
        <v>403</v>
      </c>
      <c r="C158" s="181" t="s">
        <v>404</v>
      </c>
      <c r="D158" s="172" t="s">
        <v>201</v>
      </c>
      <c r="E158" s="173">
        <v>31.6</v>
      </c>
      <c r="F158" s="174"/>
      <c r="G158" s="175">
        <f>ROUND(E158*F158,2)</f>
        <v>0</v>
      </c>
      <c r="H158" s="174"/>
      <c r="I158" s="175">
        <f>ROUND(E158*H158,2)</f>
        <v>0</v>
      </c>
      <c r="J158" s="174"/>
      <c r="K158" s="175">
        <f>ROUND(E158*J158,2)</f>
        <v>0</v>
      </c>
      <c r="L158" s="175">
        <v>21</v>
      </c>
      <c r="M158" s="175">
        <f>G158*(1+L158/100)</f>
        <v>0</v>
      </c>
      <c r="N158" s="175">
        <v>0</v>
      </c>
      <c r="O158" s="175">
        <f>ROUND(E158*N158,2)</f>
        <v>0</v>
      </c>
      <c r="P158" s="175">
        <v>2.0500000000000002E-3</v>
      </c>
      <c r="Q158" s="175">
        <f>ROUND(E158*P158,2)</f>
        <v>0.06</v>
      </c>
      <c r="R158" s="175" t="s">
        <v>398</v>
      </c>
      <c r="S158" s="175" t="s">
        <v>149</v>
      </c>
      <c r="T158" s="176" t="s">
        <v>149</v>
      </c>
      <c r="U158" s="159">
        <v>5.2900000000000003E-2</v>
      </c>
      <c r="V158" s="159">
        <f>ROUND(E158*U158,2)</f>
        <v>1.67</v>
      </c>
      <c r="W158" s="159"/>
      <c r="X158" s="159" t="s">
        <v>150</v>
      </c>
      <c r="Y158" s="149"/>
      <c r="Z158" s="149"/>
      <c r="AA158" s="149"/>
      <c r="AB158" s="149"/>
      <c r="AC158" s="149"/>
      <c r="AD158" s="149"/>
      <c r="AE158" s="149"/>
      <c r="AF158" s="149"/>
      <c r="AG158" s="149" t="s">
        <v>151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1" x14ac:dyDescent="0.2">
      <c r="A159" s="156"/>
      <c r="B159" s="157"/>
      <c r="C159" s="182" t="s">
        <v>560</v>
      </c>
      <c r="D159" s="161"/>
      <c r="E159" s="162">
        <v>31.6</v>
      </c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49"/>
      <c r="Z159" s="149"/>
      <c r="AA159" s="149"/>
      <c r="AB159" s="149"/>
      <c r="AC159" s="149"/>
      <c r="AD159" s="149"/>
      <c r="AE159" s="149"/>
      <c r="AF159" s="149"/>
      <c r="AG159" s="149" t="s">
        <v>155</v>
      </c>
      <c r="AH159" s="149">
        <v>0</v>
      </c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56"/>
      <c r="B160" s="157"/>
      <c r="C160" s="247"/>
      <c r="D160" s="248"/>
      <c r="E160" s="248"/>
      <c r="F160" s="248"/>
      <c r="G160" s="248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49"/>
      <c r="Z160" s="149"/>
      <c r="AA160" s="149"/>
      <c r="AB160" s="149"/>
      <c r="AC160" s="149"/>
      <c r="AD160" s="149"/>
      <c r="AE160" s="149"/>
      <c r="AF160" s="149"/>
      <c r="AG160" s="149" t="s">
        <v>159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ht="22.5" outlineLevel="1" x14ac:dyDescent="0.2">
      <c r="A161" s="170">
        <v>40</v>
      </c>
      <c r="B161" s="171" t="s">
        <v>584</v>
      </c>
      <c r="C161" s="181" t="s">
        <v>585</v>
      </c>
      <c r="D161" s="172" t="s">
        <v>176</v>
      </c>
      <c r="E161" s="173">
        <v>6.12</v>
      </c>
      <c r="F161" s="174"/>
      <c r="G161" s="175">
        <f>ROUND(E161*F161,2)</f>
        <v>0</v>
      </c>
      <c r="H161" s="174"/>
      <c r="I161" s="175">
        <f>ROUND(E161*H161,2)</f>
        <v>0</v>
      </c>
      <c r="J161" s="174"/>
      <c r="K161" s="175">
        <f>ROUND(E161*J161,2)</f>
        <v>0</v>
      </c>
      <c r="L161" s="175">
        <v>21</v>
      </c>
      <c r="M161" s="175">
        <f>G161*(1+L161/100)</f>
        <v>0</v>
      </c>
      <c r="N161" s="175">
        <v>0</v>
      </c>
      <c r="O161" s="175">
        <f>ROUND(E161*N161,2)</f>
        <v>0</v>
      </c>
      <c r="P161" s="175">
        <v>7.2100000000000003E-3</v>
      </c>
      <c r="Q161" s="175">
        <f>ROUND(E161*P161,2)</f>
        <v>0.04</v>
      </c>
      <c r="R161" s="175" t="s">
        <v>398</v>
      </c>
      <c r="S161" s="175" t="s">
        <v>149</v>
      </c>
      <c r="T161" s="176" t="s">
        <v>149</v>
      </c>
      <c r="U161" s="159">
        <v>0.17249999999999999</v>
      </c>
      <c r="V161" s="159">
        <f>ROUND(E161*U161,2)</f>
        <v>1.06</v>
      </c>
      <c r="W161" s="159"/>
      <c r="X161" s="159" t="s">
        <v>150</v>
      </c>
      <c r="Y161" s="149"/>
      <c r="Z161" s="149"/>
      <c r="AA161" s="149"/>
      <c r="AB161" s="149"/>
      <c r="AC161" s="149"/>
      <c r="AD161" s="149"/>
      <c r="AE161" s="149"/>
      <c r="AF161" s="149"/>
      <c r="AG161" s="149" t="s">
        <v>151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56"/>
      <c r="B162" s="157"/>
      <c r="C162" s="182" t="s">
        <v>563</v>
      </c>
      <c r="D162" s="161"/>
      <c r="E162" s="162">
        <v>3.6</v>
      </c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49"/>
      <c r="Z162" s="149"/>
      <c r="AA162" s="149"/>
      <c r="AB162" s="149"/>
      <c r="AC162" s="149"/>
      <c r="AD162" s="149"/>
      <c r="AE162" s="149"/>
      <c r="AF162" s="149"/>
      <c r="AG162" s="149" t="s">
        <v>155</v>
      </c>
      <c r="AH162" s="149">
        <v>0</v>
      </c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1" x14ac:dyDescent="0.2">
      <c r="A163" s="156"/>
      <c r="B163" s="157"/>
      <c r="C163" s="182" t="s">
        <v>564</v>
      </c>
      <c r="D163" s="161"/>
      <c r="E163" s="162">
        <v>2.52</v>
      </c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49"/>
      <c r="Z163" s="149"/>
      <c r="AA163" s="149"/>
      <c r="AB163" s="149"/>
      <c r="AC163" s="149"/>
      <c r="AD163" s="149"/>
      <c r="AE163" s="149"/>
      <c r="AF163" s="149"/>
      <c r="AG163" s="149" t="s">
        <v>155</v>
      </c>
      <c r="AH163" s="149">
        <v>0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">
      <c r="A164" s="156"/>
      <c r="B164" s="157"/>
      <c r="C164" s="247"/>
      <c r="D164" s="248"/>
      <c r="E164" s="248"/>
      <c r="F164" s="248"/>
      <c r="G164" s="248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49"/>
      <c r="Z164" s="149"/>
      <c r="AA164" s="149"/>
      <c r="AB164" s="149"/>
      <c r="AC164" s="149"/>
      <c r="AD164" s="149"/>
      <c r="AE164" s="149"/>
      <c r="AF164" s="149"/>
      <c r="AG164" s="149" t="s">
        <v>159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ht="33.75" outlineLevel="1" x14ac:dyDescent="0.2">
      <c r="A165" s="170">
        <v>41</v>
      </c>
      <c r="B165" s="171" t="s">
        <v>586</v>
      </c>
      <c r="C165" s="181" t="s">
        <v>587</v>
      </c>
      <c r="D165" s="172" t="s">
        <v>195</v>
      </c>
      <c r="E165" s="173">
        <v>1</v>
      </c>
      <c r="F165" s="174"/>
      <c r="G165" s="175">
        <f>ROUND(E165*F165,2)</f>
        <v>0</v>
      </c>
      <c r="H165" s="174"/>
      <c r="I165" s="175">
        <f>ROUND(E165*H165,2)</f>
        <v>0</v>
      </c>
      <c r="J165" s="174"/>
      <c r="K165" s="175">
        <f>ROUND(E165*J165,2)</f>
        <v>0</v>
      </c>
      <c r="L165" s="175">
        <v>21</v>
      </c>
      <c r="M165" s="175">
        <f>G165*(1+L165/100)</f>
        <v>0</v>
      </c>
      <c r="N165" s="175">
        <v>0</v>
      </c>
      <c r="O165" s="175">
        <f>ROUND(E165*N165,2)</f>
        <v>0</v>
      </c>
      <c r="P165" s="175">
        <v>2.6099999999999999E-3</v>
      </c>
      <c r="Q165" s="175">
        <f>ROUND(E165*P165,2)</f>
        <v>0</v>
      </c>
      <c r="R165" s="175" t="s">
        <v>398</v>
      </c>
      <c r="S165" s="175" t="s">
        <v>149</v>
      </c>
      <c r="T165" s="176" t="s">
        <v>149</v>
      </c>
      <c r="U165" s="159">
        <v>7.9350000000000004E-2</v>
      </c>
      <c r="V165" s="159">
        <f>ROUND(E165*U165,2)</f>
        <v>0.08</v>
      </c>
      <c r="W165" s="159"/>
      <c r="X165" s="159" t="s">
        <v>150</v>
      </c>
      <c r="Y165" s="149"/>
      <c r="Z165" s="149"/>
      <c r="AA165" s="149"/>
      <c r="AB165" s="149"/>
      <c r="AC165" s="149"/>
      <c r="AD165" s="149"/>
      <c r="AE165" s="149"/>
      <c r="AF165" s="149"/>
      <c r="AG165" s="149" t="s">
        <v>151</v>
      </c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">
      <c r="A166" s="156"/>
      <c r="B166" s="157"/>
      <c r="C166" s="182" t="s">
        <v>66</v>
      </c>
      <c r="D166" s="161"/>
      <c r="E166" s="162">
        <v>1</v>
      </c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49"/>
      <c r="Z166" s="149"/>
      <c r="AA166" s="149"/>
      <c r="AB166" s="149"/>
      <c r="AC166" s="149"/>
      <c r="AD166" s="149"/>
      <c r="AE166" s="149"/>
      <c r="AF166" s="149"/>
      <c r="AG166" s="149" t="s">
        <v>155</v>
      </c>
      <c r="AH166" s="149">
        <v>0</v>
      </c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1" x14ac:dyDescent="0.2">
      <c r="A167" s="156"/>
      <c r="B167" s="157"/>
      <c r="C167" s="247"/>
      <c r="D167" s="248"/>
      <c r="E167" s="248"/>
      <c r="F167" s="248"/>
      <c r="G167" s="248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49"/>
      <c r="Z167" s="149"/>
      <c r="AA167" s="149"/>
      <c r="AB167" s="149"/>
      <c r="AC167" s="149"/>
      <c r="AD167" s="149"/>
      <c r="AE167" s="149"/>
      <c r="AF167" s="149"/>
      <c r="AG167" s="149" t="s">
        <v>159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70">
        <v>42</v>
      </c>
      <c r="B168" s="171" t="s">
        <v>588</v>
      </c>
      <c r="C168" s="181" t="s">
        <v>589</v>
      </c>
      <c r="D168" s="172" t="s">
        <v>201</v>
      </c>
      <c r="E168" s="173">
        <v>79</v>
      </c>
      <c r="F168" s="174"/>
      <c r="G168" s="175">
        <f>ROUND(E168*F168,2)</f>
        <v>0</v>
      </c>
      <c r="H168" s="174"/>
      <c r="I168" s="175">
        <f>ROUND(E168*H168,2)</f>
        <v>0</v>
      </c>
      <c r="J168" s="174"/>
      <c r="K168" s="175">
        <f>ROUND(E168*J168,2)</f>
        <v>0</v>
      </c>
      <c r="L168" s="175">
        <v>21</v>
      </c>
      <c r="M168" s="175">
        <f>G168*(1+L168/100)</f>
        <v>0</v>
      </c>
      <c r="N168" s="175">
        <v>0</v>
      </c>
      <c r="O168" s="175">
        <f>ROUND(E168*N168,2)</f>
        <v>0</v>
      </c>
      <c r="P168" s="175">
        <v>3.3600000000000001E-3</v>
      </c>
      <c r="Q168" s="175">
        <f>ROUND(E168*P168,2)</f>
        <v>0.27</v>
      </c>
      <c r="R168" s="175" t="s">
        <v>398</v>
      </c>
      <c r="S168" s="175" t="s">
        <v>149</v>
      </c>
      <c r="T168" s="176" t="s">
        <v>149</v>
      </c>
      <c r="U168" s="159">
        <v>6.9000000000000006E-2</v>
      </c>
      <c r="V168" s="159">
        <f>ROUND(E168*U168,2)</f>
        <v>5.45</v>
      </c>
      <c r="W168" s="159"/>
      <c r="X168" s="159" t="s">
        <v>150</v>
      </c>
      <c r="Y168" s="149"/>
      <c r="Z168" s="149"/>
      <c r="AA168" s="149"/>
      <c r="AB168" s="149"/>
      <c r="AC168" s="149"/>
      <c r="AD168" s="149"/>
      <c r="AE168" s="149"/>
      <c r="AF168" s="149"/>
      <c r="AG168" s="149" t="s">
        <v>151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56"/>
      <c r="B169" s="157"/>
      <c r="C169" s="182" t="s">
        <v>590</v>
      </c>
      <c r="D169" s="161"/>
      <c r="E169" s="162">
        <v>79</v>
      </c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49"/>
      <c r="Z169" s="149"/>
      <c r="AA169" s="149"/>
      <c r="AB169" s="149"/>
      <c r="AC169" s="149"/>
      <c r="AD169" s="149"/>
      <c r="AE169" s="149"/>
      <c r="AF169" s="149"/>
      <c r="AG169" s="149" t="s">
        <v>155</v>
      </c>
      <c r="AH169" s="149">
        <v>0</v>
      </c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1" x14ac:dyDescent="0.2">
      <c r="A170" s="156"/>
      <c r="B170" s="157"/>
      <c r="C170" s="247"/>
      <c r="D170" s="248"/>
      <c r="E170" s="248"/>
      <c r="F170" s="248"/>
      <c r="G170" s="248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49"/>
      <c r="Z170" s="149"/>
      <c r="AA170" s="149"/>
      <c r="AB170" s="149"/>
      <c r="AC170" s="149"/>
      <c r="AD170" s="149"/>
      <c r="AE170" s="149"/>
      <c r="AF170" s="149"/>
      <c r="AG170" s="149" t="s">
        <v>159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1" x14ac:dyDescent="0.2">
      <c r="A171" s="170">
        <v>43</v>
      </c>
      <c r="B171" s="171" t="s">
        <v>591</v>
      </c>
      <c r="C171" s="181" t="s">
        <v>592</v>
      </c>
      <c r="D171" s="172" t="s">
        <v>195</v>
      </c>
      <c r="E171" s="173">
        <v>6</v>
      </c>
      <c r="F171" s="174"/>
      <c r="G171" s="175">
        <f>ROUND(E171*F171,2)</f>
        <v>0</v>
      </c>
      <c r="H171" s="174"/>
      <c r="I171" s="175">
        <f>ROUND(E171*H171,2)</f>
        <v>0</v>
      </c>
      <c r="J171" s="174"/>
      <c r="K171" s="175">
        <f>ROUND(E171*J171,2)</f>
        <v>0</v>
      </c>
      <c r="L171" s="175">
        <v>21</v>
      </c>
      <c r="M171" s="175">
        <f>G171*(1+L171/100)</f>
        <v>0</v>
      </c>
      <c r="N171" s="175">
        <v>0</v>
      </c>
      <c r="O171" s="175">
        <f>ROUND(E171*N171,2)</f>
        <v>0</v>
      </c>
      <c r="P171" s="175">
        <v>1.15E-3</v>
      </c>
      <c r="Q171" s="175">
        <f>ROUND(E171*P171,2)</f>
        <v>0.01</v>
      </c>
      <c r="R171" s="175" t="s">
        <v>398</v>
      </c>
      <c r="S171" s="175" t="s">
        <v>149</v>
      </c>
      <c r="T171" s="176" t="s">
        <v>149</v>
      </c>
      <c r="U171" s="159">
        <v>0.10580000000000001</v>
      </c>
      <c r="V171" s="159">
        <f>ROUND(E171*U171,2)</f>
        <v>0.63</v>
      </c>
      <c r="W171" s="159"/>
      <c r="X171" s="159" t="s">
        <v>150</v>
      </c>
      <c r="Y171" s="149"/>
      <c r="Z171" s="149"/>
      <c r="AA171" s="149"/>
      <c r="AB171" s="149"/>
      <c r="AC171" s="149"/>
      <c r="AD171" s="149"/>
      <c r="AE171" s="149"/>
      <c r="AF171" s="149"/>
      <c r="AG171" s="149" t="s">
        <v>151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1" x14ac:dyDescent="0.2">
      <c r="A172" s="156"/>
      <c r="B172" s="157"/>
      <c r="C172" s="182" t="s">
        <v>72</v>
      </c>
      <c r="D172" s="161"/>
      <c r="E172" s="162">
        <v>6</v>
      </c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49"/>
      <c r="Z172" s="149"/>
      <c r="AA172" s="149"/>
      <c r="AB172" s="149"/>
      <c r="AC172" s="149"/>
      <c r="AD172" s="149"/>
      <c r="AE172" s="149"/>
      <c r="AF172" s="149"/>
      <c r="AG172" s="149" t="s">
        <v>155</v>
      </c>
      <c r="AH172" s="149">
        <v>0</v>
      </c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56"/>
      <c r="B173" s="157"/>
      <c r="C173" s="247"/>
      <c r="D173" s="248"/>
      <c r="E173" s="248"/>
      <c r="F173" s="248"/>
      <c r="G173" s="248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49"/>
      <c r="Z173" s="149"/>
      <c r="AA173" s="149"/>
      <c r="AB173" s="149"/>
      <c r="AC173" s="149"/>
      <c r="AD173" s="149"/>
      <c r="AE173" s="149"/>
      <c r="AF173" s="149"/>
      <c r="AG173" s="149" t="s">
        <v>159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ht="22.5" outlineLevel="1" x14ac:dyDescent="0.2">
      <c r="A174" s="170">
        <v>44</v>
      </c>
      <c r="B174" s="171" t="s">
        <v>593</v>
      </c>
      <c r="C174" s="181" t="s">
        <v>594</v>
      </c>
      <c r="D174" s="172" t="s">
        <v>195</v>
      </c>
      <c r="E174" s="173">
        <v>1</v>
      </c>
      <c r="F174" s="174"/>
      <c r="G174" s="175">
        <f>ROUND(E174*F174,2)</f>
        <v>0</v>
      </c>
      <c r="H174" s="174"/>
      <c r="I174" s="175">
        <f>ROUND(E174*H174,2)</f>
        <v>0</v>
      </c>
      <c r="J174" s="174"/>
      <c r="K174" s="175">
        <f>ROUND(E174*J174,2)</f>
        <v>0</v>
      </c>
      <c r="L174" s="175">
        <v>21</v>
      </c>
      <c r="M174" s="175">
        <f>G174*(1+L174/100)</f>
        <v>0</v>
      </c>
      <c r="N174" s="175">
        <v>0</v>
      </c>
      <c r="O174" s="175">
        <f>ROUND(E174*N174,2)</f>
        <v>0</v>
      </c>
      <c r="P174" s="175">
        <v>2.0080000000000001E-2</v>
      </c>
      <c r="Q174" s="175">
        <f>ROUND(E174*P174,2)</f>
        <v>0.02</v>
      </c>
      <c r="R174" s="175" t="s">
        <v>398</v>
      </c>
      <c r="S174" s="175" t="s">
        <v>149</v>
      </c>
      <c r="T174" s="176" t="s">
        <v>149</v>
      </c>
      <c r="U174" s="159">
        <v>0.1196</v>
      </c>
      <c r="V174" s="159">
        <f>ROUND(E174*U174,2)</f>
        <v>0.12</v>
      </c>
      <c r="W174" s="159"/>
      <c r="X174" s="159" t="s">
        <v>150</v>
      </c>
      <c r="Y174" s="149"/>
      <c r="Z174" s="149"/>
      <c r="AA174" s="149"/>
      <c r="AB174" s="149"/>
      <c r="AC174" s="149"/>
      <c r="AD174" s="149"/>
      <c r="AE174" s="149"/>
      <c r="AF174" s="149"/>
      <c r="AG174" s="149" t="s">
        <v>151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56"/>
      <c r="B175" s="157"/>
      <c r="C175" s="243"/>
      <c r="D175" s="244"/>
      <c r="E175" s="244"/>
      <c r="F175" s="244"/>
      <c r="G175" s="244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49"/>
      <c r="Z175" s="149"/>
      <c r="AA175" s="149"/>
      <c r="AB175" s="149"/>
      <c r="AC175" s="149"/>
      <c r="AD175" s="149"/>
      <c r="AE175" s="149"/>
      <c r="AF175" s="149"/>
      <c r="AG175" s="149" t="s">
        <v>159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1" x14ac:dyDescent="0.2">
      <c r="A176" s="170">
        <v>45</v>
      </c>
      <c r="B176" s="171" t="s">
        <v>595</v>
      </c>
      <c r="C176" s="181" t="s">
        <v>596</v>
      </c>
      <c r="D176" s="172" t="s">
        <v>201</v>
      </c>
      <c r="E176" s="173">
        <v>20</v>
      </c>
      <c r="F176" s="174"/>
      <c r="G176" s="175">
        <f>ROUND(E176*F176,2)</f>
        <v>0</v>
      </c>
      <c r="H176" s="174"/>
      <c r="I176" s="175">
        <f>ROUND(E176*H176,2)</f>
        <v>0</v>
      </c>
      <c r="J176" s="174"/>
      <c r="K176" s="175">
        <f>ROUND(E176*J176,2)</f>
        <v>0</v>
      </c>
      <c r="L176" s="175">
        <v>21</v>
      </c>
      <c r="M176" s="175">
        <f>G176*(1+L176/100)</f>
        <v>0</v>
      </c>
      <c r="N176" s="175">
        <v>0</v>
      </c>
      <c r="O176" s="175">
        <f>ROUND(E176*N176,2)</f>
        <v>0</v>
      </c>
      <c r="P176" s="175">
        <v>3.7699999999999999E-3</v>
      </c>
      <c r="Q176" s="175">
        <f>ROUND(E176*P176,2)</f>
        <v>0.08</v>
      </c>
      <c r="R176" s="175" t="s">
        <v>398</v>
      </c>
      <c r="S176" s="175" t="s">
        <v>149</v>
      </c>
      <c r="T176" s="176" t="s">
        <v>149</v>
      </c>
      <c r="U176" s="159">
        <v>6.5549999999999997E-2</v>
      </c>
      <c r="V176" s="159">
        <f>ROUND(E176*U176,2)</f>
        <v>1.31</v>
      </c>
      <c r="W176" s="159"/>
      <c r="X176" s="159" t="s">
        <v>150</v>
      </c>
      <c r="Y176" s="149"/>
      <c r="Z176" s="149"/>
      <c r="AA176" s="149"/>
      <c r="AB176" s="149"/>
      <c r="AC176" s="149"/>
      <c r="AD176" s="149"/>
      <c r="AE176" s="149"/>
      <c r="AF176" s="149"/>
      <c r="AG176" s="149" t="s">
        <v>151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1" x14ac:dyDescent="0.2">
      <c r="A177" s="156"/>
      <c r="B177" s="157"/>
      <c r="C177" s="182" t="s">
        <v>583</v>
      </c>
      <c r="D177" s="161"/>
      <c r="E177" s="162">
        <v>20</v>
      </c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49"/>
      <c r="Z177" s="149"/>
      <c r="AA177" s="149"/>
      <c r="AB177" s="149"/>
      <c r="AC177" s="149"/>
      <c r="AD177" s="149"/>
      <c r="AE177" s="149"/>
      <c r="AF177" s="149"/>
      <c r="AG177" s="149" t="s">
        <v>155</v>
      </c>
      <c r="AH177" s="149">
        <v>0</v>
      </c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1" x14ac:dyDescent="0.2">
      <c r="A178" s="156"/>
      <c r="B178" s="157"/>
      <c r="C178" s="247"/>
      <c r="D178" s="248"/>
      <c r="E178" s="248"/>
      <c r="F178" s="248"/>
      <c r="G178" s="248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49"/>
      <c r="Z178" s="149"/>
      <c r="AA178" s="149"/>
      <c r="AB178" s="149"/>
      <c r="AC178" s="149"/>
      <c r="AD178" s="149"/>
      <c r="AE178" s="149"/>
      <c r="AF178" s="149"/>
      <c r="AG178" s="149" t="s">
        <v>159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">
      <c r="A179" s="170">
        <v>46</v>
      </c>
      <c r="B179" s="171" t="s">
        <v>597</v>
      </c>
      <c r="C179" s="181" t="s">
        <v>598</v>
      </c>
      <c r="D179" s="172" t="s">
        <v>201</v>
      </c>
      <c r="E179" s="173">
        <v>26</v>
      </c>
      <c r="F179" s="174"/>
      <c r="G179" s="175">
        <f>ROUND(E179*F179,2)</f>
        <v>0</v>
      </c>
      <c r="H179" s="174"/>
      <c r="I179" s="175">
        <f>ROUND(E179*H179,2)</f>
        <v>0</v>
      </c>
      <c r="J179" s="174"/>
      <c r="K179" s="175">
        <f>ROUND(E179*J179,2)</f>
        <v>0</v>
      </c>
      <c r="L179" s="175">
        <v>21</v>
      </c>
      <c r="M179" s="175">
        <f>G179*(1+L179/100)</f>
        <v>0</v>
      </c>
      <c r="N179" s="175">
        <v>0</v>
      </c>
      <c r="O179" s="175">
        <f>ROUND(E179*N179,2)</f>
        <v>0</v>
      </c>
      <c r="P179" s="175">
        <v>2.2599999999999999E-3</v>
      </c>
      <c r="Q179" s="175">
        <f>ROUND(E179*P179,2)</f>
        <v>0.06</v>
      </c>
      <c r="R179" s="175" t="s">
        <v>398</v>
      </c>
      <c r="S179" s="175" t="s">
        <v>149</v>
      </c>
      <c r="T179" s="176" t="s">
        <v>149</v>
      </c>
      <c r="U179" s="159">
        <v>5.7500000000000002E-2</v>
      </c>
      <c r="V179" s="159">
        <f>ROUND(E179*U179,2)</f>
        <v>1.5</v>
      </c>
      <c r="W179" s="159"/>
      <c r="X179" s="159" t="s">
        <v>150</v>
      </c>
      <c r="Y179" s="149"/>
      <c r="Z179" s="149"/>
      <c r="AA179" s="149"/>
      <c r="AB179" s="149"/>
      <c r="AC179" s="149"/>
      <c r="AD179" s="149"/>
      <c r="AE179" s="149"/>
      <c r="AF179" s="149"/>
      <c r="AG179" s="149" t="s">
        <v>151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56"/>
      <c r="B180" s="157"/>
      <c r="C180" s="182" t="s">
        <v>569</v>
      </c>
      <c r="D180" s="161"/>
      <c r="E180" s="162">
        <v>26</v>
      </c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49"/>
      <c r="Z180" s="149"/>
      <c r="AA180" s="149"/>
      <c r="AB180" s="149"/>
      <c r="AC180" s="149"/>
      <c r="AD180" s="149"/>
      <c r="AE180" s="149"/>
      <c r="AF180" s="149"/>
      <c r="AG180" s="149" t="s">
        <v>155</v>
      </c>
      <c r="AH180" s="149">
        <v>0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">
      <c r="A181" s="156"/>
      <c r="B181" s="157"/>
      <c r="C181" s="247"/>
      <c r="D181" s="248"/>
      <c r="E181" s="248"/>
      <c r="F181" s="248"/>
      <c r="G181" s="248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49"/>
      <c r="Z181" s="149"/>
      <c r="AA181" s="149"/>
      <c r="AB181" s="149"/>
      <c r="AC181" s="149"/>
      <c r="AD181" s="149"/>
      <c r="AE181" s="149"/>
      <c r="AF181" s="149"/>
      <c r="AG181" s="149" t="s">
        <v>159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1" x14ac:dyDescent="0.2">
      <c r="A182" s="170">
        <v>47</v>
      </c>
      <c r="B182" s="171" t="s">
        <v>599</v>
      </c>
      <c r="C182" s="181" t="s">
        <v>600</v>
      </c>
      <c r="D182" s="172" t="s">
        <v>201</v>
      </c>
      <c r="E182" s="173">
        <v>21</v>
      </c>
      <c r="F182" s="174"/>
      <c r="G182" s="175">
        <f>ROUND(E182*F182,2)</f>
        <v>0</v>
      </c>
      <c r="H182" s="174"/>
      <c r="I182" s="175">
        <f>ROUND(E182*H182,2)</f>
        <v>0</v>
      </c>
      <c r="J182" s="174"/>
      <c r="K182" s="175">
        <f>ROUND(E182*J182,2)</f>
        <v>0</v>
      </c>
      <c r="L182" s="175">
        <v>21</v>
      </c>
      <c r="M182" s="175">
        <f>G182*(1+L182/100)</f>
        <v>0</v>
      </c>
      <c r="N182" s="175">
        <v>1.75E-3</v>
      </c>
      <c r="O182" s="175">
        <f>ROUND(E182*N182,2)</f>
        <v>0.04</v>
      </c>
      <c r="P182" s="175">
        <v>0</v>
      </c>
      <c r="Q182" s="175">
        <f>ROUND(E182*P182,2)</f>
        <v>0</v>
      </c>
      <c r="R182" s="175" t="s">
        <v>189</v>
      </c>
      <c r="S182" s="175" t="s">
        <v>149</v>
      </c>
      <c r="T182" s="176" t="s">
        <v>149</v>
      </c>
      <c r="U182" s="159">
        <v>0</v>
      </c>
      <c r="V182" s="159">
        <f>ROUND(E182*U182,2)</f>
        <v>0</v>
      </c>
      <c r="W182" s="159"/>
      <c r="X182" s="159" t="s">
        <v>190</v>
      </c>
      <c r="Y182" s="149"/>
      <c r="Z182" s="149"/>
      <c r="AA182" s="149"/>
      <c r="AB182" s="149"/>
      <c r="AC182" s="149"/>
      <c r="AD182" s="149"/>
      <c r="AE182" s="149"/>
      <c r="AF182" s="149"/>
      <c r="AG182" s="149" t="s">
        <v>191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">
      <c r="A183" s="156"/>
      <c r="B183" s="157"/>
      <c r="C183" s="182" t="s">
        <v>557</v>
      </c>
      <c r="D183" s="161"/>
      <c r="E183" s="162">
        <v>21</v>
      </c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49"/>
      <c r="Z183" s="149"/>
      <c r="AA183" s="149"/>
      <c r="AB183" s="149"/>
      <c r="AC183" s="149"/>
      <c r="AD183" s="149"/>
      <c r="AE183" s="149"/>
      <c r="AF183" s="149"/>
      <c r="AG183" s="149" t="s">
        <v>155</v>
      </c>
      <c r="AH183" s="149">
        <v>0</v>
      </c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1" x14ac:dyDescent="0.2">
      <c r="A184" s="156"/>
      <c r="B184" s="157"/>
      <c r="C184" s="247"/>
      <c r="D184" s="248"/>
      <c r="E184" s="248"/>
      <c r="F184" s="248"/>
      <c r="G184" s="248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49"/>
      <c r="Z184" s="149"/>
      <c r="AA184" s="149"/>
      <c r="AB184" s="149"/>
      <c r="AC184" s="149"/>
      <c r="AD184" s="149"/>
      <c r="AE184" s="149"/>
      <c r="AF184" s="149"/>
      <c r="AG184" s="149" t="s">
        <v>159</v>
      </c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70">
        <v>48</v>
      </c>
      <c r="B185" s="171" t="s">
        <v>601</v>
      </c>
      <c r="C185" s="181" t="s">
        <v>602</v>
      </c>
      <c r="D185" s="172" t="s">
        <v>195</v>
      </c>
      <c r="E185" s="173">
        <v>2</v>
      </c>
      <c r="F185" s="174"/>
      <c r="G185" s="175">
        <f>ROUND(E185*F185,2)</f>
        <v>0</v>
      </c>
      <c r="H185" s="174"/>
      <c r="I185" s="175">
        <f>ROUND(E185*H185,2)</f>
        <v>0</v>
      </c>
      <c r="J185" s="174"/>
      <c r="K185" s="175">
        <f>ROUND(E185*J185,2)</f>
        <v>0</v>
      </c>
      <c r="L185" s="175">
        <v>21</v>
      </c>
      <c r="M185" s="175">
        <f>G185*(1+L185/100)</f>
        <v>0</v>
      </c>
      <c r="N185" s="175">
        <v>1.4999999999999999E-4</v>
      </c>
      <c r="O185" s="175">
        <f>ROUND(E185*N185,2)</f>
        <v>0</v>
      </c>
      <c r="P185" s="175">
        <v>0</v>
      </c>
      <c r="Q185" s="175">
        <f>ROUND(E185*P185,2)</f>
        <v>0</v>
      </c>
      <c r="R185" s="175" t="s">
        <v>189</v>
      </c>
      <c r="S185" s="175" t="s">
        <v>149</v>
      </c>
      <c r="T185" s="176" t="s">
        <v>149</v>
      </c>
      <c r="U185" s="159">
        <v>0</v>
      </c>
      <c r="V185" s="159">
        <f>ROUND(E185*U185,2)</f>
        <v>0</v>
      </c>
      <c r="W185" s="159"/>
      <c r="X185" s="159" t="s">
        <v>190</v>
      </c>
      <c r="Y185" s="149"/>
      <c r="Z185" s="149"/>
      <c r="AA185" s="149"/>
      <c r="AB185" s="149"/>
      <c r="AC185" s="149"/>
      <c r="AD185" s="149"/>
      <c r="AE185" s="149"/>
      <c r="AF185" s="149"/>
      <c r="AG185" s="149" t="s">
        <v>191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1" x14ac:dyDescent="0.2">
      <c r="A186" s="156"/>
      <c r="B186" s="157"/>
      <c r="C186" s="182" t="s">
        <v>603</v>
      </c>
      <c r="D186" s="161"/>
      <c r="E186" s="162">
        <v>2</v>
      </c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49"/>
      <c r="Z186" s="149"/>
      <c r="AA186" s="149"/>
      <c r="AB186" s="149"/>
      <c r="AC186" s="149"/>
      <c r="AD186" s="149"/>
      <c r="AE186" s="149"/>
      <c r="AF186" s="149"/>
      <c r="AG186" s="149" t="s">
        <v>155</v>
      </c>
      <c r="AH186" s="149">
        <v>0</v>
      </c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56"/>
      <c r="B187" s="157"/>
      <c r="C187" s="247"/>
      <c r="D187" s="248"/>
      <c r="E187" s="248"/>
      <c r="F187" s="248"/>
      <c r="G187" s="248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49"/>
      <c r="Z187" s="149"/>
      <c r="AA187" s="149"/>
      <c r="AB187" s="149"/>
      <c r="AC187" s="149"/>
      <c r="AD187" s="149"/>
      <c r="AE187" s="149"/>
      <c r="AF187" s="149"/>
      <c r="AG187" s="149" t="s">
        <v>159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56">
        <v>49</v>
      </c>
      <c r="B188" s="157" t="s">
        <v>604</v>
      </c>
      <c r="C188" s="183" t="s">
        <v>605</v>
      </c>
      <c r="D188" s="158" t="s">
        <v>0</v>
      </c>
      <c r="E188" s="177"/>
      <c r="F188" s="160"/>
      <c r="G188" s="159">
        <f>ROUND(E188*F188,2)</f>
        <v>0</v>
      </c>
      <c r="H188" s="160"/>
      <c r="I188" s="159">
        <f>ROUND(E188*H188,2)</f>
        <v>0</v>
      </c>
      <c r="J188" s="160"/>
      <c r="K188" s="159">
        <f>ROUND(E188*J188,2)</f>
        <v>0</v>
      </c>
      <c r="L188" s="159">
        <v>21</v>
      </c>
      <c r="M188" s="159">
        <f>G188*(1+L188/100)</f>
        <v>0</v>
      </c>
      <c r="N188" s="159">
        <v>0</v>
      </c>
      <c r="O188" s="159">
        <f>ROUND(E188*N188,2)</f>
        <v>0</v>
      </c>
      <c r="P188" s="159">
        <v>0</v>
      </c>
      <c r="Q188" s="159">
        <f>ROUND(E188*P188,2)</f>
        <v>0</v>
      </c>
      <c r="R188" s="159" t="s">
        <v>398</v>
      </c>
      <c r="S188" s="159" t="s">
        <v>149</v>
      </c>
      <c r="T188" s="159" t="s">
        <v>149</v>
      </c>
      <c r="U188" s="159">
        <v>0</v>
      </c>
      <c r="V188" s="159">
        <f>ROUND(E188*U188,2)</f>
        <v>0</v>
      </c>
      <c r="W188" s="159"/>
      <c r="X188" s="159" t="s">
        <v>370</v>
      </c>
      <c r="Y188" s="149"/>
      <c r="Z188" s="149"/>
      <c r="AA188" s="149"/>
      <c r="AB188" s="149"/>
      <c r="AC188" s="149"/>
      <c r="AD188" s="149"/>
      <c r="AE188" s="149"/>
      <c r="AF188" s="149"/>
      <c r="AG188" s="149" t="s">
        <v>371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1" x14ac:dyDescent="0.2">
      <c r="A189" s="156"/>
      <c r="B189" s="157"/>
      <c r="C189" s="249" t="s">
        <v>410</v>
      </c>
      <c r="D189" s="250"/>
      <c r="E189" s="250"/>
      <c r="F189" s="250"/>
      <c r="G189" s="250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49"/>
      <c r="Z189" s="149"/>
      <c r="AA189" s="149"/>
      <c r="AB189" s="149"/>
      <c r="AC189" s="149"/>
      <c r="AD189" s="149"/>
      <c r="AE189" s="149"/>
      <c r="AF189" s="149"/>
      <c r="AG189" s="149" t="s">
        <v>153</v>
      </c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1" x14ac:dyDescent="0.2">
      <c r="A190" s="156"/>
      <c r="B190" s="157"/>
      <c r="C190" s="247"/>
      <c r="D190" s="248"/>
      <c r="E190" s="248"/>
      <c r="F190" s="248"/>
      <c r="G190" s="248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49"/>
      <c r="Z190" s="149"/>
      <c r="AA190" s="149"/>
      <c r="AB190" s="149"/>
      <c r="AC190" s="149"/>
      <c r="AD190" s="149"/>
      <c r="AE190" s="149"/>
      <c r="AF190" s="149"/>
      <c r="AG190" s="149" t="s">
        <v>159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x14ac:dyDescent="0.2">
      <c r="A191" s="164" t="s">
        <v>143</v>
      </c>
      <c r="B191" s="165" t="s">
        <v>102</v>
      </c>
      <c r="C191" s="180" t="s">
        <v>103</v>
      </c>
      <c r="D191" s="166"/>
      <c r="E191" s="167"/>
      <c r="F191" s="168"/>
      <c r="G191" s="168">
        <f>SUMIF(AG192:AG230,"&lt;&gt;NOR",G192:G230)</f>
        <v>0</v>
      </c>
      <c r="H191" s="168"/>
      <c r="I191" s="168">
        <f>SUM(I192:I230)</f>
        <v>0</v>
      </c>
      <c r="J191" s="168"/>
      <c r="K191" s="168">
        <f>SUM(K192:K230)</f>
        <v>0</v>
      </c>
      <c r="L191" s="168"/>
      <c r="M191" s="168">
        <f>SUM(M192:M230)</f>
        <v>0</v>
      </c>
      <c r="N191" s="168"/>
      <c r="O191" s="168">
        <f>SUM(O192:O230)</f>
        <v>20.36</v>
      </c>
      <c r="P191" s="168"/>
      <c r="Q191" s="168">
        <f>SUM(Q192:Q230)</f>
        <v>18.059999999999999</v>
      </c>
      <c r="R191" s="168"/>
      <c r="S191" s="168"/>
      <c r="T191" s="169"/>
      <c r="U191" s="163"/>
      <c r="V191" s="163">
        <f>SUM(V192:V230)</f>
        <v>438.35</v>
      </c>
      <c r="W191" s="163"/>
      <c r="X191" s="163"/>
      <c r="AG191" t="s">
        <v>144</v>
      </c>
    </row>
    <row r="192" spans="1:60" outlineLevel="1" x14ac:dyDescent="0.2">
      <c r="A192" s="170">
        <v>50</v>
      </c>
      <c r="B192" s="171" t="s">
        <v>606</v>
      </c>
      <c r="C192" s="181" t="s">
        <v>607</v>
      </c>
      <c r="D192" s="172" t="s">
        <v>176</v>
      </c>
      <c r="E192" s="173">
        <v>430</v>
      </c>
      <c r="F192" s="174"/>
      <c r="G192" s="175">
        <f>ROUND(E192*F192,2)</f>
        <v>0</v>
      </c>
      <c r="H192" s="174"/>
      <c r="I192" s="175">
        <f>ROUND(E192*H192,2)</f>
        <v>0</v>
      </c>
      <c r="J192" s="174"/>
      <c r="K192" s="175">
        <f>ROUND(E192*J192,2)</f>
        <v>0</v>
      </c>
      <c r="L192" s="175">
        <v>21</v>
      </c>
      <c r="M192" s="175">
        <f>G192*(1+L192/100)</f>
        <v>0</v>
      </c>
      <c r="N192" s="175">
        <v>0</v>
      </c>
      <c r="O192" s="175">
        <f>ROUND(E192*N192,2)</f>
        <v>0</v>
      </c>
      <c r="P192" s="175">
        <v>4.2000000000000003E-2</v>
      </c>
      <c r="Q192" s="175">
        <f>ROUND(E192*P192,2)</f>
        <v>18.059999999999999</v>
      </c>
      <c r="R192" s="175" t="s">
        <v>608</v>
      </c>
      <c r="S192" s="175" t="s">
        <v>149</v>
      </c>
      <c r="T192" s="176" t="s">
        <v>149</v>
      </c>
      <c r="U192" s="159">
        <v>0.14199999999999999</v>
      </c>
      <c r="V192" s="159">
        <f>ROUND(E192*U192,2)</f>
        <v>61.06</v>
      </c>
      <c r="W192" s="159"/>
      <c r="X192" s="159" t="s">
        <v>150</v>
      </c>
      <c r="Y192" s="149"/>
      <c r="Z192" s="149"/>
      <c r="AA192" s="149"/>
      <c r="AB192" s="149"/>
      <c r="AC192" s="149"/>
      <c r="AD192" s="149"/>
      <c r="AE192" s="149"/>
      <c r="AF192" s="149"/>
      <c r="AG192" s="149" t="s">
        <v>151</v>
      </c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1" x14ac:dyDescent="0.2">
      <c r="A193" s="156"/>
      <c r="B193" s="157"/>
      <c r="C193" s="182" t="s">
        <v>523</v>
      </c>
      <c r="D193" s="161"/>
      <c r="E193" s="162">
        <v>430</v>
      </c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49"/>
      <c r="Z193" s="149"/>
      <c r="AA193" s="149"/>
      <c r="AB193" s="149"/>
      <c r="AC193" s="149"/>
      <c r="AD193" s="149"/>
      <c r="AE193" s="149"/>
      <c r="AF193" s="149"/>
      <c r="AG193" s="149" t="s">
        <v>155</v>
      </c>
      <c r="AH193" s="149">
        <v>0</v>
      </c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">
      <c r="A194" s="156"/>
      <c r="B194" s="157"/>
      <c r="C194" s="247"/>
      <c r="D194" s="248"/>
      <c r="E194" s="248"/>
      <c r="F194" s="248"/>
      <c r="G194" s="248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49"/>
      <c r="Z194" s="149"/>
      <c r="AA194" s="149"/>
      <c r="AB194" s="149"/>
      <c r="AC194" s="149"/>
      <c r="AD194" s="149"/>
      <c r="AE194" s="149"/>
      <c r="AF194" s="149"/>
      <c r="AG194" s="149" t="s">
        <v>159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1" x14ac:dyDescent="0.2">
      <c r="A195" s="170">
        <v>51</v>
      </c>
      <c r="B195" s="171" t="s">
        <v>609</v>
      </c>
      <c r="C195" s="181" t="s">
        <v>610</v>
      </c>
      <c r="D195" s="172" t="s">
        <v>176</v>
      </c>
      <c r="E195" s="173">
        <v>430</v>
      </c>
      <c r="F195" s="174"/>
      <c r="G195" s="175">
        <f>ROUND(E195*F195,2)</f>
        <v>0</v>
      </c>
      <c r="H195" s="174"/>
      <c r="I195" s="175">
        <f>ROUND(E195*H195,2)</f>
        <v>0</v>
      </c>
      <c r="J195" s="174"/>
      <c r="K195" s="175">
        <f>ROUND(E195*J195,2)</f>
        <v>0</v>
      </c>
      <c r="L195" s="175">
        <v>21</v>
      </c>
      <c r="M195" s="175">
        <f>G195*(1+L195/100)</f>
        <v>0</v>
      </c>
      <c r="N195" s="175">
        <v>3.9730000000000001E-2</v>
      </c>
      <c r="O195" s="175">
        <f>ROUND(E195*N195,2)</f>
        <v>17.079999999999998</v>
      </c>
      <c r="P195" s="175">
        <v>0</v>
      </c>
      <c r="Q195" s="175">
        <f>ROUND(E195*P195,2)</f>
        <v>0</v>
      </c>
      <c r="R195" s="175" t="s">
        <v>608</v>
      </c>
      <c r="S195" s="175" t="s">
        <v>149</v>
      </c>
      <c r="T195" s="176" t="s">
        <v>149</v>
      </c>
      <c r="U195" s="159">
        <v>0.42099999999999999</v>
      </c>
      <c r="V195" s="159">
        <f>ROUND(E195*U195,2)</f>
        <v>181.03</v>
      </c>
      <c r="W195" s="159"/>
      <c r="X195" s="159" t="s">
        <v>150</v>
      </c>
      <c r="Y195" s="149"/>
      <c r="Z195" s="149"/>
      <c r="AA195" s="149"/>
      <c r="AB195" s="149"/>
      <c r="AC195" s="149"/>
      <c r="AD195" s="149"/>
      <c r="AE195" s="149"/>
      <c r="AF195" s="149"/>
      <c r="AG195" s="149" t="s">
        <v>151</v>
      </c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">
      <c r="A196" s="156"/>
      <c r="B196" s="157"/>
      <c r="C196" s="182" t="s">
        <v>611</v>
      </c>
      <c r="D196" s="161"/>
      <c r="E196" s="162">
        <v>430</v>
      </c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49"/>
      <c r="Z196" s="149"/>
      <c r="AA196" s="149"/>
      <c r="AB196" s="149"/>
      <c r="AC196" s="149"/>
      <c r="AD196" s="149"/>
      <c r="AE196" s="149"/>
      <c r="AF196" s="149"/>
      <c r="AG196" s="149" t="s">
        <v>155</v>
      </c>
      <c r="AH196" s="149">
        <v>0</v>
      </c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56"/>
      <c r="B197" s="157"/>
      <c r="C197" s="247"/>
      <c r="D197" s="248"/>
      <c r="E197" s="248"/>
      <c r="F197" s="248"/>
      <c r="G197" s="248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49"/>
      <c r="Z197" s="149"/>
      <c r="AA197" s="149"/>
      <c r="AB197" s="149"/>
      <c r="AC197" s="149"/>
      <c r="AD197" s="149"/>
      <c r="AE197" s="149"/>
      <c r="AF197" s="149"/>
      <c r="AG197" s="149" t="s">
        <v>159</v>
      </c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">
      <c r="A198" s="170">
        <v>52</v>
      </c>
      <c r="B198" s="171" t="s">
        <v>612</v>
      </c>
      <c r="C198" s="181" t="s">
        <v>613</v>
      </c>
      <c r="D198" s="172" t="s">
        <v>195</v>
      </c>
      <c r="E198" s="173">
        <v>2</v>
      </c>
      <c r="F198" s="174"/>
      <c r="G198" s="175">
        <f>ROUND(E198*F198,2)</f>
        <v>0</v>
      </c>
      <c r="H198" s="174"/>
      <c r="I198" s="175">
        <f>ROUND(E198*H198,2)</f>
        <v>0</v>
      </c>
      <c r="J198" s="174"/>
      <c r="K198" s="175">
        <f>ROUND(E198*J198,2)</f>
        <v>0</v>
      </c>
      <c r="L198" s="175">
        <v>21</v>
      </c>
      <c r="M198" s="175">
        <f>G198*(1+L198/100)</f>
        <v>0</v>
      </c>
      <c r="N198" s="175">
        <v>1.1339999999999999E-2</v>
      </c>
      <c r="O198" s="175">
        <f>ROUND(E198*N198,2)</f>
        <v>0.02</v>
      </c>
      <c r="P198" s="175">
        <v>0</v>
      </c>
      <c r="Q198" s="175">
        <f>ROUND(E198*P198,2)</f>
        <v>0</v>
      </c>
      <c r="R198" s="175" t="s">
        <v>608</v>
      </c>
      <c r="S198" s="175" t="s">
        <v>149</v>
      </c>
      <c r="T198" s="176" t="s">
        <v>149</v>
      </c>
      <c r="U198" s="159">
        <v>0.27600000000000002</v>
      </c>
      <c r="V198" s="159">
        <f>ROUND(E198*U198,2)</f>
        <v>0.55000000000000004</v>
      </c>
      <c r="W198" s="159"/>
      <c r="X198" s="159" t="s">
        <v>150</v>
      </c>
      <c r="Y198" s="149"/>
      <c r="Z198" s="149"/>
      <c r="AA198" s="149"/>
      <c r="AB198" s="149"/>
      <c r="AC198" s="149"/>
      <c r="AD198" s="149"/>
      <c r="AE198" s="149"/>
      <c r="AF198" s="149"/>
      <c r="AG198" s="149" t="s">
        <v>151</v>
      </c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">
      <c r="A199" s="156"/>
      <c r="B199" s="157"/>
      <c r="C199" s="182" t="s">
        <v>300</v>
      </c>
      <c r="D199" s="161"/>
      <c r="E199" s="162">
        <v>2</v>
      </c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49"/>
      <c r="Z199" s="149"/>
      <c r="AA199" s="149"/>
      <c r="AB199" s="149"/>
      <c r="AC199" s="149"/>
      <c r="AD199" s="149"/>
      <c r="AE199" s="149"/>
      <c r="AF199" s="149"/>
      <c r="AG199" s="149" t="s">
        <v>155</v>
      </c>
      <c r="AH199" s="149">
        <v>0</v>
      </c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1" x14ac:dyDescent="0.2">
      <c r="A200" s="156"/>
      <c r="B200" s="157"/>
      <c r="C200" s="247"/>
      <c r="D200" s="248"/>
      <c r="E200" s="248"/>
      <c r="F200" s="248"/>
      <c r="G200" s="248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9"/>
      <c r="Y200" s="149"/>
      <c r="Z200" s="149"/>
      <c r="AA200" s="149"/>
      <c r="AB200" s="149"/>
      <c r="AC200" s="149"/>
      <c r="AD200" s="149"/>
      <c r="AE200" s="149"/>
      <c r="AF200" s="149"/>
      <c r="AG200" s="149" t="s">
        <v>159</v>
      </c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1" x14ac:dyDescent="0.2">
      <c r="A201" s="170">
        <v>53</v>
      </c>
      <c r="B201" s="171" t="s">
        <v>614</v>
      </c>
      <c r="C201" s="181" t="s">
        <v>615</v>
      </c>
      <c r="D201" s="172" t="s">
        <v>195</v>
      </c>
      <c r="E201" s="173">
        <v>860</v>
      </c>
      <c r="F201" s="174"/>
      <c r="G201" s="175">
        <f>ROUND(E201*F201,2)</f>
        <v>0</v>
      </c>
      <c r="H201" s="174"/>
      <c r="I201" s="175">
        <f>ROUND(E201*H201,2)</f>
        <v>0</v>
      </c>
      <c r="J201" s="174"/>
      <c r="K201" s="175">
        <f>ROUND(E201*J201,2)</f>
        <v>0</v>
      </c>
      <c r="L201" s="175">
        <v>21</v>
      </c>
      <c r="M201" s="175">
        <f>G201*(1+L201/100)</f>
        <v>0</v>
      </c>
      <c r="N201" s="175">
        <v>2.8999999999999998E-3</v>
      </c>
      <c r="O201" s="175">
        <f>ROUND(E201*N201,2)</f>
        <v>2.4900000000000002</v>
      </c>
      <c r="P201" s="175">
        <v>0</v>
      </c>
      <c r="Q201" s="175">
        <f>ROUND(E201*P201,2)</f>
        <v>0</v>
      </c>
      <c r="R201" s="175" t="s">
        <v>608</v>
      </c>
      <c r="S201" s="175" t="s">
        <v>149</v>
      </c>
      <c r="T201" s="176" t="s">
        <v>149</v>
      </c>
      <c r="U201" s="159">
        <v>0.05</v>
      </c>
      <c r="V201" s="159">
        <f>ROUND(E201*U201,2)</f>
        <v>43</v>
      </c>
      <c r="W201" s="159"/>
      <c r="X201" s="159" t="s">
        <v>150</v>
      </c>
      <c r="Y201" s="149"/>
      <c r="Z201" s="149"/>
      <c r="AA201" s="149"/>
      <c r="AB201" s="149"/>
      <c r="AC201" s="149"/>
      <c r="AD201" s="149"/>
      <c r="AE201" s="149"/>
      <c r="AF201" s="149"/>
      <c r="AG201" s="149" t="s">
        <v>151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1" x14ac:dyDescent="0.2">
      <c r="A202" s="156"/>
      <c r="B202" s="157"/>
      <c r="C202" s="182" t="s">
        <v>616</v>
      </c>
      <c r="D202" s="161"/>
      <c r="E202" s="162">
        <v>860</v>
      </c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49"/>
      <c r="Z202" s="149"/>
      <c r="AA202" s="149"/>
      <c r="AB202" s="149"/>
      <c r="AC202" s="149"/>
      <c r="AD202" s="149"/>
      <c r="AE202" s="149"/>
      <c r="AF202" s="149"/>
      <c r="AG202" s="149" t="s">
        <v>155</v>
      </c>
      <c r="AH202" s="149">
        <v>0</v>
      </c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outlineLevel="1" x14ac:dyDescent="0.2">
      <c r="A203" s="156"/>
      <c r="B203" s="157"/>
      <c r="C203" s="247"/>
      <c r="D203" s="248"/>
      <c r="E203" s="248"/>
      <c r="F203" s="248"/>
      <c r="G203" s="248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49"/>
      <c r="Z203" s="149"/>
      <c r="AA203" s="149"/>
      <c r="AB203" s="149"/>
      <c r="AC203" s="149"/>
      <c r="AD203" s="149"/>
      <c r="AE203" s="149"/>
      <c r="AF203" s="149"/>
      <c r="AG203" s="149" t="s">
        <v>159</v>
      </c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1" x14ac:dyDescent="0.2">
      <c r="A204" s="170">
        <v>54</v>
      </c>
      <c r="B204" s="171" t="s">
        <v>617</v>
      </c>
      <c r="C204" s="181" t="s">
        <v>618</v>
      </c>
      <c r="D204" s="172" t="s">
        <v>195</v>
      </c>
      <c r="E204" s="173">
        <v>5</v>
      </c>
      <c r="F204" s="174"/>
      <c r="G204" s="175">
        <f>ROUND(E204*F204,2)</f>
        <v>0</v>
      </c>
      <c r="H204" s="174"/>
      <c r="I204" s="175">
        <f>ROUND(E204*H204,2)</f>
        <v>0</v>
      </c>
      <c r="J204" s="174"/>
      <c r="K204" s="175">
        <f>ROUND(E204*J204,2)</f>
        <v>0</v>
      </c>
      <c r="L204" s="175">
        <v>21</v>
      </c>
      <c r="M204" s="175">
        <f>G204*(1+L204/100)</f>
        <v>0</v>
      </c>
      <c r="N204" s="175">
        <v>6.1999999999999998E-3</v>
      </c>
      <c r="O204" s="175">
        <f>ROUND(E204*N204,2)</f>
        <v>0.03</v>
      </c>
      <c r="P204" s="175">
        <v>0</v>
      </c>
      <c r="Q204" s="175">
        <f>ROUND(E204*P204,2)</f>
        <v>0</v>
      </c>
      <c r="R204" s="175" t="s">
        <v>608</v>
      </c>
      <c r="S204" s="175" t="s">
        <v>149</v>
      </c>
      <c r="T204" s="176" t="s">
        <v>149</v>
      </c>
      <c r="U204" s="159">
        <v>1</v>
      </c>
      <c r="V204" s="159">
        <f>ROUND(E204*U204,2)</f>
        <v>5</v>
      </c>
      <c r="W204" s="159"/>
      <c r="X204" s="159" t="s">
        <v>150</v>
      </c>
      <c r="Y204" s="149"/>
      <c r="Z204" s="149"/>
      <c r="AA204" s="149"/>
      <c r="AB204" s="149"/>
      <c r="AC204" s="149"/>
      <c r="AD204" s="149"/>
      <c r="AE204" s="149"/>
      <c r="AF204" s="149"/>
      <c r="AG204" s="149" t="s">
        <v>151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1" x14ac:dyDescent="0.2">
      <c r="A205" s="156"/>
      <c r="B205" s="157"/>
      <c r="C205" s="182" t="s">
        <v>308</v>
      </c>
      <c r="D205" s="161"/>
      <c r="E205" s="162">
        <v>5</v>
      </c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49"/>
      <c r="Z205" s="149"/>
      <c r="AA205" s="149"/>
      <c r="AB205" s="149"/>
      <c r="AC205" s="149"/>
      <c r="AD205" s="149"/>
      <c r="AE205" s="149"/>
      <c r="AF205" s="149"/>
      <c r="AG205" s="149" t="s">
        <v>155</v>
      </c>
      <c r="AH205" s="149">
        <v>0</v>
      </c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outlineLevel="1" x14ac:dyDescent="0.2">
      <c r="A206" s="156"/>
      <c r="B206" s="157"/>
      <c r="C206" s="247"/>
      <c r="D206" s="248"/>
      <c r="E206" s="248"/>
      <c r="F206" s="248"/>
      <c r="G206" s="248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49"/>
      <c r="Z206" s="149"/>
      <c r="AA206" s="149"/>
      <c r="AB206" s="149"/>
      <c r="AC206" s="149"/>
      <c r="AD206" s="149"/>
      <c r="AE206" s="149"/>
      <c r="AF206" s="149"/>
      <c r="AG206" s="149" t="s">
        <v>159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ht="22.5" outlineLevel="1" x14ac:dyDescent="0.2">
      <c r="A207" s="170">
        <v>55</v>
      </c>
      <c r="B207" s="171" t="s">
        <v>619</v>
      </c>
      <c r="C207" s="181" t="s">
        <v>620</v>
      </c>
      <c r="D207" s="172" t="s">
        <v>195</v>
      </c>
      <c r="E207" s="173">
        <v>1</v>
      </c>
      <c r="F207" s="174"/>
      <c r="G207" s="175">
        <f>ROUND(E207*F207,2)</f>
        <v>0</v>
      </c>
      <c r="H207" s="174"/>
      <c r="I207" s="175">
        <f>ROUND(E207*H207,2)</f>
        <v>0</v>
      </c>
      <c r="J207" s="174"/>
      <c r="K207" s="175">
        <f>ROUND(E207*J207,2)</f>
        <v>0</v>
      </c>
      <c r="L207" s="175">
        <v>21</v>
      </c>
      <c r="M207" s="175">
        <f>G207*(1+L207/100)</f>
        <v>0</v>
      </c>
      <c r="N207" s="175">
        <v>3.8500000000000001E-3</v>
      </c>
      <c r="O207" s="175">
        <f>ROUND(E207*N207,2)</f>
        <v>0</v>
      </c>
      <c r="P207" s="175">
        <v>0</v>
      </c>
      <c r="Q207" s="175">
        <f>ROUND(E207*P207,2)</f>
        <v>0</v>
      </c>
      <c r="R207" s="175" t="s">
        <v>608</v>
      </c>
      <c r="S207" s="175" t="s">
        <v>149</v>
      </c>
      <c r="T207" s="176" t="s">
        <v>149</v>
      </c>
      <c r="U207" s="159">
        <v>0.24</v>
      </c>
      <c r="V207" s="159">
        <f>ROUND(E207*U207,2)</f>
        <v>0.24</v>
      </c>
      <c r="W207" s="159"/>
      <c r="X207" s="159" t="s">
        <v>150</v>
      </c>
      <c r="Y207" s="149"/>
      <c r="Z207" s="149"/>
      <c r="AA207" s="149"/>
      <c r="AB207" s="149"/>
      <c r="AC207" s="149"/>
      <c r="AD207" s="149"/>
      <c r="AE207" s="149"/>
      <c r="AF207" s="149"/>
      <c r="AG207" s="149" t="s">
        <v>151</v>
      </c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56"/>
      <c r="B208" s="157"/>
      <c r="C208" s="243"/>
      <c r="D208" s="244"/>
      <c r="E208" s="244"/>
      <c r="F208" s="244"/>
      <c r="G208" s="244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49"/>
      <c r="Z208" s="149"/>
      <c r="AA208" s="149"/>
      <c r="AB208" s="149"/>
      <c r="AC208" s="149"/>
      <c r="AD208" s="149"/>
      <c r="AE208" s="149"/>
      <c r="AF208" s="149"/>
      <c r="AG208" s="149" t="s">
        <v>159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1" x14ac:dyDescent="0.2">
      <c r="A209" s="170">
        <v>56</v>
      </c>
      <c r="B209" s="171" t="s">
        <v>621</v>
      </c>
      <c r="C209" s="181" t="s">
        <v>622</v>
      </c>
      <c r="D209" s="172" t="s">
        <v>201</v>
      </c>
      <c r="E209" s="173">
        <v>85.7</v>
      </c>
      <c r="F209" s="174"/>
      <c r="G209" s="175">
        <f>ROUND(E209*F209,2)</f>
        <v>0</v>
      </c>
      <c r="H209" s="174"/>
      <c r="I209" s="175">
        <f>ROUND(E209*H209,2)</f>
        <v>0</v>
      </c>
      <c r="J209" s="174"/>
      <c r="K209" s="175">
        <f>ROUND(E209*J209,2)</f>
        <v>0</v>
      </c>
      <c r="L209" s="175">
        <v>21</v>
      </c>
      <c r="M209" s="175">
        <f>G209*(1+L209/100)</f>
        <v>0</v>
      </c>
      <c r="N209" s="175">
        <v>2.4000000000000001E-4</v>
      </c>
      <c r="O209" s="175">
        <f>ROUND(E209*N209,2)</f>
        <v>0.02</v>
      </c>
      <c r="P209" s="175">
        <v>0</v>
      </c>
      <c r="Q209" s="175">
        <f>ROUND(E209*P209,2)</f>
        <v>0</v>
      </c>
      <c r="R209" s="175" t="s">
        <v>608</v>
      </c>
      <c r="S209" s="175" t="s">
        <v>149</v>
      </c>
      <c r="T209" s="176" t="s">
        <v>149</v>
      </c>
      <c r="U209" s="159">
        <v>0.1</v>
      </c>
      <c r="V209" s="159">
        <f>ROUND(E209*U209,2)</f>
        <v>8.57</v>
      </c>
      <c r="W209" s="159"/>
      <c r="X209" s="159" t="s">
        <v>150</v>
      </c>
      <c r="Y209" s="149"/>
      <c r="Z209" s="149"/>
      <c r="AA209" s="149"/>
      <c r="AB209" s="149"/>
      <c r="AC209" s="149"/>
      <c r="AD209" s="149"/>
      <c r="AE209" s="149"/>
      <c r="AF209" s="149"/>
      <c r="AG209" s="149" t="s">
        <v>151</v>
      </c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">
      <c r="A210" s="156"/>
      <c r="B210" s="157"/>
      <c r="C210" s="182" t="s">
        <v>623</v>
      </c>
      <c r="D210" s="161"/>
      <c r="E210" s="162">
        <v>85.7</v>
      </c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49"/>
      <c r="Z210" s="149"/>
      <c r="AA210" s="149"/>
      <c r="AB210" s="149"/>
      <c r="AC210" s="149"/>
      <c r="AD210" s="149"/>
      <c r="AE210" s="149"/>
      <c r="AF210" s="149"/>
      <c r="AG210" s="149" t="s">
        <v>155</v>
      </c>
      <c r="AH210" s="149">
        <v>0</v>
      </c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56"/>
      <c r="B211" s="157"/>
      <c r="C211" s="247"/>
      <c r="D211" s="248"/>
      <c r="E211" s="248"/>
      <c r="F211" s="248"/>
      <c r="G211" s="248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49"/>
      <c r="Z211" s="149"/>
      <c r="AA211" s="149"/>
      <c r="AB211" s="149"/>
      <c r="AC211" s="149"/>
      <c r="AD211" s="149"/>
      <c r="AE211" s="149"/>
      <c r="AF211" s="149"/>
      <c r="AG211" s="149" t="s">
        <v>159</v>
      </c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ht="22.5" outlineLevel="1" x14ac:dyDescent="0.2">
      <c r="A212" s="170">
        <v>57</v>
      </c>
      <c r="B212" s="171" t="s">
        <v>624</v>
      </c>
      <c r="C212" s="181" t="s">
        <v>625</v>
      </c>
      <c r="D212" s="172" t="s">
        <v>201</v>
      </c>
      <c r="E212" s="173">
        <v>85.7</v>
      </c>
      <c r="F212" s="174"/>
      <c r="G212" s="175">
        <f>ROUND(E212*F212,2)</f>
        <v>0</v>
      </c>
      <c r="H212" s="174"/>
      <c r="I212" s="175">
        <f>ROUND(E212*H212,2)</f>
        <v>0</v>
      </c>
      <c r="J212" s="174"/>
      <c r="K212" s="175">
        <f>ROUND(E212*J212,2)</f>
        <v>0</v>
      </c>
      <c r="L212" s="175">
        <v>21</v>
      </c>
      <c r="M212" s="175">
        <f>G212*(1+L212/100)</f>
        <v>0</v>
      </c>
      <c r="N212" s="175">
        <v>5.1000000000000004E-4</v>
      </c>
      <c r="O212" s="175">
        <f>ROUND(E212*N212,2)</f>
        <v>0.04</v>
      </c>
      <c r="P212" s="175">
        <v>0</v>
      </c>
      <c r="Q212" s="175">
        <f>ROUND(E212*P212,2)</f>
        <v>0</v>
      </c>
      <c r="R212" s="175" t="s">
        <v>608</v>
      </c>
      <c r="S212" s="175" t="s">
        <v>149</v>
      </c>
      <c r="T212" s="176" t="s">
        <v>149</v>
      </c>
      <c r="U212" s="159">
        <v>6.7000000000000004E-2</v>
      </c>
      <c r="V212" s="159">
        <f>ROUND(E212*U212,2)</f>
        <v>5.74</v>
      </c>
      <c r="W212" s="159"/>
      <c r="X212" s="159" t="s">
        <v>150</v>
      </c>
      <c r="Y212" s="149"/>
      <c r="Z212" s="149"/>
      <c r="AA212" s="149"/>
      <c r="AB212" s="149"/>
      <c r="AC212" s="149"/>
      <c r="AD212" s="149"/>
      <c r="AE212" s="149"/>
      <c r="AF212" s="149"/>
      <c r="AG212" s="149" t="s">
        <v>151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outlineLevel="1" x14ac:dyDescent="0.2">
      <c r="A213" s="156"/>
      <c r="B213" s="157"/>
      <c r="C213" s="182" t="s">
        <v>626</v>
      </c>
      <c r="D213" s="161"/>
      <c r="E213" s="162">
        <v>85.7</v>
      </c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49"/>
      <c r="Z213" s="149"/>
      <c r="AA213" s="149"/>
      <c r="AB213" s="149"/>
      <c r="AC213" s="149"/>
      <c r="AD213" s="149"/>
      <c r="AE213" s="149"/>
      <c r="AF213" s="149"/>
      <c r="AG213" s="149" t="s">
        <v>155</v>
      </c>
      <c r="AH213" s="149">
        <v>5</v>
      </c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outlineLevel="1" x14ac:dyDescent="0.2">
      <c r="A214" s="156"/>
      <c r="B214" s="157"/>
      <c r="C214" s="247"/>
      <c r="D214" s="248"/>
      <c r="E214" s="248"/>
      <c r="F214" s="248"/>
      <c r="G214" s="248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49"/>
      <c r="Z214" s="149"/>
      <c r="AA214" s="149"/>
      <c r="AB214" s="149"/>
      <c r="AC214" s="149"/>
      <c r="AD214" s="149"/>
      <c r="AE214" s="149"/>
      <c r="AF214" s="149"/>
      <c r="AG214" s="149" t="s">
        <v>159</v>
      </c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1" x14ac:dyDescent="0.2">
      <c r="A215" s="170">
        <v>58</v>
      </c>
      <c r="B215" s="171" t="s">
        <v>627</v>
      </c>
      <c r="C215" s="181" t="s">
        <v>628</v>
      </c>
      <c r="D215" s="172" t="s">
        <v>201</v>
      </c>
      <c r="E215" s="173">
        <v>29.4</v>
      </c>
      <c r="F215" s="174"/>
      <c r="G215" s="175">
        <f>ROUND(E215*F215,2)</f>
        <v>0</v>
      </c>
      <c r="H215" s="174"/>
      <c r="I215" s="175">
        <f>ROUND(E215*H215,2)</f>
        <v>0</v>
      </c>
      <c r="J215" s="174"/>
      <c r="K215" s="175">
        <f>ROUND(E215*J215,2)</f>
        <v>0</v>
      </c>
      <c r="L215" s="175">
        <v>21</v>
      </c>
      <c r="M215" s="175">
        <f>G215*(1+L215/100)</f>
        <v>0</v>
      </c>
      <c r="N215" s="175">
        <v>8.7799999999999996E-3</v>
      </c>
      <c r="O215" s="175">
        <f>ROUND(E215*N215,2)</f>
        <v>0.26</v>
      </c>
      <c r="P215" s="175">
        <v>0</v>
      </c>
      <c r="Q215" s="175">
        <f>ROUND(E215*P215,2)</f>
        <v>0</v>
      </c>
      <c r="R215" s="175" t="s">
        <v>608</v>
      </c>
      <c r="S215" s="175" t="s">
        <v>149</v>
      </c>
      <c r="T215" s="176" t="s">
        <v>149</v>
      </c>
      <c r="U215" s="159">
        <v>0.33</v>
      </c>
      <c r="V215" s="159">
        <f>ROUND(E215*U215,2)</f>
        <v>9.6999999999999993</v>
      </c>
      <c r="W215" s="159"/>
      <c r="X215" s="159" t="s">
        <v>150</v>
      </c>
      <c r="Y215" s="149"/>
      <c r="Z215" s="149"/>
      <c r="AA215" s="149"/>
      <c r="AB215" s="149"/>
      <c r="AC215" s="149"/>
      <c r="AD215" s="149"/>
      <c r="AE215" s="149"/>
      <c r="AF215" s="149"/>
      <c r="AG215" s="149" t="s">
        <v>151</v>
      </c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outlineLevel="1" x14ac:dyDescent="0.2">
      <c r="A216" s="156"/>
      <c r="B216" s="157"/>
      <c r="C216" s="182" t="s">
        <v>629</v>
      </c>
      <c r="D216" s="161"/>
      <c r="E216" s="162">
        <v>29.4</v>
      </c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49"/>
      <c r="Z216" s="149"/>
      <c r="AA216" s="149"/>
      <c r="AB216" s="149"/>
      <c r="AC216" s="149"/>
      <c r="AD216" s="149"/>
      <c r="AE216" s="149"/>
      <c r="AF216" s="149"/>
      <c r="AG216" s="149" t="s">
        <v>155</v>
      </c>
      <c r="AH216" s="149">
        <v>0</v>
      </c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outlineLevel="1" x14ac:dyDescent="0.2">
      <c r="A217" s="156"/>
      <c r="B217" s="157"/>
      <c r="C217" s="247"/>
      <c r="D217" s="248"/>
      <c r="E217" s="248"/>
      <c r="F217" s="248"/>
      <c r="G217" s="248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49"/>
      <c r="Z217" s="149"/>
      <c r="AA217" s="149"/>
      <c r="AB217" s="149"/>
      <c r="AC217" s="149"/>
      <c r="AD217" s="149"/>
      <c r="AE217" s="149"/>
      <c r="AF217" s="149"/>
      <c r="AG217" s="149" t="s">
        <v>159</v>
      </c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</row>
    <row r="218" spans="1:60" outlineLevel="1" x14ac:dyDescent="0.2">
      <c r="A218" s="170">
        <v>59</v>
      </c>
      <c r="B218" s="171" t="s">
        <v>630</v>
      </c>
      <c r="C218" s="181" t="s">
        <v>631</v>
      </c>
      <c r="D218" s="172" t="s">
        <v>201</v>
      </c>
      <c r="E218" s="173">
        <v>40.200000000000003</v>
      </c>
      <c r="F218" s="174"/>
      <c r="G218" s="175">
        <f>ROUND(E218*F218,2)</f>
        <v>0</v>
      </c>
      <c r="H218" s="174"/>
      <c r="I218" s="175">
        <f>ROUND(E218*H218,2)</f>
        <v>0</v>
      </c>
      <c r="J218" s="174"/>
      <c r="K218" s="175">
        <f>ROUND(E218*J218,2)</f>
        <v>0</v>
      </c>
      <c r="L218" s="175">
        <v>21</v>
      </c>
      <c r="M218" s="175">
        <f>G218*(1+L218/100)</f>
        <v>0</v>
      </c>
      <c r="N218" s="175">
        <v>8.7799999999999996E-3</v>
      </c>
      <c r="O218" s="175">
        <f>ROUND(E218*N218,2)</f>
        <v>0.35</v>
      </c>
      <c r="P218" s="175">
        <v>0</v>
      </c>
      <c r="Q218" s="175">
        <f>ROUND(E218*P218,2)</f>
        <v>0</v>
      </c>
      <c r="R218" s="175" t="s">
        <v>608</v>
      </c>
      <c r="S218" s="175" t="s">
        <v>149</v>
      </c>
      <c r="T218" s="176" t="s">
        <v>149</v>
      </c>
      <c r="U218" s="159">
        <v>0.5</v>
      </c>
      <c r="V218" s="159">
        <f>ROUND(E218*U218,2)</f>
        <v>20.100000000000001</v>
      </c>
      <c r="W218" s="159"/>
      <c r="X218" s="159" t="s">
        <v>150</v>
      </c>
      <c r="Y218" s="149"/>
      <c r="Z218" s="149"/>
      <c r="AA218" s="149"/>
      <c r="AB218" s="149"/>
      <c r="AC218" s="149"/>
      <c r="AD218" s="149"/>
      <c r="AE218" s="149"/>
      <c r="AF218" s="149"/>
      <c r="AG218" s="149" t="s">
        <v>151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outlineLevel="1" x14ac:dyDescent="0.2">
      <c r="A219" s="156"/>
      <c r="B219" s="157"/>
      <c r="C219" s="182" t="s">
        <v>632</v>
      </c>
      <c r="D219" s="161"/>
      <c r="E219" s="162">
        <v>40.200000000000003</v>
      </c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49"/>
      <c r="Z219" s="149"/>
      <c r="AA219" s="149"/>
      <c r="AB219" s="149"/>
      <c r="AC219" s="149"/>
      <c r="AD219" s="149"/>
      <c r="AE219" s="149"/>
      <c r="AF219" s="149"/>
      <c r="AG219" s="149" t="s">
        <v>155</v>
      </c>
      <c r="AH219" s="149">
        <v>0</v>
      </c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outlineLevel="1" x14ac:dyDescent="0.2">
      <c r="A220" s="156"/>
      <c r="B220" s="157"/>
      <c r="C220" s="247"/>
      <c r="D220" s="248"/>
      <c r="E220" s="248"/>
      <c r="F220" s="248"/>
      <c r="G220" s="248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49"/>
      <c r="Z220" s="149"/>
      <c r="AA220" s="149"/>
      <c r="AB220" s="149"/>
      <c r="AC220" s="149"/>
      <c r="AD220" s="149"/>
      <c r="AE220" s="149"/>
      <c r="AF220" s="149"/>
      <c r="AG220" s="149" t="s">
        <v>159</v>
      </c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ht="22.5" outlineLevel="1" x14ac:dyDescent="0.2">
      <c r="A221" s="170">
        <v>60</v>
      </c>
      <c r="B221" s="171" t="s">
        <v>633</v>
      </c>
      <c r="C221" s="181" t="s">
        <v>634</v>
      </c>
      <c r="D221" s="172" t="s">
        <v>201</v>
      </c>
      <c r="E221" s="173">
        <v>118.4</v>
      </c>
      <c r="F221" s="174"/>
      <c r="G221" s="175">
        <f>ROUND(E221*F221,2)</f>
        <v>0</v>
      </c>
      <c r="H221" s="174"/>
      <c r="I221" s="175">
        <f>ROUND(E221*H221,2)</f>
        <v>0</v>
      </c>
      <c r="J221" s="174"/>
      <c r="K221" s="175">
        <f>ROUND(E221*J221,2)</f>
        <v>0</v>
      </c>
      <c r="L221" s="175">
        <v>21</v>
      </c>
      <c r="M221" s="175">
        <f>G221*(1+L221/100)</f>
        <v>0</v>
      </c>
      <c r="N221" s="175">
        <v>2.0000000000000002E-5</v>
      </c>
      <c r="O221" s="175">
        <f>ROUND(E221*N221,2)</f>
        <v>0</v>
      </c>
      <c r="P221" s="175">
        <v>0</v>
      </c>
      <c r="Q221" s="175">
        <f>ROUND(E221*P221,2)</f>
        <v>0</v>
      </c>
      <c r="R221" s="175" t="s">
        <v>608</v>
      </c>
      <c r="S221" s="175" t="s">
        <v>149</v>
      </c>
      <c r="T221" s="176" t="s">
        <v>149</v>
      </c>
      <c r="U221" s="159">
        <v>0.35</v>
      </c>
      <c r="V221" s="159">
        <f>ROUND(E221*U221,2)</f>
        <v>41.44</v>
      </c>
      <c r="W221" s="159"/>
      <c r="X221" s="159" t="s">
        <v>150</v>
      </c>
      <c r="Y221" s="149"/>
      <c r="Z221" s="149"/>
      <c r="AA221" s="149"/>
      <c r="AB221" s="149"/>
      <c r="AC221" s="149"/>
      <c r="AD221" s="149"/>
      <c r="AE221" s="149"/>
      <c r="AF221" s="149"/>
      <c r="AG221" s="149" t="s">
        <v>151</v>
      </c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outlineLevel="1" x14ac:dyDescent="0.2">
      <c r="A222" s="156"/>
      <c r="B222" s="157"/>
      <c r="C222" s="182" t="s">
        <v>635</v>
      </c>
      <c r="D222" s="161"/>
      <c r="E222" s="162">
        <v>80.400000000000006</v>
      </c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49"/>
      <c r="Z222" s="149"/>
      <c r="AA222" s="149"/>
      <c r="AB222" s="149"/>
      <c r="AC222" s="149"/>
      <c r="AD222" s="149"/>
      <c r="AE222" s="149"/>
      <c r="AF222" s="149"/>
      <c r="AG222" s="149" t="s">
        <v>155</v>
      </c>
      <c r="AH222" s="149">
        <v>0</v>
      </c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outlineLevel="1" x14ac:dyDescent="0.2">
      <c r="A223" s="156"/>
      <c r="B223" s="157"/>
      <c r="C223" s="182" t="s">
        <v>636</v>
      </c>
      <c r="D223" s="161"/>
      <c r="E223" s="162">
        <v>38</v>
      </c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49"/>
      <c r="Z223" s="149"/>
      <c r="AA223" s="149"/>
      <c r="AB223" s="149"/>
      <c r="AC223" s="149"/>
      <c r="AD223" s="149"/>
      <c r="AE223" s="149"/>
      <c r="AF223" s="149"/>
      <c r="AG223" s="149" t="s">
        <v>155</v>
      </c>
      <c r="AH223" s="149">
        <v>0</v>
      </c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outlineLevel="1" x14ac:dyDescent="0.2">
      <c r="A224" s="156"/>
      <c r="B224" s="157"/>
      <c r="C224" s="247"/>
      <c r="D224" s="248"/>
      <c r="E224" s="248"/>
      <c r="F224" s="248"/>
      <c r="G224" s="248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49"/>
      <c r="Z224" s="149"/>
      <c r="AA224" s="149"/>
      <c r="AB224" s="149"/>
      <c r="AC224" s="149"/>
      <c r="AD224" s="149"/>
      <c r="AE224" s="149"/>
      <c r="AF224" s="149"/>
      <c r="AG224" s="149" t="s">
        <v>159</v>
      </c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</row>
    <row r="225" spans="1:60" outlineLevel="1" x14ac:dyDescent="0.2">
      <c r="A225" s="170">
        <v>61</v>
      </c>
      <c r="B225" s="171" t="s">
        <v>637</v>
      </c>
      <c r="C225" s="181" t="s">
        <v>638</v>
      </c>
      <c r="D225" s="172" t="s">
        <v>176</v>
      </c>
      <c r="E225" s="173">
        <v>516</v>
      </c>
      <c r="F225" s="174"/>
      <c r="G225" s="175">
        <f>ROUND(E225*F225,2)</f>
        <v>0</v>
      </c>
      <c r="H225" s="174"/>
      <c r="I225" s="175">
        <f>ROUND(E225*H225,2)</f>
        <v>0</v>
      </c>
      <c r="J225" s="174"/>
      <c r="K225" s="175">
        <f>ROUND(E225*J225,2)</f>
        <v>0</v>
      </c>
      <c r="L225" s="175">
        <v>21</v>
      </c>
      <c r="M225" s="175">
        <f>G225*(1+L225/100)</f>
        <v>0</v>
      </c>
      <c r="N225" s="175">
        <v>1.3999999999999999E-4</v>
      </c>
      <c r="O225" s="175">
        <f>ROUND(E225*N225,2)</f>
        <v>7.0000000000000007E-2</v>
      </c>
      <c r="P225" s="175">
        <v>0</v>
      </c>
      <c r="Q225" s="175">
        <f>ROUND(E225*P225,2)</f>
        <v>0</v>
      </c>
      <c r="R225" s="175" t="s">
        <v>608</v>
      </c>
      <c r="S225" s="175" t="s">
        <v>149</v>
      </c>
      <c r="T225" s="176" t="s">
        <v>149</v>
      </c>
      <c r="U225" s="159">
        <v>0.12</v>
      </c>
      <c r="V225" s="159">
        <f>ROUND(E225*U225,2)</f>
        <v>61.92</v>
      </c>
      <c r="W225" s="159"/>
      <c r="X225" s="159" t="s">
        <v>150</v>
      </c>
      <c r="Y225" s="149"/>
      <c r="Z225" s="149"/>
      <c r="AA225" s="149"/>
      <c r="AB225" s="149"/>
      <c r="AC225" s="149"/>
      <c r="AD225" s="149"/>
      <c r="AE225" s="149"/>
      <c r="AF225" s="149"/>
      <c r="AG225" s="149" t="s">
        <v>151</v>
      </c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outlineLevel="1" x14ac:dyDescent="0.2">
      <c r="A226" s="156"/>
      <c r="B226" s="157"/>
      <c r="C226" s="182" t="s">
        <v>639</v>
      </c>
      <c r="D226" s="161"/>
      <c r="E226" s="162">
        <v>516</v>
      </c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49"/>
      <c r="Z226" s="149"/>
      <c r="AA226" s="149"/>
      <c r="AB226" s="149"/>
      <c r="AC226" s="149"/>
      <c r="AD226" s="149"/>
      <c r="AE226" s="149"/>
      <c r="AF226" s="149"/>
      <c r="AG226" s="149" t="s">
        <v>155</v>
      </c>
      <c r="AH226" s="149">
        <v>0</v>
      </c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</row>
    <row r="227" spans="1:60" outlineLevel="1" x14ac:dyDescent="0.2">
      <c r="A227" s="156"/>
      <c r="B227" s="157"/>
      <c r="C227" s="247"/>
      <c r="D227" s="248"/>
      <c r="E227" s="248"/>
      <c r="F227" s="248"/>
      <c r="G227" s="248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49"/>
      <c r="Z227" s="149"/>
      <c r="AA227" s="149"/>
      <c r="AB227" s="149"/>
      <c r="AC227" s="149"/>
      <c r="AD227" s="149"/>
      <c r="AE227" s="149"/>
      <c r="AF227" s="149"/>
      <c r="AG227" s="149" t="s">
        <v>159</v>
      </c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outlineLevel="1" x14ac:dyDescent="0.2">
      <c r="A228" s="156">
        <v>62</v>
      </c>
      <c r="B228" s="157" t="s">
        <v>640</v>
      </c>
      <c r="C228" s="183" t="s">
        <v>641</v>
      </c>
      <c r="D228" s="158" t="s">
        <v>0</v>
      </c>
      <c r="E228" s="177"/>
      <c r="F228" s="160"/>
      <c r="G228" s="159">
        <f>ROUND(E228*F228,2)</f>
        <v>0</v>
      </c>
      <c r="H228" s="160"/>
      <c r="I228" s="159">
        <f>ROUND(E228*H228,2)</f>
        <v>0</v>
      </c>
      <c r="J228" s="160"/>
      <c r="K228" s="159">
        <f>ROUND(E228*J228,2)</f>
        <v>0</v>
      </c>
      <c r="L228" s="159">
        <v>21</v>
      </c>
      <c r="M228" s="159">
        <f>G228*(1+L228/100)</f>
        <v>0</v>
      </c>
      <c r="N228" s="159">
        <v>0</v>
      </c>
      <c r="O228" s="159">
        <f>ROUND(E228*N228,2)</f>
        <v>0</v>
      </c>
      <c r="P228" s="159">
        <v>0</v>
      </c>
      <c r="Q228" s="159">
        <f>ROUND(E228*P228,2)</f>
        <v>0</v>
      </c>
      <c r="R228" s="159" t="s">
        <v>608</v>
      </c>
      <c r="S228" s="159" t="s">
        <v>149</v>
      </c>
      <c r="T228" s="159" t="s">
        <v>149</v>
      </c>
      <c r="U228" s="159">
        <v>2.3E-2</v>
      </c>
      <c r="V228" s="159">
        <f>ROUND(E228*U228,2)</f>
        <v>0</v>
      </c>
      <c r="W228" s="159"/>
      <c r="X228" s="159" t="s">
        <v>370</v>
      </c>
      <c r="Y228" s="149"/>
      <c r="Z228" s="149"/>
      <c r="AA228" s="149"/>
      <c r="AB228" s="149"/>
      <c r="AC228" s="149"/>
      <c r="AD228" s="149"/>
      <c r="AE228" s="149"/>
      <c r="AF228" s="149"/>
      <c r="AG228" s="149" t="s">
        <v>371</v>
      </c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</row>
    <row r="229" spans="1:60" outlineLevel="1" x14ac:dyDescent="0.2">
      <c r="A229" s="156"/>
      <c r="B229" s="157"/>
      <c r="C229" s="249" t="s">
        <v>410</v>
      </c>
      <c r="D229" s="250"/>
      <c r="E229" s="250"/>
      <c r="F229" s="250"/>
      <c r="G229" s="250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49"/>
      <c r="Z229" s="149"/>
      <c r="AA229" s="149"/>
      <c r="AB229" s="149"/>
      <c r="AC229" s="149"/>
      <c r="AD229" s="149"/>
      <c r="AE229" s="149"/>
      <c r="AF229" s="149"/>
      <c r="AG229" s="149" t="s">
        <v>153</v>
      </c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outlineLevel="1" x14ac:dyDescent="0.2">
      <c r="A230" s="156"/>
      <c r="B230" s="157"/>
      <c r="C230" s="247"/>
      <c r="D230" s="248"/>
      <c r="E230" s="248"/>
      <c r="F230" s="248"/>
      <c r="G230" s="248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49"/>
      <c r="Z230" s="149"/>
      <c r="AA230" s="149"/>
      <c r="AB230" s="149"/>
      <c r="AC230" s="149"/>
      <c r="AD230" s="149"/>
      <c r="AE230" s="149"/>
      <c r="AF230" s="149"/>
      <c r="AG230" s="149" t="s">
        <v>159</v>
      </c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x14ac:dyDescent="0.2">
      <c r="A231" s="164" t="s">
        <v>143</v>
      </c>
      <c r="B231" s="165" t="s">
        <v>104</v>
      </c>
      <c r="C231" s="180" t="s">
        <v>105</v>
      </c>
      <c r="D231" s="166"/>
      <c r="E231" s="167"/>
      <c r="F231" s="168"/>
      <c r="G231" s="168">
        <f>SUMIF(AG232:AG237,"&lt;&gt;NOR",G232:G237)</f>
        <v>0</v>
      </c>
      <c r="H231" s="168"/>
      <c r="I231" s="168">
        <f>SUM(I232:I237)</f>
        <v>0</v>
      </c>
      <c r="J231" s="168"/>
      <c r="K231" s="168">
        <f>SUM(K232:K237)</f>
        <v>0</v>
      </c>
      <c r="L231" s="168"/>
      <c r="M231" s="168">
        <f>SUM(M232:M237)</f>
        <v>0</v>
      </c>
      <c r="N231" s="168"/>
      <c r="O231" s="168">
        <f>SUM(O232:O237)</f>
        <v>0</v>
      </c>
      <c r="P231" s="168"/>
      <c r="Q231" s="168">
        <f>SUM(Q232:Q237)</f>
        <v>0.06</v>
      </c>
      <c r="R231" s="168"/>
      <c r="S231" s="168"/>
      <c r="T231" s="169"/>
      <c r="U231" s="163"/>
      <c r="V231" s="163">
        <f>SUM(V232:V237)</f>
        <v>0.67</v>
      </c>
      <c r="W231" s="163"/>
      <c r="X231" s="163"/>
      <c r="AG231" t="s">
        <v>144</v>
      </c>
    </row>
    <row r="232" spans="1:60" outlineLevel="1" x14ac:dyDescent="0.2">
      <c r="A232" s="170">
        <v>63</v>
      </c>
      <c r="B232" s="171" t="s">
        <v>642</v>
      </c>
      <c r="C232" s="181" t="s">
        <v>643</v>
      </c>
      <c r="D232" s="172" t="s">
        <v>201</v>
      </c>
      <c r="E232" s="173">
        <v>1.8</v>
      </c>
      <c r="F232" s="174"/>
      <c r="G232" s="175">
        <f>ROUND(E232*F232,2)</f>
        <v>0</v>
      </c>
      <c r="H232" s="174"/>
      <c r="I232" s="175">
        <f>ROUND(E232*H232,2)</f>
        <v>0</v>
      </c>
      <c r="J232" s="174"/>
      <c r="K232" s="175">
        <f>ROUND(E232*J232,2)</f>
        <v>0</v>
      </c>
      <c r="L232" s="175">
        <v>21</v>
      </c>
      <c r="M232" s="175">
        <f>G232*(1+L232/100)</f>
        <v>0</v>
      </c>
      <c r="N232" s="175">
        <v>0</v>
      </c>
      <c r="O232" s="175">
        <f>ROUND(E232*N232,2)</f>
        <v>0</v>
      </c>
      <c r="P232" s="175">
        <v>3.5000000000000003E-2</v>
      </c>
      <c r="Q232" s="175">
        <f>ROUND(E232*P232,2)</f>
        <v>0.06</v>
      </c>
      <c r="R232" s="175" t="s">
        <v>644</v>
      </c>
      <c r="S232" s="175" t="s">
        <v>149</v>
      </c>
      <c r="T232" s="176" t="s">
        <v>149</v>
      </c>
      <c r="U232" s="159">
        <v>0.37</v>
      </c>
      <c r="V232" s="159">
        <f>ROUND(E232*U232,2)</f>
        <v>0.67</v>
      </c>
      <c r="W232" s="159"/>
      <c r="X232" s="159" t="s">
        <v>150</v>
      </c>
      <c r="Y232" s="149"/>
      <c r="Z232" s="149"/>
      <c r="AA232" s="149"/>
      <c r="AB232" s="149"/>
      <c r="AC232" s="149"/>
      <c r="AD232" s="149"/>
      <c r="AE232" s="149"/>
      <c r="AF232" s="149"/>
      <c r="AG232" s="149" t="s">
        <v>151</v>
      </c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outlineLevel="1" x14ac:dyDescent="0.2">
      <c r="A233" s="156"/>
      <c r="B233" s="157"/>
      <c r="C233" s="182" t="s">
        <v>645</v>
      </c>
      <c r="D233" s="161"/>
      <c r="E233" s="162">
        <v>1.8</v>
      </c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49"/>
      <c r="Z233" s="149"/>
      <c r="AA233" s="149"/>
      <c r="AB233" s="149"/>
      <c r="AC233" s="149"/>
      <c r="AD233" s="149"/>
      <c r="AE233" s="149"/>
      <c r="AF233" s="149"/>
      <c r="AG233" s="149" t="s">
        <v>155</v>
      </c>
      <c r="AH233" s="149">
        <v>0</v>
      </c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outlineLevel="1" x14ac:dyDescent="0.2">
      <c r="A234" s="156"/>
      <c r="B234" s="157"/>
      <c r="C234" s="247"/>
      <c r="D234" s="248"/>
      <c r="E234" s="248"/>
      <c r="F234" s="248"/>
      <c r="G234" s="248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9"/>
      <c r="Y234" s="149"/>
      <c r="Z234" s="149"/>
      <c r="AA234" s="149"/>
      <c r="AB234" s="149"/>
      <c r="AC234" s="149"/>
      <c r="AD234" s="149"/>
      <c r="AE234" s="149"/>
      <c r="AF234" s="149"/>
      <c r="AG234" s="149" t="s">
        <v>159</v>
      </c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</row>
    <row r="235" spans="1:60" outlineLevel="1" x14ac:dyDescent="0.2">
      <c r="A235" s="156">
        <v>64</v>
      </c>
      <c r="B235" s="157" t="s">
        <v>646</v>
      </c>
      <c r="C235" s="183" t="s">
        <v>647</v>
      </c>
      <c r="D235" s="158" t="s">
        <v>0</v>
      </c>
      <c r="E235" s="177"/>
      <c r="F235" s="160"/>
      <c r="G235" s="159">
        <f>ROUND(E235*F235,2)</f>
        <v>0</v>
      </c>
      <c r="H235" s="160"/>
      <c r="I235" s="159">
        <f>ROUND(E235*H235,2)</f>
        <v>0</v>
      </c>
      <c r="J235" s="160"/>
      <c r="K235" s="159">
        <f>ROUND(E235*J235,2)</f>
        <v>0</v>
      </c>
      <c r="L235" s="159">
        <v>21</v>
      </c>
      <c r="M235" s="159">
        <f>G235*(1+L235/100)</f>
        <v>0</v>
      </c>
      <c r="N235" s="159">
        <v>0</v>
      </c>
      <c r="O235" s="159">
        <f>ROUND(E235*N235,2)</f>
        <v>0</v>
      </c>
      <c r="P235" s="159">
        <v>0</v>
      </c>
      <c r="Q235" s="159">
        <f>ROUND(E235*P235,2)</f>
        <v>0</v>
      </c>
      <c r="R235" s="159" t="s">
        <v>644</v>
      </c>
      <c r="S235" s="159" t="s">
        <v>149</v>
      </c>
      <c r="T235" s="159" t="s">
        <v>149</v>
      </c>
      <c r="U235" s="159">
        <v>0</v>
      </c>
      <c r="V235" s="159">
        <f>ROUND(E235*U235,2)</f>
        <v>0</v>
      </c>
      <c r="W235" s="159"/>
      <c r="X235" s="159" t="s">
        <v>370</v>
      </c>
      <c r="Y235" s="149"/>
      <c r="Z235" s="149"/>
      <c r="AA235" s="149"/>
      <c r="AB235" s="149"/>
      <c r="AC235" s="149"/>
      <c r="AD235" s="149"/>
      <c r="AE235" s="149"/>
      <c r="AF235" s="149"/>
      <c r="AG235" s="149" t="s">
        <v>371</v>
      </c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</row>
    <row r="236" spans="1:60" outlineLevel="1" x14ac:dyDescent="0.2">
      <c r="A236" s="156"/>
      <c r="B236" s="157"/>
      <c r="C236" s="249" t="s">
        <v>410</v>
      </c>
      <c r="D236" s="250"/>
      <c r="E236" s="250"/>
      <c r="F236" s="250"/>
      <c r="G236" s="250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9"/>
      <c r="Y236" s="149"/>
      <c r="Z236" s="149"/>
      <c r="AA236" s="149"/>
      <c r="AB236" s="149"/>
      <c r="AC236" s="149"/>
      <c r="AD236" s="149"/>
      <c r="AE236" s="149"/>
      <c r="AF236" s="149"/>
      <c r="AG236" s="149" t="s">
        <v>153</v>
      </c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</row>
    <row r="237" spans="1:60" outlineLevel="1" x14ac:dyDescent="0.2">
      <c r="A237" s="156"/>
      <c r="B237" s="157"/>
      <c r="C237" s="247"/>
      <c r="D237" s="248"/>
      <c r="E237" s="248"/>
      <c r="F237" s="248"/>
      <c r="G237" s="248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49"/>
      <c r="Z237" s="149"/>
      <c r="AA237" s="149"/>
      <c r="AB237" s="149"/>
      <c r="AC237" s="149"/>
      <c r="AD237" s="149"/>
      <c r="AE237" s="149"/>
      <c r="AF237" s="149"/>
      <c r="AG237" s="149" t="s">
        <v>159</v>
      </c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</row>
    <row r="238" spans="1:60" x14ac:dyDescent="0.2">
      <c r="A238" s="164" t="s">
        <v>143</v>
      </c>
      <c r="B238" s="165" t="s">
        <v>108</v>
      </c>
      <c r="C238" s="180" t="s">
        <v>109</v>
      </c>
      <c r="D238" s="166"/>
      <c r="E238" s="167"/>
      <c r="F238" s="168"/>
      <c r="G238" s="168">
        <f>SUMIF(AG239:AG259,"&lt;&gt;NOR",G239:G259)</f>
        <v>0</v>
      </c>
      <c r="H238" s="168"/>
      <c r="I238" s="168">
        <f>SUM(I239:I259)</f>
        <v>0</v>
      </c>
      <c r="J238" s="168"/>
      <c r="K238" s="168">
        <f>SUM(K239:K259)</f>
        <v>0</v>
      </c>
      <c r="L238" s="168"/>
      <c r="M238" s="168">
        <f>SUM(M239:M259)</f>
        <v>0</v>
      </c>
      <c r="N238" s="168"/>
      <c r="O238" s="168">
        <f>SUM(O239:O259)</f>
        <v>0.14000000000000001</v>
      </c>
      <c r="P238" s="168"/>
      <c r="Q238" s="168">
        <f>SUM(Q239:Q259)</f>
        <v>0</v>
      </c>
      <c r="R238" s="168"/>
      <c r="S238" s="168"/>
      <c r="T238" s="169"/>
      <c r="U238" s="163"/>
      <c r="V238" s="163">
        <f>SUM(V239:V259)</f>
        <v>131.22999999999999</v>
      </c>
      <c r="W238" s="163"/>
      <c r="X238" s="163"/>
      <c r="AG238" t="s">
        <v>144</v>
      </c>
    </row>
    <row r="239" spans="1:60" outlineLevel="1" x14ac:dyDescent="0.2">
      <c r="A239" s="170">
        <v>65</v>
      </c>
      <c r="B239" s="171" t="s">
        <v>433</v>
      </c>
      <c r="C239" s="181" t="s">
        <v>434</v>
      </c>
      <c r="D239" s="172" t="s">
        <v>176</v>
      </c>
      <c r="E239" s="173">
        <v>6.8</v>
      </c>
      <c r="F239" s="174"/>
      <c r="G239" s="175">
        <f>ROUND(E239*F239,2)</f>
        <v>0</v>
      </c>
      <c r="H239" s="174"/>
      <c r="I239" s="175">
        <f>ROUND(E239*H239,2)</f>
        <v>0</v>
      </c>
      <c r="J239" s="174"/>
      <c r="K239" s="175">
        <f>ROUND(E239*J239,2)</f>
        <v>0</v>
      </c>
      <c r="L239" s="175">
        <v>21</v>
      </c>
      <c r="M239" s="175">
        <f>G239*(1+L239/100)</f>
        <v>0</v>
      </c>
      <c r="N239" s="175">
        <v>1.0000000000000001E-5</v>
      </c>
      <c r="O239" s="175">
        <f>ROUND(E239*N239,2)</f>
        <v>0</v>
      </c>
      <c r="P239" s="175">
        <v>0</v>
      </c>
      <c r="Q239" s="175">
        <f>ROUND(E239*P239,2)</f>
        <v>0</v>
      </c>
      <c r="R239" s="175" t="s">
        <v>435</v>
      </c>
      <c r="S239" s="175" t="s">
        <v>149</v>
      </c>
      <c r="T239" s="176" t="s">
        <v>149</v>
      </c>
      <c r="U239" s="159">
        <v>7.1999999999999995E-2</v>
      </c>
      <c r="V239" s="159">
        <f>ROUND(E239*U239,2)</f>
        <v>0.49</v>
      </c>
      <c r="W239" s="159"/>
      <c r="X239" s="159" t="s">
        <v>150</v>
      </c>
      <c r="Y239" s="149"/>
      <c r="Z239" s="149"/>
      <c r="AA239" s="149"/>
      <c r="AB239" s="149"/>
      <c r="AC239" s="149"/>
      <c r="AD239" s="149"/>
      <c r="AE239" s="149"/>
      <c r="AF239" s="149"/>
      <c r="AG239" s="149" t="s">
        <v>151</v>
      </c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</row>
    <row r="240" spans="1:60" outlineLevel="1" x14ac:dyDescent="0.2">
      <c r="A240" s="156"/>
      <c r="B240" s="157"/>
      <c r="C240" s="182" t="s">
        <v>648</v>
      </c>
      <c r="D240" s="161"/>
      <c r="E240" s="162">
        <v>6.6</v>
      </c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49"/>
      <c r="Z240" s="149"/>
      <c r="AA240" s="149"/>
      <c r="AB240" s="149"/>
      <c r="AC240" s="149"/>
      <c r="AD240" s="149"/>
      <c r="AE240" s="149"/>
      <c r="AF240" s="149"/>
      <c r="AG240" s="149" t="s">
        <v>155</v>
      </c>
      <c r="AH240" s="149">
        <v>0</v>
      </c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</row>
    <row r="241" spans="1:60" outlineLevel="1" x14ac:dyDescent="0.2">
      <c r="A241" s="156"/>
      <c r="B241" s="157"/>
      <c r="C241" s="182" t="s">
        <v>649</v>
      </c>
      <c r="D241" s="161"/>
      <c r="E241" s="162">
        <v>0.2</v>
      </c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49"/>
      <c r="Z241" s="149"/>
      <c r="AA241" s="149"/>
      <c r="AB241" s="149"/>
      <c r="AC241" s="149"/>
      <c r="AD241" s="149"/>
      <c r="AE241" s="149"/>
      <c r="AF241" s="149"/>
      <c r="AG241" s="149" t="s">
        <v>155</v>
      </c>
      <c r="AH241" s="149">
        <v>0</v>
      </c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</row>
    <row r="242" spans="1:60" outlineLevel="1" x14ac:dyDescent="0.2">
      <c r="A242" s="156"/>
      <c r="B242" s="157"/>
      <c r="C242" s="247"/>
      <c r="D242" s="248"/>
      <c r="E242" s="248"/>
      <c r="F242" s="248"/>
      <c r="G242" s="248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49"/>
      <c r="Z242" s="149"/>
      <c r="AA242" s="149"/>
      <c r="AB242" s="149"/>
      <c r="AC242" s="149"/>
      <c r="AD242" s="149"/>
      <c r="AE242" s="149"/>
      <c r="AF242" s="149"/>
      <c r="AG242" s="149" t="s">
        <v>159</v>
      </c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</row>
    <row r="243" spans="1:60" outlineLevel="1" x14ac:dyDescent="0.2">
      <c r="A243" s="170">
        <v>66</v>
      </c>
      <c r="B243" s="171" t="s">
        <v>441</v>
      </c>
      <c r="C243" s="181" t="s">
        <v>442</v>
      </c>
      <c r="D243" s="172" t="s">
        <v>176</v>
      </c>
      <c r="E243" s="173">
        <v>6.8</v>
      </c>
      <c r="F243" s="174"/>
      <c r="G243" s="175">
        <f>ROUND(E243*F243,2)</f>
        <v>0</v>
      </c>
      <c r="H243" s="174"/>
      <c r="I243" s="175">
        <f>ROUND(E243*H243,2)</f>
        <v>0</v>
      </c>
      <c r="J243" s="174"/>
      <c r="K243" s="175">
        <f>ROUND(E243*J243,2)</f>
        <v>0</v>
      </c>
      <c r="L243" s="175">
        <v>21</v>
      </c>
      <c r="M243" s="175">
        <f>G243*(1+L243/100)</f>
        <v>0</v>
      </c>
      <c r="N243" s="175">
        <v>2.7999999999999998E-4</v>
      </c>
      <c r="O243" s="175">
        <f>ROUND(E243*N243,2)</f>
        <v>0</v>
      </c>
      <c r="P243" s="175">
        <v>0</v>
      </c>
      <c r="Q243" s="175">
        <f>ROUND(E243*P243,2)</f>
        <v>0</v>
      </c>
      <c r="R243" s="175" t="s">
        <v>435</v>
      </c>
      <c r="S243" s="175" t="s">
        <v>149</v>
      </c>
      <c r="T243" s="176" t="s">
        <v>149</v>
      </c>
      <c r="U243" s="159">
        <v>0.307</v>
      </c>
      <c r="V243" s="159">
        <f>ROUND(E243*U243,2)</f>
        <v>2.09</v>
      </c>
      <c r="W243" s="159"/>
      <c r="X243" s="159" t="s">
        <v>150</v>
      </c>
      <c r="Y243" s="149"/>
      <c r="Z243" s="149"/>
      <c r="AA243" s="149"/>
      <c r="AB243" s="149"/>
      <c r="AC243" s="149"/>
      <c r="AD243" s="149"/>
      <c r="AE243" s="149"/>
      <c r="AF243" s="149"/>
      <c r="AG243" s="149" t="s">
        <v>151</v>
      </c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</row>
    <row r="244" spans="1:60" outlineLevel="1" x14ac:dyDescent="0.2">
      <c r="A244" s="156"/>
      <c r="B244" s="157"/>
      <c r="C244" s="182" t="s">
        <v>648</v>
      </c>
      <c r="D244" s="161"/>
      <c r="E244" s="162">
        <v>6.6</v>
      </c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49"/>
      <c r="Z244" s="149"/>
      <c r="AA244" s="149"/>
      <c r="AB244" s="149"/>
      <c r="AC244" s="149"/>
      <c r="AD244" s="149"/>
      <c r="AE244" s="149"/>
      <c r="AF244" s="149"/>
      <c r="AG244" s="149" t="s">
        <v>155</v>
      </c>
      <c r="AH244" s="149">
        <v>0</v>
      </c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</row>
    <row r="245" spans="1:60" outlineLevel="1" x14ac:dyDescent="0.2">
      <c r="A245" s="156"/>
      <c r="B245" s="157"/>
      <c r="C245" s="182" t="s">
        <v>649</v>
      </c>
      <c r="D245" s="161"/>
      <c r="E245" s="162">
        <v>0.2</v>
      </c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49"/>
      <c r="Z245" s="149"/>
      <c r="AA245" s="149"/>
      <c r="AB245" s="149"/>
      <c r="AC245" s="149"/>
      <c r="AD245" s="149"/>
      <c r="AE245" s="149"/>
      <c r="AF245" s="149"/>
      <c r="AG245" s="149" t="s">
        <v>155</v>
      </c>
      <c r="AH245" s="149">
        <v>0</v>
      </c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</row>
    <row r="246" spans="1:60" outlineLevel="1" x14ac:dyDescent="0.2">
      <c r="A246" s="156"/>
      <c r="B246" s="157"/>
      <c r="C246" s="247"/>
      <c r="D246" s="248"/>
      <c r="E246" s="248"/>
      <c r="F246" s="248"/>
      <c r="G246" s="248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49"/>
      <c r="Z246" s="149"/>
      <c r="AA246" s="149"/>
      <c r="AB246" s="149"/>
      <c r="AC246" s="149"/>
      <c r="AD246" s="149"/>
      <c r="AE246" s="149"/>
      <c r="AF246" s="149"/>
      <c r="AG246" s="149" t="s">
        <v>159</v>
      </c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</row>
    <row r="247" spans="1:60" outlineLevel="1" x14ac:dyDescent="0.2">
      <c r="A247" s="170">
        <v>67</v>
      </c>
      <c r="B247" s="171" t="s">
        <v>444</v>
      </c>
      <c r="C247" s="181" t="s">
        <v>445</v>
      </c>
      <c r="D247" s="172" t="s">
        <v>176</v>
      </c>
      <c r="E247" s="173">
        <v>6.8</v>
      </c>
      <c r="F247" s="174"/>
      <c r="G247" s="175">
        <f>ROUND(E247*F247,2)</f>
        <v>0</v>
      </c>
      <c r="H247" s="174"/>
      <c r="I247" s="175">
        <f>ROUND(E247*H247,2)</f>
        <v>0</v>
      </c>
      <c r="J247" s="174"/>
      <c r="K247" s="175">
        <f>ROUND(E247*J247,2)</f>
        <v>0</v>
      </c>
      <c r="L247" s="175">
        <v>21</v>
      </c>
      <c r="M247" s="175">
        <f>G247*(1+L247/100)</f>
        <v>0</v>
      </c>
      <c r="N247" s="175">
        <v>8.0000000000000007E-5</v>
      </c>
      <c r="O247" s="175">
        <f>ROUND(E247*N247,2)</f>
        <v>0</v>
      </c>
      <c r="P247" s="175">
        <v>0</v>
      </c>
      <c r="Q247" s="175">
        <f>ROUND(E247*P247,2)</f>
        <v>0</v>
      </c>
      <c r="R247" s="175" t="s">
        <v>435</v>
      </c>
      <c r="S247" s="175" t="s">
        <v>149</v>
      </c>
      <c r="T247" s="176" t="s">
        <v>149</v>
      </c>
      <c r="U247" s="159">
        <v>0.156</v>
      </c>
      <c r="V247" s="159">
        <f>ROUND(E247*U247,2)</f>
        <v>1.06</v>
      </c>
      <c r="W247" s="159"/>
      <c r="X247" s="159" t="s">
        <v>150</v>
      </c>
      <c r="Y247" s="149"/>
      <c r="Z247" s="149"/>
      <c r="AA247" s="149"/>
      <c r="AB247" s="149"/>
      <c r="AC247" s="149"/>
      <c r="AD247" s="149"/>
      <c r="AE247" s="149"/>
      <c r="AF247" s="149"/>
      <c r="AG247" s="149" t="s">
        <v>151</v>
      </c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</row>
    <row r="248" spans="1:60" outlineLevel="1" x14ac:dyDescent="0.2">
      <c r="A248" s="156"/>
      <c r="B248" s="157"/>
      <c r="C248" s="182" t="s">
        <v>648</v>
      </c>
      <c r="D248" s="161"/>
      <c r="E248" s="162">
        <v>6.6</v>
      </c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49"/>
      <c r="Z248" s="149"/>
      <c r="AA248" s="149"/>
      <c r="AB248" s="149"/>
      <c r="AC248" s="149"/>
      <c r="AD248" s="149"/>
      <c r="AE248" s="149"/>
      <c r="AF248" s="149"/>
      <c r="AG248" s="149" t="s">
        <v>155</v>
      </c>
      <c r="AH248" s="149">
        <v>0</v>
      </c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</row>
    <row r="249" spans="1:60" outlineLevel="1" x14ac:dyDescent="0.2">
      <c r="A249" s="156"/>
      <c r="B249" s="157"/>
      <c r="C249" s="182" t="s">
        <v>649</v>
      </c>
      <c r="D249" s="161"/>
      <c r="E249" s="162">
        <v>0.2</v>
      </c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49"/>
      <c r="Z249" s="149"/>
      <c r="AA249" s="149"/>
      <c r="AB249" s="149"/>
      <c r="AC249" s="149"/>
      <c r="AD249" s="149"/>
      <c r="AE249" s="149"/>
      <c r="AF249" s="149"/>
      <c r="AG249" s="149" t="s">
        <v>155</v>
      </c>
      <c r="AH249" s="149">
        <v>0</v>
      </c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</row>
    <row r="250" spans="1:60" outlineLevel="1" x14ac:dyDescent="0.2">
      <c r="A250" s="156"/>
      <c r="B250" s="157"/>
      <c r="C250" s="247"/>
      <c r="D250" s="248"/>
      <c r="E250" s="248"/>
      <c r="F250" s="248"/>
      <c r="G250" s="248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49"/>
      <c r="Z250" s="149"/>
      <c r="AA250" s="149"/>
      <c r="AB250" s="149"/>
      <c r="AC250" s="149"/>
      <c r="AD250" s="149"/>
      <c r="AE250" s="149"/>
      <c r="AF250" s="149"/>
      <c r="AG250" s="149" t="s">
        <v>159</v>
      </c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</row>
    <row r="251" spans="1:60" ht="22.5" outlineLevel="1" x14ac:dyDescent="0.2">
      <c r="A251" s="170">
        <v>68</v>
      </c>
      <c r="B251" s="171" t="s">
        <v>650</v>
      </c>
      <c r="C251" s="181" t="s">
        <v>651</v>
      </c>
      <c r="D251" s="172" t="s">
        <v>176</v>
      </c>
      <c r="E251" s="173">
        <v>850.58099000000004</v>
      </c>
      <c r="F251" s="174"/>
      <c r="G251" s="175">
        <f>ROUND(E251*F251,2)</f>
        <v>0</v>
      </c>
      <c r="H251" s="174"/>
      <c r="I251" s="175">
        <f>ROUND(E251*H251,2)</f>
        <v>0</v>
      </c>
      <c r="J251" s="174"/>
      <c r="K251" s="175">
        <f>ROUND(E251*J251,2)</f>
        <v>0</v>
      </c>
      <c r="L251" s="175">
        <v>21</v>
      </c>
      <c r="M251" s="175">
        <f>G251*(1+L251/100)</f>
        <v>0</v>
      </c>
      <c r="N251" s="175">
        <v>1.6000000000000001E-4</v>
      </c>
      <c r="O251" s="175">
        <f>ROUND(E251*N251,2)</f>
        <v>0.14000000000000001</v>
      </c>
      <c r="P251" s="175">
        <v>0</v>
      </c>
      <c r="Q251" s="175">
        <f>ROUND(E251*P251,2)</f>
        <v>0</v>
      </c>
      <c r="R251" s="175" t="s">
        <v>435</v>
      </c>
      <c r="S251" s="175" t="s">
        <v>149</v>
      </c>
      <c r="T251" s="176" t="s">
        <v>149</v>
      </c>
      <c r="U251" s="159">
        <v>0.15</v>
      </c>
      <c r="V251" s="159">
        <f>ROUND(E251*U251,2)</f>
        <v>127.59</v>
      </c>
      <c r="W251" s="159"/>
      <c r="X251" s="159" t="s">
        <v>150</v>
      </c>
      <c r="Y251" s="149"/>
      <c r="Z251" s="149"/>
      <c r="AA251" s="149"/>
      <c r="AB251" s="149"/>
      <c r="AC251" s="149"/>
      <c r="AD251" s="149"/>
      <c r="AE251" s="149"/>
      <c r="AF251" s="149"/>
      <c r="AG251" s="149" t="s">
        <v>151</v>
      </c>
      <c r="AH251" s="149"/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</row>
    <row r="252" spans="1:60" outlineLevel="1" x14ac:dyDescent="0.2">
      <c r="A252" s="156"/>
      <c r="B252" s="157"/>
      <c r="C252" s="245" t="s">
        <v>652</v>
      </c>
      <c r="D252" s="246"/>
      <c r="E252" s="246"/>
      <c r="F252" s="246"/>
      <c r="G252" s="246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49"/>
      <c r="Z252" s="149"/>
      <c r="AA252" s="149"/>
      <c r="AB252" s="149"/>
      <c r="AC252" s="149"/>
      <c r="AD252" s="149"/>
      <c r="AE252" s="149"/>
      <c r="AF252" s="149"/>
      <c r="AG252" s="149" t="s">
        <v>153</v>
      </c>
      <c r="AH252" s="149"/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</row>
    <row r="253" spans="1:60" outlineLevel="1" x14ac:dyDescent="0.2">
      <c r="A253" s="156"/>
      <c r="B253" s="157"/>
      <c r="C253" s="182" t="s">
        <v>653</v>
      </c>
      <c r="D253" s="161"/>
      <c r="E253" s="162">
        <v>3.6036000000000001</v>
      </c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49"/>
      <c r="Z253" s="149"/>
      <c r="AA253" s="149"/>
      <c r="AB253" s="149"/>
      <c r="AC253" s="149"/>
      <c r="AD253" s="149"/>
      <c r="AE253" s="149"/>
      <c r="AF253" s="149"/>
      <c r="AG253" s="149" t="s">
        <v>155</v>
      </c>
      <c r="AH253" s="149">
        <v>0</v>
      </c>
      <c r="AI253" s="149"/>
      <c r="AJ253" s="149"/>
      <c r="AK253" s="149"/>
      <c r="AL253" s="149"/>
      <c r="AM253" s="149"/>
      <c r="AN253" s="149"/>
      <c r="AO253" s="149"/>
      <c r="AP253" s="149"/>
      <c r="AQ253" s="149"/>
      <c r="AR253" s="149"/>
      <c r="AS253" s="149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  <c r="BH253" s="149"/>
    </row>
    <row r="254" spans="1:60" outlineLevel="1" x14ac:dyDescent="0.2">
      <c r="A254" s="156"/>
      <c r="B254" s="157"/>
      <c r="C254" s="182" t="s">
        <v>654</v>
      </c>
      <c r="D254" s="161"/>
      <c r="E254" s="162">
        <v>8.58</v>
      </c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49"/>
      <c r="Z254" s="149"/>
      <c r="AA254" s="149"/>
      <c r="AB254" s="149"/>
      <c r="AC254" s="149"/>
      <c r="AD254" s="149"/>
      <c r="AE254" s="149"/>
      <c r="AF254" s="149"/>
      <c r="AG254" s="149" t="s">
        <v>155</v>
      </c>
      <c r="AH254" s="149">
        <v>0</v>
      </c>
      <c r="AI254" s="149"/>
      <c r="AJ254" s="149"/>
      <c r="AK254" s="149"/>
      <c r="AL254" s="149"/>
      <c r="AM254" s="149"/>
      <c r="AN254" s="149"/>
      <c r="AO254" s="149"/>
      <c r="AP254" s="149"/>
      <c r="AQ254" s="149"/>
      <c r="AR254" s="149"/>
      <c r="AS254" s="149"/>
      <c r="AT254" s="149"/>
      <c r="AU254" s="149"/>
      <c r="AV254" s="149"/>
      <c r="AW254" s="149"/>
      <c r="AX254" s="149"/>
      <c r="AY254" s="149"/>
      <c r="AZ254" s="149"/>
      <c r="BA254" s="149"/>
      <c r="BB254" s="149"/>
      <c r="BC254" s="149"/>
      <c r="BD254" s="149"/>
      <c r="BE254" s="149"/>
      <c r="BF254" s="149"/>
      <c r="BG254" s="149"/>
      <c r="BH254" s="149"/>
    </row>
    <row r="255" spans="1:60" outlineLevel="1" x14ac:dyDescent="0.2">
      <c r="A255" s="156"/>
      <c r="B255" s="157"/>
      <c r="C255" s="182" t="s">
        <v>655</v>
      </c>
      <c r="D255" s="161"/>
      <c r="E255" s="162">
        <v>260.71429000000001</v>
      </c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49"/>
      <c r="Z255" s="149"/>
      <c r="AA255" s="149"/>
      <c r="AB255" s="149"/>
      <c r="AC255" s="149"/>
      <c r="AD255" s="149"/>
      <c r="AE255" s="149"/>
      <c r="AF255" s="149"/>
      <c r="AG255" s="149" t="s">
        <v>155</v>
      </c>
      <c r="AH255" s="149">
        <v>0</v>
      </c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</row>
    <row r="256" spans="1:60" outlineLevel="1" x14ac:dyDescent="0.2">
      <c r="A256" s="156"/>
      <c r="B256" s="157"/>
      <c r="C256" s="182" t="s">
        <v>656</v>
      </c>
      <c r="D256" s="161"/>
      <c r="E256" s="162">
        <v>87.755099999999999</v>
      </c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49"/>
      <c r="Z256" s="149"/>
      <c r="AA256" s="149"/>
      <c r="AB256" s="149"/>
      <c r="AC256" s="149"/>
      <c r="AD256" s="149"/>
      <c r="AE256" s="149"/>
      <c r="AF256" s="149"/>
      <c r="AG256" s="149" t="s">
        <v>155</v>
      </c>
      <c r="AH256" s="149">
        <v>0</v>
      </c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</row>
    <row r="257" spans="1:60" outlineLevel="1" x14ac:dyDescent="0.2">
      <c r="A257" s="156"/>
      <c r="B257" s="157"/>
      <c r="C257" s="182" t="s">
        <v>657</v>
      </c>
      <c r="D257" s="161"/>
      <c r="E257" s="162">
        <v>59.927999999999997</v>
      </c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49"/>
      <c r="Z257" s="149"/>
      <c r="AA257" s="149"/>
      <c r="AB257" s="149"/>
      <c r="AC257" s="149"/>
      <c r="AD257" s="149"/>
      <c r="AE257" s="149"/>
      <c r="AF257" s="149"/>
      <c r="AG257" s="149" t="s">
        <v>155</v>
      </c>
      <c r="AH257" s="149">
        <v>0</v>
      </c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49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</row>
    <row r="258" spans="1:60" outlineLevel="1" x14ac:dyDescent="0.2">
      <c r="A258" s="156"/>
      <c r="B258" s="157"/>
      <c r="C258" s="182" t="s">
        <v>658</v>
      </c>
      <c r="D258" s="161"/>
      <c r="E258" s="162">
        <v>430</v>
      </c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49"/>
      <c r="Z258" s="149"/>
      <c r="AA258" s="149"/>
      <c r="AB258" s="149"/>
      <c r="AC258" s="149"/>
      <c r="AD258" s="149"/>
      <c r="AE258" s="149"/>
      <c r="AF258" s="149"/>
      <c r="AG258" s="149" t="s">
        <v>155</v>
      </c>
      <c r="AH258" s="149">
        <v>0</v>
      </c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</row>
    <row r="259" spans="1:60" outlineLevel="1" x14ac:dyDescent="0.2">
      <c r="A259" s="156"/>
      <c r="B259" s="157"/>
      <c r="C259" s="247"/>
      <c r="D259" s="248"/>
      <c r="E259" s="248"/>
      <c r="F259" s="248"/>
      <c r="G259" s="248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49"/>
      <c r="Z259" s="149"/>
      <c r="AA259" s="149"/>
      <c r="AB259" s="149"/>
      <c r="AC259" s="149"/>
      <c r="AD259" s="149"/>
      <c r="AE259" s="149"/>
      <c r="AF259" s="149"/>
      <c r="AG259" s="149" t="s">
        <v>159</v>
      </c>
      <c r="AH259" s="149"/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</row>
    <row r="260" spans="1:60" x14ac:dyDescent="0.2">
      <c r="A260" s="164" t="s">
        <v>143</v>
      </c>
      <c r="B260" s="165" t="s">
        <v>110</v>
      </c>
      <c r="C260" s="180" t="s">
        <v>111</v>
      </c>
      <c r="D260" s="166"/>
      <c r="E260" s="167"/>
      <c r="F260" s="168"/>
      <c r="G260" s="168">
        <f>SUMIF(AG261:AG287,"&lt;&gt;NOR",G261:G287)</f>
        <v>0</v>
      </c>
      <c r="H260" s="168"/>
      <c r="I260" s="168">
        <f>SUM(I261:I287)</f>
        <v>0</v>
      </c>
      <c r="J260" s="168"/>
      <c r="K260" s="168">
        <f>SUM(K261:K287)</f>
        <v>0</v>
      </c>
      <c r="L260" s="168"/>
      <c r="M260" s="168">
        <f>SUM(M261:M287)</f>
        <v>0</v>
      </c>
      <c r="N260" s="168"/>
      <c r="O260" s="168">
        <f>SUM(O261:O287)</f>
        <v>0.17</v>
      </c>
      <c r="P260" s="168"/>
      <c r="Q260" s="168">
        <f>SUM(Q261:Q287)</f>
        <v>0</v>
      </c>
      <c r="R260" s="168"/>
      <c r="S260" s="168"/>
      <c r="T260" s="169"/>
      <c r="U260" s="163"/>
      <c r="V260" s="163">
        <f>SUM(V261:V287)</f>
        <v>51.05</v>
      </c>
      <c r="W260" s="163"/>
      <c r="X260" s="163"/>
      <c r="AG260" t="s">
        <v>144</v>
      </c>
    </row>
    <row r="261" spans="1:60" ht="22.5" outlineLevel="1" x14ac:dyDescent="0.2">
      <c r="A261" s="170">
        <v>69</v>
      </c>
      <c r="B261" s="171" t="s">
        <v>659</v>
      </c>
      <c r="C261" s="181" t="s">
        <v>660</v>
      </c>
      <c r="D261" s="172" t="s">
        <v>201</v>
      </c>
      <c r="E261" s="173">
        <v>106</v>
      </c>
      <c r="F261" s="174"/>
      <c r="G261" s="175">
        <f>ROUND(E261*F261,2)</f>
        <v>0</v>
      </c>
      <c r="H261" s="174"/>
      <c r="I261" s="175">
        <f>ROUND(E261*H261,2)</f>
        <v>0</v>
      </c>
      <c r="J261" s="174"/>
      <c r="K261" s="175">
        <f>ROUND(E261*J261,2)</f>
        <v>0</v>
      </c>
      <c r="L261" s="175">
        <v>21</v>
      </c>
      <c r="M261" s="175">
        <f>G261*(1+L261/100)</f>
        <v>0</v>
      </c>
      <c r="N261" s="175">
        <v>1.0499999999999999E-3</v>
      </c>
      <c r="O261" s="175">
        <f>ROUND(E261*N261,2)</f>
        <v>0.11</v>
      </c>
      <c r="P261" s="175">
        <v>0</v>
      </c>
      <c r="Q261" s="175">
        <f>ROUND(E261*P261,2)</f>
        <v>0</v>
      </c>
      <c r="R261" s="175" t="s">
        <v>449</v>
      </c>
      <c r="S261" s="175" t="s">
        <v>149</v>
      </c>
      <c r="T261" s="176" t="s">
        <v>149</v>
      </c>
      <c r="U261" s="159">
        <v>0.18</v>
      </c>
      <c r="V261" s="159">
        <f>ROUND(E261*U261,2)</f>
        <v>19.079999999999998</v>
      </c>
      <c r="W261" s="159"/>
      <c r="X261" s="159" t="s">
        <v>150</v>
      </c>
      <c r="Y261" s="149"/>
      <c r="Z261" s="149"/>
      <c r="AA261" s="149"/>
      <c r="AB261" s="149"/>
      <c r="AC261" s="149"/>
      <c r="AD261" s="149"/>
      <c r="AE261" s="149"/>
      <c r="AF261" s="149"/>
      <c r="AG261" s="149" t="s">
        <v>151</v>
      </c>
      <c r="AH261" s="149"/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</row>
    <row r="262" spans="1:60" outlineLevel="1" x14ac:dyDescent="0.2">
      <c r="A262" s="156"/>
      <c r="B262" s="157"/>
      <c r="C262" s="182" t="s">
        <v>661</v>
      </c>
      <c r="D262" s="161"/>
      <c r="E262" s="162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49"/>
      <c r="Z262" s="149"/>
      <c r="AA262" s="149"/>
      <c r="AB262" s="149"/>
      <c r="AC262" s="149"/>
      <c r="AD262" s="149"/>
      <c r="AE262" s="149"/>
      <c r="AF262" s="149"/>
      <c r="AG262" s="149" t="s">
        <v>155</v>
      </c>
      <c r="AH262" s="149">
        <v>0</v>
      </c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</row>
    <row r="263" spans="1:60" outlineLevel="1" x14ac:dyDescent="0.2">
      <c r="A263" s="156"/>
      <c r="B263" s="157"/>
      <c r="C263" s="182" t="s">
        <v>662</v>
      </c>
      <c r="D263" s="161"/>
      <c r="E263" s="162">
        <v>40.5</v>
      </c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49"/>
      <c r="Z263" s="149"/>
      <c r="AA263" s="149"/>
      <c r="AB263" s="149"/>
      <c r="AC263" s="149"/>
      <c r="AD263" s="149"/>
      <c r="AE263" s="149"/>
      <c r="AF263" s="149"/>
      <c r="AG263" s="149" t="s">
        <v>155</v>
      </c>
      <c r="AH263" s="149">
        <v>0</v>
      </c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</row>
    <row r="264" spans="1:60" outlineLevel="1" x14ac:dyDescent="0.2">
      <c r="A264" s="156"/>
      <c r="B264" s="157"/>
      <c r="C264" s="182" t="s">
        <v>663</v>
      </c>
      <c r="D264" s="161"/>
      <c r="E264" s="162">
        <v>24</v>
      </c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49"/>
      <c r="Z264" s="149"/>
      <c r="AA264" s="149"/>
      <c r="AB264" s="149"/>
      <c r="AC264" s="149"/>
      <c r="AD264" s="149"/>
      <c r="AE264" s="149"/>
      <c r="AF264" s="149"/>
      <c r="AG264" s="149" t="s">
        <v>155</v>
      </c>
      <c r="AH264" s="149">
        <v>0</v>
      </c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</row>
    <row r="265" spans="1:60" outlineLevel="1" x14ac:dyDescent="0.2">
      <c r="A265" s="156"/>
      <c r="B265" s="157"/>
      <c r="C265" s="182" t="s">
        <v>664</v>
      </c>
      <c r="D265" s="161"/>
      <c r="E265" s="162">
        <v>41.5</v>
      </c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49"/>
      <c r="Z265" s="149"/>
      <c r="AA265" s="149"/>
      <c r="AB265" s="149"/>
      <c r="AC265" s="149"/>
      <c r="AD265" s="149"/>
      <c r="AE265" s="149"/>
      <c r="AF265" s="149"/>
      <c r="AG265" s="149" t="s">
        <v>155</v>
      </c>
      <c r="AH265" s="149">
        <v>0</v>
      </c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</row>
    <row r="266" spans="1:60" outlineLevel="1" x14ac:dyDescent="0.2">
      <c r="A266" s="156"/>
      <c r="B266" s="157"/>
      <c r="C266" s="247"/>
      <c r="D266" s="248"/>
      <c r="E266" s="248"/>
      <c r="F266" s="248"/>
      <c r="G266" s="248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49"/>
      <c r="Z266" s="149"/>
      <c r="AA266" s="149"/>
      <c r="AB266" s="149"/>
      <c r="AC266" s="149"/>
      <c r="AD266" s="149"/>
      <c r="AE266" s="149"/>
      <c r="AF266" s="149"/>
      <c r="AG266" s="149" t="s">
        <v>159</v>
      </c>
      <c r="AH266" s="149"/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</row>
    <row r="267" spans="1:60" ht="22.5" outlineLevel="1" x14ac:dyDescent="0.2">
      <c r="A267" s="170">
        <v>70</v>
      </c>
      <c r="B267" s="171" t="s">
        <v>665</v>
      </c>
      <c r="C267" s="181" t="s">
        <v>666</v>
      </c>
      <c r="D267" s="172" t="s">
        <v>195</v>
      </c>
      <c r="E267" s="173">
        <v>5</v>
      </c>
      <c r="F267" s="174"/>
      <c r="G267" s="175">
        <f>ROUND(E267*F267,2)</f>
        <v>0</v>
      </c>
      <c r="H267" s="174"/>
      <c r="I267" s="175">
        <f>ROUND(E267*H267,2)</f>
        <v>0</v>
      </c>
      <c r="J267" s="174"/>
      <c r="K267" s="175">
        <f>ROUND(E267*J267,2)</f>
        <v>0</v>
      </c>
      <c r="L267" s="175">
        <v>21</v>
      </c>
      <c r="M267" s="175">
        <f>G267*(1+L267/100)</f>
        <v>0</v>
      </c>
      <c r="N267" s="175">
        <v>6.4999999999999997E-3</v>
      </c>
      <c r="O267" s="175">
        <f>ROUND(E267*N267,2)</f>
        <v>0.03</v>
      </c>
      <c r="P267" s="175">
        <v>0</v>
      </c>
      <c r="Q267" s="175">
        <f>ROUND(E267*P267,2)</f>
        <v>0</v>
      </c>
      <c r="R267" s="175" t="s">
        <v>449</v>
      </c>
      <c r="S267" s="175" t="s">
        <v>149</v>
      </c>
      <c r="T267" s="176" t="s">
        <v>149</v>
      </c>
      <c r="U267" s="159">
        <v>0.48532999999999998</v>
      </c>
      <c r="V267" s="159">
        <f>ROUND(E267*U267,2)</f>
        <v>2.4300000000000002</v>
      </c>
      <c r="W267" s="159"/>
      <c r="X267" s="159" t="s">
        <v>150</v>
      </c>
      <c r="Y267" s="149"/>
      <c r="Z267" s="149"/>
      <c r="AA267" s="149"/>
      <c r="AB267" s="149"/>
      <c r="AC267" s="149"/>
      <c r="AD267" s="149"/>
      <c r="AE267" s="149"/>
      <c r="AF267" s="149"/>
      <c r="AG267" s="149" t="s">
        <v>151</v>
      </c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</row>
    <row r="268" spans="1:60" outlineLevel="1" x14ac:dyDescent="0.2">
      <c r="A268" s="156"/>
      <c r="B268" s="157"/>
      <c r="C268" s="182" t="s">
        <v>667</v>
      </c>
      <c r="D268" s="161"/>
      <c r="E268" s="162">
        <v>5</v>
      </c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49"/>
      <c r="Z268" s="149"/>
      <c r="AA268" s="149"/>
      <c r="AB268" s="149"/>
      <c r="AC268" s="149"/>
      <c r="AD268" s="149"/>
      <c r="AE268" s="149"/>
      <c r="AF268" s="149"/>
      <c r="AG268" s="149" t="s">
        <v>155</v>
      </c>
      <c r="AH268" s="149">
        <v>0</v>
      </c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</row>
    <row r="269" spans="1:60" outlineLevel="1" x14ac:dyDescent="0.2">
      <c r="A269" s="156"/>
      <c r="B269" s="157"/>
      <c r="C269" s="247"/>
      <c r="D269" s="248"/>
      <c r="E269" s="248"/>
      <c r="F269" s="248"/>
      <c r="G269" s="248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49"/>
      <c r="Z269" s="149"/>
      <c r="AA269" s="149"/>
      <c r="AB269" s="149"/>
      <c r="AC269" s="149"/>
      <c r="AD269" s="149"/>
      <c r="AE269" s="149"/>
      <c r="AF269" s="149"/>
      <c r="AG269" s="149" t="s">
        <v>159</v>
      </c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</row>
    <row r="270" spans="1:60" outlineLevel="1" x14ac:dyDescent="0.2">
      <c r="A270" s="170">
        <v>71</v>
      </c>
      <c r="B270" s="171" t="s">
        <v>668</v>
      </c>
      <c r="C270" s="181" t="s">
        <v>669</v>
      </c>
      <c r="D270" s="172" t="s">
        <v>201</v>
      </c>
      <c r="E270" s="173">
        <v>82.5</v>
      </c>
      <c r="F270" s="174"/>
      <c r="G270" s="175">
        <f>ROUND(E270*F270,2)</f>
        <v>0</v>
      </c>
      <c r="H270" s="174"/>
      <c r="I270" s="175">
        <f>ROUND(E270*H270,2)</f>
        <v>0</v>
      </c>
      <c r="J270" s="174"/>
      <c r="K270" s="175">
        <f>ROUND(E270*J270,2)</f>
        <v>0</v>
      </c>
      <c r="L270" s="175">
        <v>21</v>
      </c>
      <c r="M270" s="175">
        <f>G270*(1+L270/100)</f>
        <v>0</v>
      </c>
      <c r="N270" s="175">
        <v>0</v>
      </c>
      <c r="O270" s="175">
        <f>ROUND(E270*N270,2)</f>
        <v>0</v>
      </c>
      <c r="P270" s="175">
        <v>0</v>
      </c>
      <c r="Q270" s="175">
        <f>ROUND(E270*P270,2)</f>
        <v>0</v>
      </c>
      <c r="R270" s="175"/>
      <c r="S270" s="175" t="s">
        <v>149</v>
      </c>
      <c r="T270" s="176" t="s">
        <v>149</v>
      </c>
      <c r="U270" s="159">
        <v>0.13500000000000001</v>
      </c>
      <c r="V270" s="159">
        <f>ROUND(E270*U270,2)</f>
        <v>11.14</v>
      </c>
      <c r="W270" s="159"/>
      <c r="X270" s="159" t="s">
        <v>150</v>
      </c>
      <c r="Y270" s="149"/>
      <c r="Z270" s="149"/>
      <c r="AA270" s="149"/>
      <c r="AB270" s="149"/>
      <c r="AC270" s="149"/>
      <c r="AD270" s="149"/>
      <c r="AE270" s="149"/>
      <c r="AF270" s="149"/>
      <c r="AG270" s="149" t="s">
        <v>151</v>
      </c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149"/>
      <c r="AT270" s="149"/>
      <c r="AU270" s="149"/>
      <c r="AV270" s="149"/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49"/>
      <c r="BG270" s="149"/>
      <c r="BH270" s="149"/>
    </row>
    <row r="271" spans="1:60" outlineLevel="1" x14ac:dyDescent="0.2">
      <c r="A271" s="156"/>
      <c r="B271" s="157"/>
      <c r="C271" s="182" t="s">
        <v>670</v>
      </c>
      <c r="D271" s="161"/>
      <c r="E271" s="162">
        <v>82.5</v>
      </c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49"/>
      <c r="Z271" s="149"/>
      <c r="AA271" s="149"/>
      <c r="AB271" s="149"/>
      <c r="AC271" s="149"/>
      <c r="AD271" s="149"/>
      <c r="AE271" s="149"/>
      <c r="AF271" s="149"/>
      <c r="AG271" s="149" t="s">
        <v>155</v>
      </c>
      <c r="AH271" s="149">
        <v>0</v>
      </c>
      <c r="AI271" s="149"/>
      <c r="AJ271" s="149"/>
      <c r="AK271" s="149"/>
      <c r="AL271" s="149"/>
      <c r="AM271" s="149"/>
      <c r="AN271" s="149"/>
      <c r="AO271" s="149"/>
      <c r="AP271" s="149"/>
      <c r="AQ271" s="149"/>
      <c r="AR271" s="149"/>
      <c r="AS271" s="149"/>
      <c r="AT271" s="149"/>
      <c r="AU271" s="149"/>
      <c r="AV271" s="149"/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49"/>
      <c r="BG271" s="149"/>
      <c r="BH271" s="149"/>
    </row>
    <row r="272" spans="1:60" outlineLevel="1" x14ac:dyDescent="0.2">
      <c r="A272" s="156"/>
      <c r="B272" s="157"/>
      <c r="C272" s="247"/>
      <c r="D272" s="248"/>
      <c r="E272" s="248"/>
      <c r="F272" s="248"/>
      <c r="G272" s="248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49"/>
      <c r="Z272" s="149"/>
      <c r="AA272" s="149"/>
      <c r="AB272" s="149"/>
      <c r="AC272" s="149"/>
      <c r="AD272" s="149"/>
      <c r="AE272" s="149"/>
      <c r="AF272" s="149"/>
      <c r="AG272" s="149" t="s">
        <v>159</v>
      </c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49"/>
      <c r="AV272" s="149"/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49"/>
      <c r="BG272" s="149"/>
      <c r="BH272" s="149"/>
    </row>
    <row r="273" spans="1:60" outlineLevel="1" x14ac:dyDescent="0.2">
      <c r="A273" s="170">
        <v>72</v>
      </c>
      <c r="B273" s="171" t="s">
        <v>671</v>
      </c>
      <c r="C273" s="181" t="s">
        <v>672</v>
      </c>
      <c r="D273" s="172" t="s">
        <v>195</v>
      </c>
      <c r="E273" s="173">
        <v>90</v>
      </c>
      <c r="F273" s="174"/>
      <c r="G273" s="175">
        <f>ROUND(E273*F273,2)</f>
        <v>0</v>
      </c>
      <c r="H273" s="174"/>
      <c r="I273" s="175">
        <f>ROUND(E273*H273,2)</f>
        <v>0</v>
      </c>
      <c r="J273" s="174"/>
      <c r="K273" s="175">
        <f>ROUND(E273*J273,2)</f>
        <v>0</v>
      </c>
      <c r="L273" s="175">
        <v>21</v>
      </c>
      <c r="M273" s="175">
        <f>G273*(1+L273/100)</f>
        <v>0</v>
      </c>
      <c r="N273" s="175">
        <v>0</v>
      </c>
      <c r="O273" s="175">
        <f>ROUND(E273*N273,2)</f>
        <v>0</v>
      </c>
      <c r="P273" s="175">
        <v>0</v>
      </c>
      <c r="Q273" s="175">
        <f>ROUND(E273*P273,2)</f>
        <v>0</v>
      </c>
      <c r="R273" s="175"/>
      <c r="S273" s="175" t="s">
        <v>149</v>
      </c>
      <c r="T273" s="176" t="s">
        <v>149</v>
      </c>
      <c r="U273" s="159">
        <v>0.16</v>
      </c>
      <c r="V273" s="159">
        <f>ROUND(E273*U273,2)</f>
        <v>14.4</v>
      </c>
      <c r="W273" s="159"/>
      <c r="X273" s="159" t="s">
        <v>150</v>
      </c>
      <c r="Y273" s="149"/>
      <c r="Z273" s="149"/>
      <c r="AA273" s="149"/>
      <c r="AB273" s="149"/>
      <c r="AC273" s="149"/>
      <c r="AD273" s="149"/>
      <c r="AE273" s="149"/>
      <c r="AF273" s="149"/>
      <c r="AG273" s="149" t="s">
        <v>151</v>
      </c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49"/>
      <c r="AT273" s="149"/>
      <c r="AU273" s="149"/>
      <c r="AV273" s="149"/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49"/>
      <c r="BG273" s="149"/>
      <c r="BH273" s="149"/>
    </row>
    <row r="274" spans="1:60" outlineLevel="1" x14ac:dyDescent="0.2">
      <c r="A274" s="156"/>
      <c r="B274" s="157"/>
      <c r="C274" s="182" t="s">
        <v>673</v>
      </c>
      <c r="D274" s="161"/>
      <c r="E274" s="162">
        <v>90</v>
      </c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49"/>
      <c r="Z274" s="149"/>
      <c r="AA274" s="149"/>
      <c r="AB274" s="149"/>
      <c r="AC274" s="149"/>
      <c r="AD274" s="149"/>
      <c r="AE274" s="149"/>
      <c r="AF274" s="149"/>
      <c r="AG274" s="149" t="s">
        <v>155</v>
      </c>
      <c r="AH274" s="149">
        <v>0</v>
      </c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49"/>
      <c r="AT274" s="149"/>
      <c r="AU274" s="149"/>
      <c r="AV274" s="149"/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49"/>
      <c r="BG274" s="149"/>
      <c r="BH274" s="149"/>
    </row>
    <row r="275" spans="1:60" outlineLevel="1" x14ac:dyDescent="0.2">
      <c r="A275" s="156"/>
      <c r="B275" s="157"/>
      <c r="C275" s="247"/>
      <c r="D275" s="248"/>
      <c r="E275" s="248"/>
      <c r="F275" s="248"/>
      <c r="G275" s="248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49"/>
      <c r="Z275" s="149"/>
      <c r="AA275" s="149"/>
      <c r="AB275" s="149"/>
      <c r="AC275" s="149"/>
      <c r="AD275" s="149"/>
      <c r="AE275" s="149"/>
      <c r="AF275" s="149"/>
      <c r="AG275" s="149" t="s">
        <v>159</v>
      </c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49"/>
      <c r="AT275" s="149"/>
      <c r="AU275" s="149"/>
      <c r="AV275" s="149"/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49"/>
      <c r="BG275" s="149"/>
      <c r="BH275" s="149"/>
    </row>
    <row r="276" spans="1:60" outlineLevel="1" x14ac:dyDescent="0.2">
      <c r="A276" s="170">
        <v>73</v>
      </c>
      <c r="B276" s="171" t="s">
        <v>674</v>
      </c>
      <c r="C276" s="181" t="s">
        <v>675</v>
      </c>
      <c r="D276" s="172" t="s">
        <v>195</v>
      </c>
      <c r="E276" s="173">
        <v>5</v>
      </c>
      <c r="F276" s="174"/>
      <c r="G276" s="175">
        <f>ROUND(E276*F276,2)</f>
        <v>0</v>
      </c>
      <c r="H276" s="174"/>
      <c r="I276" s="175">
        <f>ROUND(E276*H276,2)</f>
        <v>0</v>
      </c>
      <c r="J276" s="174"/>
      <c r="K276" s="175">
        <f>ROUND(E276*J276,2)</f>
        <v>0</v>
      </c>
      <c r="L276" s="175">
        <v>21</v>
      </c>
      <c r="M276" s="175">
        <f>G276*(1+L276/100)</f>
        <v>0</v>
      </c>
      <c r="N276" s="175">
        <v>0</v>
      </c>
      <c r="O276" s="175">
        <f>ROUND(E276*N276,2)</f>
        <v>0</v>
      </c>
      <c r="P276" s="175">
        <v>0</v>
      </c>
      <c r="Q276" s="175">
        <f>ROUND(E276*P276,2)</f>
        <v>0</v>
      </c>
      <c r="R276" s="175"/>
      <c r="S276" s="175" t="s">
        <v>149</v>
      </c>
      <c r="T276" s="176" t="s">
        <v>149</v>
      </c>
      <c r="U276" s="159">
        <v>0.8</v>
      </c>
      <c r="V276" s="159">
        <f>ROUND(E276*U276,2)</f>
        <v>4</v>
      </c>
      <c r="W276" s="159"/>
      <c r="X276" s="159" t="s">
        <v>150</v>
      </c>
      <c r="Y276" s="149"/>
      <c r="Z276" s="149"/>
      <c r="AA276" s="149"/>
      <c r="AB276" s="149"/>
      <c r="AC276" s="149"/>
      <c r="AD276" s="149"/>
      <c r="AE276" s="149"/>
      <c r="AF276" s="149"/>
      <c r="AG276" s="149" t="s">
        <v>151</v>
      </c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</row>
    <row r="277" spans="1:60" outlineLevel="1" x14ac:dyDescent="0.2">
      <c r="A277" s="156"/>
      <c r="B277" s="157"/>
      <c r="C277" s="182" t="s">
        <v>308</v>
      </c>
      <c r="D277" s="161"/>
      <c r="E277" s="162">
        <v>5</v>
      </c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49"/>
      <c r="Z277" s="149"/>
      <c r="AA277" s="149"/>
      <c r="AB277" s="149"/>
      <c r="AC277" s="149"/>
      <c r="AD277" s="149"/>
      <c r="AE277" s="149"/>
      <c r="AF277" s="149"/>
      <c r="AG277" s="149" t="s">
        <v>155</v>
      </c>
      <c r="AH277" s="149">
        <v>0</v>
      </c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</row>
    <row r="278" spans="1:60" outlineLevel="1" x14ac:dyDescent="0.2">
      <c r="A278" s="156"/>
      <c r="B278" s="157"/>
      <c r="C278" s="247"/>
      <c r="D278" s="248"/>
      <c r="E278" s="248"/>
      <c r="F278" s="248"/>
      <c r="G278" s="248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49"/>
      <c r="Z278" s="149"/>
      <c r="AA278" s="149"/>
      <c r="AB278" s="149"/>
      <c r="AC278" s="149"/>
      <c r="AD278" s="149"/>
      <c r="AE278" s="149"/>
      <c r="AF278" s="149"/>
      <c r="AG278" s="149" t="s">
        <v>159</v>
      </c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</row>
    <row r="279" spans="1:60" outlineLevel="1" x14ac:dyDescent="0.2">
      <c r="A279" s="170">
        <v>74</v>
      </c>
      <c r="B279" s="171" t="s">
        <v>676</v>
      </c>
      <c r="C279" s="181" t="s">
        <v>677</v>
      </c>
      <c r="D279" s="172" t="s">
        <v>195</v>
      </c>
      <c r="E279" s="173">
        <v>52</v>
      </c>
      <c r="F279" s="174"/>
      <c r="G279" s="175">
        <f>ROUND(E279*F279,2)</f>
        <v>0</v>
      </c>
      <c r="H279" s="174"/>
      <c r="I279" s="175">
        <f>ROUND(E279*H279,2)</f>
        <v>0</v>
      </c>
      <c r="J279" s="174"/>
      <c r="K279" s="175">
        <f>ROUND(E279*J279,2)</f>
        <v>0</v>
      </c>
      <c r="L279" s="175">
        <v>21</v>
      </c>
      <c r="M279" s="175">
        <f>G279*(1+L279/100)</f>
        <v>0</v>
      </c>
      <c r="N279" s="175">
        <v>3.8000000000000002E-4</v>
      </c>
      <c r="O279" s="175">
        <f>ROUND(E279*N279,2)</f>
        <v>0.02</v>
      </c>
      <c r="P279" s="175">
        <v>0</v>
      </c>
      <c r="Q279" s="175">
        <f>ROUND(E279*P279,2)</f>
        <v>0</v>
      </c>
      <c r="R279" s="175" t="s">
        <v>189</v>
      </c>
      <c r="S279" s="175" t="s">
        <v>149</v>
      </c>
      <c r="T279" s="176" t="s">
        <v>149</v>
      </c>
      <c r="U279" s="159">
        <v>0</v>
      </c>
      <c r="V279" s="159">
        <f>ROUND(E279*U279,2)</f>
        <v>0</v>
      </c>
      <c r="W279" s="159"/>
      <c r="X279" s="159" t="s">
        <v>190</v>
      </c>
      <c r="Y279" s="149"/>
      <c r="Z279" s="149"/>
      <c r="AA279" s="149"/>
      <c r="AB279" s="149"/>
      <c r="AC279" s="149"/>
      <c r="AD279" s="149"/>
      <c r="AE279" s="149"/>
      <c r="AF279" s="149"/>
      <c r="AG279" s="149" t="s">
        <v>191</v>
      </c>
      <c r="AH279" s="149"/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</row>
    <row r="280" spans="1:60" outlineLevel="1" x14ac:dyDescent="0.2">
      <c r="A280" s="156"/>
      <c r="B280" s="157"/>
      <c r="C280" s="182" t="s">
        <v>678</v>
      </c>
      <c r="D280" s="161"/>
      <c r="E280" s="162">
        <v>52</v>
      </c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49"/>
      <c r="Z280" s="149"/>
      <c r="AA280" s="149"/>
      <c r="AB280" s="149"/>
      <c r="AC280" s="149"/>
      <c r="AD280" s="149"/>
      <c r="AE280" s="149"/>
      <c r="AF280" s="149"/>
      <c r="AG280" s="149" t="s">
        <v>155</v>
      </c>
      <c r="AH280" s="149">
        <v>0</v>
      </c>
      <c r="AI280" s="149"/>
      <c r="AJ280" s="149"/>
      <c r="AK280" s="149"/>
      <c r="AL280" s="149"/>
      <c r="AM280" s="149"/>
      <c r="AN280" s="149"/>
      <c r="AO280" s="149"/>
      <c r="AP280" s="149"/>
      <c r="AQ280" s="149"/>
      <c r="AR280" s="149"/>
      <c r="AS280" s="149"/>
      <c r="AT280" s="149"/>
      <c r="AU280" s="149"/>
      <c r="AV280" s="149"/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</row>
    <row r="281" spans="1:60" outlineLevel="1" x14ac:dyDescent="0.2">
      <c r="A281" s="156"/>
      <c r="B281" s="157"/>
      <c r="C281" s="247"/>
      <c r="D281" s="248"/>
      <c r="E281" s="248"/>
      <c r="F281" s="248"/>
      <c r="G281" s="248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49"/>
      <c r="Z281" s="149"/>
      <c r="AA281" s="149"/>
      <c r="AB281" s="149"/>
      <c r="AC281" s="149"/>
      <c r="AD281" s="149"/>
      <c r="AE281" s="149"/>
      <c r="AF281" s="149"/>
      <c r="AG281" s="149" t="s">
        <v>159</v>
      </c>
      <c r="AH281" s="149"/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</row>
    <row r="282" spans="1:60" outlineLevel="1" x14ac:dyDescent="0.2">
      <c r="A282" s="170">
        <v>75</v>
      </c>
      <c r="B282" s="171" t="s">
        <v>679</v>
      </c>
      <c r="C282" s="181" t="s">
        <v>680</v>
      </c>
      <c r="D282" s="172" t="s">
        <v>195</v>
      </c>
      <c r="E282" s="173">
        <v>35</v>
      </c>
      <c r="F282" s="174"/>
      <c r="G282" s="175">
        <f>ROUND(E282*F282,2)</f>
        <v>0</v>
      </c>
      <c r="H282" s="174"/>
      <c r="I282" s="175">
        <f>ROUND(E282*H282,2)</f>
        <v>0</v>
      </c>
      <c r="J282" s="174"/>
      <c r="K282" s="175">
        <f>ROUND(E282*J282,2)</f>
        <v>0</v>
      </c>
      <c r="L282" s="175">
        <v>21</v>
      </c>
      <c r="M282" s="175">
        <f>G282*(1+L282/100)</f>
        <v>0</v>
      </c>
      <c r="N282" s="175">
        <v>2.7E-4</v>
      </c>
      <c r="O282" s="175">
        <f>ROUND(E282*N282,2)</f>
        <v>0.01</v>
      </c>
      <c r="P282" s="175">
        <v>0</v>
      </c>
      <c r="Q282" s="175">
        <f>ROUND(E282*P282,2)</f>
        <v>0</v>
      </c>
      <c r="R282" s="175" t="s">
        <v>189</v>
      </c>
      <c r="S282" s="175" t="s">
        <v>149</v>
      </c>
      <c r="T282" s="176" t="s">
        <v>149</v>
      </c>
      <c r="U282" s="159">
        <v>0</v>
      </c>
      <c r="V282" s="159">
        <f>ROUND(E282*U282,2)</f>
        <v>0</v>
      </c>
      <c r="W282" s="159"/>
      <c r="X282" s="159" t="s">
        <v>190</v>
      </c>
      <c r="Y282" s="149"/>
      <c r="Z282" s="149"/>
      <c r="AA282" s="149"/>
      <c r="AB282" s="149"/>
      <c r="AC282" s="149"/>
      <c r="AD282" s="149"/>
      <c r="AE282" s="149"/>
      <c r="AF282" s="149"/>
      <c r="AG282" s="149" t="s">
        <v>191</v>
      </c>
      <c r="AH282" s="149"/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</row>
    <row r="283" spans="1:60" outlineLevel="1" x14ac:dyDescent="0.2">
      <c r="A283" s="156"/>
      <c r="B283" s="157"/>
      <c r="C283" s="182" t="s">
        <v>681</v>
      </c>
      <c r="D283" s="161"/>
      <c r="E283" s="162">
        <v>35</v>
      </c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49"/>
      <c r="Z283" s="149"/>
      <c r="AA283" s="149"/>
      <c r="AB283" s="149"/>
      <c r="AC283" s="149"/>
      <c r="AD283" s="149"/>
      <c r="AE283" s="149"/>
      <c r="AF283" s="149"/>
      <c r="AG283" s="149" t="s">
        <v>155</v>
      </c>
      <c r="AH283" s="149">
        <v>0</v>
      </c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</row>
    <row r="284" spans="1:60" outlineLevel="1" x14ac:dyDescent="0.2">
      <c r="A284" s="156"/>
      <c r="B284" s="157"/>
      <c r="C284" s="247"/>
      <c r="D284" s="248"/>
      <c r="E284" s="248"/>
      <c r="F284" s="248"/>
      <c r="G284" s="248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49"/>
      <c r="Z284" s="149"/>
      <c r="AA284" s="149"/>
      <c r="AB284" s="149"/>
      <c r="AC284" s="149"/>
      <c r="AD284" s="149"/>
      <c r="AE284" s="149"/>
      <c r="AF284" s="149"/>
      <c r="AG284" s="149" t="s">
        <v>159</v>
      </c>
      <c r="AH284" s="149"/>
      <c r="AI284" s="149"/>
      <c r="AJ284" s="149"/>
      <c r="AK284" s="149"/>
      <c r="AL284" s="149"/>
      <c r="AM284" s="149"/>
      <c r="AN284" s="149"/>
      <c r="AO284" s="149"/>
      <c r="AP284" s="149"/>
      <c r="AQ284" s="149"/>
      <c r="AR284" s="149"/>
      <c r="AS284" s="149"/>
      <c r="AT284" s="149"/>
      <c r="AU284" s="149"/>
      <c r="AV284" s="149"/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</row>
    <row r="285" spans="1:60" outlineLevel="1" x14ac:dyDescent="0.2">
      <c r="A285" s="170">
        <v>76</v>
      </c>
      <c r="B285" s="171" t="s">
        <v>682</v>
      </c>
      <c r="C285" s="181" t="s">
        <v>683</v>
      </c>
      <c r="D285" s="172" t="s">
        <v>195</v>
      </c>
      <c r="E285" s="173">
        <v>15</v>
      </c>
      <c r="F285" s="174"/>
      <c r="G285" s="175">
        <f>ROUND(E285*F285,2)</f>
        <v>0</v>
      </c>
      <c r="H285" s="174"/>
      <c r="I285" s="175">
        <f>ROUND(E285*H285,2)</f>
        <v>0</v>
      </c>
      <c r="J285" s="174"/>
      <c r="K285" s="175">
        <f>ROUND(E285*J285,2)</f>
        <v>0</v>
      </c>
      <c r="L285" s="175">
        <v>21</v>
      </c>
      <c r="M285" s="175">
        <f>G285*(1+L285/100)</f>
        <v>0</v>
      </c>
      <c r="N285" s="175">
        <v>1.4999999999999999E-4</v>
      </c>
      <c r="O285" s="175">
        <f>ROUND(E285*N285,2)</f>
        <v>0</v>
      </c>
      <c r="P285" s="175">
        <v>0</v>
      </c>
      <c r="Q285" s="175">
        <f>ROUND(E285*P285,2)</f>
        <v>0</v>
      </c>
      <c r="R285" s="175" t="s">
        <v>189</v>
      </c>
      <c r="S285" s="175" t="s">
        <v>149</v>
      </c>
      <c r="T285" s="176" t="s">
        <v>149</v>
      </c>
      <c r="U285" s="159">
        <v>0</v>
      </c>
      <c r="V285" s="159">
        <f>ROUND(E285*U285,2)</f>
        <v>0</v>
      </c>
      <c r="W285" s="159"/>
      <c r="X285" s="159" t="s">
        <v>190</v>
      </c>
      <c r="Y285" s="149"/>
      <c r="Z285" s="149"/>
      <c r="AA285" s="149"/>
      <c r="AB285" s="149"/>
      <c r="AC285" s="149"/>
      <c r="AD285" s="149"/>
      <c r="AE285" s="149"/>
      <c r="AF285" s="149"/>
      <c r="AG285" s="149" t="s">
        <v>191</v>
      </c>
      <c r="AH285" s="149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49"/>
      <c r="AV285" s="149"/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49"/>
      <c r="BG285" s="149"/>
      <c r="BH285" s="149"/>
    </row>
    <row r="286" spans="1:60" outlineLevel="1" x14ac:dyDescent="0.2">
      <c r="A286" s="156"/>
      <c r="B286" s="157"/>
      <c r="C286" s="182" t="s">
        <v>684</v>
      </c>
      <c r="D286" s="161"/>
      <c r="E286" s="162">
        <v>15</v>
      </c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49"/>
      <c r="Z286" s="149"/>
      <c r="AA286" s="149"/>
      <c r="AB286" s="149"/>
      <c r="AC286" s="149"/>
      <c r="AD286" s="149"/>
      <c r="AE286" s="149"/>
      <c r="AF286" s="149"/>
      <c r="AG286" s="149" t="s">
        <v>155</v>
      </c>
      <c r="AH286" s="149">
        <v>0</v>
      </c>
      <c r="AI286" s="149"/>
      <c r="AJ286" s="149"/>
      <c r="AK286" s="149"/>
      <c r="AL286" s="149"/>
      <c r="AM286" s="149"/>
      <c r="AN286" s="149"/>
      <c r="AO286" s="149"/>
      <c r="AP286" s="149"/>
      <c r="AQ286" s="149"/>
      <c r="AR286" s="149"/>
      <c r="AS286" s="149"/>
      <c r="AT286" s="149"/>
      <c r="AU286" s="149"/>
      <c r="AV286" s="149"/>
      <c r="AW286" s="149"/>
      <c r="AX286" s="149"/>
      <c r="AY286" s="149"/>
      <c r="AZ286" s="149"/>
      <c r="BA286" s="149"/>
      <c r="BB286" s="149"/>
      <c r="BC286" s="149"/>
      <c r="BD286" s="149"/>
      <c r="BE286" s="149"/>
      <c r="BF286" s="149"/>
      <c r="BG286" s="149"/>
      <c r="BH286" s="149"/>
    </row>
    <row r="287" spans="1:60" outlineLevel="1" x14ac:dyDescent="0.2">
      <c r="A287" s="156"/>
      <c r="B287" s="157"/>
      <c r="C287" s="247"/>
      <c r="D287" s="248"/>
      <c r="E287" s="248"/>
      <c r="F287" s="248"/>
      <c r="G287" s="248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49"/>
      <c r="Z287" s="149"/>
      <c r="AA287" s="149"/>
      <c r="AB287" s="149"/>
      <c r="AC287" s="149"/>
      <c r="AD287" s="149"/>
      <c r="AE287" s="149"/>
      <c r="AF287" s="149"/>
      <c r="AG287" s="149" t="s">
        <v>159</v>
      </c>
      <c r="AH287" s="149"/>
      <c r="AI287" s="149"/>
      <c r="AJ287" s="149"/>
      <c r="AK287" s="149"/>
      <c r="AL287" s="149"/>
      <c r="AM287" s="149"/>
      <c r="AN287" s="149"/>
      <c r="AO287" s="149"/>
      <c r="AP287" s="149"/>
      <c r="AQ287" s="149"/>
      <c r="AR287" s="149"/>
      <c r="AS287" s="149"/>
      <c r="AT287" s="149"/>
      <c r="AU287" s="149"/>
      <c r="AV287" s="149"/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49"/>
      <c r="BG287" s="149"/>
      <c r="BH287" s="149"/>
    </row>
    <row r="288" spans="1:60" x14ac:dyDescent="0.2">
      <c r="A288" s="164" t="s">
        <v>143</v>
      </c>
      <c r="B288" s="165" t="s">
        <v>112</v>
      </c>
      <c r="C288" s="180" t="s">
        <v>113</v>
      </c>
      <c r="D288" s="166"/>
      <c r="E288" s="167"/>
      <c r="F288" s="168"/>
      <c r="G288" s="168">
        <f>SUMIF(AG289:AG299,"&lt;&gt;NOR",G289:G299)</f>
        <v>0</v>
      </c>
      <c r="H288" s="168"/>
      <c r="I288" s="168">
        <f>SUM(I289:I299)</f>
        <v>0</v>
      </c>
      <c r="J288" s="168"/>
      <c r="K288" s="168">
        <f>SUM(K289:K299)</f>
        <v>0</v>
      </c>
      <c r="L288" s="168"/>
      <c r="M288" s="168">
        <f>SUM(M289:M299)</f>
        <v>0</v>
      </c>
      <c r="N288" s="168"/>
      <c r="O288" s="168">
        <f>SUM(O289:O299)</f>
        <v>0</v>
      </c>
      <c r="P288" s="168"/>
      <c r="Q288" s="168">
        <f>SUM(Q289:Q299)</f>
        <v>0</v>
      </c>
      <c r="R288" s="168"/>
      <c r="S288" s="168"/>
      <c r="T288" s="169"/>
      <c r="U288" s="163"/>
      <c r="V288" s="163">
        <f>SUM(V289:V299)</f>
        <v>31.470000000000002</v>
      </c>
      <c r="W288" s="163"/>
      <c r="X288" s="163"/>
      <c r="AG288" t="s">
        <v>144</v>
      </c>
    </row>
    <row r="289" spans="1:60" outlineLevel="1" x14ac:dyDescent="0.2">
      <c r="A289" s="170">
        <v>77</v>
      </c>
      <c r="B289" s="171" t="s">
        <v>468</v>
      </c>
      <c r="C289" s="181" t="s">
        <v>469</v>
      </c>
      <c r="D289" s="172" t="s">
        <v>369</v>
      </c>
      <c r="E289" s="173">
        <v>21.887460000000001</v>
      </c>
      <c r="F289" s="174"/>
      <c r="G289" s="175">
        <f>ROUND(E289*F289,2)</f>
        <v>0</v>
      </c>
      <c r="H289" s="174"/>
      <c r="I289" s="175">
        <f>ROUND(E289*H289,2)</f>
        <v>0</v>
      </c>
      <c r="J289" s="174"/>
      <c r="K289" s="175">
        <f>ROUND(E289*J289,2)</f>
        <v>0</v>
      </c>
      <c r="L289" s="175">
        <v>21</v>
      </c>
      <c r="M289" s="175">
        <f>G289*(1+L289/100)</f>
        <v>0</v>
      </c>
      <c r="N289" s="175">
        <v>0</v>
      </c>
      <c r="O289" s="175">
        <f>ROUND(E289*N289,2)</f>
        <v>0</v>
      </c>
      <c r="P289" s="175">
        <v>0</v>
      </c>
      <c r="Q289" s="175">
        <f>ROUND(E289*P289,2)</f>
        <v>0</v>
      </c>
      <c r="R289" s="175" t="s">
        <v>353</v>
      </c>
      <c r="S289" s="175" t="s">
        <v>149</v>
      </c>
      <c r="T289" s="176" t="s">
        <v>149</v>
      </c>
      <c r="U289" s="159">
        <v>0.49</v>
      </c>
      <c r="V289" s="159">
        <f>ROUND(E289*U289,2)</f>
        <v>10.72</v>
      </c>
      <c r="W289" s="159"/>
      <c r="X289" s="159" t="s">
        <v>470</v>
      </c>
      <c r="Y289" s="149"/>
      <c r="Z289" s="149"/>
      <c r="AA289" s="149"/>
      <c r="AB289" s="149"/>
      <c r="AC289" s="149"/>
      <c r="AD289" s="149"/>
      <c r="AE289" s="149"/>
      <c r="AF289" s="149"/>
      <c r="AG289" s="149" t="s">
        <v>471</v>
      </c>
      <c r="AH289" s="149"/>
      <c r="AI289" s="149"/>
      <c r="AJ289" s="149"/>
      <c r="AK289" s="149"/>
      <c r="AL289" s="149"/>
      <c r="AM289" s="149"/>
      <c r="AN289" s="149"/>
      <c r="AO289" s="149"/>
      <c r="AP289" s="149"/>
      <c r="AQ289" s="149"/>
      <c r="AR289" s="149"/>
      <c r="AS289" s="149"/>
      <c r="AT289" s="149"/>
      <c r="AU289" s="149"/>
      <c r="AV289" s="149"/>
      <c r="AW289" s="149"/>
      <c r="AX289" s="149"/>
      <c r="AY289" s="149"/>
      <c r="AZ289" s="149"/>
      <c r="BA289" s="149"/>
      <c r="BB289" s="149"/>
      <c r="BC289" s="149"/>
      <c r="BD289" s="149"/>
      <c r="BE289" s="149"/>
      <c r="BF289" s="149"/>
      <c r="BG289" s="149"/>
      <c r="BH289" s="149"/>
    </row>
    <row r="290" spans="1:60" outlineLevel="1" x14ac:dyDescent="0.2">
      <c r="A290" s="156"/>
      <c r="B290" s="157"/>
      <c r="C290" s="243"/>
      <c r="D290" s="244"/>
      <c r="E290" s="244"/>
      <c r="F290" s="244"/>
      <c r="G290" s="244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49"/>
      <c r="Z290" s="149"/>
      <c r="AA290" s="149"/>
      <c r="AB290" s="149"/>
      <c r="AC290" s="149"/>
      <c r="AD290" s="149"/>
      <c r="AE290" s="149"/>
      <c r="AF290" s="149"/>
      <c r="AG290" s="149" t="s">
        <v>159</v>
      </c>
      <c r="AH290" s="149"/>
      <c r="AI290" s="149"/>
      <c r="AJ290" s="149"/>
      <c r="AK290" s="149"/>
      <c r="AL290" s="149"/>
      <c r="AM290" s="149"/>
      <c r="AN290" s="149"/>
      <c r="AO290" s="149"/>
      <c r="AP290" s="149"/>
      <c r="AQ290" s="149"/>
      <c r="AR290" s="149"/>
      <c r="AS290" s="149"/>
      <c r="AT290" s="149"/>
      <c r="AU290" s="149"/>
      <c r="AV290" s="149"/>
      <c r="AW290" s="149"/>
      <c r="AX290" s="149"/>
      <c r="AY290" s="149"/>
      <c r="AZ290" s="149"/>
      <c r="BA290" s="149"/>
      <c r="BB290" s="149"/>
      <c r="BC290" s="149"/>
      <c r="BD290" s="149"/>
      <c r="BE290" s="149"/>
      <c r="BF290" s="149"/>
      <c r="BG290" s="149"/>
      <c r="BH290" s="149"/>
    </row>
    <row r="291" spans="1:60" outlineLevel="1" x14ac:dyDescent="0.2">
      <c r="A291" s="170">
        <v>78</v>
      </c>
      <c r="B291" s="171" t="s">
        <v>472</v>
      </c>
      <c r="C291" s="181" t="s">
        <v>473</v>
      </c>
      <c r="D291" s="172" t="s">
        <v>369</v>
      </c>
      <c r="E291" s="173">
        <v>196.98715000000001</v>
      </c>
      <c r="F291" s="174"/>
      <c r="G291" s="175">
        <f>ROUND(E291*F291,2)</f>
        <v>0</v>
      </c>
      <c r="H291" s="174"/>
      <c r="I291" s="175">
        <f>ROUND(E291*H291,2)</f>
        <v>0</v>
      </c>
      <c r="J291" s="174"/>
      <c r="K291" s="175">
        <f>ROUND(E291*J291,2)</f>
        <v>0</v>
      </c>
      <c r="L291" s="175">
        <v>21</v>
      </c>
      <c r="M291" s="175">
        <f>G291*(1+L291/100)</f>
        <v>0</v>
      </c>
      <c r="N291" s="175">
        <v>0</v>
      </c>
      <c r="O291" s="175">
        <f>ROUND(E291*N291,2)</f>
        <v>0</v>
      </c>
      <c r="P291" s="175">
        <v>0</v>
      </c>
      <c r="Q291" s="175">
        <f>ROUND(E291*P291,2)</f>
        <v>0</v>
      </c>
      <c r="R291" s="175" t="s">
        <v>353</v>
      </c>
      <c r="S291" s="175" t="s">
        <v>149</v>
      </c>
      <c r="T291" s="176" t="s">
        <v>149</v>
      </c>
      <c r="U291" s="159">
        <v>0</v>
      </c>
      <c r="V291" s="159">
        <f>ROUND(E291*U291,2)</f>
        <v>0</v>
      </c>
      <c r="W291" s="159"/>
      <c r="X291" s="159" t="s">
        <v>470</v>
      </c>
      <c r="Y291" s="149"/>
      <c r="Z291" s="149"/>
      <c r="AA291" s="149"/>
      <c r="AB291" s="149"/>
      <c r="AC291" s="149"/>
      <c r="AD291" s="149"/>
      <c r="AE291" s="149"/>
      <c r="AF291" s="149"/>
      <c r="AG291" s="149" t="s">
        <v>471</v>
      </c>
      <c r="AH291" s="149"/>
      <c r="AI291" s="149"/>
      <c r="AJ291" s="149"/>
      <c r="AK291" s="149"/>
      <c r="AL291" s="149"/>
      <c r="AM291" s="149"/>
      <c r="AN291" s="149"/>
      <c r="AO291" s="149"/>
      <c r="AP291" s="149"/>
      <c r="AQ291" s="149"/>
      <c r="AR291" s="149"/>
      <c r="AS291" s="149"/>
      <c r="AT291" s="149"/>
      <c r="AU291" s="149"/>
      <c r="AV291" s="149"/>
      <c r="AW291" s="149"/>
      <c r="AX291" s="149"/>
      <c r="AY291" s="149"/>
      <c r="AZ291" s="149"/>
      <c r="BA291" s="149"/>
      <c r="BB291" s="149"/>
      <c r="BC291" s="149"/>
      <c r="BD291" s="149"/>
      <c r="BE291" s="149"/>
      <c r="BF291" s="149"/>
      <c r="BG291" s="149"/>
      <c r="BH291" s="149"/>
    </row>
    <row r="292" spans="1:60" outlineLevel="1" x14ac:dyDescent="0.2">
      <c r="A292" s="156"/>
      <c r="B292" s="157"/>
      <c r="C292" s="243"/>
      <c r="D292" s="244"/>
      <c r="E292" s="244"/>
      <c r="F292" s="244"/>
      <c r="G292" s="244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9"/>
      <c r="Y292" s="149"/>
      <c r="Z292" s="149"/>
      <c r="AA292" s="149"/>
      <c r="AB292" s="149"/>
      <c r="AC292" s="149"/>
      <c r="AD292" s="149"/>
      <c r="AE292" s="149"/>
      <c r="AF292" s="149"/>
      <c r="AG292" s="149" t="s">
        <v>159</v>
      </c>
      <c r="AH292" s="149"/>
      <c r="AI292" s="149"/>
      <c r="AJ292" s="149"/>
      <c r="AK292" s="149"/>
      <c r="AL292" s="149"/>
      <c r="AM292" s="149"/>
      <c r="AN292" s="149"/>
      <c r="AO292" s="149"/>
      <c r="AP292" s="149"/>
      <c r="AQ292" s="149"/>
      <c r="AR292" s="149"/>
      <c r="AS292" s="149"/>
      <c r="AT292" s="149"/>
      <c r="AU292" s="149"/>
      <c r="AV292" s="149"/>
      <c r="AW292" s="149"/>
      <c r="AX292" s="149"/>
      <c r="AY292" s="149"/>
      <c r="AZ292" s="149"/>
      <c r="BA292" s="149"/>
      <c r="BB292" s="149"/>
      <c r="BC292" s="149"/>
      <c r="BD292" s="149"/>
      <c r="BE292" s="149"/>
      <c r="BF292" s="149"/>
      <c r="BG292" s="149"/>
      <c r="BH292" s="149"/>
    </row>
    <row r="293" spans="1:60" outlineLevel="1" x14ac:dyDescent="0.2">
      <c r="A293" s="170">
        <v>79</v>
      </c>
      <c r="B293" s="171" t="s">
        <v>474</v>
      </c>
      <c r="C293" s="181" t="s">
        <v>475</v>
      </c>
      <c r="D293" s="172" t="s">
        <v>369</v>
      </c>
      <c r="E293" s="173">
        <v>21.887460000000001</v>
      </c>
      <c r="F293" s="174"/>
      <c r="G293" s="175">
        <f>ROUND(E293*F293,2)</f>
        <v>0</v>
      </c>
      <c r="H293" s="174"/>
      <c r="I293" s="175">
        <f>ROUND(E293*H293,2)</f>
        <v>0</v>
      </c>
      <c r="J293" s="174"/>
      <c r="K293" s="175">
        <f>ROUND(E293*J293,2)</f>
        <v>0</v>
      </c>
      <c r="L293" s="175">
        <v>21</v>
      </c>
      <c r="M293" s="175">
        <f>G293*(1+L293/100)</f>
        <v>0</v>
      </c>
      <c r="N293" s="175">
        <v>0</v>
      </c>
      <c r="O293" s="175">
        <f>ROUND(E293*N293,2)</f>
        <v>0</v>
      </c>
      <c r="P293" s="175">
        <v>0</v>
      </c>
      <c r="Q293" s="175">
        <f>ROUND(E293*P293,2)</f>
        <v>0</v>
      </c>
      <c r="R293" s="175" t="s">
        <v>353</v>
      </c>
      <c r="S293" s="175" t="s">
        <v>149</v>
      </c>
      <c r="T293" s="176" t="s">
        <v>149</v>
      </c>
      <c r="U293" s="159">
        <v>0.94199999999999995</v>
      </c>
      <c r="V293" s="159">
        <f>ROUND(E293*U293,2)</f>
        <v>20.62</v>
      </c>
      <c r="W293" s="159"/>
      <c r="X293" s="159" t="s">
        <v>470</v>
      </c>
      <c r="Y293" s="149"/>
      <c r="Z293" s="149"/>
      <c r="AA293" s="149"/>
      <c r="AB293" s="149"/>
      <c r="AC293" s="149"/>
      <c r="AD293" s="149"/>
      <c r="AE293" s="149"/>
      <c r="AF293" s="149"/>
      <c r="AG293" s="149" t="s">
        <v>471</v>
      </c>
      <c r="AH293" s="149"/>
      <c r="AI293" s="149"/>
      <c r="AJ293" s="149"/>
      <c r="AK293" s="149"/>
      <c r="AL293" s="149"/>
      <c r="AM293" s="149"/>
      <c r="AN293" s="149"/>
      <c r="AO293" s="149"/>
      <c r="AP293" s="149"/>
      <c r="AQ293" s="149"/>
      <c r="AR293" s="149"/>
      <c r="AS293" s="149"/>
      <c r="AT293" s="149"/>
      <c r="AU293" s="149"/>
      <c r="AV293" s="149"/>
      <c r="AW293" s="149"/>
      <c r="AX293" s="149"/>
      <c r="AY293" s="149"/>
      <c r="AZ293" s="149"/>
      <c r="BA293" s="149"/>
      <c r="BB293" s="149"/>
      <c r="BC293" s="149"/>
      <c r="BD293" s="149"/>
      <c r="BE293" s="149"/>
      <c r="BF293" s="149"/>
      <c r="BG293" s="149"/>
      <c r="BH293" s="149"/>
    </row>
    <row r="294" spans="1:60" outlineLevel="1" x14ac:dyDescent="0.2">
      <c r="A294" s="156"/>
      <c r="B294" s="157"/>
      <c r="C294" s="243"/>
      <c r="D294" s="244"/>
      <c r="E294" s="244"/>
      <c r="F294" s="244"/>
      <c r="G294" s="244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49"/>
      <c r="Z294" s="149"/>
      <c r="AA294" s="149"/>
      <c r="AB294" s="149"/>
      <c r="AC294" s="149"/>
      <c r="AD294" s="149"/>
      <c r="AE294" s="149"/>
      <c r="AF294" s="149"/>
      <c r="AG294" s="149" t="s">
        <v>159</v>
      </c>
      <c r="AH294" s="149"/>
      <c r="AI294" s="149"/>
      <c r="AJ294" s="149"/>
      <c r="AK294" s="149"/>
      <c r="AL294" s="149"/>
      <c r="AM294" s="149"/>
      <c r="AN294" s="149"/>
      <c r="AO294" s="149"/>
      <c r="AP294" s="149"/>
      <c r="AQ294" s="149"/>
      <c r="AR294" s="149"/>
      <c r="AS294" s="149"/>
      <c r="AT294" s="149"/>
      <c r="AU294" s="149"/>
      <c r="AV294" s="149"/>
      <c r="AW294" s="149"/>
      <c r="AX294" s="149"/>
      <c r="AY294" s="149"/>
      <c r="AZ294" s="149"/>
      <c r="BA294" s="149"/>
      <c r="BB294" s="149"/>
      <c r="BC294" s="149"/>
      <c r="BD294" s="149"/>
      <c r="BE294" s="149"/>
      <c r="BF294" s="149"/>
      <c r="BG294" s="149"/>
      <c r="BH294" s="149"/>
    </row>
    <row r="295" spans="1:60" outlineLevel="1" x14ac:dyDescent="0.2">
      <c r="A295" s="170">
        <v>80</v>
      </c>
      <c r="B295" s="171" t="s">
        <v>476</v>
      </c>
      <c r="C295" s="181" t="s">
        <v>477</v>
      </c>
      <c r="D295" s="172" t="s">
        <v>369</v>
      </c>
      <c r="E295" s="173">
        <v>21.887460000000001</v>
      </c>
      <c r="F295" s="174"/>
      <c r="G295" s="175">
        <f>ROUND(E295*F295,2)</f>
        <v>0</v>
      </c>
      <c r="H295" s="174"/>
      <c r="I295" s="175">
        <f>ROUND(E295*H295,2)</f>
        <v>0</v>
      </c>
      <c r="J295" s="174"/>
      <c r="K295" s="175">
        <f>ROUND(E295*J295,2)</f>
        <v>0</v>
      </c>
      <c r="L295" s="175">
        <v>21</v>
      </c>
      <c r="M295" s="175">
        <f>G295*(1+L295/100)</f>
        <v>0</v>
      </c>
      <c r="N295" s="175">
        <v>0</v>
      </c>
      <c r="O295" s="175">
        <f>ROUND(E295*N295,2)</f>
        <v>0</v>
      </c>
      <c r="P295" s="175">
        <v>0</v>
      </c>
      <c r="Q295" s="175">
        <f>ROUND(E295*P295,2)</f>
        <v>0</v>
      </c>
      <c r="R295" s="175" t="s">
        <v>353</v>
      </c>
      <c r="S295" s="175" t="s">
        <v>149</v>
      </c>
      <c r="T295" s="176" t="s">
        <v>149</v>
      </c>
      <c r="U295" s="159">
        <v>0</v>
      </c>
      <c r="V295" s="159">
        <f>ROUND(E295*U295,2)</f>
        <v>0</v>
      </c>
      <c r="W295" s="159"/>
      <c r="X295" s="159" t="s">
        <v>470</v>
      </c>
      <c r="Y295" s="149"/>
      <c r="Z295" s="149"/>
      <c r="AA295" s="149"/>
      <c r="AB295" s="149"/>
      <c r="AC295" s="149"/>
      <c r="AD295" s="149"/>
      <c r="AE295" s="149"/>
      <c r="AF295" s="149"/>
      <c r="AG295" s="149" t="s">
        <v>471</v>
      </c>
      <c r="AH295" s="149"/>
      <c r="AI295" s="149"/>
      <c r="AJ295" s="149"/>
      <c r="AK295" s="149"/>
      <c r="AL295" s="149"/>
      <c r="AM295" s="149"/>
      <c r="AN295" s="149"/>
      <c r="AO295" s="149"/>
      <c r="AP295" s="149"/>
      <c r="AQ295" s="149"/>
      <c r="AR295" s="149"/>
      <c r="AS295" s="149"/>
      <c r="AT295" s="149"/>
      <c r="AU295" s="149"/>
      <c r="AV295" s="149"/>
      <c r="AW295" s="149"/>
      <c r="AX295" s="149"/>
      <c r="AY295" s="149"/>
      <c r="AZ295" s="149"/>
      <c r="BA295" s="149"/>
      <c r="BB295" s="149"/>
      <c r="BC295" s="149"/>
      <c r="BD295" s="149"/>
      <c r="BE295" s="149"/>
      <c r="BF295" s="149"/>
      <c r="BG295" s="149"/>
      <c r="BH295" s="149"/>
    </row>
    <row r="296" spans="1:60" outlineLevel="1" x14ac:dyDescent="0.2">
      <c r="A296" s="156"/>
      <c r="B296" s="157"/>
      <c r="C296" s="243"/>
      <c r="D296" s="244"/>
      <c r="E296" s="244"/>
      <c r="F296" s="244"/>
      <c r="G296" s="244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49"/>
      <c r="Z296" s="149"/>
      <c r="AA296" s="149"/>
      <c r="AB296" s="149"/>
      <c r="AC296" s="149"/>
      <c r="AD296" s="149"/>
      <c r="AE296" s="149"/>
      <c r="AF296" s="149"/>
      <c r="AG296" s="149" t="s">
        <v>159</v>
      </c>
      <c r="AH296" s="149"/>
      <c r="AI296" s="149"/>
      <c r="AJ296" s="149"/>
      <c r="AK296" s="149"/>
      <c r="AL296" s="149"/>
      <c r="AM296" s="149"/>
      <c r="AN296" s="149"/>
      <c r="AO296" s="149"/>
      <c r="AP296" s="149"/>
      <c r="AQ296" s="149"/>
      <c r="AR296" s="149"/>
      <c r="AS296" s="149"/>
      <c r="AT296" s="149"/>
      <c r="AU296" s="149"/>
      <c r="AV296" s="149"/>
      <c r="AW296" s="149"/>
      <c r="AX296" s="149"/>
      <c r="AY296" s="149"/>
      <c r="AZ296" s="149"/>
      <c r="BA296" s="149"/>
      <c r="BB296" s="149"/>
      <c r="BC296" s="149"/>
      <c r="BD296" s="149"/>
      <c r="BE296" s="149"/>
      <c r="BF296" s="149"/>
      <c r="BG296" s="149"/>
      <c r="BH296" s="149"/>
    </row>
    <row r="297" spans="1:60" outlineLevel="1" x14ac:dyDescent="0.2">
      <c r="A297" s="170">
        <v>81</v>
      </c>
      <c r="B297" s="171" t="s">
        <v>478</v>
      </c>
      <c r="C297" s="181" t="s">
        <v>479</v>
      </c>
      <c r="D297" s="172" t="s">
        <v>369</v>
      </c>
      <c r="E297" s="173">
        <v>21.887460000000001</v>
      </c>
      <c r="F297" s="174"/>
      <c r="G297" s="175">
        <f>ROUND(E297*F297,2)</f>
        <v>0</v>
      </c>
      <c r="H297" s="174"/>
      <c r="I297" s="175">
        <f>ROUND(E297*H297,2)</f>
        <v>0</v>
      </c>
      <c r="J297" s="174"/>
      <c r="K297" s="175">
        <f>ROUND(E297*J297,2)</f>
        <v>0</v>
      </c>
      <c r="L297" s="175">
        <v>21</v>
      </c>
      <c r="M297" s="175">
        <f>G297*(1+L297/100)</f>
        <v>0</v>
      </c>
      <c r="N297" s="175">
        <v>0</v>
      </c>
      <c r="O297" s="175">
        <f>ROUND(E297*N297,2)</f>
        <v>0</v>
      </c>
      <c r="P297" s="175">
        <v>0</v>
      </c>
      <c r="Q297" s="175">
        <f>ROUND(E297*P297,2)</f>
        <v>0</v>
      </c>
      <c r="R297" s="175" t="s">
        <v>480</v>
      </c>
      <c r="S297" s="175" t="s">
        <v>149</v>
      </c>
      <c r="T297" s="176" t="s">
        <v>149</v>
      </c>
      <c r="U297" s="159">
        <v>6.0000000000000001E-3</v>
      </c>
      <c r="V297" s="159">
        <f>ROUND(E297*U297,2)</f>
        <v>0.13</v>
      </c>
      <c r="W297" s="159"/>
      <c r="X297" s="159" t="s">
        <v>470</v>
      </c>
      <c r="Y297" s="149"/>
      <c r="Z297" s="149"/>
      <c r="AA297" s="149"/>
      <c r="AB297" s="149"/>
      <c r="AC297" s="149"/>
      <c r="AD297" s="149"/>
      <c r="AE297" s="149"/>
      <c r="AF297" s="149"/>
      <c r="AG297" s="149" t="s">
        <v>471</v>
      </c>
      <c r="AH297" s="149"/>
      <c r="AI297" s="149"/>
      <c r="AJ297" s="149"/>
      <c r="AK297" s="149"/>
      <c r="AL297" s="149"/>
      <c r="AM297" s="149"/>
      <c r="AN297" s="149"/>
      <c r="AO297" s="149"/>
      <c r="AP297" s="149"/>
      <c r="AQ297" s="149"/>
      <c r="AR297" s="149"/>
      <c r="AS297" s="149"/>
      <c r="AT297" s="149"/>
      <c r="AU297" s="149"/>
      <c r="AV297" s="149"/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49"/>
      <c r="BG297" s="149"/>
      <c r="BH297" s="149"/>
    </row>
    <row r="298" spans="1:60" outlineLevel="1" x14ac:dyDescent="0.2">
      <c r="A298" s="156"/>
      <c r="B298" s="157"/>
      <c r="C298" s="245" t="s">
        <v>481</v>
      </c>
      <c r="D298" s="246"/>
      <c r="E298" s="246"/>
      <c r="F298" s="246"/>
      <c r="G298" s="246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49"/>
      <c r="Z298" s="149"/>
      <c r="AA298" s="149"/>
      <c r="AB298" s="149"/>
      <c r="AC298" s="149"/>
      <c r="AD298" s="149"/>
      <c r="AE298" s="149"/>
      <c r="AF298" s="149"/>
      <c r="AG298" s="149" t="s">
        <v>153</v>
      </c>
      <c r="AH298" s="149"/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49"/>
      <c r="AV298" s="149"/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49"/>
      <c r="BG298" s="149"/>
      <c r="BH298" s="149"/>
    </row>
    <row r="299" spans="1:60" outlineLevel="1" x14ac:dyDescent="0.2">
      <c r="A299" s="156"/>
      <c r="B299" s="157"/>
      <c r="C299" s="247"/>
      <c r="D299" s="248"/>
      <c r="E299" s="248"/>
      <c r="F299" s="248"/>
      <c r="G299" s="248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49"/>
      <c r="Z299" s="149"/>
      <c r="AA299" s="149"/>
      <c r="AB299" s="149"/>
      <c r="AC299" s="149"/>
      <c r="AD299" s="149"/>
      <c r="AE299" s="149"/>
      <c r="AF299" s="149"/>
      <c r="AG299" s="149" t="s">
        <v>159</v>
      </c>
      <c r="AH299" s="149"/>
      <c r="AI299" s="149"/>
      <c r="AJ299" s="149"/>
      <c r="AK299" s="149"/>
      <c r="AL299" s="149"/>
      <c r="AM299" s="149"/>
      <c r="AN299" s="149"/>
      <c r="AO299" s="149"/>
      <c r="AP299" s="149"/>
      <c r="AQ299" s="149"/>
      <c r="AR299" s="149"/>
      <c r="AS299" s="149"/>
      <c r="AT299" s="149"/>
      <c r="AU299" s="149"/>
      <c r="AV299" s="149"/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49"/>
      <c r="BG299" s="149"/>
      <c r="BH299" s="149"/>
    </row>
    <row r="300" spans="1:60" x14ac:dyDescent="0.2">
      <c r="A300" s="164" t="s">
        <v>143</v>
      </c>
      <c r="B300" s="165" t="s">
        <v>115</v>
      </c>
      <c r="C300" s="180" t="s">
        <v>28</v>
      </c>
      <c r="D300" s="166"/>
      <c r="E300" s="167"/>
      <c r="F300" s="168"/>
      <c r="G300" s="168">
        <f>SUMIF(AG301:AG302,"&lt;&gt;NOR",G301:G302)</f>
        <v>0</v>
      </c>
      <c r="H300" s="168"/>
      <c r="I300" s="168">
        <f>SUM(I301:I302)</f>
        <v>0</v>
      </c>
      <c r="J300" s="168"/>
      <c r="K300" s="168">
        <f>SUM(K301:K302)</f>
        <v>0</v>
      </c>
      <c r="L300" s="168"/>
      <c r="M300" s="168">
        <f>SUM(M301:M302)</f>
        <v>0</v>
      </c>
      <c r="N300" s="168"/>
      <c r="O300" s="168">
        <f>SUM(O301:O302)</f>
        <v>0</v>
      </c>
      <c r="P300" s="168"/>
      <c r="Q300" s="168">
        <f>SUM(Q301:Q302)</f>
        <v>0</v>
      </c>
      <c r="R300" s="168"/>
      <c r="S300" s="168"/>
      <c r="T300" s="169"/>
      <c r="U300" s="163"/>
      <c r="V300" s="163">
        <f>SUM(V301:V302)</f>
        <v>0</v>
      </c>
      <c r="W300" s="163"/>
      <c r="X300" s="163"/>
      <c r="AG300" t="s">
        <v>144</v>
      </c>
    </row>
    <row r="301" spans="1:60" outlineLevel="1" x14ac:dyDescent="0.2">
      <c r="A301" s="170">
        <v>82</v>
      </c>
      <c r="B301" s="171" t="s">
        <v>482</v>
      </c>
      <c r="C301" s="181" t="s">
        <v>483</v>
      </c>
      <c r="D301" s="172" t="s">
        <v>484</v>
      </c>
      <c r="E301" s="173">
        <v>1</v>
      </c>
      <c r="F301" s="174"/>
      <c r="G301" s="175">
        <f>ROUND(E301*F301,2)</f>
        <v>0</v>
      </c>
      <c r="H301" s="174"/>
      <c r="I301" s="175">
        <f>ROUND(E301*H301,2)</f>
        <v>0</v>
      </c>
      <c r="J301" s="174"/>
      <c r="K301" s="175">
        <f>ROUND(E301*J301,2)</f>
        <v>0</v>
      </c>
      <c r="L301" s="175">
        <v>21</v>
      </c>
      <c r="M301" s="175">
        <f>G301*(1+L301/100)</f>
        <v>0</v>
      </c>
      <c r="N301" s="175">
        <v>0</v>
      </c>
      <c r="O301" s="175">
        <f>ROUND(E301*N301,2)</f>
        <v>0</v>
      </c>
      <c r="P301" s="175">
        <v>0</v>
      </c>
      <c r="Q301" s="175">
        <f>ROUND(E301*P301,2)</f>
        <v>0</v>
      </c>
      <c r="R301" s="175"/>
      <c r="S301" s="175" t="s">
        <v>149</v>
      </c>
      <c r="T301" s="176" t="s">
        <v>281</v>
      </c>
      <c r="U301" s="159">
        <v>0</v>
      </c>
      <c r="V301" s="159">
        <f>ROUND(E301*U301,2)</f>
        <v>0</v>
      </c>
      <c r="W301" s="159"/>
      <c r="X301" s="159" t="s">
        <v>485</v>
      </c>
      <c r="Y301" s="149"/>
      <c r="Z301" s="149"/>
      <c r="AA301" s="149"/>
      <c r="AB301" s="149"/>
      <c r="AC301" s="149"/>
      <c r="AD301" s="149"/>
      <c r="AE301" s="149"/>
      <c r="AF301" s="149"/>
      <c r="AG301" s="149" t="s">
        <v>486</v>
      </c>
      <c r="AH301" s="149"/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49"/>
      <c r="AT301" s="149"/>
      <c r="AU301" s="149"/>
      <c r="AV301" s="149"/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49"/>
      <c r="BG301" s="149"/>
      <c r="BH301" s="149"/>
    </row>
    <row r="302" spans="1:60" outlineLevel="1" x14ac:dyDescent="0.2">
      <c r="A302" s="156"/>
      <c r="B302" s="157"/>
      <c r="C302" s="243"/>
      <c r="D302" s="244"/>
      <c r="E302" s="244"/>
      <c r="F302" s="244"/>
      <c r="G302" s="244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49"/>
      <c r="Z302" s="149"/>
      <c r="AA302" s="149"/>
      <c r="AB302" s="149"/>
      <c r="AC302" s="149"/>
      <c r="AD302" s="149"/>
      <c r="AE302" s="149"/>
      <c r="AF302" s="149"/>
      <c r="AG302" s="149" t="s">
        <v>159</v>
      </c>
      <c r="AH302" s="149"/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49"/>
      <c r="AT302" s="149"/>
      <c r="AU302" s="149"/>
      <c r="AV302" s="149"/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49"/>
      <c r="BG302" s="149"/>
      <c r="BH302" s="149"/>
    </row>
    <row r="303" spans="1:60" x14ac:dyDescent="0.2">
      <c r="A303" s="3"/>
      <c r="B303" s="4"/>
      <c r="C303" s="184"/>
      <c r="D303" s="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AE303">
        <v>15</v>
      </c>
      <c r="AF303">
        <v>21</v>
      </c>
      <c r="AG303" t="s">
        <v>130</v>
      </c>
    </row>
    <row r="304" spans="1:60" x14ac:dyDescent="0.2">
      <c r="A304" s="152"/>
      <c r="B304" s="153" t="s">
        <v>29</v>
      </c>
      <c r="C304" s="185"/>
      <c r="D304" s="154"/>
      <c r="E304" s="155"/>
      <c r="F304" s="155"/>
      <c r="G304" s="179">
        <f>G8+G13+G32+G49+G53+G57+G66+G70+G125+G191+G231+G238+G260+G288+G300</f>
        <v>0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AE304">
        <f>SUMIF(L7:L302,AE303,G7:G302)</f>
        <v>0</v>
      </c>
      <c r="AF304">
        <f>SUMIF(L7:L302,AF303,G7:G302)</f>
        <v>0</v>
      </c>
      <c r="AG304" t="s">
        <v>487</v>
      </c>
    </row>
    <row r="305" spans="3:33" x14ac:dyDescent="0.2">
      <c r="C305" s="186"/>
      <c r="D305" s="10"/>
      <c r="AG305" t="s">
        <v>488</v>
      </c>
    </row>
    <row r="306" spans="3:33" x14ac:dyDescent="0.2">
      <c r="D306" s="10"/>
    </row>
    <row r="307" spans="3:33" x14ac:dyDescent="0.2">
      <c r="D307" s="10"/>
    </row>
    <row r="308" spans="3:33" x14ac:dyDescent="0.2">
      <c r="D308" s="10"/>
    </row>
    <row r="309" spans="3:33" x14ac:dyDescent="0.2">
      <c r="D309" s="10"/>
    </row>
    <row r="310" spans="3:33" x14ac:dyDescent="0.2">
      <c r="D310" s="10"/>
    </row>
    <row r="311" spans="3:33" x14ac:dyDescent="0.2">
      <c r="D311" s="10"/>
    </row>
    <row r="312" spans="3:33" x14ac:dyDescent="0.2">
      <c r="D312" s="10"/>
    </row>
    <row r="313" spans="3:33" x14ac:dyDescent="0.2">
      <c r="D313" s="10"/>
    </row>
    <row r="314" spans="3:33" x14ac:dyDescent="0.2">
      <c r="D314" s="10"/>
    </row>
    <row r="315" spans="3:33" x14ac:dyDescent="0.2">
      <c r="D315" s="10"/>
    </row>
    <row r="316" spans="3:33" x14ac:dyDescent="0.2">
      <c r="D316" s="10"/>
    </row>
    <row r="317" spans="3:33" x14ac:dyDescent="0.2">
      <c r="D317" s="10"/>
    </row>
    <row r="318" spans="3:33" x14ac:dyDescent="0.2">
      <c r="D318" s="10"/>
    </row>
    <row r="319" spans="3:33" x14ac:dyDescent="0.2">
      <c r="D319" s="10"/>
    </row>
    <row r="320" spans="3:33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DZG42/l29ZLdquV6FbgIt5I1a+mkd3h3vIbVakJlZrLhPIVbun4tKjg7DCSUIpae0UN22J1eM5BMrmhtKbiqVg==" saltValue="PFSpIBKaG3sjeoLzoM1N0g==" spinCount="100000" sheet="1"/>
  <mergeCells count="99">
    <mergeCell ref="C12:G12"/>
    <mergeCell ref="A1:G1"/>
    <mergeCell ref="C2:G2"/>
    <mergeCell ref="C3:G3"/>
    <mergeCell ref="C4:G4"/>
    <mergeCell ref="C10:G10"/>
    <mergeCell ref="C56:G56"/>
    <mergeCell ref="C15:G15"/>
    <mergeCell ref="C19:G19"/>
    <mergeCell ref="C21:G21"/>
    <mergeCell ref="C25:G25"/>
    <mergeCell ref="C27:G27"/>
    <mergeCell ref="C31:G31"/>
    <mergeCell ref="C34:G34"/>
    <mergeCell ref="C38:G38"/>
    <mergeCell ref="C43:G43"/>
    <mergeCell ref="C48:G48"/>
    <mergeCell ref="C52:G52"/>
    <mergeCell ref="C96:G96"/>
    <mergeCell ref="C60:G60"/>
    <mergeCell ref="C65:G65"/>
    <mergeCell ref="C68:G68"/>
    <mergeCell ref="C69:G69"/>
    <mergeCell ref="C73:G73"/>
    <mergeCell ref="C77:G77"/>
    <mergeCell ref="C80:G80"/>
    <mergeCell ref="C84:G84"/>
    <mergeCell ref="C87:G87"/>
    <mergeCell ref="C90:G90"/>
    <mergeCell ref="C93:G93"/>
    <mergeCell ref="C135:G135"/>
    <mergeCell ref="C101:G101"/>
    <mergeCell ref="C104:G104"/>
    <mergeCell ref="C107:G107"/>
    <mergeCell ref="C110:G110"/>
    <mergeCell ref="C113:G113"/>
    <mergeCell ref="C117:G117"/>
    <mergeCell ref="C121:G121"/>
    <mergeCell ref="C123:G123"/>
    <mergeCell ref="C124:G124"/>
    <mergeCell ref="C128:G128"/>
    <mergeCell ref="C131:G131"/>
    <mergeCell ref="C170:G170"/>
    <mergeCell ref="C138:G138"/>
    <mergeCell ref="C141:G141"/>
    <mergeCell ref="C143:G143"/>
    <mergeCell ref="C145:G145"/>
    <mergeCell ref="C148:G148"/>
    <mergeCell ref="C151:G151"/>
    <mergeCell ref="C154:G154"/>
    <mergeCell ref="C157:G157"/>
    <mergeCell ref="C160:G160"/>
    <mergeCell ref="C164:G164"/>
    <mergeCell ref="C167:G167"/>
    <mergeCell ref="C203:G203"/>
    <mergeCell ref="C173:G173"/>
    <mergeCell ref="C175:G175"/>
    <mergeCell ref="C178:G178"/>
    <mergeCell ref="C181:G181"/>
    <mergeCell ref="C184:G184"/>
    <mergeCell ref="C187:G187"/>
    <mergeCell ref="C189:G189"/>
    <mergeCell ref="C190:G190"/>
    <mergeCell ref="C194:G194"/>
    <mergeCell ref="C197:G197"/>
    <mergeCell ref="C200:G200"/>
    <mergeCell ref="C236:G236"/>
    <mergeCell ref="C206:G206"/>
    <mergeCell ref="C208:G208"/>
    <mergeCell ref="C211:G211"/>
    <mergeCell ref="C214:G214"/>
    <mergeCell ref="C217:G217"/>
    <mergeCell ref="C220:G220"/>
    <mergeCell ref="C224:G224"/>
    <mergeCell ref="C227:G227"/>
    <mergeCell ref="C229:G229"/>
    <mergeCell ref="C230:G230"/>
    <mergeCell ref="C234:G234"/>
    <mergeCell ref="C281:G281"/>
    <mergeCell ref="C237:G237"/>
    <mergeCell ref="C242:G242"/>
    <mergeCell ref="C246:G246"/>
    <mergeCell ref="C250:G250"/>
    <mergeCell ref="C252:G252"/>
    <mergeCell ref="C259:G259"/>
    <mergeCell ref="C266:G266"/>
    <mergeCell ref="C269:G269"/>
    <mergeCell ref="C272:G272"/>
    <mergeCell ref="C275:G275"/>
    <mergeCell ref="C278:G278"/>
    <mergeCell ref="C298:G298"/>
    <mergeCell ref="C299:G299"/>
    <mergeCell ref="C302:G302"/>
    <mergeCell ref="C284:G284"/>
    <mergeCell ref="C287:G287"/>
    <mergeCell ref="C290:G290"/>
    <mergeCell ref="C292:G292"/>
    <mergeCell ref="C294:G294"/>
    <mergeCell ref="C296:G29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01 2016_01 Pol</vt:lpstr>
      <vt:lpstr>02 2016_02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2016_01 Pol'!Názvy_tisku</vt:lpstr>
      <vt:lpstr>'02 2016_02 Pol'!Názvy_tisku</vt:lpstr>
      <vt:lpstr>oadresa</vt:lpstr>
      <vt:lpstr>Stavba!Objednatel</vt:lpstr>
      <vt:lpstr>Stavba!Objekt</vt:lpstr>
      <vt:lpstr>'01 2016_01 Pol'!Oblast_tisku</vt:lpstr>
      <vt:lpstr>'02 2016_02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2020-06-10T08:46:18Z</dcterms:modified>
</cp:coreProperties>
</file>